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484DCCF1-A7D2-470E-BE44-EC64D871E2C0}" xr6:coauthVersionLast="45" xr6:coauthVersionMax="47" xr10:uidLastSave="{00000000-0000-0000-0000-000000000000}"/>
  <bookViews>
    <workbookView xWindow="16020" yWindow="-16320" windowWidth="29040" windowHeight="15840" activeTab="9" xr2:uid="{5F848073-318E-4500-8CF4-BB8DA6112B40}"/>
  </bookViews>
  <sheets>
    <sheet name="Cover" sheetId="37" r:id="rId1"/>
    <sheet name="Regions" sheetId="36" r:id="rId2"/>
    <sheet name="COP" sheetId="34" r:id="rId3"/>
    <sheet name="AF" sheetId="30" r:id="rId4"/>
    <sheet name="Stock" sheetId="29" r:id="rId5"/>
    <sheet name="Legend" sheetId="26" r:id="rId6"/>
    <sheet name="Ambient Heat" sheetId="35" r:id="rId7"/>
    <sheet name="RSDCK_share" sheetId="33" r:id="rId8"/>
    <sheet name="Apt_RSD_share" sheetId="28" r:id="rId9"/>
    <sheet name="Att_RSD_share" sheetId="31" r:id="rId10"/>
    <sheet name="Det_RSD_share" sheetId="32" r:id="rId11"/>
    <sheet name="SharesElab" sheetId="20" r:id="rId12"/>
    <sheet name="FillData" sheetId="18" r:id="rId13"/>
    <sheet name="Stock-AF-Cap2Act" sheetId="23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8" hidden="1">Apt_RSD_share!#REF!</definedName>
    <definedName name="_xlnm._FilterDatabase" localSheetId="9" hidden="1">Att_RSD_share!#REF!</definedName>
    <definedName name="_xlnm._FilterDatabase" localSheetId="10" hidden="1">Det_RSD_share!#REF!</definedName>
    <definedName name="_xlnm._FilterDatabase" localSheetId="7" hidden="1">RSDCK_share!#REF!</definedName>
    <definedName name="_xlnm._FilterDatabase" localSheetId="11" hidden="1">SharesElab!$A$1:$C$95</definedName>
    <definedName name="_xlnm._FilterDatabase" localSheetId="13" hidden="1">'Stock-AF-Cap2Act'!$A$1:$C$13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comment="Activity bound for DK crude oil production based on projection from DEA." localSheetId="8">#REF!</definedName>
    <definedName name="MINCRD" comment="Activity bound for DK crude oil production based on projection from DEA." localSheetId="9">#REF!</definedName>
    <definedName name="MINCRD" comment="Activity bound for DK crude oil production based on projection from DEA." localSheetId="10">#REF!</definedName>
    <definedName name="MINCRD" comment="Activity bound for DK crude oil production based on projection from DEA." localSheetId="7">#REF!</definedName>
    <definedName name="MINCRD" comment="Activity bound for DK crude oil production based on projection from DEA.">#REF!</definedName>
    <definedName name="MINNGA" comment="Activity bound for DK natural gas  production based on projection from DEA." localSheetId="8">#REF!</definedName>
    <definedName name="MINNGA" comment="Activity bound for DK natural gas  production based on projection from DEA." localSheetId="9">#REF!</definedName>
    <definedName name="MINNGA" comment="Activity bound for DK natural gas  production based on projection from DEA." localSheetId="10">#REF!</definedName>
    <definedName name="MINNGA" comment="Activity bound for DK natural gas  production based on projection from DEA." localSheetId="7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33" i="31" l="1"/>
  <c r="T28" i="32" l="1"/>
  <c r="T13" i="32"/>
  <c r="T13" i="31"/>
  <c r="T28" i="28"/>
  <c r="T13" i="28"/>
  <c r="T7" i="33"/>
  <c r="T28" i="31" l="1"/>
  <c r="S41" i="33"/>
  <c r="R5" i="35" l="1"/>
  <c r="D7" i="36"/>
  <c r="C7" i="36"/>
  <c r="Y6" i="36"/>
  <c r="S6" i="36"/>
  <c r="D6" i="36"/>
  <c r="C6" i="36"/>
  <c r="AD5" i="36"/>
  <c r="AD7" i="36" s="1"/>
  <c r="AC5" i="36"/>
  <c r="AC7" i="36" s="1"/>
  <c r="AB5" i="36"/>
  <c r="AB7" i="36" s="1"/>
  <c r="AA5" i="36"/>
  <c r="AA7" i="36" s="1"/>
  <c r="Z5" i="36"/>
  <c r="Z6" i="36" s="1"/>
  <c r="Y5" i="36"/>
  <c r="Y7" i="36" s="1"/>
  <c r="X5" i="36"/>
  <c r="X7" i="36" s="1"/>
  <c r="W5" i="36"/>
  <c r="W3" i="36" s="1" a="1"/>
  <c r="W3" i="36" s="1"/>
  <c r="V5" i="36"/>
  <c r="V7" i="36" s="1"/>
  <c r="U5" i="36"/>
  <c r="U7" i="36" s="1"/>
  <c r="T5" i="36"/>
  <c r="T7" i="36" s="1"/>
  <c r="S5" i="36"/>
  <c r="S7" i="36" s="1"/>
  <c r="R5" i="36"/>
  <c r="R6" i="36" s="1"/>
  <c r="Q5" i="36"/>
  <c r="Q7" i="36" s="1"/>
  <c r="P5" i="36"/>
  <c r="P7" i="36" s="1"/>
  <c r="O5" i="36"/>
  <c r="O6" i="36" s="1"/>
  <c r="N5" i="36"/>
  <c r="N7" i="36" s="1"/>
  <c r="M5" i="36"/>
  <c r="M7" i="36" s="1"/>
  <c r="L5" i="36"/>
  <c r="L7" i="36" s="1"/>
  <c r="K5" i="36"/>
  <c r="K7" i="36" s="1"/>
  <c r="J5" i="36"/>
  <c r="J6" i="36" s="1"/>
  <c r="I5" i="36"/>
  <c r="I7" i="36" s="1"/>
  <c r="H5" i="36"/>
  <c r="H7" i="36" s="1"/>
  <c r="G5" i="36"/>
  <c r="G6" i="36" s="1"/>
  <c r="F5" i="36"/>
  <c r="F7" i="36" s="1"/>
  <c r="E5" i="36"/>
  <c r="E7" i="36" s="1"/>
  <c r="AC3" i="36" a="1"/>
  <c r="AC3" i="36" s="1"/>
  <c r="AB3" i="36" a="1"/>
  <c r="AB3" i="36" s="1"/>
  <c r="Z3" i="36" a="1"/>
  <c r="Z3" i="36" s="1"/>
  <c r="Y3" i="36" a="1"/>
  <c r="Y3" i="36" s="1"/>
  <c r="X3" i="36" a="1"/>
  <c r="X3" i="36" s="1"/>
  <c r="U3" i="36" a="1"/>
  <c r="U3" i="36" s="1"/>
  <c r="T3" i="36" a="1"/>
  <c r="T3" i="36" s="1"/>
  <c r="S3" i="36" a="1"/>
  <c r="S3" i="36" s="1"/>
  <c r="Q3" i="36" a="1"/>
  <c r="Q3" i="36" s="1"/>
  <c r="P3" i="36" a="1"/>
  <c r="P3" i="36" s="1"/>
  <c r="O3" i="36" a="1"/>
  <c r="O3" i="36" s="1"/>
  <c r="M3" i="36" a="1"/>
  <c r="M3" i="36" s="1"/>
  <c r="L3" i="36" a="1"/>
  <c r="L3" i="36" s="1"/>
  <c r="K3" i="36" a="1"/>
  <c r="K3" i="36" s="1"/>
  <c r="I3" i="36" a="1"/>
  <c r="I3" i="36" s="1"/>
  <c r="H3" i="36" a="1"/>
  <c r="H3" i="36" s="1"/>
  <c r="G3" i="36" a="1"/>
  <c r="G3" i="36" s="1"/>
  <c r="E3" i="36" a="1"/>
  <c r="E3" i="36" s="1"/>
  <c r="D3" i="36" a="1"/>
  <c r="D3" i="36" s="1"/>
  <c r="R4" i="35" s="1"/>
  <c r="C3" i="36" a="1"/>
  <c r="C3" i="36" s="1"/>
  <c r="Q4" i="35" s="1"/>
  <c r="F3" i="36" l="1" a="1"/>
  <c r="F3" i="36" s="1"/>
  <c r="N3" i="36" a="1"/>
  <c r="N3" i="36" s="1"/>
  <c r="V3" i="36" a="1"/>
  <c r="V3" i="36" s="1"/>
  <c r="Q6" i="36"/>
  <c r="X6" i="36"/>
  <c r="J3" i="36" a="1"/>
  <c r="J3" i="36" s="1"/>
  <c r="R3" i="36" a="1"/>
  <c r="R3" i="36" s="1"/>
  <c r="AA3" i="36" a="1"/>
  <c r="AA3" i="36" s="1"/>
  <c r="H6" i="36"/>
  <c r="AA6" i="36"/>
  <c r="I6" i="36"/>
  <c r="K6" i="36"/>
  <c r="AD3" i="36" a="1"/>
  <c r="AD3" i="36" s="1"/>
  <c r="P6" i="36"/>
  <c r="G7" i="36"/>
  <c r="O7" i="36"/>
  <c r="W7" i="36"/>
  <c r="L6" i="36"/>
  <c r="T6" i="36"/>
  <c r="AB6" i="36"/>
  <c r="E6" i="36"/>
  <c r="M6" i="36"/>
  <c r="U6" i="36"/>
  <c r="AC6" i="36"/>
  <c r="F6" i="36"/>
  <c r="N6" i="36"/>
  <c r="V6" i="36"/>
  <c r="AD6" i="36"/>
  <c r="J7" i="36"/>
  <c r="R7" i="36"/>
  <c r="Z7" i="36"/>
  <c r="W6" i="36"/>
  <c r="G56" i="35" l="1"/>
  <c r="I56" i="35"/>
  <c r="H56" i="35"/>
  <c r="F56" i="35"/>
  <c r="I55" i="35"/>
  <c r="H55" i="35"/>
  <c r="G55" i="35"/>
  <c r="F55" i="35"/>
  <c r="I53" i="35"/>
  <c r="H53" i="35"/>
  <c r="G53" i="35"/>
  <c r="F53" i="35"/>
  <c r="I52" i="35"/>
  <c r="H52" i="35"/>
  <c r="G52" i="35"/>
  <c r="F52" i="35"/>
  <c r="I51" i="35"/>
  <c r="H51" i="35"/>
  <c r="G51" i="35"/>
  <c r="F51" i="35"/>
  <c r="I50" i="35"/>
  <c r="H50" i="35"/>
  <c r="G50" i="35"/>
  <c r="F50" i="35"/>
  <c r="I46" i="35"/>
  <c r="H46" i="35"/>
  <c r="G46" i="35"/>
  <c r="F46" i="35"/>
  <c r="I45" i="35"/>
  <c r="H45" i="35"/>
  <c r="G45" i="35"/>
  <c r="F45" i="35"/>
  <c r="I44" i="35"/>
  <c r="H44" i="35"/>
  <c r="G44" i="35"/>
  <c r="F44" i="35"/>
  <c r="F38" i="35"/>
  <c r="I38" i="35"/>
  <c r="H38" i="35"/>
  <c r="G38" i="35"/>
  <c r="I37" i="35"/>
  <c r="H37" i="35"/>
  <c r="G37" i="35"/>
  <c r="F37" i="35"/>
  <c r="I35" i="35"/>
  <c r="H35" i="35"/>
  <c r="G35" i="35"/>
  <c r="F35" i="35"/>
  <c r="I34" i="35"/>
  <c r="H34" i="35"/>
  <c r="G34" i="35"/>
  <c r="F34" i="35"/>
  <c r="I33" i="35"/>
  <c r="H33" i="35"/>
  <c r="G33" i="35"/>
  <c r="F33" i="35"/>
  <c r="I32" i="35"/>
  <c r="H32" i="35"/>
  <c r="G32" i="35"/>
  <c r="F32" i="35"/>
  <c r="I28" i="35"/>
  <c r="H28" i="35"/>
  <c r="G28" i="35"/>
  <c r="F28" i="35"/>
  <c r="I27" i="35"/>
  <c r="H27" i="35"/>
  <c r="G27" i="35"/>
  <c r="F27" i="35"/>
  <c r="I26" i="35"/>
  <c r="H26" i="35"/>
  <c r="G26" i="35"/>
  <c r="F26" i="35"/>
  <c r="I20" i="35"/>
  <c r="H20" i="35"/>
  <c r="G20" i="35"/>
  <c r="F20" i="35"/>
  <c r="I19" i="35"/>
  <c r="H19" i="35"/>
  <c r="G19" i="35"/>
  <c r="F19" i="35"/>
  <c r="I17" i="35"/>
  <c r="H17" i="35"/>
  <c r="G17" i="35"/>
  <c r="F17" i="35"/>
  <c r="I16" i="35"/>
  <c r="H16" i="35"/>
  <c r="G16" i="35"/>
  <c r="F16" i="35"/>
  <c r="I15" i="35"/>
  <c r="H15" i="35"/>
  <c r="G15" i="35"/>
  <c r="F15" i="35"/>
  <c r="I14" i="35"/>
  <c r="H14" i="35"/>
  <c r="G14" i="35"/>
  <c r="F14" i="35"/>
  <c r="G10" i="35"/>
  <c r="H10" i="35"/>
  <c r="I10" i="35"/>
  <c r="F10" i="35"/>
  <c r="F9" i="35"/>
  <c r="E77" i="28" l="1"/>
  <c r="Q7" i="31" l="1"/>
  <c r="P7" i="31"/>
  <c r="O7" i="31" l="1"/>
  <c r="N7" i="31"/>
  <c r="M7" i="31"/>
  <c r="L7" i="31"/>
  <c r="L7" i="32"/>
  <c r="Q7" i="32"/>
  <c r="P7" i="32"/>
  <c r="O7" i="32"/>
  <c r="N7" i="32"/>
  <c r="M7" i="32"/>
  <c r="D74" i="28" l="1"/>
  <c r="E74" i="28"/>
  <c r="H74" i="28"/>
  <c r="F74" i="28" s="1"/>
  <c r="K74" i="28"/>
  <c r="L74" i="28"/>
  <c r="M74" i="28"/>
  <c r="N74" i="28"/>
  <c r="D53" i="32" l="1"/>
  <c r="H40" i="33" l="1"/>
  <c r="I40" i="33"/>
  <c r="J40" i="33"/>
  <c r="K40" i="33"/>
  <c r="L40" i="33"/>
  <c r="M40" i="33"/>
  <c r="N40" i="33"/>
  <c r="O40" i="33"/>
  <c r="P40" i="33"/>
  <c r="Q40" i="33"/>
  <c r="R40" i="33"/>
  <c r="S40" i="33"/>
  <c r="H41" i="33"/>
  <c r="I41" i="33"/>
  <c r="J41" i="33"/>
  <c r="K41" i="33"/>
  <c r="L41" i="33"/>
  <c r="M41" i="33"/>
  <c r="N41" i="33"/>
  <c r="O41" i="33"/>
  <c r="P41" i="33"/>
  <c r="Q41" i="33"/>
  <c r="R41" i="33"/>
  <c r="G41" i="33"/>
  <c r="G40" i="33"/>
  <c r="I48" i="35" l="1"/>
  <c r="H48" i="35"/>
  <c r="G48" i="35"/>
  <c r="F48" i="35"/>
  <c r="I47" i="35"/>
  <c r="H47" i="35"/>
  <c r="G47" i="35"/>
  <c r="F47" i="35"/>
  <c r="I43" i="35"/>
  <c r="H43" i="35"/>
  <c r="G43" i="35"/>
  <c r="F43" i="35"/>
  <c r="I42" i="35"/>
  <c r="H42" i="35"/>
  <c r="G42" i="35"/>
  <c r="F42" i="35"/>
  <c r="I41" i="35"/>
  <c r="H41" i="35"/>
  <c r="G41" i="35"/>
  <c r="F41" i="35"/>
  <c r="I40" i="35"/>
  <c r="H40" i="35"/>
  <c r="G40" i="35"/>
  <c r="F40" i="35"/>
  <c r="I30" i="35"/>
  <c r="H30" i="35"/>
  <c r="G30" i="35"/>
  <c r="F30" i="35"/>
  <c r="I29" i="35"/>
  <c r="H29" i="35"/>
  <c r="G29" i="35"/>
  <c r="F29" i="35"/>
  <c r="I25" i="35"/>
  <c r="H25" i="35"/>
  <c r="G25" i="35"/>
  <c r="F25" i="35"/>
  <c r="I24" i="35"/>
  <c r="H24" i="35"/>
  <c r="G24" i="35"/>
  <c r="F24" i="35"/>
  <c r="I23" i="35"/>
  <c r="H23" i="35"/>
  <c r="G23" i="35"/>
  <c r="F23" i="35"/>
  <c r="I22" i="35"/>
  <c r="H22" i="35"/>
  <c r="G22" i="35"/>
  <c r="F22" i="35"/>
  <c r="I12" i="35"/>
  <c r="H12" i="35"/>
  <c r="G12" i="35"/>
  <c r="F12" i="35"/>
  <c r="I11" i="35"/>
  <c r="H11" i="35"/>
  <c r="G11" i="35"/>
  <c r="F11" i="35"/>
  <c r="I9" i="35"/>
  <c r="H9" i="35"/>
  <c r="G9" i="35"/>
  <c r="I8" i="35"/>
  <c r="H8" i="35"/>
  <c r="G8" i="35"/>
  <c r="F8" i="35"/>
  <c r="I7" i="35"/>
  <c r="H7" i="35"/>
  <c r="G7" i="35"/>
  <c r="F7" i="35"/>
  <c r="I6" i="35"/>
  <c r="H6" i="35"/>
  <c r="G6" i="35"/>
  <c r="F6" i="35"/>
  <c r="G73" i="28" l="1"/>
  <c r="G87" i="28"/>
  <c r="D73" i="28"/>
  <c r="E73" i="28"/>
  <c r="H73" i="28"/>
  <c r="F73" i="28" s="1"/>
  <c r="G93" i="32" l="1"/>
  <c r="G94" i="32"/>
  <c r="G95" i="32"/>
  <c r="G96" i="32"/>
  <c r="G97" i="32"/>
  <c r="G98" i="32"/>
  <c r="G99" i="32"/>
  <c r="G101" i="32"/>
  <c r="G102" i="32"/>
  <c r="G92" i="32" l="1"/>
  <c r="G61" i="32"/>
  <c r="G62" i="32"/>
  <c r="G63" i="32"/>
  <c r="G64" i="32"/>
  <c r="G65" i="32"/>
  <c r="G66" i="32"/>
  <c r="G67" i="32"/>
  <c r="G68" i="32"/>
  <c r="G70" i="32"/>
  <c r="G71" i="32"/>
  <c r="G72" i="32"/>
  <c r="G60" i="32"/>
  <c r="G58" i="28"/>
  <c r="G59" i="28"/>
  <c r="G60" i="28"/>
  <c r="G61" i="28"/>
  <c r="G62" i="28"/>
  <c r="G63" i="28"/>
  <c r="G64" i="28"/>
  <c r="G65" i="28"/>
  <c r="G66" i="28"/>
  <c r="G67" i="28"/>
  <c r="G68" i="28"/>
  <c r="G69" i="28"/>
  <c r="G88" i="28"/>
  <c r="G89" i="28"/>
  <c r="G90" i="28"/>
  <c r="G91" i="28"/>
  <c r="G92" i="28"/>
  <c r="G93" i="28"/>
  <c r="G94" i="28"/>
  <c r="G96" i="28"/>
  <c r="G97" i="28"/>
  <c r="H22" i="33" l="1"/>
  <c r="F22" i="33" s="1"/>
  <c r="E22" i="33"/>
  <c r="D22" i="33"/>
  <c r="H21" i="33"/>
  <c r="F21" i="33" s="1"/>
  <c r="E21" i="33"/>
  <c r="D21" i="33"/>
  <c r="H20" i="33"/>
  <c r="F20" i="33" s="1"/>
  <c r="E20" i="33"/>
  <c r="D20" i="33"/>
  <c r="S26" i="32" l="1"/>
  <c r="S11" i="32"/>
  <c r="S26" i="31"/>
  <c r="S11" i="31"/>
  <c r="S11" i="28"/>
  <c r="S26" i="28"/>
  <c r="D50" i="28"/>
  <c r="D47" i="28" l="1"/>
  <c r="E76" i="32" l="1"/>
  <c r="E102" i="32"/>
  <c r="E101" i="32"/>
  <c r="E99" i="32"/>
  <c r="E77" i="32"/>
  <c r="E98" i="32"/>
  <c r="E97" i="32"/>
  <c r="E96" i="32"/>
  <c r="E95" i="32"/>
  <c r="E94" i="32"/>
  <c r="E93" i="32"/>
  <c r="E92" i="32"/>
  <c r="E90" i="32"/>
  <c r="E89" i="32"/>
  <c r="E88" i="32"/>
  <c r="E86" i="32"/>
  <c r="E78" i="32"/>
  <c r="E85" i="32"/>
  <c r="E84" i="32"/>
  <c r="E79" i="32"/>
  <c r="E83" i="32"/>
  <c r="E82" i="32"/>
  <c r="E81" i="32"/>
  <c r="E80" i="32"/>
  <c r="E72" i="32"/>
  <c r="E71" i="32"/>
  <c r="E70" i="32"/>
  <c r="E68" i="32"/>
  <c r="E67" i="32"/>
  <c r="E66" i="32"/>
  <c r="E65" i="32"/>
  <c r="E64" i="32"/>
  <c r="E63" i="32"/>
  <c r="E62" i="32"/>
  <c r="E61" i="32"/>
  <c r="E60" i="32"/>
  <c r="E58" i="32"/>
  <c r="E57" i="32"/>
  <c r="E56" i="32"/>
  <c r="E54" i="32"/>
  <c r="E53" i="32"/>
  <c r="E52" i="32"/>
  <c r="E51" i="32"/>
  <c r="E50" i="32"/>
  <c r="E49" i="32"/>
  <c r="E48" i="32"/>
  <c r="E47" i="32"/>
  <c r="E46" i="32"/>
  <c r="E64" i="31"/>
  <c r="E65" i="31"/>
  <c r="E78" i="31"/>
  <c r="E77" i="31"/>
  <c r="E76" i="31"/>
  <c r="E74" i="31"/>
  <c r="E66" i="31"/>
  <c r="E73" i="31"/>
  <c r="E72" i="31"/>
  <c r="E67" i="31"/>
  <c r="E71" i="31"/>
  <c r="E70" i="31"/>
  <c r="E69" i="31"/>
  <c r="E68" i="31"/>
  <c r="E58" i="31"/>
  <c r="E57" i="31"/>
  <c r="E56" i="31"/>
  <c r="E54" i="31"/>
  <c r="E53" i="31"/>
  <c r="E52" i="31"/>
  <c r="E51" i="31"/>
  <c r="E50" i="31"/>
  <c r="E49" i="31"/>
  <c r="E48" i="31"/>
  <c r="E47" i="31"/>
  <c r="E46" i="31"/>
  <c r="D76" i="32"/>
  <c r="D102" i="32"/>
  <c r="D101" i="32"/>
  <c r="D100" i="32"/>
  <c r="D99" i="32"/>
  <c r="D77" i="32"/>
  <c r="D98" i="32"/>
  <c r="D97" i="32"/>
  <c r="D96" i="32"/>
  <c r="D95" i="32"/>
  <c r="D94" i="32"/>
  <c r="D93" i="32"/>
  <c r="D92" i="32"/>
  <c r="D90" i="32"/>
  <c r="D89" i="32"/>
  <c r="D88" i="32"/>
  <c r="D87" i="32"/>
  <c r="D86" i="32"/>
  <c r="D78" i="32"/>
  <c r="D85" i="32"/>
  <c r="D84" i="32"/>
  <c r="D79" i="32"/>
  <c r="D83" i="32"/>
  <c r="D82" i="32"/>
  <c r="D81" i="32"/>
  <c r="D80" i="32"/>
  <c r="D72" i="32"/>
  <c r="D71" i="32"/>
  <c r="D70" i="32"/>
  <c r="D69" i="32"/>
  <c r="D68" i="32"/>
  <c r="D67" i="32"/>
  <c r="D66" i="32"/>
  <c r="D65" i="32"/>
  <c r="D64" i="32"/>
  <c r="D63" i="32"/>
  <c r="D62" i="32"/>
  <c r="D61" i="32"/>
  <c r="D60" i="32"/>
  <c r="D58" i="32"/>
  <c r="D57" i="32"/>
  <c r="D56" i="32"/>
  <c r="D55" i="32"/>
  <c r="D54" i="32"/>
  <c r="D52" i="32"/>
  <c r="D51" i="32"/>
  <c r="D50" i="32"/>
  <c r="D49" i="32"/>
  <c r="D48" i="32"/>
  <c r="D47" i="32"/>
  <c r="D46" i="32"/>
  <c r="D64" i="31"/>
  <c r="D65" i="31"/>
  <c r="D78" i="31"/>
  <c r="D77" i="31"/>
  <c r="D76" i="31"/>
  <c r="D75" i="31"/>
  <c r="D74" i="31"/>
  <c r="D66" i="31"/>
  <c r="D73" i="31"/>
  <c r="D72" i="31"/>
  <c r="D67" i="31"/>
  <c r="D71" i="31"/>
  <c r="D70" i="31"/>
  <c r="D69" i="31"/>
  <c r="D68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97" i="28"/>
  <c r="D96" i="28"/>
  <c r="D95" i="28"/>
  <c r="D94" i="28"/>
  <c r="D93" i="28"/>
  <c r="D92" i="28"/>
  <c r="D91" i="28"/>
  <c r="D90" i="28"/>
  <c r="D89" i="28"/>
  <c r="D88" i="28"/>
  <c r="D87" i="28"/>
  <c r="D86" i="28"/>
  <c r="D85" i="28"/>
  <c r="D84" i="28"/>
  <c r="D83" i="28"/>
  <c r="D75" i="28"/>
  <c r="D82" i="28"/>
  <c r="D81" i="28"/>
  <c r="D76" i="28"/>
  <c r="D80" i="28"/>
  <c r="D79" i="28"/>
  <c r="D78" i="28"/>
  <c r="D77" i="28"/>
  <c r="D54" i="28"/>
  <c r="D57" i="28"/>
  <c r="D56" i="28"/>
  <c r="D55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3" i="28"/>
  <c r="D52" i="28"/>
  <c r="D51" i="28"/>
  <c r="D49" i="28"/>
  <c r="D48" i="28"/>
  <c r="D46" i="28"/>
  <c r="E78" i="28"/>
  <c r="E79" i="28"/>
  <c r="E80" i="28"/>
  <c r="E76" i="28"/>
  <c r="E81" i="28"/>
  <c r="E82" i="28"/>
  <c r="E75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6" i="28"/>
  <c r="E97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46" i="28"/>
  <c r="O103" i="32" l="1"/>
  <c r="N103" i="32"/>
  <c r="M103" i="32"/>
  <c r="L103" i="32"/>
  <c r="K103" i="32"/>
  <c r="J103" i="32"/>
  <c r="H76" i="32"/>
  <c r="F76" i="32" s="1"/>
  <c r="H102" i="32"/>
  <c r="F102" i="32" s="1"/>
  <c r="H101" i="32"/>
  <c r="F101" i="32" s="1"/>
  <c r="H100" i="32"/>
  <c r="F100" i="32" s="1"/>
  <c r="H99" i="32"/>
  <c r="F99" i="32" s="1"/>
  <c r="H77" i="32"/>
  <c r="F77" i="32" s="1"/>
  <c r="H98" i="32"/>
  <c r="F98" i="32" s="1"/>
  <c r="H97" i="32"/>
  <c r="F97" i="32" s="1"/>
  <c r="H96" i="32"/>
  <c r="F96" i="32" s="1"/>
  <c r="H95" i="32"/>
  <c r="F95" i="32" s="1"/>
  <c r="H94" i="32"/>
  <c r="F94" i="32" s="1"/>
  <c r="H93" i="32"/>
  <c r="F93" i="32" s="1"/>
  <c r="H92" i="32"/>
  <c r="F92" i="32" s="1"/>
  <c r="H90" i="32"/>
  <c r="F90" i="32" s="1"/>
  <c r="H89" i="32"/>
  <c r="F89" i="32" s="1"/>
  <c r="H88" i="32"/>
  <c r="F88" i="32" s="1"/>
  <c r="H87" i="32"/>
  <c r="F87" i="32" s="1"/>
  <c r="H86" i="32"/>
  <c r="F86" i="32" s="1"/>
  <c r="H78" i="32"/>
  <c r="F78" i="32" s="1"/>
  <c r="H85" i="32"/>
  <c r="F85" i="32" s="1"/>
  <c r="H84" i="32"/>
  <c r="F84" i="32" s="1"/>
  <c r="H79" i="32"/>
  <c r="F79" i="32" s="1"/>
  <c r="H83" i="32"/>
  <c r="F83" i="32" s="1"/>
  <c r="H82" i="32"/>
  <c r="F82" i="32" s="1"/>
  <c r="H81" i="32"/>
  <c r="F81" i="32" s="1"/>
  <c r="H80" i="32"/>
  <c r="F80" i="32" s="1"/>
  <c r="H72" i="32"/>
  <c r="F72" i="32" s="1"/>
  <c r="H71" i="32"/>
  <c r="F71" i="32" s="1"/>
  <c r="H70" i="32"/>
  <c r="F70" i="32" s="1"/>
  <c r="H69" i="32"/>
  <c r="F69" i="32" s="1"/>
  <c r="H68" i="32"/>
  <c r="F68" i="32" s="1"/>
  <c r="H67" i="32"/>
  <c r="F67" i="32" s="1"/>
  <c r="H66" i="32"/>
  <c r="F66" i="32" s="1"/>
  <c r="H65" i="32"/>
  <c r="F65" i="32" s="1"/>
  <c r="H64" i="32"/>
  <c r="F64" i="32" s="1"/>
  <c r="H63" i="32"/>
  <c r="F63" i="32" s="1"/>
  <c r="H62" i="32"/>
  <c r="F62" i="32" s="1"/>
  <c r="H61" i="32"/>
  <c r="F61" i="32" s="1"/>
  <c r="H60" i="32"/>
  <c r="F60" i="32" s="1"/>
  <c r="H58" i="32"/>
  <c r="F58" i="32" s="1"/>
  <c r="H57" i="32"/>
  <c r="F57" i="32" s="1"/>
  <c r="H56" i="32"/>
  <c r="F56" i="32" s="1"/>
  <c r="H55" i="32"/>
  <c r="F55" i="32" s="1"/>
  <c r="H54" i="32"/>
  <c r="F54" i="32" s="1"/>
  <c r="H53" i="32"/>
  <c r="F53" i="32" s="1"/>
  <c r="H52" i="32"/>
  <c r="F52" i="32" s="1"/>
  <c r="H51" i="32"/>
  <c r="F51" i="32" s="1"/>
  <c r="H50" i="32"/>
  <c r="F50" i="32" s="1"/>
  <c r="H49" i="32"/>
  <c r="F49" i="32" s="1"/>
  <c r="H48" i="32"/>
  <c r="F48" i="32" s="1"/>
  <c r="H47" i="32"/>
  <c r="F47" i="32" s="1"/>
  <c r="H46" i="32"/>
  <c r="F46" i="32" s="1"/>
  <c r="P81" i="31"/>
  <c r="O81" i="31"/>
  <c r="N81" i="31"/>
  <c r="M81" i="31"/>
  <c r="L81" i="31"/>
  <c r="K81" i="31"/>
  <c r="H64" i="31"/>
  <c r="F64" i="31" s="1"/>
  <c r="H65" i="31"/>
  <c r="F65" i="31" s="1"/>
  <c r="H78" i="31"/>
  <c r="F78" i="31" s="1"/>
  <c r="H77" i="31"/>
  <c r="F77" i="31" s="1"/>
  <c r="H76" i="31"/>
  <c r="F76" i="31" s="1"/>
  <c r="H75" i="31"/>
  <c r="F75" i="31" s="1"/>
  <c r="H74" i="31"/>
  <c r="F74" i="31" s="1"/>
  <c r="H66" i="31"/>
  <c r="F66" i="31" s="1"/>
  <c r="H73" i="31"/>
  <c r="F73" i="31" s="1"/>
  <c r="H72" i="31"/>
  <c r="F72" i="31" s="1"/>
  <c r="H67" i="31"/>
  <c r="F67" i="31" s="1"/>
  <c r="H71" i="31"/>
  <c r="F71" i="31" s="1"/>
  <c r="H70" i="31"/>
  <c r="F70" i="31" s="1"/>
  <c r="H69" i="31"/>
  <c r="F69" i="31" s="1"/>
  <c r="H68" i="31"/>
  <c r="F68" i="31" s="1"/>
  <c r="H58" i="31"/>
  <c r="F58" i="31" s="1"/>
  <c r="H57" i="31"/>
  <c r="F57" i="31" s="1"/>
  <c r="H56" i="31"/>
  <c r="F56" i="31" s="1"/>
  <c r="H55" i="31"/>
  <c r="F55" i="31" s="1"/>
  <c r="H54" i="31"/>
  <c r="F54" i="31" s="1"/>
  <c r="H53" i="31"/>
  <c r="F53" i="31" s="1"/>
  <c r="H52" i="31"/>
  <c r="F52" i="31" s="1"/>
  <c r="H51" i="31"/>
  <c r="F51" i="31" s="1"/>
  <c r="H50" i="31"/>
  <c r="F50" i="31" s="1"/>
  <c r="H49" i="31"/>
  <c r="F49" i="31" s="1"/>
  <c r="H48" i="31"/>
  <c r="F48" i="31" s="1"/>
  <c r="H47" i="31"/>
  <c r="F47" i="31" s="1"/>
  <c r="H46" i="31"/>
  <c r="F46" i="31" s="1"/>
  <c r="C1" i="23" l="1"/>
  <c r="C5" i="23" l="1"/>
  <c r="C13" i="23"/>
  <c r="C21" i="23"/>
  <c r="C29" i="23"/>
  <c r="C37" i="23"/>
  <c r="C45" i="23"/>
  <c r="C53" i="23"/>
  <c r="C61" i="23"/>
  <c r="C69" i="23"/>
  <c r="C77" i="23"/>
  <c r="C15" i="23"/>
  <c r="C23" i="23"/>
  <c r="C39" i="23"/>
  <c r="C47" i="23"/>
  <c r="C71" i="23"/>
  <c r="C16" i="23"/>
  <c r="C32" i="23"/>
  <c r="C40" i="23"/>
  <c r="C56" i="23"/>
  <c r="C72" i="23"/>
  <c r="C3" i="23"/>
  <c r="C35" i="23"/>
  <c r="C51" i="23"/>
  <c r="C4" i="23"/>
  <c r="C44" i="23"/>
  <c r="C76" i="23"/>
  <c r="C6" i="23"/>
  <c r="C14" i="23"/>
  <c r="C22" i="23"/>
  <c r="C30" i="23"/>
  <c r="C38" i="23"/>
  <c r="C46" i="23"/>
  <c r="C54" i="23"/>
  <c r="C62" i="23"/>
  <c r="C70" i="23"/>
  <c r="C78" i="23"/>
  <c r="C7" i="23"/>
  <c r="C31" i="23"/>
  <c r="C55" i="23"/>
  <c r="C63" i="23"/>
  <c r="C79" i="23"/>
  <c r="C8" i="23"/>
  <c r="C24" i="23"/>
  <c r="C48" i="23"/>
  <c r="C64" i="23"/>
  <c r="C11" i="23"/>
  <c r="C43" i="23"/>
  <c r="C59" i="23"/>
  <c r="C12" i="23"/>
  <c r="C36" i="23"/>
  <c r="C68" i="23"/>
  <c r="C9" i="23"/>
  <c r="C17" i="23"/>
  <c r="C25" i="23"/>
  <c r="C33" i="23"/>
  <c r="C41" i="23"/>
  <c r="C49" i="23"/>
  <c r="C57" i="23"/>
  <c r="C65" i="23"/>
  <c r="C73" i="23"/>
  <c r="C27" i="23"/>
  <c r="C75" i="23"/>
  <c r="C20" i="23"/>
  <c r="C60" i="23"/>
  <c r="C10" i="23"/>
  <c r="C18" i="23"/>
  <c r="C26" i="23"/>
  <c r="C34" i="23"/>
  <c r="C42" i="23"/>
  <c r="C50" i="23"/>
  <c r="C58" i="23"/>
  <c r="C66" i="23"/>
  <c r="C74" i="23"/>
  <c r="C19" i="23"/>
  <c r="C67" i="23"/>
  <c r="C28" i="23"/>
  <c r="C52" i="23"/>
  <c r="C2" i="23"/>
  <c r="H97" i="28"/>
  <c r="F97" i="28" s="1"/>
  <c r="I99" i="28"/>
  <c r="J99" i="28"/>
  <c r="K99" i="28"/>
  <c r="L99" i="28"/>
  <c r="M99" i="28"/>
  <c r="N99" i="28"/>
  <c r="H68" i="28"/>
  <c r="F68" i="28" s="1"/>
  <c r="H69" i="28"/>
  <c r="F69" i="28" s="1"/>
  <c r="C80" i="20" l="1"/>
  <c r="C82" i="20"/>
  <c r="D8" i="33" s="1"/>
  <c r="C81" i="20"/>
  <c r="D7" i="33" s="1"/>
  <c r="H96" i="28"/>
  <c r="F96" i="28" s="1"/>
  <c r="H94" i="28"/>
  <c r="F94" i="28" s="1"/>
  <c r="H93" i="28"/>
  <c r="F93" i="28" s="1"/>
  <c r="H92" i="28"/>
  <c r="F92" i="28" s="1"/>
  <c r="H91" i="28"/>
  <c r="F91" i="28" s="1"/>
  <c r="H90" i="28"/>
  <c r="F90" i="28" s="1"/>
  <c r="H89" i="28"/>
  <c r="F89" i="28" s="1"/>
  <c r="H88" i="28"/>
  <c r="F88" i="28" s="1"/>
  <c r="H87" i="28"/>
  <c r="F87" i="28" s="1"/>
  <c r="H86" i="28"/>
  <c r="F86" i="28" s="1"/>
  <c r="H85" i="28"/>
  <c r="F85" i="28" s="1"/>
  <c r="H84" i="28"/>
  <c r="F84" i="28" s="1"/>
  <c r="H83" i="28"/>
  <c r="F83" i="28" s="1"/>
  <c r="H75" i="28"/>
  <c r="F75" i="28" s="1"/>
  <c r="H82" i="28"/>
  <c r="F82" i="28" s="1"/>
  <c r="H81" i="28"/>
  <c r="F81" i="28" s="1"/>
  <c r="H76" i="28"/>
  <c r="F76" i="28" s="1"/>
  <c r="H80" i="28"/>
  <c r="F80" i="28" s="1"/>
  <c r="H79" i="28"/>
  <c r="F79" i="28" s="1"/>
  <c r="H78" i="28"/>
  <c r="F78" i="28" s="1"/>
  <c r="H77" i="28"/>
  <c r="F77" i="28" s="1"/>
  <c r="D82" i="20" l="1"/>
  <c r="H57" i="28"/>
  <c r="F57" i="28" s="1"/>
  <c r="H58" i="28"/>
  <c r="F58" i="28" s="1"/>
  <c r="H59" i="28"/>
  <c r="F59" i="28" s="1"/>
  <c r="H60" i="28"/>
  <c r="F60" i="28" s="1"/>
  <c r="H61" i="28"/>
  <c r="F61" i="28" s="1"/>
  <c r="H62" i="28"/>
  <c r="F62" i="28" s="1"/>
  <c r="H63" i="28"/>
  <c r="F63" i="28" s="1"/>
  <c r="H64" i="28"/>
  <c r="F64" i="28" s="1"/>
  <c r="H65" i="28"/>
  <c r="F65" i="28" s="1"/>
  <c r="H66" i="28"/>
  <c r="F66" i="28" s="1"/>
  <c r="H67" i="28"/>
  <c r="F67" i="28" s="1"/>
  <c r="H47" i="28"/>
  <c r="F47" i="28" s="1"/>
  <c r="H48" i="28"/>
  <c r="F48" i="28" s="1"/>
  <c r="H49" i="28"/>
  <c r="F49" i="28" s="1"/>
  <c r="H50" i="28"/>
  <c r="F50" i="28" s="1"/>
  <c r="H51" i="28"/>
  <c r="F51" i="28" s="1"/>
  <c r="H52" i="28"/>
  <c r="H53" i="28"/>
  <c r="F53" i="28" s="1"/>
  <c r="H54" i="28"/>
  <c r="F54" i="28" s="1"/>
  <c r="H55" i="28"/>
  <c r="F55" i="28" s="1"/>
  <c r="A79" i="20"/>
  <c r="C79" i="20" s="1"/>
  <c r="A78" i="20"/>
  <c r="C78" i="20" s="1"/>
  <c r="A77" i="20"/>
  <c r="C77" i="20" s="1"/>
  <c r="D30" i="32" s="1"/>
  <c r="A76" i="20"/>
  <c r="C76" i="20" s="1"/>
  <c r="A75" i="20"/>
  <c r="C75" i="20" s="1"/>
  <c r="A74" i="20"/>
  <c r="C74" i="20" s="1"/>
  <c r="A73" i="20"/>
  <c r="C73" i="20" s="1"/>
  <c r="A72" i="20"/>
  <c r="C72" i="20" s="1"/>
  <c r="A71" i="20"/>
  <c r="C71" i="20" s="1"/>
  <c r="A70" i="20"/>
  <c r="C70" i="20" s="1"/>
  <c r="A69" i="20"/>
  <c r="C69" i="20" s="1"/>
  <c r="A68" i="20"/>
  <c r="C68" i="20" s="1"/>
  <c r="A67" i="20"/>
  <c r="C67" i="20" s="1"/>
  <c r="A66" i="20"/>
  <c r="C66" i="20" s="1"/>
  <c r="A65" i="20"/>
  <c r="C65" i="20" s="1"/>
  <c r="A64" i="20"/>
  <c r="C64" i="20" s="1"/>
  <c r="A63" i="20"/>
  <c r="C63" i="20" s="1"/>
  <c r="A62" i="20"/>
  <c r="C62" i="20" s="1"/>
  <c r="A61" i="20"/>
  <c r="C61" i="20" s="1"/>
  <c r="A60" i="20"/>
  <c r="C60" i="20" s="1"/>
  <c r="A59" i="20"/>
  <c r="C59" i="20" s="1"/>
  <c r="A58" i="20"/>
  <c r="C58" i="20" s="1"/>
  <c r="A57" i="20"/>
  <c r="C57" i="20" s="1"/>
  <c r="A56" i="20"/>
  <c r="C56" i="20" s="1"/>
  <c r="A55" i="20"/>
  <c r="C55" i="20" s="1"/>
  <c r="A54" i="20"/>
  <c r="C54" i="20" s="1"/>
  <c r="A53" i="20"/>
  <c r="C53" i="20" s="1"/>
  <c r="A52" i="20"/>
  <c r="C52" i="20" s="1"/>
  <c r="A51" i="20"/>
  <c r="C51" i="20" s="1"/>
  <c r="A50" i="20"/>
  <c r="C50" i="20" s="1"/>
  <c r="A49" i="20"/>
  <c r="C49" i="20" s="1"/>
  <c r="A48" i="20"/>
  <c r="C48" i="20" s="1"/>
  <c r="A47" i="20"/>
  <c r="C47" i="20" s="1"/>
  <c r="A46" i="20"/>
  <c r="C46" i="20" s="1"/>
  <c r="A45" i="20"/>
  <c r="C45" i="20" s="1"/>
  <c r="A44" i="20"/>
  <c r="C44" i="20" s="1"/>
  <c r="A43" i="20"/>
  <c r="C43" i="20" s="1"/>
  <c r="A42" i="20"/>
  <c r="C42" i="20" s="1"/>
  <c r="A41" i="20"/>
  <c r="C41" i="20" s="1"/>
  <c r="A40" i="20"/>
  <c r="C40" i="20" s="1"/>
  <c r="A39" i="20"/>
  <c r="C39" i="20" s="1"/>
  <c r="A38" i="20"/>
  <c r="C38" i="20" s="1"/>
  <c r="A37" i="20"/>
  <c r="C37" i="20" s="1"/>
  <c r="A36" i="20"/>
  <c r="C36" i="20" s="1"/>
  <c r="A35" i="20"/>
  <c r="C35" i="20" s="1"/>
  <c r="A34" i="20"/>
  <c r="C34" i="20" s="1"/>
  <c r="A33" i="20"/>
  <c r="C33" i="20" s="1"/>
  <c r="A32" i="20"/>
  <c r="C32" i="20" s="1"/>
  <c r="A31" i="20"/>
  <c r="C31" i="20" s="1"/>
  <c r="A30" i="20"/>
  <c r="C30" i="20" s="1"/>
  <c r="A29" i="20"/>
  <c r="C29" i="20" s="1"/>
  <c r="A28" i="20"/>
  <c r="C28" i="20" s="1"/>
  <c r="A27" i="20"/>
  <c r="C27" i="20" s="1"/>
  <c r="A26" i="20"/>
  <c r="C26" i="20" s="1"/>
  <c r="A25" i="20"/>
  <c r="C25" i="20" s="1"/>
  <c r="A24" i="20"/>
  <c r="C24" i="20" s="1"/>
  <c r="A23" i="20"/>
  <c r="C23" i="20" s="1"/>
  <c r="A22" i="20"/>
  <c r="C22" i="20" s="1"/>
  <c r="A21" i="20"/>
  <c r="C21" i="20" s="1"/>
  <c r="A20" i="20"/>
  <c r="C20" i="20" s="1"/>
  <c r="A19" i="20"/>
  <c r="C19" i="20" s="1"/>
  <c r="A18" i="20"/>
  <c r="C18" i="20" s="1"/>
  <c r="A17" i="20"/>
  <c r="C17" i="20" s="1"/>
  <c r="A16" i="20"/>
  <c r="C16" i="20" s="1"/>
  <c r="A15" i="20"/>
  <c r="C15" i="20" s="1"/>
  <c r="A14" i="20"/>
  <c r="C14" i="20" s="1"/>
  <c r="A13" i="20"/>
  <c r="C13" i="20" s="1"/>
  <c r="D15" i="28" s="1"/>
  <c r="A12" i="20"/>
  <c r="C12" i="20" s="1"/>
  <c r="A11" i="20"/>
  <c r="C11" i="20" s="1"/>
  <c r="A10" i="20"/>
  <c r="C10" i="20" s="1"/>
  <c r="A9" i="20"/>
  <c r="C9" i="20" s="1"/>
  <c r="A8" i="20"/>
  <c r="C8" i="20" s="1"/>
  <c r="A7" i="20"/>
  <c r="C7" i="20" s="1"/>
  <c r="A6" i="20"/>
  <c r="C6" i="20" s="1"/>
  <c r="A5" i="20"/>
  <c r="C5" i="20" s="1"/>
  <c r="A4" i="20"/>
  <c r="C4" i="20" s="1"/>
  <c r="A3" i="20"/>
  <c r="C3" i="20" s="1"/>
  <c r="A2" i="20"/>
  <c r="C2" i="20" s="1"/>
  <c r="D6" i="28" l="1"/>
  <c r="D11" i="28"/>
  <c r="I15" i="28"/>
  <c r="J15" i="28"/>
  <c r="H15" i="28"/>
  <c r="L15" i="28"/>
  <c r="O15" i="28"/>
  <c r="P15" i="28"/>
  <c r="M15" i="28"/>
  <c r="E15" i="28"/>
  <c r="N15" i="28"/>
  <c r="F15" i="28"/>
  <c r="G15" i="28"/>
  <c r="Q15" i="28"/>
  <c r="F52" i="28"/>
  <c r="D14" i="28"/>
  <c r="D16" i="28"/>
  <c r="D23" i="32"/>
  <c r="D10" i="32"/>
  <c r="T10" i="32" s="1"/>
  <c r="D26" i="32"/>
  <c r="D11" i="32"/>
  <c r="D15" i="32"/>
  <c r="Q15" i="32" s="1"/>
  <c r="D32" i="32"/>
  <c r="D8" i="32"/>
  <c r="Q8" i="32" s="1"/>
  <c r="D28" i="32"/>
  <c r="D25" i="32"/>
  <c r="T25" i="32" s="1"/>
  <c r="D7" i="32"/>
  <c r="D12" i="32"/>
  <c r="D13" i="32"/>
  <c r="D17" i="32"/>
  <c r="D22" i="32"/>
  <c r="D24" i="32"/>
  <c r="D9" i="32"/>
  <c r="D33" i="32"/>
  <c r="D27" i="32"/>
  <c r="D18" i="32"/>
  <c r="D9" i="28"/>
  <c r="D9" i="31"/>
  <c r="D25" i="28"/>
  <c r="T25" i="28" s="1"/>
  <c r="D25" i="31"/>
  <c r="T25" i="31" s="1"/>
  <c r="D30" i="28"/>
  <c r="D30" i="31"/>
  <c r="D10" i="28"/>
  <c r="T10" i="28" s="1"/>
  <c r="D10" i="31"/>
  <c r="T10" i="31" s="1"/>
  <c r="D26" i="28"/>
  <c r="D26" i="31"/>
  <c r="D33" i="28"/>
  <c r="D33" i="31"/>
  <c r="D12" i="28"/>
  <c r="D12" i="31"/>
  <c r="D15" i="31"/>
  <c r="D23" i="28"/>
  <c r="D23" i="31"/>
  <c r="D8" i="28"/>
  <c r="D8" i="31"/>
  <c r="D28" i="28"/>
  <c r="L28" i="28" s="1"/>
  <c r="J74" i="28" s="1"/>
  <c r="D28" i="31"/>
  <c r="D32" i="28"/>
  <c r="D32" i="31"/>
  <c r="D13" i="28"/>
  <c r="L13" i="28" s="1"/>
  <c r="D13" i="31"/>
  <c r="M13" i="31" s="1"/>
  <c r="D18" i="28"/>
  <c r="D18" i="31"/>
  <c r="D27" i="28"/>
  <c r="D27" i="31"/>
  <c r="D7" i="28"/>
  <c r="D7" i="31"/>
  <c r="D11" i="31"/>
  <c r="D17" i="28"/>
  <c r="D17" i="31"/>
  <c r="D22" i="28"/>
  <c r="D22" i="31"/>
  <c r="D24" i="28"/>
  <c r="D24" i="31"/>
  <c r="D66" i="20"/>
  <c r="D40" i="20"/>
  <c r="D53" i="20"/>
  <c r="D79" i="20"/>
  <c r="D27" i="20"/>
  <c r="D14" i="20"/>
  <c r="H56" i="28"/>
  <c r="F56" i="28" s="1"/>
  <c r="H46" i="28"/>
  <c r="F46" i="28" s="1"/>
  <c r="E6" i="28" l="1"/>
  <c r="J46" i="28" s="1"/>
  <c r="T6" i="28"/>
  <c r="L25" i="31"/>
  <c r="O25" i="31"/>
  <c r="Q25" i="31"/>
  <c r="M25" i="31"/>
  <c r="N25" i="31"/>
  <c r="P25" i="31"/>
  <c r="L26" i="31"/>
  <c r="M26" i="31"/>
  <c r="N26" i="31"/>
  <c r="O26" i="31"/>
  <c r="P26" i="31"/>
  <c r="Q26" i="31"/>
  <c r="L33" i="31"/>
  <c r="J64" i="31" s="1"/>
  <c r="Q33" i="31"/>
  <c r="O64" i="31" s="1"/>
  <c r="M33" i="31"/>
  <c r="K64" i="31" s="1"/>
  <c r="M64" i="31"/>
  <c r="N33" i="31"/>
  <c r="L64" i="31" s="1"/>
  <c r="P33" i="31"/>
  <c r="N64" i="31" s="1"/>
  <c r="P32" i="31"/>
  <c r="Q32" i="31"/>
  <c r="M32" i="31"/>
  <c r="L32" i="31"/>
  <c r="O32" i="31"/>
  <c r="N32" i="31"/>
  <c r="L22" i="31"/>
  <c r="M22" i="31"/>
  <c r="N22" i="31"/>
  <c r="O22" i="31"/>
  <c r="P22" i="31"/>
  <c r="Q22" i="31"/>
  <c r="N23" i="31"/>
  <c r="O23" i="31"/>
  <c r="P23" i="31"/>
  <c r="Q23" i="31"/>
  <c r="L23" i="31"/>
  <c r="M23" i="31"/>
  <c r="P24" i="31"/>
  <c r="Q24" i="31"/>
  <c r="L24" i="31"/>
  <c r="M24" i="31"/>
  <c r="N24" i="31"/>
  <c r="O24" i="31"/>
  <c r="L30" i="31"/>
  <c r="M30" i="31"/>
  <c r="N30" i="31"/>
  <c r="O30" i="31"/>
  <c r="P30" i="31"/>
  <c r="Q30" i="31"/>
  <c r="N27" i="31"/>
  <c r="O27" i="31"/>
  <c r="P27" i="31"/>
  <c r="Q27" i="31"/>
  <c r="L27" i="31"/>
  <c r="M27" i="31"/>
  <c r="P28" i="31"/>
  <c r="N65" i="31" s="1"/>
  <c r="Q28" i="31"/>
  <c r="O65" i="31" s="1"/>
  <c r="M28" i="31"/>
  <c r="K65" i="31" s="1"/>
  <c r="L28" i="31"/>
  <c r="J65" i="31" s="1"/>
  <c r="O28" i="31"/>
  <c r="M65" i="31" s="1"/>
  <c r="N28" i="31"/>
  <c r="L65" i="31" s="1"/>
  <c r="G23" i="31"/>
  <c r="H23" i="31"/>
  <c r="F23" i="31"/>
  <c r="I23" i="31"/>
  <c r="J23" i="31"/>
  <c r="E23" i="31"/>
  <c r="I32" i="31"/>
  <c r="G32" i="31"/>
  <c r="J32" i="31"/>
  <c r="E32" i="31"/>
  <c r="H32" i="31"/>
  <c r="F32" i="31"/>
  <c r="E26" i="31"/>
  <c r="I26" i="31"/>
  <c r="F26" i="31"/>
  <c r="G26" i="31"/>
  <c r="H26" i="31"/>
  <c r="J26" i="31"/>
  <c r="I24" i="31"/>
  <c r="J24" i="31"/>
  <c r="E24" i="31"/>
  <c r="F24" i="31"/>
  <c r="G24" i="31"/>
  <c r="H24" i="31"/>
  <c r="E30" i="31"/>
  <c r="F30" i="31"/>
  <c r="G30" i="31"/>
  <c r="H30" i="31"/>
  <c r="I30" i="31"/>
  <c r="J30" i="31"/>
  <c r="G27" i="31"/>
  <c r="H27" i="31"/>
  <c r="I27" i="31"/>
  <c r="J27" i="31"/>
  <c r="F27" i="31"/>
  <c r="E27" i="31"/>
  <c r="I28" i="31"/>
  <c r="J28" i="31"/>
  <c r="E28" i="31"/>
  <c r="H28" i="31"/>
  <c r="F28" i="31"/>
  <c r="G28" i="31"/>
  <c r="E22" i="31"/>
  <c r="F22" i="31"/>
  <c r="G22" i="31"/>
  <c r="H22" i="31"/>
  <c r="I22" i="31"/>
  <c r="J22" i="31"/>
  <c r="G33" i="31"/>
  <c r="E33" i="31"/>
  <c r="I33" i="31"/>
  <c r="F33" i="31"/>
  <c r="H33" i="31"/>
  <c r="J33" i="31"/>
  <c r="G25" i="31"/>
  <c r="E25" i="31"/>
  <c r="F25" i="31"/>
  <c r="J25" i="31"/>
  <c r="H25" i="31"/>
  <c r="I25" i="31"/>
  <c r="G18" i="31"/>
  <c r="L58" i="31" s="1"/>
  <c r="I18" i="31"/>
  <c r="N58" i="31" s="1"/>
  <c r="F18" i="31"/>
  <c r="K58" i="31" s="1"/>
  <c r="E18" i="31"/>
  <c r="J58" i="31" s="1"/>
  <c r="H18" i="31"/>
  <c r="M58" i="31" s="1"/>
  <c r="J18" i="31"/>
  <c r="O58" i="31" s="1"/>
  <c r="G8" i="31"/>
  <c r="L48" i="31" s="1"/>
  <c r="J8" i="31"/>
  <c r="O48" i="31" s="1"/>
  <c r="H8" i="31"/>
  <c r="M48" i="31" s="1"/>
  <c r="I8" i="31"/>
  <c r="N48" i="31" s="1"/>
  <c r="F8" i="31"/>
  <c r="K48" i="31" s="1"/>
  <c r="E8" i="31"/>
  <c r="J48" i="31" s="1"/>
  <c r="I13" i="31"/>
  <c r="N53" i="31" s="1"/>
  <c r="H13" i="31"/>
  <c r="M53" i="31" s="1"/>
  <c r="J13" i="31"/>
  <c r="O53" i="31" s="1"/>
  <c r="F13" i="31"/>
  <c r="K53" i="31" s="1"/>
  <c r="E13" i="31"/>
  <c r="J53" i="31" s="1"/>
  <c r="G13" i="31"/>
  <c r="L53" i="31" s="1"/>
  <c r="I9" i="31"/>
  <c r="N49" i="31" s="1"/>
  <c r="J9" i="31"/>
  <c r="O49" i="31" s="1"/>
  <c r="E9" i="31"/>
  <c r="J49" i="31" s="1"/>
  <c r="F9" i="31"/>
  <c r="K49" i="31" s="1"/>
  <c r="H9" i="31"/>
  <c r="M49" i="31" s="1"/>
  <c r="G9" i="31"/>
  <c r="L49" i="31" s="1"/>
  <c r="E11" i="31"/>
  <c r="J51" i="31" s="1"/>
  <c r="F11" i="31"/>
  <c r="K51" i="31" s="1"/>
  <c r="G11" i="31"/>
  <c r="L51" i="31" s="1"/>
  <c r="H11" i="31"/>
  <c r="M51" i="31" s="1"/>
  <c r="J11" i="31"/>
  <c r="O51" i="31" s="1"/>
  <c r="I11" i="31"/>
  <c r="N51" i="31" s="1"/>
  <c r="F10" i="31"/>
  <c r="J10" i="31"/>
  <c r="E10" i="31"/>
  <c r="G10" i="31"/>
  <c r="H10" i="31"/>
  <c r="I10" i="31"/>
  <c r="E7" i="31"/>
  <c r="J47" i="31" s="1"/>
  <c r="F7" i="31"/>
  <c r="K47" i="31" s="1"/>
  <c r="G7" i="31"/>
  <c r="L47" i="31" s="1"/>
  <c r="H7" i="31"/>
  <c r="M47" i="31" s="1"/>
  <c r="I7" i="31"/>
  <c r="N47" i="31" s="1"/>
  <c r="J7" i="31"/>
  <c r="O47" i="31" s="1"/>
  <c r="E15" i="31"/>
  <c r="J55" i="31" s="1"/>
  <c r="G15" i="31"/>
  <c r="L55" i="31" s="1"/>
  <c r="H15" i="31"/>
  <c r="M55" i="31" s="1"/>
  <c r="J15" i="31"/>
  <c r="O55" i="31" s="1"/>
  <c r="F15" i="31"/>
  <c r="K55" i="31" s="1"/>
  <c r="I15" i="31"/>
  <c r="N55" i="31" s="1"/>
  <c r="G12" i="31"/>
  <c r="L52" i="31" s="1"/>
  <c r="I12" i="31"/>
  <c r="N52" i="31" s="1"/>
  <c r="H12" i="31"/>
  <c r="M52" i="31" s="1"/>
  <c r="J12" i="31"/>
  <c r="O52" i="31" s="1"/>
  <c r="F12" i="31"/>
  <c r="K52" i="31" s="1"/>
  <c r="E12" i="31"/>
  <c r="J52" i="31" s="1"/>
  <c r="I17" i="31"/>
  <c r="N57" i="31" s="1"/>
  <c r="H17" i="31"/>
  <c r="M57" i="31" s="1"/>
  <c r="J17" i="31"/>
  <c r="O57" i="31" s="1"/>
  <c r="E17" i="31"/>
  <c r="J57" i="31" s="1"/>
  <c r="G17" i="31"/>
  <c r="L57" i="31" s="1"/>
  <c r="F17" i="31"/>
  <c r="K57" i="31" s="1"/>
  <c r="P17" i="31"/>
  <c r="N77" i="31" s="1"/>
  <c r="Q17" i="31"/>
  <c r="O77" i="31" s="1"/>
  <c r="L17" i="31"/>
  <c r="J77" i="31" s="1"/>
  <c r="O17" i="31"/>
  <c r="M77" i="31" s="1"/>
  <c r="M17" i="31"/>
  <c r="K77" i="31" s="1"/>
  <c r="N17" i="31"/>
  <c r="L77" i="31" s="1"/>
  <c r="P9" i="31"/>
  <c r="N71" i="31" s="1"/>
  <c r="Q9" i="31"/>
  <c r="O71" i="31" s="1"/>
  <c r="N9" i="31"/>
  <c r="L71" i="31" s="1"/>
  <c r="O9" i="31"/>
  <c r="M71" i="31" s="1"/>
  <c r="L9" i="31"/>
  <c r="J71" i="31" s="1"/>
  <c r="M9" i="31"/>
  <c r="K71" i="31" s="1"/>
  <c r="P13" i="31"/>
  <c r="N66" i="31" s="1"/>
  <c r="Q13" i="31"/>
  <c r="O66" i="31" s="1"/>
  <c r="L13" i="31"/>
  <c r="J66" i="31" s="1"/>
  <c r="K66" i="31"/>
  <c r="N13" i="31"/>
  <c r="L66" i="31" s="1"/>
  <c r="O13" i="31"/>
  <c r="M66" i="31" s="1"/>
  <c r="L11" i="31"/>
  <c r="J72" i="31" s="1"/>
  <c r="M11" i="31"/>
  <c r="K72" i="31" s="1"/>
  <c r="N11" i="31"/>
  <c r="L72" i="31" s="1"/>
  <c r="O11" i="31"/>
  <c r="M72" i="31" s="1"/>
  <c r="P11" i="31"/>
  <c r="N72" i="31" s="1"/>
  <c r="Q11" i="31"/>
  <c r="O72" i="31" s="1"/>
  <c r="N10" i="31"/>
  <c r="Q10" i="31"/>
  <c r="L10" i="31"/>
  <c r="O10" i="31"/>
  <c r="M10" i="31"/>
  <c r="P10" i="31"/>
  <c r="L15" i="31"/>
  <c r="J75" i="31" s="1"/>
  <c r="M15" i="31"/>
  <c r="K75" i="31" s="1"/>
  <c r="N15" i="31"/>
  <c r="L75" i="31" s="1"/>
  <c r="O15" i="31"/>
  <c r="M75" i="31" s="1"/>
  <c r="P15" i="31"/>
  <c r="N75" i="31" s="1"/>
  <c r="Q15" i="31"/>
  <c r="O75" i="31" s="1"/>
  <c r="N8" i="31"/>
  <c r="L70" i="31" s="1"/>
  <c r="O8" i="31"/>
  <c r="M70" i="31" s="1"/>
  <c r="P8" i="31"/>
  <c r="N70" i="31" s="1"/>
  <c r="Q8" i="31"/>
  <c r="O70" i="31" s="1"/>
  <c r="L8" i="31"/>
  <c r="J70" i="31" s="1"/>
  <c r="M8" i="31"/>
  <c r="K70" i="31" s="1"/>
  <c r="J69" i="31"/>
  <c r="K69" i="31"/>
  <c r="O69" i="31"/>
  <c r="L69" i="31"/>
  <c r="N69" i="31"/>
  <c r="M69" i="31"/>
  <c r="N12" i="31"/>
  <c r="L73" i="31" s="1"/>
  <c r="O12" i="31"/>
  <c r="M73" i="31" s="1"/>
  <c r="L12" i="31"/>
  <c r="J73" i="31" s="1"/>
  <c r="P12" i="31"/>
  <c r="N73" i="31" s="1"/>
  <c r="M12" i="31"/>
  <c r="K73" i="31" s="1"/>
  <c r="Q12" i="31"/>
  <c r="O73" i="31" s="1"/>
  <c r="O18" i="31"/>
  <c r="M78" i="31" s="1"/>
  <c r="L18" i="31"/>
  <c r="J78" i="31" s="1"/>
  <c r="N18" i="31"/>
  <c r="L78" i="31" s="1"/>
  <c r="P18" i="31"/>
  <c r="N78" i="31" s="1"/>
  <c r="Q18" i="31"/>
  <c r="O78" i="31" s="1"/>
  <c r="M18" i="31"/>
  <c r="K78" i="31" s="1"/>
  <c r="Q6" i="28"/>
  <c r="O77" i="28" s="1"/>
  <c r="L6" i="28"/>
  <c r="J77" i="28" s="1"/>
  <c r="I27" i="28"/>
  <c r="N64" i="28" s="1"/>
  <c r="J27" i="28"/>
  <c r="O64" i="28" s="1"/>
  <c r="H27" i="28"/>
  <c r="M64" i="28" s="1"/>
  <c r="L27" i="28"/>
  <c r="J93" i="28" s="1"/>
  <c r="F27" i="28"/>
  <c r="K64" i="28" s="1"/>
  <c r="G27" i="28"/>
  <c r="L64" i="28" s="1"/>
  <c r="M27" i="28"/>
  <c r="K93" i="28" s="1"/>
  <c r="P27" i="28"/>
  <c r="N93" i="28" s="1"/>
  <c r="E27" i="28"/>
  <c r="J64" i="28" s="1"/>
  <c r="N27" i="28"/>
  <c r="L93" i="28" s="1"/>
  <c r="O27" i="28"/>
  <c r="M93" i="28" s="1"/>
  <c r="Q27" i="28"/>
  <c r="O93" i="28" s="1"/>
  <c r="E28" i="28"/>
  <c r="J65" i="28" s="1"/>
  <c r="F28" i="28"/>
  <c r="K65" i="28" s="1"/>
  <c r="G28" i="28"/>
  <c r="L65" i="28" s="1"/>
  <c r="H28" i="28"/>
  <c r="M65" i="28" s="1"/>
  <c r="Q28" i="28"/>
  <c r="O74" i="28" s="1"/>
  <c r="J28" i="28"/>
  <c r="O65" i="28" s="1"/>
  <c r="I28" i="28"/>
  <c r="N65" i="28" s="1"/>
  <c r="E16" i="28"/>
  <c r="J55" i="28" s="1"/>
  <c r="N16" i="28"/>
  <c r="L84" i="28" s="1"/>
  <c r="F16" i="28"/>
  <c r="K55" i="28" s="1"/>
  <c r="O16" i="28"/>
  <c r="M84" i="28" s="1"/>
  <c r="G16" i="28"/>
  <c r="L55" i="28" s="1"/>
  <c r="P16" i="28"/>
  <c r="N84" i="28" s="1"/>
  <c r="H16" i="28"/>
  <c r="M55" i="28" s="1"/>
  <c r="Q16" i="28"/>
  <c r="O84" i="28" s="1"/>
  <c r="J16" i="28"/>
  <c r="O55" i="28" s="1"/>
  <c r="L16" i="28"/>
  <c r="J84" i="28" s="1"/>
  <c r="I16" i="28"/>
  <c r="N55" i="28" s="1"/>
  <c r="K84" i="28"/>
  <c r="I33" i="28"/>
  <c r="N69" i="28" s="1"/>
  <c r="J33" i="28"/>
  <c r="O69" i="28" s="1"/>
  <c r="L33" i="28"/>
  <c r="J73" i="28" s="1"/>
  <c r="F33" i="28"/>
  <c r="K69" i="28" s="1"/>
  <c r="M33" i="28"/>
  <c r="K73" i="28" s="1"/>
  <c r="G33" i="28"/>
  <c r="L69" i="28" s="1"/>
  <c r="E33" i="28"/>
  <c r="J69" i="28" s="1"/>
  <c r="N33" i="28"/>
  <c r="L73" i="28" s="1"/>
  <c r="O33" i="28"/>
  <c r="M73" i="28" s="1"/>
  <c r="P33" i="28"/>
  <c r="N73" i="28" s="1"/>
  <c r="Q33" i="28"/>
  <c r="O73" i="28" s="1"/>
  <c r="H33" i="28"/>
  <c r="M69" i="28" s="1"/>
  <c r="I25" i="28"/>
  <c r="J25" i="28"/>
  <c r="Q25" i="28"/>
  <c r="L25" i="28"/>
  <c r="F25" i="28"/>
  <c r="M25" i="28"/>
  <c r="O25" i="28"/>
  <c r="P25" i="28"/>
  <c r="H25" i="28"/>
  <c r="E25" i="28"/>
  <c r="N25" i="28"/>
  <c r="G25" i="28"/>
  <c r="E14" i="28"/>
  <c r="J54" i="28" s="1"/>
  <c r="N14" i="28"/>
  <c r="L83" i="28" s="1"/>
  <c r="F14" i="28"/>
  <c r="K54" i="28" s="1"/>
  <c r="O14" i="28"/>
  <c r="M83" i="28" s="1"/>
  <c r="G14" i="28"/>
  <c r="L54" i="28" s="1"/>
  <c r="P14" i="28"/>
  <c r="N83" i="28" s="1"/>
  <c r="M14" i="28"/>
  <c r="K83" i="28" s="1"/>
  <c r="H14" i="28"/>
  <c r="M54" i="28" s="1"/>
  <c r="Q14" i="28"/>
  <c r="O83" i="28" s="1"/>
  <c r="J14" i="28"/>
  <c r="O54" i="28" s="1"/>
  <c r="L14" i="28"/>
  <c r="J83" i="28" s="1"/>
  <c r="I14" i="28"/>
  <c r="N54" i="28" s="1"/>
  <c r="I17" i="28"/>
  <c r="N56" i="28" s="1"/>
  <c r="J17" i="28"/>
  <c r="O56" i="28" s="1"/>
  <c r="G17" i="28"/>
  <c r="L56" i="28" s="1"/>
  <c r="H17" i="28"/>
  <c r="M56" i="28" s="1"/>
  <c r="L17" i="28"/>
  <c r="J85" i="28" s="1"/>
  <c r="O17" i="28"/>
  <c r="M85" i="28" s="1"/>
  <c r="M17" i="28"/>
  <c r="K85" i="28" s="1"/>
  <c r="E17" i="28"/>
  <c r="J56" i="28" s="1"/>
  <c r="N17" i="28"/>
  <c r="L85" i="28" s="1"/>
  <c r="F17" i="28"/>
  <c r="K56" i="28" s="1"/>
  <c r="P17" i="28"/>
  <c r="N85" i="28" s="1"/>
  <c r="Q17" i="28"/>
  <c r="O85" i="28" s="1"/>
  <c r="E18" i="28"/>
  <c r="J57" i="28" s="1"/>
  <c r="N18" i="28"/>
  <c r="F18" i="28"/>
  <c r="K57" i="28" s="1"/>
  <c r="O18" i="28"/>
  <c r="G18" i="28"/>
  <c r="L57" i="28" s="1"/>
  <c r="P18" i="28"/>
  <c r="J18" i="28"/>
  <c r="O57" i="28" s="1"/>
  <c r="L18" i="28"/>
  <c r="H18" i="28"/>
  <c r="M57" i="28" s="1"/>
  <c r="Q18" i="28"/>
  <c r="M18" i="28"/>
  <c r="I18" i="28"/>
  <c r="N57" i="28" s="1"/>
  <c r="E8" i="28"/>
  <c r="J48" i="28" s="1"/>
  <c r="N8" i="28"/>
  <c r="L79" i="28" s="1"/>
  <c r="L8" i="28"/>
  <c r="J79" i="28" s="1"/>
  <c r="F8" i="28"/>
  <c r="K48" i="28" s="1"/>
  <c r="O8" i="28"/>
  <c r="M79" i="28" s="1"/>
  <c r="G8" i="28"/>
  <c r="L48" i="28" s="1"/>
  <c r="P8" i="28"/>
  <c r="N79" i="28" s="1"/>
  <c r="H8" i="28"/>
  <c r="M48" i="28" s="1"/>
  <c r="Q8" i="28"/>
  <c r="O79" i="28" s="1"/>
  <c r="M8" i="28"/>
  <c r="K79" i="28" s="1"/>
  <c r="I8" i="28"/>
  <c r="N48" i="28" s="1"/>
  <c r="J8" i="28"/>
  <c r="O48" i="28" s="1"/>
  <c r="N6" i="28"/>
  <c r="L77" i="28" s="1"/>
  <c r="F6" i="28"/>
  <c r="K46" i="28" s="1"/>
  <c r="O6" i="28"/>
  <c r="M77" i="28" s="1"/>
  <c r="G6" i="28"/>
  <c r="L46" i="28" s="1"/>
  <c r="P6" i="28"/>
  <c r="N77" i="28" s="1"/>
  <c r="H6" i="28"/>
  <c r="M46" i="28" s="1"/>
  <c r="I6" i="28"/>
  <c r="N46" i="28" s="1"/>
  <c r="J6" i="28"/>
  <c r="O46" i="28" s="1"/>
  <c r="M6" i="28"/>
  <c r="K77" i="28" s="1"/>
  <c r="E26" i="28"/>
  <c r="J63" i="28" s="1"/>
  <c r="N26" i="28"/>
  <c r="L92" i="28" s="1"/>
  <c r="F26" i="28"/>
  <c r="K63" i="28" s="1"/>
  <c r="O26" i="28"/>
  <c r="M92" i="28" s="1"/>
  <c r="L26" i="28"/>
  <c r="J92" i="28" s="1"/>
  <c r="M26" i="28"/>
  <c r="K92" i="28" s="1"/>
  <c r="G26" i="28"/>
  <c r="L63" i="28" s="1"/>
  <c r="P26" i="28"/>
  <c r="N92" i="28" s="1"/>
  <c r="H26" i="28"/>
  <c r="M63" i="28" s="1"/>
  <c r="Q26" i="28"/>
  <c r="O92" i="28" s="1"/>
  <c r="I26" i="28"/>
  <c r="N63" i="28" s="1"/>
  <c r="J26" i="28"/>
  <c r="O63" i="28" s="1"/>
  <c r="I9" i="28"/>
  <c r="N49" i="28" s="1"/>
  <c r="Q9" i="28"/>
  <c r="O80" i="28" s="1"/>
  <c r="J9" i="28"/>
  <c r="O49" i="28" s="1"/>
  <c r="L9" i="28"/>
  <c r="J80" i="28" s="1"/>
  <c r="M9" i="28"/>
  <c r="K80" i="28" s="1"/>
  <c r="F9" i="28"/>
  <c r="K49" i="28" s="1"/>
  <c r="G9" i="28"/>
  <c r="L49" i="28" s="1"/>
  <c r="E9" i="28"/>
  <c r="J49" i="28" s="1"/>
  <c r="N9" i="28"/>
  <c r="L80" i="28" s="1"/>
  <c r="O9" i="28"/>
  <c r="M80" i="28" s="1"/>
  <c r="P9" i="28"/>
  <c r="N80" i="28" s="1"/>
  <c r="H9" i="28"/>
  <c r="M49" i="28" s="1"/>
  <c r="E22" i="28"/>
  <c r="J59" i="28" s="1"/>
  <c r="N22" i="28"/>
  <c r="L88" i="28" s="1"/>
  <c r="F22" i="28"/>
  <c r="K59" i="28" s="1"/>
  <c r="O22" i="28"/>
  <c r="M88" i="28" s="1"/>
  <c r="G22" i="28"/>
  <c r="L59" i="28" s="1"/>
  <c r="P22" i="28"/>
  <c r="N88" i="28" s="1"/>
  <c r="J22" i="28"/>
  <c r="O59" i="28" s="1"/>
  <c r="H22" i="28"/>
  <c r="M59" i="28" s="1"/>
  <c r="Q22" i="28"/>
  <c r="O88" i="28" s="1"/>
  <c r="I22" i="28"/>
  <c r="N59" i="28" s="1"/>
  <c r="L22" i="28"/>
  <c r="J88" i="28" s="1"/>
  <c r="M22" i="28"/>
  <c r="K88" i="28" s="1"/>
  <c r="I11" i="28"/>
  <c r="N51" i="28" s="1"/>
  <c r="H11" i="28"/>
  <c r="M51" i="28" s="1"/>
  <c r="Q11" i="28"/>
  <c r="O81" i="28" s="1"/>
  <c r="J11" i="28"/>
  <c r="O51" i="28" s="1"/>
  <c r="L11" i="28"/>
  <c r="J81" i="28" s="1"/>
  <c r="F11" i="28"/>
  <c r="K51" i="28" s="1"/>
  <c r="M11" i="28"/>
  <c r="K81" i="28" s="1"/>
  <c r="G11" i="28"/>
  <c r="L51" i="28" s="1"/>
  <c r="E11" i="28"/>
  <c r="J51" i="28" s="1"/>
  <c r="N11" i="28"/>
  <c r="L81" i="28" s="1"/>
  <c r="O11" i="28"/>
  <c r="M81" i="28" s="1"/>
  <c r="P11" i="28"/>
  <c r="N81" i="28" s="1"/>
  <c r="I13" i="28"/>
  <c r="N53" i="28" s="1"/>
  <c r="J13" i="28"/>
  <c r="O53" i="28" s="1"/>
  <c r="H13" i="28"/>
  <c r="M53" i="28" s="1"/>
  <c r="J75" i="28"/>
  <c r="M75" i="28"/>
  <c r="G13" i="28"/>
  <c r="L53" i="28" s="1"/>
  <c r="K75" i="28"/>
  <c r="Q13" i="28"/>
  <c r="O75" i="28" s="1"/>
  <c r="E13" i="28"/>
  <c r="J53" i="28" s="1"/>
  <c r="L75" i="28"/>
  <c r="F13" i="28"/>
  <c r="K53" i="28" s="1"/>
  <c r="N75" i="28"/>
  <c r="I23" i="28"/>
  <c r="N60" i="28" s="1"/>
  <c r="J23" i="28"/>
  <c r="O60" i="28" s="1"/>
  <c r="P23" i="28"/>
  <c r="N89" i="28" s="1"/>
  <c r="H23" i="28"/>
  <c r="M60" i="28" s="1"/>
  <c r="L23" i="28"/>
  <c r="J89" i="28" s="1"/>
  <c r="O23" i="28"/>
  <c r="M89" i="28" s="1"/>
  <c r="M23" i="28"/>
  <c r="K89" i="28" s="1"/>
  <c r="F23" i="28"/>
  <c r="K60" i="28" s="1"/>
  <c r="G23" i="28"/>
  <c r="L60" i="28" s="1"/>
  <c r="E23" i="28"/>
  <c r="J60" i="28" s="1"/>
  <c r="N23" i="28"/>
  <c r="L89" i="28" s="1"/>
  <c r="Q23" i="28"/>
  <c r="O89" i="28" s="1"/>
  <c r="E10" i="28"/>
  <c r="N10" i="28"/>
  <c r="M10" i="28"/>
  <c r="F10" i="28"/>
  <c r="O10" i="28"/>
  <c r="G10" i="28"/>
  <c r="P10" i="28"/>
  <c r="L10" i="28"/>
  <c r="H10" i="28"/>
  <c r="Q10" i="28"/>
  <c r="J10" i="28"/>
  <c r="I10" i="28"/>
  <c r="E24" i="28"/>
  <c r="J61" i="28" s="1"/>
  <c r="N24" i="28"/>
  <c r="L90" i="28" s="1"/>
  <c r="F24" i="28"/>
  <c r="K61" i="28" s="1"/>
  <c r="O24" i="28"/>
  <c r="M90" i="28" s="1"/>
  <c r="G24" i="28"/>
  <c r="L61" i="28" s="1"/>
  <c r="P24" i="28"/>
  <c r="N90" i="28" s="1"/>
  <c r="L24" i="28"/>
  <c r="J90" i="28" s="1"/>
  <c r="H24" i="28"/>
  <c r="M61" i="28" s="1"/>
  <c r="Q24" i="28"/>
  <c r="O90" i="28" s="1"/>
  <c r="I24" i="28"/>
  <c r="N61" i="28" s="1"/>
  <c r="J24" i="28"/>
  <c r="O61" i="28" s="1"/>
  <c r="M24" i="28"/>
  <c r="K90" i="28" s="1"/>
  <c r="I7" i="28"/>
  <c r="N47" i="28" s="1"/>
  <c r="H7" i="28"/>
  <c r="M47" i="28" s="1"/>
  <c r="J7" i="28"/>
  <c r="O47" i="28" s="1"/>
  <c r="L7" i="28"/>
  <c r="J78" i="28" s="1"/>
  <c r="O7" i="28"/>
  <c r="M78" i="28" s="1"/>
  <c r="P7" i="28"/>
  <c r="N78" i="28" s="1"/>
  <c r="Q7" i="28"/>
  <c r="O78" i="28" s="1"/>
  <c r="M7" i="28"/>
  <c r="K78" i="28" s="1"/>
  <c r="F7" i="28"/>
  <c r="K47" i="28" s="1"/>
  <c r="E7" i="28"/>
  <c r="J47" i="28" s="1"/>
  <c r="N7" i="28"/>
  <c r="L78" i="28" s="1"/>
  <c r="G7" i="28"/>
  <c r="L47" i="28" s="1"/>
  <c r="E32" i="28"/>
  <c r="J68" i="28" s="1"/>
  <c r="N32" i="28"/>
  <c r="L97" i="28" s="1"/>
  <c r="F32" i="28"/>
  <c r="K68" i="28" s="1"/>
  <c r="O32" i="28"/>
  <c r="M97" i="28" s="1"/>
  <c r="L32" i="28"/>
  <c r="J97" i="28" s="1"/>
  <c r="G32" i="28"/>
  <c r="L68" i="28" s="1"/>
  <c r="P32" i="28"/>
  <c r="N97" i="28" s="1"/>
  <c r="H32" i="28"/>
  <c r="M68" i="28" s="1"/>
  <c r="Q32" i="28"/>
  <c r="O97" i="28" s="1"/>
  <c r="J32" i="28"/>
  <c r="O68" i="28" s="1"/>
  <c r="I32" i="28"/>
  <c r="N68" i="28" s="1"/>
  <c r="M32" i="28"/>
  <c r="K97" i="28" s="1"/>
  <c r="E12" i="28"/>
  <c r="N12" i="28"/>
  <c r="O12" i="28"/>
  <c r="F12" i="28"/>
  <c r="G12" i="28"/>
  <c r="P12" i="28"/>
  <c r="H12" i="28"/>
  <c r="M52" i="28" s="1"/>
  <c r="Q12" i="28"/>
  <c r="J12" i="28"/>
  <c r="L12" i="28"/>
  <c r="I12" i="28"/>
  <c r="M12" i="28"/>
  <c r="E30" i="28"/>
  <c r="N30" i="28"/>
  <c r="F30" i="28"/>
  <c r="O30" i="28"/>
  <c r="G30" i="28"/>
  <c r="P30" i="28"/>
  <c r="H30" i="28"/>
  <c r="Q30" i="28"/>
  <c r="J30" i="28"/>
  <c r="L30" i="28"/>
  <c r="I30" i="28"/>
  <c r="M30" i="28"/>
  <c r="D31" i="28"/>
  <c r="D6" i="31"/>
  <c r="D29" i="31"/>
  <c r="N27" i="32"/>
  <c r="L98" i="32" s="1"/>
  <c r="O27" i="32"/>
  <c r="M98" i="32" s="1"/>
  <c r="L27" i="32"/>
  <c r="J98" i="32" s="1"/>
  <c r="P27" i="32"/>
  <c r="N98" i="32" s="1"/>
  <c r="Q27" i="32"/>
  <c r="O98" i="32" s="1"/>
  <c r="M27" i="32"/>
  <c r="K98" i="32" s="1"/>
  <c r="L33" i="32"/>
  <c r="J76" i="32" s="1"/>
  <c r="M33" i="32"/>
  <c r="K76" i="32" s="1"/>
  <c r="N33" i="32"/>
  <c r="L76" i="32" s="1"/>
  <c r="P33" i="32"/>
  <c r="N76" i="32" s="1"/>
  <c r="O33" i="32"/>
  <c r="M76" i="32" s="1"/>
  <c r="Q33" i="32"/>
  <c r="O76" i="32" s="1"/>
  <c r="L30" i="32"/>
  <c r="J100" i="32" s="1"/>
  <c r="M30" i="32"/>
  <c r="K100" i="32" s="1"/>
  <c r="N30" i="32"/>
  <c r="L100" i="32" s="1"/>
  <c r="O30" i="32"/>
  <c r="M100" i="32" s="1"/>
  <c r="P30" i="32"/>
  <c r="N100" i="32" s="1"/>
  <c r="Q30" i="32"/>
  <c r="O100" i="32" s="1"/>
  <c r="L25" i="32"/>
  <c r="M25" i="32"/>
  <c r="P25" i="32"/>
  <c r="N25" i="32"/>
  <c r="O25" i="32"/>
  <c r="Q25" i="32"/>
  <c r="N23" i="32"/>
  <c r="L94" i="32" s="1"/>
  <c r="O23" i="32"/>
  <c r="M94" i="32" s="1"/>
  <c r="P23" i="32"/>
  <c r="N94" i="32" s="1"/>
  <c r="Q23" i="32"/>
  <c r="O94" i="32" s="1"/>
  <c r="L23" i="32"/>
  <c r="J94" i="32" s="1"/>
  <c r="M23" i="32"/>
  <c r="K94" i="32" s="1"/>
  <c r="P24" i="32"/>
  <c r="N95" i="32" s="1"/>
  <c r="Q24" i="32"/>
  <c r="O95" i="32" s="1"/>
  <c r="L24" i="32"/>
  <c r="J95" i="32" s="1"/>
  <c r="N24" i="32"/>
  <c r="L95" i="32" s="1"/>
  <c r="M24" i="32"/>
  <c r="K95" i="32" s="1"/>
  <c r="O24" i="32"/>
  <c r="M95" i="32" s="1"/>
  <c r="P28" i="32"/>
  <c r="N77" i="32" s="1"/>
  <c r="Q28" i="32"/>
  <c r="O77" i="32" s="1"/>
  <c r="N28" i="32"/>
  <c r="L77" i="32" s="1"/>
  <c r="L28" i="32"/>
  <c r="J77" i="32" s="1"/>
  <c r="M28" i="32"/>
  <c r="K77" i="32" s="1"/>
  <c r="O28" i="32"/>
  <c r="M77" i="32" s="1"/>
  <c r="L22" i="32"/>
  <c r="J93" i="32" s="1"/>
  <c r="M22" i="32"/>
  <c r="K93" i="32" s="1"/>
  <c r="N22" i="32"/>
  <c r="L93" i="32" s="1"/>
  <c r="O22" i="32"/>
  <c r="M93" i="32" s="1"/>
  <c r="P22" i="32"/>
  <c r="N93" i="32" s="1"/>
  <c r="Q22" i="32"/>
  <c r="O93" i="32" s="1"/>
  <c r="L26" i="32"/>
  <c r="J97" i="32" s="1"/>
  <c r="M26" i="32"/>
  <c r="K97" i="32" s="1"/>
  <c r="N26" i="32"/>
  <c r="L97" i="32" s="1"/>
  <c r="O26" i="32"/>
  <c r="M97" i="32" s="1"/>
  <c r="P26" i="32"/>
  <c r="N97" i="32" s="1"/>
  <c r="Q26" i="32"/>
  <c r="O97" i="32" s="1"/>
  <c r="P32" i="32"/>
  <c r="N102" i="32" s="1"/>
  <c r="N32" i="32"/>
  <c r="L102" i="32" s="1"/>
  <c r="Q32" i="32"/>
  <c r="O102" i="32" s="1"/>
  <c r="L32" i="32"/>
  <c r="J102" i="32" s="1"/>
  <c r="M32" i="32"/>
  <c r="K102" i="32" s="1"/>
  <c r="O32" i="32"/>
  <c r="M102" i="32" s="1"/>
  <c r="E33" i="32"/>
  <c r="J72" i="32" s="1"/>
  <c r="I33" i="32"/>
  <c r="N72" i="32" s="1"/>
  <c r="F33" i="32"/>
  <c r="K72" i="32" s="1"/>
  <c r="G33" i="32"/>
  <c r="L72" i="32" s="1"/>
  <c r="H33" i="32"/>
  <c r="M72" i="32" s="1"/>
  <c r="J33" i="32"/>
  <c r="O72" i="32" s="1"/>
  <c r="E30" i="32"/>
  <c r="J69" i="32" s="1"/>
  <c r="F30" i="32"/>
  <c r="K69" i="32" s="1"/>
  <c r="G30" i="32"/>
  <c r="L69" i="32" s="1"/>
  <c r="H30" i="32"/>
  <c r="M69" i="32" s="1"/>
  <c r="I30" i="32"/>
  <c r="N69" i="32" s="1"/>
  <c r="J30" i="32"/>
  <c r="O69" i="32" s="1"/>
  <c r="E25" i="32"/>
  <c r="I25" i="32"/>
  <c r="F25" i="32"/>
  <c r="G25" i="32"/>
  <c r="H25" i="32"/>
  <c r="J25" i="32"/>
  <c r="G23" i="32"/>
  <c r="L62" i="32" s="1"/>
  <c r="H23" i="32"/>
  <c r="M62" i="32" s="1"/>
  <c r="I23" i="32"/>
  <c r="N62" i="32" s="1"/>
  <c r="J23" i="32"/>
  <c r="O62" i="32" s="1"/>
  <c r="E23" i="32"/>
  <c r="J62" i="32" s="1"/>
  <c r="F23" i="32"/>
  <c r="K62" i="32" s="1"/>
  <c r="I24" i="32"/>
  <c r="N63" i="32" s="1"/>
  <c r="J24" i="32"/>
  <c r="O63" i="32" s="1"/>
  <c r="E24" i="32"/>
  <c r="J63" i="32" s="1"/>
  <c r="F24" i="32"/>
  <c r="K63" i="32" s="1"/>
  <c r="H24" i="32"/>
  <c r="M63" i="32" s="1"/>
  <c r="G24" i="32"/>
  <c r="L63" i="32" s="1"/>
  <c r="I28" i="32"/>
  <c r="N67" i="32" s="1"/>
  <c r="J28" i="32"/>
  <c r="O67" i="32" s="1"/>
  <c r="G28" i="32"/>
  <c r="L67" i="32" s="1"/>
  <c r="E28" i="32"/>
  <c r="J67" i="32" s="1"/>
  <c r="F28" i="32"/>
  <c r="K67" i="32" s="1"/>
  <c r="H28" i="32"/>
  <c r="M67" i="32" s="1"/>
  <c r="G27" i="32"/>
  <c r="L66" i="32" s="1"/>
  <c r="E27" i="32"/>
  <c r="J66" i="32" s="1"/>
  <c r="H27" i="32"/>
  <c r="M66" i="32" s="1"/>
  <c r="I27" i="32"/>
  <c r="N66" i="32" s="1"/>
  <c r="J27" i="32"/>
  <c r="O66" i="32" s="1"/>
  <c r="F27" i="32"/>
  <c r="K66" i="32" s="1"/>
  <c r="E22" i="32"/>
  <c r="J61" i="32" s="1"/>
  <c r="F22" i="32"/>
  <c r="K61" i="32" s="1"/>
  <c r="G22" i="32"/>
  <c r="L61" i="32" s="1"/>
  <c r="H22" i="32"/>
  <c r="M61" i="32" s="1"/>
  <c r="I22" i="32"/>
  <c r="N61" i="32" s="1"/>
  <c r="J22" i="32"/>
  <c r="O61" i="32" s="1"/>
  <c r="E26" i="32"/>
  <c r="J65" i="32" s="1"/>
  <c r="F26" i="32"/>
  <c r="K65" i="32" s="1"/>
  <c r="G26" i="32"/>
  <c r="L65" i="32" s="1"/>
  <c r="H26" i="32"/>
  <c r="M65" i="32" s="1"/>
  <c r="I26" i="32"/>
  <c r="N65" i="32" s="1"/>
  <c r="J26" i="32"/>
  <c r="O65" i="32" s="1"/>
  <c r="I32" i="32"/>
  <c r="N71" i="32" s="1"/>
  <c r="J32" i="32"/>
  <c r="O71" i="32" s="1"/>
  <c r="E32" i="32"/>
  <c r="J71" i="32" s="1"/>
  <c r="F32" i="32"/>
  <c r="K71" i="32" s="1"/>
  <c r="G32" i="32"/>
  <c r="L71" i="32" s="1"/>
  <c r="H32" i="32"/>
  <c r="M71" i="32" s="1"/>
  <c r="P18" i="32"/>
  <c r="N90" i="32" s="1"/>
  <c r="Q18" i="32"/>
  <c r="O90" i="32" s="1"/>
  <c r="P12" i="32"/>
  <c r="N85" i="32" s="1"/>
  <c r="Q12" i="32"/>
  <c r="O85" i="32" s="1"/>
  <c r="P11" i="32"/>
  <c r="N84" i="32" s="1"/>
  <c r="Q11" i="32"/>
  <c r="O84" i="32" s="1"/>
  <c r="P10" i="32"/>
  <c r="Q10" i="32"/>
  <c r="P9" i="32"/>
  <c r="N83" i="32" s="1"/>
  <c r="Q9" i="32"/>
  <c r="O83" i="32" s="1"/>
  <c r="P8" i="32"/>
  <c r="N82" i="32" s="1"/>
  <c r="O82" i="32"/>
  <c r="N81" i="32"/>
  <c r="O81" i="32"/>
  <c r="P17" i="32"/>
  <c r="N89" i="32" s="1"/>
  <c r="Q17" i="32"/>
  <c r="O89" i="32" s="1"/>
  <c r="P13" i="32"/>
  <c r="N78" i="32" s="1"/>
  <c r="Q13" i="32"/>
  <c r="O78" i="32" s="1"/>
  <c r="O15" i="32"/>
  <c r="M87" i="32" s="1"/>
  <c r="P15" i="32"/>
  <c r="N87" i="32" s="1"/>
  <c r="N10" i="32"/>
  <c r="O10" i="32"/>
  <c r="N18" i="32"/>
  <c r="L90" i="32" s="1"/>
  <c r="O18" i="32"/>
  <c r="M90" i="32" s="1"/>
  <c r="N12" i="32"/>
  <c r="L85" i="32" s="1"/>
  <c r="O12" i="32"/>
  <c r="M85" i="32" s="1"/>
  <c r="N11" i="32"/>
  <c r="L84" i="32" s="1"/>
  <c r="O11" i="32"/>
  <c r="M84" i="32" s="1"/>
  <c r="N9" i="32"/>
  <c r="L83" i="32" s="1"/>
  <c r="O9" i="32"/>
  <c r="M83" i="32" s="1"/>
  <c r="L81" i="32"/>
  <c r="M81" i="32"/>
  <c r="N8" i="32"/>
  <c r="L82" i="32" s="1"/>
  <c r="O8" i="32"/>
  <c r="M82" i="32" s="1"/>
  <c r="N17" i="32"/>
  <c r="L89" i="32" s="1"/>
  <c r="O17" i="32"/>
  <c r="M89" i="32" s="1"/>
  <c r="N13" i="32"/>
  <c r="L78" i="32" s="1"/>
  <c r="O13" i="32"/>
  <c r="M78" i="32" s="1"/>
  <c r="M15" i="32"/>
  <c r="K87" i="32" s="1"/>
  <c r="N15" i="32"/>
  <c r="L87" i="32" s="1"/>
  <c r="L12" i="32"/>
  <c r="J85" i="32" s="1"/>
  <c r="M12" i="32"/>
  <c r="K85" i="32" s="1"/>
  <c r="J81" i="32"/>
  <c r="K81" i="32"/>
  <c r="L18" i="32"/>
  <c r="J90" i="32" s="1"/>
  <c r="M18" i="32"/>
  <c r="K90" i="32" s="1"/>
  <c r="L11" i="32"/>
  <c r="J84" i="32" s="1"/>
  <c r="M11" i="32"/>
  <c r="K84" i="32" s="1"/>
  <c r="L10" i="32"/>
  <c r="M10" i="32"/>
  <c r="L9" i="32"/>
  <c r="J83" i="32" s="1"/>
  <c r="M9" i="32"/>
  <c r="K83" i="32" s="1"/>
  <c r="L8" i="32"/>
  <c r="J82" i="32" s="1"/>
  <c r="M8" i="32"/>
  <c r="K82" i="32" s="1"/>
  <c r="L17" i="32"/>
  <c r="J89" i="32" s="1"/>
  <c r="M17" i="32"/>
  <c r="K89" i="32" s="1"/>
  <c r="L13" i="32"/>
  <c r="J78" i="32" s="1"/>
  <c r="M13" i="32"/>
  <c r="K78" i="32" s="1"/>
  <c r="J15" i="32"/>
  <c r="O55" i="32" s="1"/>
  <c r="L15" i="32"/>
  <c r="J87" i="32" s="1"/>
  <c r="E18" i="32"/>
  <c r="J58" i="32" s="1"/>
  <c r="J18" i="32"/>
  <c r="O58" i="32" s="1"/>
  <c r="E10" i="32"/>
  <c r="J10" i="32"/>
  <c r="E11" i="32"/>
  <c r="J51" i="32" s="1"/>
  <c r="J11" i="32"/>
  <c r="O51" i="32" s="1"/>
  <c r="E9" i="32"/>
  <c r="J49" i="32" s="1"/>
  <c r="J9" i="32"/>
  <c r="O49" i="32" s="1"/>
  <c r="J47" i="32"/>
  <c r="J7" i="32"/>
  <c r="O47" i="32" s="1"/>
  <c r="E8" i="32"/>
  <c r="J48" i="32" s="1"/>
  <c r="J8" i="32"/>
  <c r="O48" i="32" s="1"/>
  <c r="E12" i="32"/>
  <c r="J52" i="32" s="1"/>
  <c r="J12" i="32"/>
  <c r="O52" i="32" s="1"/>
  <c r="E17" i="32"/>
  <c r="J57" i="32" s="1"/>
  <c r="J17" i="32"/>
  <c r="O57" i="32" s="1"/>
  <c r="E13" i="32"/>
  <c r="J53" i="32" s="1"/>
  <c r="J13" i="32"/>
  <c r="O53" i="32" s="1"/>
  <c r="I15" i="32"/>
  <c r="N55" i="32" s="1"/>
  <c r="E15" i="32"/>
  <c r="J55" i="32" s="1"/>
  <c r="H12" i="32"/>
  <c r="M52" i="32" s="1"/>
  <c r="I12" i="32"/>
  <c r="N52" i="32" s="1"/>
  <c r="H7" i="32"/>
  <c r="M47" i="32" s="1"/>
  <c r="I7" i="32"/>
  <c r="N47" i="32" s="1"/>
  <c r="H18" i="32"/>
  <c r="M58" i="32" s="1"/>
  <c r="I18" i="32"/>
  <c r="N58" i="32" s="1"/>
  <c r="H11" i="32"/>
  <c r="M51" i="32" s="1"/>
  <c r="I11" i="32"/>
  <c r="N51" i="32" s="1"/>
  <c r="H10" i="32"/>
  <c r="I10" i="32"/>
  <c r="H9" i="32"/>
  <c r="M49" i="32" s="1"/>
  <c r="I9" i="32"/>
  <c r="N49" i="32" s="1"/>
  <c r="H8" i="32"/>
  <c r="M48" i="32" s="1"/>
  <c r="I8" i="32"/>
  <c r="N48" i="32" s="1"/>
  <c r="H17" i="32"/>
  <c r="M57" i="32" s="1"/>
  <c r="I17" i="32"/>
  <c r="N57" i="32" s="1"/>
  <c r="H13" i="32"/>
  <c r="M53" i="32" s="1"/>
  <c r="I13" i="32"/>
  <c r="N53" i="32" s="1"/>
  <c r="G15" i="32"/>
  <c r="L55" i="32" s="1"/>
  <c r="H15" i="32"/>
  <c r="M55" i="32" s="1"/>
  <c r="F18" i="32"/>
  <c r="K58" i="32" s="1"/>
  <c r="G18" i="32"/>
  <c r="L58" i="32" s="1"/>
  <c r="F12" i="32"/>
  <c r="K52" i="32" s="1"/>
  <c r="G12" i="32"/>
  <c r="L52" i="32" s="1"/>
  <c r="F11" i="32"/>
  <c r="K51" i="32" s="1"/>
  <c r="G11" i="32"/>
  <c r="L51" i="32" s="1"/>
  <c r="F10" i="32"/>
  <c r="G10" i="32"/>
  <c r="K47" i="32"/>
  <c r="G7" i="32"/>
  <c r="L47" i="32" s="1"/>
  <c r="F9" i="32"/>
  <c r="K49" i="32" s="1"/>
  <c r="G9" i="32"/>
  <c r="L49" i="32" s="1"/>
  <c r="F8" i="32"/>
  <c r="K48" i="32" s="1"/>
  <c r="G8" i="32"/>
  <c r="L48" i="32" s="1"/>
  <c r="F17" i="32"/>
  <c r="K57" i="32" s="1"/>
  <c r="G17" i="32"/>
  <c r="L57" i="32" s="1"/>
  <c r="F13" i="32"/>
  <c r="K53" i="32" s="1"/>
  <c r="G13" i="32"/>
  <c r="L53" i="32" s="1"/>
  <c r="F15" i="32"/>
  <c r="K55" i="32" s="1"/>
  <c r="D29" i="32"/>
  <c r="D31" i="32"/>
  <c r="D21" i="32"/>
  <c r="T21" i="32" s="1"/>
  <c r="D14" i="32"/>
  <c r="D6" i="32"/>
  <c r="D16" i="32"/>
  <c r="D21" i="31"/>
  <c r="T21" i="31" s="1"/>
  <c r="D31" i="31"/>
  <c r="D14" i="31"/>
  <c r="D16" i="31"/>
  <c r="D21" i="28"/>
  <c r="T21" i="28" s="1"/>
  <c r="D29" i="28"/>
  <c r="V18" i="28"/>
  <c r="O87" i="32"/>
  <c r="C1" i="20"/>
  <c r="J6" i="31" l="1"/>
  <c r="O46" i="31" s="1"/>
  <c r="T6" i="31"/>
  <c r="E6" i="32"/>
  <c r="T6" i="32"/>
  <c r="K86" i="28"/>
  <c r="O86" i="28"/>
  <c r="L86" i="28"/>
  <c r="J86" i="28"/>
  <c r="N86" i="28"/>
  <c r="M86" i="28"/>
  <c r="L29" i="31"/>
  <c r="O29" i="31"/>
  <c r="M29" i="31"/>
  <c r="Q29" i="31"/>
  <c r="N29" i="31"/>
  <c r="P29" i="31"/>
  <c r="N31" i="31"/>
  <c r="O31" i="31"/>
  <c r="P31" i="31"/>
  <c r="Q31" i="31"/>
  <c r="L31" i="31"/>
  <c r="M31" i="31"/>
  <c r="P21" i="31"/>
  <c r="Q21" i="31"/>
  <c r="N21" i="31"/>
  <c r="O21" i="31"/>
  <c r="L21" i="31"/>
  <c r="M21" i="31"/>
  <c r="G31" i="31"/>
  <c r="F31" i="31"/>
  <c r="H31" i="31"/>
  <c r="I31" i="31"/>
  <c r="J31" i="31"/>
  <c r="E31" i="31"/>
  <c r="M67" i="31"/>
  <c r="G29" i="31"/>
  <c r="E29" i="31"/>
  <c r="J29" i="31"/>
  <c r="F29" i="31"/>
  <c r="H29" i="31"/>
  <c r="I29" i="31"/>
  <c r="I21" i="31"/>
  <c r="J21" i="31"/>
  <c r="G21" i="31"/>
  <c r="H21" i="31"/>
  <c r="E21" i="31"/>
  <c r="F21" i="31"/>
  <c r="G16" i="31"/>
  <c r="L56" i="31" s="1"/>
  <c r="H16" i="31"/>
  <c r="M56" i="31" s="1"/>
  <c r="I16" i="31"/>
  <c r="N56" i="31" s="1"/>
  <c r="J16" i="31"/>
  <c r="O56" i="31" s="1"/>
  <c r="F16" i="31"/>
  <c r="K56" i="31" s="1"/>
  <c r="E16" i="31"/>
  <c r="J56" i="31" s="1"/>
  <c r="F14" i="31"/>
  <c r="K54" i="31" s="1"/>
  <c r="E14" i="31"/>
  <c r="J54" i="31" s="1"/>
  <c r="G14" i="31"/>
  <c r="L54" i="31" s="1"/>
  <c r="H14" i="31"/>
  <c r="M54" i="31" s="1"/>
  <c r="I14" i="31"/>
  <c r="N54" i="31" s="1"/>
  <c r="J14" i="31"/>
  <c r="O54" i="31" s="1"/>
  <c r="H6" i="31"/>
  <c r="M46" i="31" s="1"/>
  <c r="I6" i="31"/>
  <c r="N46" i="31" s="1"/>
  <c r="F6" i="31"/>
  <c r="K46" i="31" s="1"/>
  <c r="G6" i="31"/>
  <c r="L46" i="31" s="1"/>
  <c r="E6" i="31"/>
  <c r="J46" i="31" s="1"/>
  <c r="N16" i="31"/>
  <c r="L76" i="31" s="1"/>
  <c r="O16" i="31"/>
  <c r="M76" i="31" s="1"/>
  <c r="L16" i="31"/>
  <c r="J76" i="31" s="1"/>
  <c r="M16" i="31"/>
  <c r="K76" i="31" s="1"/>
  <c r="P16" i="31"/>
  <c r="N76" i="31" s="1"/>
  <c r="Q16" i="31"/>
  <c r="O76" i="31" s="1"/>
  <c r="O14" i="31"/>
  <c r="M74" i="31" s="1"/>
  <c r="L14" i="31"/>
  <c r="J74" i="31" s="1"/>
  <c r="M14" i="31"/>
  <c r="K74" i="31" s="1"/>
  <c r="N14" i="31"/>
  <c r="L74" i="31" s="1"/>
  <c r="Q14" i="31"/>
  <c r="O74" i="31" s="1"/>
  <c r="P14" i="31"/>
  <c r="N74" i="31" s="1"/>
  <c r="O6" i="31"/>
  <c r="M68" i="31" s="1"/>
  <c r="P6" i="31"/>
  <c r="N68" i="31" s="1"/>
  <c r="M6" i="31"/>
  <c r="K68" i="31" s="1"/>
  <c r="N6" i="31"/>
  <c r="L68" i="31" s="1"/>
  <c r="L6" i="31"/>
  <c r="J68" i="31" s="1"/>
  <c r="Q6" i="31"/>
  <c r="O68" i="31" s="1"/>
  <c r="L79" i="32"/>
  <c r="M50" i="32"/>
  <c r="J79" i="32"/>
  <c r="K79" i="32"/>
  <c r="O79" i="32"/>
  <c r="N79" i="32"/>
  <c r="M79" i="32"/>
  <c r="O50" i="32"/>
  <c r="J50" i="32"/>
  <c r="L50" i="32"/>
  <c r="K50" i="32"/>
  <c r="N50" i="32"/>
  <c r="M50" i="28"/>
  <c r="I21" i="28"/>
  <c r="N58" i="28" s="1"/>
  <c r="J21" i="28"/>
  <c r="O58" i="28" s="1"/>
  <c r="H21" i="28"/>
  <c r="M58" i="28" s="1"/>
  <c r="L21" i="28"/>
  <c r="J87" i="28" s="1"/>
  <c r="P21" i="28"/>
  <c r="N87" i="28" s="1"/>
  <c r="Q21" i="28"/>
  <c r="O87" i="28" s="1"/>
  <c r="M21" i="28"/>
  <c r="K87" i="28" s="1"/>
  <c r="F21" i="28"/>
  <c r="K58" i="28" s="1"/>
  <c r="G21" i="28"/>
  <c r="L58" i="28" s="1"/>
  <c r="E21" i="28"/>
  <c r="J58" i="28" s="1"/>
  <c r="N21" i="28"/>
  <c r="L87" i="28" s="1"/>
  <c r="O21" i="28"/>
  <c r="M87" i="28" s="1"/>
  <c r="I31" i="28"/>
  <c r="N67" i="28" s="1"/>
  <c r="J31" i="28"/>
  <c r="O67" i="28" s="1"/>
  <c r="L31" i="28"/>
  <c r="J96" i="28" s="1"/>
  <c r="F31" i="28"/>
  <c r="K67" i="28" s="1"/>
  <c r="P31" i="28"/>
  <c r="N96" i="28" s="1"/>
  <c r="M31" i="28"/>
  <c r="K96" i="28" s="1"/>
  <c r="E31" i="28"/>
  <c r="J67" i="28" s="1"/>
  <c r="N31" i="28"/>
  <c r="L96" i="28" s="1"/>
  <c r="O31" i="28"/>
  <c r="M96" i="28" s="1"/>
  <c r="G31" i="28"/>
  <c r="L67" i="28" s="1"/>
  <c r="H31" i="28"/>
  <c r="M67" i="28" s="1"/>
  <c r="Q31" i="28"/>
  <c r="O96" i="28" s="1"/>
  <c r="I29" i="28"/>
  <c r="N66" i="28" s="1"/>
  <c r="J29" i="28"/>
  <c r="O66" i="28" s="1"/>
  <c r="G29" i="28"/>
  <c r="L66" i="28" s="1"/>
  <c r="L29" i="28"/>
  <c r="J94" i="28" s="1"/>
  <c r="F29" i="28"/>
  <c r="K66" i="28" s="1"/>
  <c r="P29" i="28"/>
  <c r="N94" i="28" s="1"/>
  <c r="M29" i="28"/>
  <c r="K94" i="28" s="1"/>
  <c r="E29" i="28"/>
  <c r="J66" i="28" s="1"/>
  <c r="N29" i="28"/>
  <c r="L94" i="28" s="1"/>
  <c r="O29" i="28"/>
  <c r="M94" i="28" s="1"/>
  <c r="H29" i="28"/>
  <c r="M66" i="28" s="1"/>
  <c r="Q29" i="28"/>
  <c r="O94" i="28" s="1"/>
  <c r="N31" i="32"/>
  <c r="L101" i="32" s="1"/>
  <c r="O31" i="32"/>
  <c r="M101" i="32" s="1"/>
  <c r="P31" i="32"/>
  <c r="N101" i="32" s="1"/>
  <c r="Q31" i="32"/>
  <c r="O101" i="32" s="1"/>
  <c r="M31" i="32"/>
  <c r="K101" i="32" s="1"/>
  <c r="L31" i="32"/>
  <c r="J101" i="32" s="1"/>
  <c r="P29" i="32"/>
  <c r="N99" i="32" s="1"/>
  <c r="L29" i="32"/>
  <c r="J99" i="32" s="1"/>
  <c r="M29" i="32"/>
  <c r="K99" i="32" s="1"/>
  <c r="N29" i="32"/>
  <c r="L99" i="32" s="1"/>
  <c r="O29" i="32"/>
  <c r="M99" i="32" s="1"/>
  <c r="Q29" i="32"/>
  <c r="O99" i="32" s="1"/>
  <c r="Q21" i="32"/>
  <c r="O92" i="32" s="1"/>
  <c r="O21" i="32"/>
  <c r="M92" i="32" s="1"/>
  <c r="N21" i="32"/>
  <c r="L92" i="32" s="1"/>
  <c r="M21" i="32"/>
  <c r="K92" i="32" s="1"/>
  <c r="L21" i="32"/>
  <c r="J92" i="32" s="1"/>
  <c r="P21" i="32"/>
  <c r="N92" i="32" s="1"/>
  <c r="G31" i="32"/>
  <c r="L70" i="32" s="1"/>
  <c r="H31" i="32"/>
  <c r="M70" i="32" s="1"/>
  <c r="I31" i="32"/>
  <c r="N70" i="32" s="1"/>
  <c r="J31" i="32"/>
  <c r="O70" i="32" s="1"/>
  <c r="E31" i="32"/>
  <c r="J70" i="32" s="1"/>
  <c r="F31" i="32"/>
  <c r="K70" i="32" s="1"/>
  <c r="M96" i="32"/>
  <c r="E29" i="32"/>
  <c r="J68" i="32" s="1"/>
  <c r="F29" i="32"/>
  <c r="K68" i="32" s="1"/>
  <c r="I29" i="32"/>
  <c r="N68" i="32" s="1"/>
  <c r="G29" i="32"/>
  <c r="L68" i="32" s="1"/>
  <c r="H29" i="32"/>
  <c r="M68" i="32" s="1"/>
  <c r="J29" i="32"/>
  <c r="O68" i="32" s="1"/>
  <c r="J21" i="32"/>
  <c r="O60" i="32" s="1"/>
  <c r="I21" i="32"/>
  <c r="N60" i="32" s="1"/>
  <c r="H21" i="32"/>
  <c r="M60" i="32" s="1"/>
  <c r="G21" i="32"/>
  <c r="L60" i="32" s="1"/>
  <c r="F21" i="32"/>
  <c r="K60" i="32" s="1"/>
  <c r="E21" i="32"/>
  <c r="J60" i="32" s="1"/>
  <c r="P16" i="32"/>
  <c r="N88" i="32" s="1"/>
  <c r="Q16" i="32"/>
  <c r="O88" i="32" s="1"/>
  <c r="P14" i="32"/>
  <c r="N86" i="32" s="1"/>
  <c r="Q14" i="32"/>
  <c r="O86" i="32" s="1"/>
  <c r="P6" i="32"/>
  <c r="N80" i="32" s="1"/>
  <c r="Q6" i="32"/>
  <c r="O80" i="32" s="1"/>
  <c r="N16" i="32"/>
  <c r="L88" i="32" s="1"/>
  <c r="O16" i="32"/>
  <c r="M88" i="32" s="1"/>
  <c r="N14" i="32"/>
  <c r="L86" i="32" s="1"/>
  <c r="O14" i="32"/>
  <c r="M86" i="32" s="1"/>
  <c r="N6" i="32"/>
  <c r="L80" i="32" s="1"/>
  <c r="O6" i="32"/>
  <c r="M80" i="32" s="1"/>
  <c r="L16" i="32"/>
  <c r="J88" i="32" s="1"/>
  <c r="M16" i="32"/>
  <c r="K88" i="32" s="1"/>
  <c r="L14" i="32"/>
  <c r="J86" i="32" s="1"/>
  <c r="M14" i="32"/>
  <c r="K86" i="32" s="1"/>
  <c r="L6" i="32"/>
  <c r="J80" i="32" s="1"/>
  <c r="M6" i="32"/>
  <c r="K80" i="32" s="1"/>
  <c r="E16" i="32"/>
  <c r="J56" i="32" s="1"/>
  <c r="J16" i="32"/>
  <c r="O56" i="32" s="1"/>
  <c r="E14" i="32"/>
  <c r="J54" i="32" s="1"/>
  <c r="J14" i="32"/>
  <c r="O54" i="32" s="1"/>
  <c r="J46" i="32"/>
  <c r="J6" i="32"/>
  <c r="O46" i="32" s="1"/>
  <c r="L96" i="32"/>
  <c r="H16" i="32"/>
  <c r="M56" i="32" s="1"/>
  <c r="I16" i="32"/>
  <c r="N56" i="32" s="1"/>
  <c r="H14" i="32"/>
  <c r="M54" i="32" s="1"/>
  <c r="I14" i="32"/>
  <c r="N54" i="32" s="1"/>
  <c r="N96" i="32"/>
  <c r="H6" i="32"/>
  <c r="M46" i="32" s="1"/>
  <c r="I6" i="32"/>
  <c r="N46" i="32" s="1"/>
  <c r="F14" i="32"/>
  <c r="K54" i="32" s="1"/>
  <c r="G14" i="32"/>
  <c r="L54" i="32" s="1"/>
  <c r="F16" i="32"/>
  <c r="K56" i="32" s="1"/>
  <c r="G16" i="32"/>
  <c r="L56" i="32" s="1"/>
  <c r="F6" i="32"/>
  <c r="K46" i="32" s="1"/>
  <c r="G6" i="32"/>
  <c r="L46" i="32" s="1"/>
  <c r="O67" i="31"/>
  <c r="O50" i="31"/>
  <c r="M64" i="32"/>
  <c r="K96" i="32"/>
  <c r="O96" i="32"/>
  <c r="J91" i="28"/>
  <c r="J96" i="32"/>
  <c r="J76" i="28"/>
  <c r="L64" i="32"/>
  <c r="J64" i="32"/>
  <c r="K64" i="32"/>
  <c r="O64" i="32"/>
  <c r="N64" i="32"/>
  <c r="J62" i="28"/>
  <c r="K67" i="31"/>
  <c r="K50" i="31"/>
  <c r="J50" i="28"/>
  <c r="M50" i="31"/>
  <c r="J67" i="31"/>
  <c r="O76" i="28"/>
  <c r="N67" i="31"/>
  <c r="L67" i="31"/>
  <c r="M76" i="28"/>
  <c r="L50" i="28"/>
  <c r="M91" i="28"/>
  <c r="L50" i="31"/>
  <c r="N50" i="31"/>
  <c r="O91" i="28"/>
  <c r="J50" i="31"/>
  <c r="M62" i="28"/>
  <c r="L91" i="28"/>
  <c r="L62" i="28"/>
  <c r="N76" i="28"/>
  <c r="K76" i="28"/>
  <c r="N91" i="28"/>
  <c r="K91" i="28"/>
  <c r="K50" i="28"/>
  <c r="K62" i="28"/>
  <c r="L76" i="28"/>
  <c r="O50" i="28"/>
  <c r="O62" i="28"/>
  <c r="N62" i="28"/>
  <c r="N50" i="28"/>
  <c r="V33" i="32"/>
  <c r="V18" i="32"/>
  <c r="V33" i="31"/>
  <c r="V18" i="31"/>
  <c r="V33" i="28"/>
  <c r="K52" i="28"/>
  <c r="N52" i="28"/>
  <c r="O52" i="28"/>
  <c r="L52" i="28"/>
  <c r="J52" i="28"/>
  <c r="M82" i="28"/>
  <c r="N82" i="28"/>
  <c r="L82" i="28"/>
  <c r="O82" i="28"/>
  <c r="K82" i="28"/>
  <c r="J82" i="28"/>
  <c r="I6" i="33" l="1"/>
  <c r="J7" i="33"/>
  <c r="G8" i="33"/>
  <c r="N7" i="33" l="1"/>
  <c r="L21" i="33" s="1"/>
  <c r="F8" i="33"/>
  <c r="M6" i="33"/>
  <c r="K20" i="33" s="1"/>
  <c r="O8" i="33"/>
  <c r="M22" i="33" s="1"/>
  <c r="H8" i="33"/>
  <c r="G6" i="33"/>
  <c r="L8" i="33"/>
  <c r="J22" i="33" s="1"/>
  <c r="N6" i="33"/>
  <c r="L20" i="33" s="1"/>
  <c r="F6" i="33"/>
  <c r="P7" i="33"/>
  <c r="N21" i="33" s="1"/>
  <c r="O7" i="33"/>
  <c r="M21" i="33" s="1"/>
  <c r="F7" i="33"/>
  <c r="Q7" i="33"/>
  <c r="O21" i="33" s="1"/>
  <c r="E7" i="33"/>
  <c r="E8" i="33"/>
  <c r="I8" i="33"/>
  <c r="H6" i="33"/>
  <c r="L6" i="33"/>
  <c r="J20" i="33" s="1"/>
  <c r="J6" i="33"/>
  <c r="G7" i="33"/>
  <c r="N8" i="33"/>
  <c r="L22" i="33" s="1"/>
  <c r="M7" i="33"/>
  <c r="K21" i="33" s="1"/>
  <c r="Q8" i="33"/>
  <c r="O22" i="33" s="1"/>
  <c r="H7" i="33"/>
  <c r="E6" i="33"/>
  <c r="L7" i="33"/>
  <c r="J21" i="33" s="1"/>
  <c r="P8" i="33"/>
  <c r="N22" i="33" s="1"/>
  <c r="O6" i="33"/>
  <c r="M20" i="33" s="1"/>
  <c r="I7" i="33"/>
  <c r="M8" i="33"/>
  <c r="K22" i="33" s="1"/>
  <c r="J8" i="33"/>
  <c r="Q6" i="33"/>
  <c r="O20" i="33" s="1"/>
  <c r="P6" i="33"/>
  <c r="N20" i="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color indexed="81"/>
            <rFont val="Tahoma"/>
            <family val="2"/>
          </rPr>
          <t xml:space="preserve">Mc Guire, Jason:
Allowing for 90% of new Apartments and 40% of new Attached &amp; 5% new Detached to have access to gas network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  <comment ref="D19" authorId="0" shapeId="0" xr:uid="{00000000-0006-0000-0100-000002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3AD9731E-21F8-4E50-BADF-796B870E0AE5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  <comment ref="D19" authorId="0" shapeId="0" xr:uid="{2492E5DC-1AE8-484E-81E4-61A5FC9107FC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  <comment ref="D19" authorId="0" shapeId="0" xr:uid="{6A1F25F7-7810-4FAF-B6A1-CDF0A2FE3429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<sst xmlns="http://schemas.openxmlformats.org/spreadsheetml/2006/main" count="4968" uniqueCount="485">
  <si>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</si>
  <si>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</si>
  <si>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</si>
  <si>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</si>
  <si>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</si>
  <si>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</si>
  <si>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</si>
  <si>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</si>
  <si>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</si>
  <si>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</si>
  <si>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</si>
  <si>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</si>
  <si>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</si>
  <si>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</si>
  <si>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</si>
  <si>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</si>
  <si>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</si>
  <si>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</si>
  <si>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</si>
  <si>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</si>
  <si>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</si>
  <si>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</si>
  <si>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</si>
  <si>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</si>
  <si>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</si>
  <si>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</si>
  <si>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</si>
  <si>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</si>
  <si>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</si>
  <si>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</si>
  <si>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</si>
  <si>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</si>
  <si>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</si>
  <si>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</si>
  <si>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</si>
  <si>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</si>
  <si>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</si>
  <si>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</si>
  <si>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</si>
  <si>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</si>
  <si>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</si>
  <si>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</si>
  <si>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</si>
  <si>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</si>
  <si>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</si>
  <si>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</si>
  <si>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</si>
  <si>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</si>
  <si>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</si>
  <si>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</si>
  <si>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</si>
  <si>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</si>
  <si>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</si>
  <si>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</si>
  <si>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</si>
  <si>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R-SH_Apt_GAS_X0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</si>
  <si>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</si>
  <si>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</si>
  <si>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</si>
  <si>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</si>
  <si>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</si>
  <si>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</si>
  <si>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</si>
  <si>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</si>
  <si>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</si>
  <si>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</si>
  <si>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</si>
  <si>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</si>
  <si>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R-WH_Apt_GAS_X0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</si>
  <si>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</si>
  <si>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</si>
  <si>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</si>
  <si>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</si>
  <si>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</si>
  <si>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</si>
  <si>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</si>
  <si>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</si>
  <si>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</si>
  <si>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</si>
  <si>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</si>
  <si>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R-SH_Att_GAS_X0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</si>
  <si>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</si>
  <si>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</si>
  <si>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</si>
  <si>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</si>
  <si>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</si>
  <si>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</si>
  <si>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</si>
  <si>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</si>
  <si>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</si>
  <si>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</si>
  <si>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</si>
  <si>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</si>
  <si>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R-WH_Att_GAS_X0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</si>
  <si>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</si>
  <si>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</si>
  <si>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</si>
  <si>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</si>
  <si>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</si>
  <si>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</si>
  <si>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</si>
  <si>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</si>
  <si>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</si>
  <si>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</si>
  <si>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</si>
  <si>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R-SH_Det_GAS_X0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</si>
  <si>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</si>
  <si>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</si>
  <si>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</si>
  <si>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</si>
  <si>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</si>
  <si>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</si>
  <si>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</si>
  <si>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</si>
  <si>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</si>
  <si>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</si>
  <si>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</si>
  <si>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</si>
  <si>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R-WH_Det_GAS_X0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</si>
  <si>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</si>
  <si>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</si>
  <si>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</si>
  <si>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</si>
  <si>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</si>
  <si>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</si>
  <si>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</si>
  <si>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</si>
  <si>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</si>
  <si>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</si>
  <si>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</si>
  <si>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</si>
  <si>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</si>
  <si>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</si>
  <si>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</si>
  <si>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</si>
  <si>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</si>
  <si>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</si>
  <si>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RSDSH_Apt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</si>
  <si>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</si>
  <si>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</si>
  <si>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</si>
  <si>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</si>
  <si>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</si>
  <si>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</si>
  <si>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</si>
  <si>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</si>
  <si>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</si>
  <si>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</si>
  <si>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</si>
  <si>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</si>
  <si>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</si>
  <si>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</si>
  <si>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</si>
  <si>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</si>
  <si>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</si>
  <si>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</si>
  <si>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</si>
  <si>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</si>
  <si>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</si>
  <si>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</si>
  <si>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</si>
  <si>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</si>
  <si>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</si>
  <si>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</si>
  <si>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</si>
  <si>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</si>
  <si>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</si>
  <si>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</si>
  <si>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</si>
  <si>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</si>
  <si>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</si>
  <si>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</si>
  <si>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</si>
  <si>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</si>
  <si>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</si>
  <si>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</si>
  <si>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</si>
  <si>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</si>
  <si>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</si>
  <si>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</si>
  <si>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</si>
  <si>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</si>
  <si>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</si>
  <si>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</si>
  <si>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</si>
  <si>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</si>
  <si>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</si>
  <si>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</si>
  <si>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</si>
  <si>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</si>
  <si>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</si>
  <si>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</si>
  <si>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</si>
  <si>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</si>
  <si>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</si>
  <si>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</si>
  <si>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</si>
  <si>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</si>
  <si>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</si>
  <si>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</si>
  <si>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</si>
  <si>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</si>
  <si>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</si>
  <si>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</si>
  <si>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</si>
  <si>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</si>
  <si>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</si>
  <si>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</si>
  <si>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</si>
  <si>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</si>
  <si>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</si>
  <si>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</si>
  <si>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</si>
  <si>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</si>
  <si>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</si>
  <si>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</si>
  <si>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</si>
  <si>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</si>
  <si>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</si>
  <si>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</si>
  <si>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</si>
  <si>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</si>
  <si>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</si>
  <si>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RSDSH_Att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</si>
  <si>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</si>
  <si>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</si>
  <si>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</si>
  <si>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</si>
  <si>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</si>
  <si>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</si>
  <si>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</si>
  <si>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</si>
  <si>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</si>
  <si>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</si>
  <si>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</si>
  <si>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</si>
  <si>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</si>
  <si>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</si>
  <si>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</si>
  <si>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</si>
  <si>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</si>
  <si>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</si>
  <si>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</si>
  <si>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</si>
  <si>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</si>
  <si>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</si>
  <si>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</si>
  <si>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</si>
  <si>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</si>
  <si>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</si>
  <si>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</si>
  <si>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</si>
  <si>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</si>
  <si>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RSDSH_Det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</si>
  <si>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</si>
  <si>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</si>
  <si>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</si>
  <si>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</si>
  <si>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</si>
  <si>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</si>
  <si>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</si>
  <si>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</si>
  <si>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</si>
  <si>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UC_RHSTS~0</t>
  </si>
  <si>
    <t>UC_RHSTS~2019</t>
  </si>
  <si>
    <t>x</t>
  </si>
  <si>
    <t>Disable</t>
  </si>
  <si>
    <t>~UC_T: UC_COMPRD~UP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</si>
  <si>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</si>
  <si>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</si>
  <si>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</si>
  <si>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</si>
  <si>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</si>
  <si>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</si>
  <si>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</si>
  <si>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</si>
  <si>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</si>
  <si>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</si>
  <si>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</si>
  <si>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</si>
  <si>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RSD?H*,RSDCK</t>
  </si>
  <si>
    <t>~UC_T: UC_COMPRD~LO</t>
  </si>
  <si>
    <t>~TFM_Fill-R: w=COP; Hcol=Region</t>
  </si>
  <si>
    <t>CEFF</t>
  </si>
  <si>
    <t>R-S*HPN*, R-H*HPN*,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</si>
  <si>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</si>
  <si>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</si>
  <si>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</si>
  <si>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</si>
  <si>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</si>
  <si>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</si>
  <si>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</si>
  <si>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</si>
  <si>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</si>
  <si>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</si>
  <si>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R-SH_Apt_ELC_HPN1</t>
  </si>
  <si>
    <t>R-SH_Apt_ELC_HPN2</t>
  </si>
  <si>
    <t>R-SH_Apt_ELC_HPN3</t>
  </si>
  <si>
    <t>R-SH_Att_ELC_HPN1</t>
  </si>
  <si>
    <t>R-SH_Att_ELC_HPN2</t>
  </si>
  <si>
    <t>R-SH_Att_ELC_HPN3</t>
  </si>
  <si>
    <t>R-SH_Det_ELC_HPN1</t>
  </si>
  <si>
    <t>R-SH_Det_ELC_HPN2</t>
  </si>
  <si>
    <t>R-SH_Det_ELC_HPN3</t>
  </si>
  <si>
    <t>R-SW_Apt_ELC_HPN1</t>
  </si>
  <si>
    <t>R-SW_Apt_GAS_HHPN1</t>
  </si>
  <si>
    <t>R-SW_Apt_GAS_HPN1</t>
  </si>
  <si>
    <t>R-SW_Apt_GAS_HPN2</t>
  </si>
  <si>
    <t>R-SW_Att_ELC_HPN1</t>
  </si>
  <si>
    <t>R-SW_Att_ELC_HPN2</t>
  </si>
  <si>
    <t>R-SW_Att_GAS_HHPN1</t>
  </si>
  <si>
    <t>R-SW_Att_GAS_HPN1</t>
  </si>
  <si>
    <t>R-SW_Att_GAS_HPN2</t>
  </si>
  <si>
    <t>R-SW_Det_ELC_HPN1</t>
  </si>
  <si>
    <t>R-SW_Det_ELC_HPN2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</si>
  <si>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</si>
  <si>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</si>
  <si>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</si>
  <si>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</si>
  <si>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</si>
  <si>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</si>
  <si>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</si>
  <si>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</si>
  <si>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</si>
  <si>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</si>
  <si>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</si>
  <si>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</si>
  <si>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</si>
  <si>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</si>
  <si>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</si>
  <si>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</si>
  <si>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</si>
  <si>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</si>
  <si>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</si>
  <si>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</si>
  <si>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</si>
  <si>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</si>
  <si>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</si>
  <si>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</si>
  <si>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</si>
  <si>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</si>
  <si>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</si>
  <si>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</si>
  <si>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</si>
  <si>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</si>
  <si>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</si>
  <si>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</si>
  <si>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</si>
  <si>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</si>
  <si>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</si>
  <si>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</si>
  <si>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</si>
  <si>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</si>
  <si>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</si>
  <si>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</si>
  <si>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</si>
  <si>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</si>
  <si>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</si>
  <si>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</si>
  <si>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</si>
  <si>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</si>
  <si>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</si>
  <si>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</si>
  <si>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</si>
  <si>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</si>
  <si>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</si>
  <si>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</si>
  <si>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</si>
  <si>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</si>
  <si>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</si>
  <si>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</si>
  <si>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</si>
  <si>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</si>
  <si>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</si>
  <si>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</si>
  <si>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</si>
  <si>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</si>
  <si>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</si>
  <si>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</si>
  <si>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</si>
  <si>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</si>
  <si>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</si>
  <si>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</si>
  <si>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</si>
  <si>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</si>
  <si>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</si>
  <si>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</si>
  <si>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</si>
  <si>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</si>
  <si>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</si>
  <si>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</si>
  <si>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</si>
  <si>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</si>
  <si>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</si>
  <si>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</si>
  <si>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</si>
  <si>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</si>
  <si>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</si>
  <si>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</si>
  <si>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</si>
  <si>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</si>
  <si>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</si>
  <si>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</si>
  <si>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</si>
  <si>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</si>
  <si>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</si>
  <si>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</si>
  <si>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</si>
  <si>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</si>
  <si>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</si>
  <si>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</si>
  <si>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</si>
  <si>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</si>
  <si>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</si>
  <si>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</si>
  <si>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</si>
  <si>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</si>
  <si>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</si>
  <si>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</si>
  <si>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</si>
  <si>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</si>
  <si>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</si>
  <si>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</si>
  <si>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</si>
  <si>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</si>
  <si>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</si>
  <si>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</si>
  <si>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</si>
  <si>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</si>
  <si>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</si>
  <si>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</si>
  <si>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</si>
  <si>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</si>
  <si>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</si>
  <si>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</si>
  <si>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</si>
  <si>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</si>
  <si>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</si>
  <si>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</si>
  <si>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</si>
  <si>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</si>
  <si>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</si>
  <si>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</si>
  <si>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</si>
  <si>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</si>
  <si>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</si>
  <si>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</si>
  <si>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</si>
  <si>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</si>
  <si>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</si>
  <si>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</si>
  <si>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</si>
  <si>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</si>
  <si>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</si>
  <si>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</si>
  <si>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</si>
  <si>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</si>
  <si>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</si>
  <si>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</si>
  <si>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</si>
  <si>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</si>
  <si>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</si>
  <si>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</si>
  <si>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</si>
  <si>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RSD_NewTechs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</si>
  <si>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</si>
  <si>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</si>
  <si>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</si>
  <si>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</si>
  <si>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</si>
  <si>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</si>
  <si>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</si>
  <si>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</si>
  <si>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</si>
  <si>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</si>
  <si>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</si>
  <si>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</si>
  <si>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</si>
  <si>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</si>
  <si>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</si>
  <si>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</si>
  <si>
    <t>APT</t>
  </si>
  <si>
    <t>ATT</t>
  </si>
  <si>
    <t>DET</t>
  </si>
  <si>
    <t>NEW GAS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</si>
</sst>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8.25"/>
      <color rgb="FF000000"/>
      <name val="Microsoft Sans Serif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thin">
        <color indexed="64"/>
      </right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medium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1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5" fillId="0" borderId="0"/>
    <xf numFmtId="0" fontId="1" fillId="0" borderId="0"/>
    <xf numFmtId="0" fontId="28" fillId="0" borderId="0" applyNumberFormat="0" applyFill="0" applyBorder="0" applyAlignment="0" applyProtection="0"/>
  </cellStyleXfs>
  <cellXfs count="155">
    <xf numFmtId="0" fontId="0" fillId="0" borderId="0" xfId="0"/>
    <xf numFmtId="0" fontId="8" fillId="0" borderId="0" xfId="0" applyFont="1" applyFill="1" applyAlignment="1">
      <alignment vertical="center"/>
    </xf>
    <xf numFmtId="0" fontId="9" fillId="2" borderId="0" xfId="0" applyFont="1" applyFill="1" applyBorder="1" applyAlignment="1">
      <alignment vertical="top"/>
    </xf>
    <xf numFmtId="0" fontId="10" fillId="0" borderId="0" xfId="0" applyFont="1" applyBorder="1" applyAlignment="1">
      <alignment horizontal="left" vertical="center"/>
    </xf>
    <xf numFmtId="0" fontId="11" fillId="3" borderId="4" xfId="0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7" fillId="4" borderId="8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vertical="center"/>
    </xf>
    <xf numFmtId="0" fontId="12" fillId="4" borderId="7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10" fontId="10" fillId="0" borderId="9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Alignment="1">
      <alignment horizontal="left" vertical="center"/>
    </xf>
    <xf numFmtId="0" fontId="10" fillId="6" borderId="0" xfId="0" applyFont="1" applyFill="1"/>
    <xf numFmtId="0" fontId="18" fillId="0" borderId="14" xfId="0" applyFont="1" applyBorder="1"/>
    <xf numFmtId="166" fontId="10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Border="1" applyAlignment="1">
      <alignment vertical="center"/>
    </xf>
    <xf numFmtId="0" fontId="18" fillId="0" borderId="5" xfId="0" applyFont="1" applyFill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0" fillId="8" borderId="0" xfId="0" applyFont="1" applyFill="1" applyAlignment="1">
      <alignment vertical="center"/>
    </xf>
    <xf numFmtId="0" fontId="19" fillId="0" borderId="7" xfId="0" applyFont="1" applyBorder="1" applyAlignment="1">
      <alignment vertical="center"/>
    </xf>
    <xf numFmtId="10" fontId="10" fillId="2" borderId="11" xfId="1" applyNumberFormat="1" applyFont="1" applyFill="1" applyBorder="1" applyAlignment="1">
      <alignment horizontal="right" vertical="center"/>
    </xf>
    <xf numFmtId="10" fontId="10" fillId="6" borderId="12" xfId="1" applyNumberFormat="1" applyFont="1" applyFill="1" applyBorder="1" applyAlignment="1">
      <alignment vertical="center"/>
    </xf>
    <xf numFmtId="10" fontId="10" fillId="6" borderId="0" xfId="1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0" fontId="10" fillId="2" borderId="0" xfId="0" applyFont="1" applyFill="1" applyBorder="1" applyAlignment="1">
      <alignment horizontal="left" vertical="center"/>
    </xf>
    <xf numFmtId="9" fontId="7" fillId="4" borderId="8" xfId="0" applyNumberFormat="1" applyFont="1" applyFill="1" applyBorder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165" fontId="10" fillId="2" borderId="11" xfId="1" applyNumberFormat="1" applyFont="1" applyFill="1" applyBorder="1" applyAlignment="1">
      <alignment horizontal="right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10" fontId="10" fillId="0" borderId="15" xfId="1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0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10" fontId="10" fillId="0" borderId="3" xfId="1" applyNumberFormat="1" applyFont="1" applyFill="1" applyBorder="1" applyAlignment="1">
      <alignment horizontal="left" vertical="center"/>
    </xf>
    <xf numFmtId="166" fontId="10" fillId="0" borderId="0" xfId="0" applyNumberFormat="1" applyFont="1"/>
    <xf numFmtId="9" fontId="10" fillId="0" borderId="0" xfId="0" applyNumberFormat="1" applyFont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10" fontId="10" fillId="0" borderId="9" xfId="1" applyNumberFormat="1" applyFont="1" applyBorder="1" applyAlignment="1">
      <alignment horizontal="left" vertical="center"/>
    </xf>
    <xf numFmtId="10" fontId="10" fillId="0" borderId="0" xfId="1" applyNumberFormat="1" applyFont="1" applyBorder="1" applyAlignment="1">
      <alignment horizontal="left" vertical="center"/>
    </xf>
    <xf numFmtId="10" fontId="10" fillId="0" borderId="3" xfId="1" applyNumberFormat="1" applyFont="1" applyBorder="1" applyAlignment="1">
      <alignment horizontal="left" vertical="center"/>
    </xf>
    <xf numFmtId="10" fontId="10" fillId="0" borderId="0" xfId="0" applyNumberFormat="1" applyFont="1" applyAlignment="1">
      <alignment horizontal="left" vertical="center"/>
    </xf>
    <xf numFmtId="10" fontId="10" fillId="0" borderId="0" xfId="1" applyNumberFormat="1" applyFont="1" applyAlignment="1">
      <alignment horizontal="left" vertical="center"/>
    </xf>
    <xf numFmtId="0" fontId="0" fillId="0" borderId="9" xfId="0" applyBorder="1"/>
    <xf numFmtId="0" fontId="10" fillId="0" borderId="9" xfId="0" applyFont="1" applyBorder="1"/>
    <xf numFmtId="0" fontId="0" fillId="0" borderId="0" xfId="0" applyBorder="1"/>
    <xf numFmtId="0" fontId="10" fillId="0" borderId="0" xfId="0" applyFont="1" applyBorder="1"/>
    <xf numFmtId="0" fontId="0" fillId="0" borderId="3" xfId="0" applyBorder="1"/>
    <xf numFmtId="0" fontId="10" fillId="0" borderId="3" xfId="0" applyFont="1" applyBorder="1"/>
    <xf numFmtId="166" fontId="10" fillId="0" borderId="3" xfId="0" applyNumberFormat="1" applyFont="1" applyBorder="1"/>
    <xf numFmtId="0" fontId="7" fillId="10" borderId="8" xfId="0" applyFont="1" applyFill="1" applyBorder="1" applyAlignment="1">
      <alignment vertical="center" wrapText="1"/>
    </xf>
    <xf numFmtId="0" fontId="10" fillId="10" borderId="0" xfId="0" applyFont="1" applyFill="1" applyAlignment="1">
      <alignment vertical="center"/>
    </xf>
    <xf numFmtId="0" fontId="10" fillId="10" borderId="0" xfId="0" applyFont="1" applyFill="1" applyBorder="1" applyAlignment="1">
      <alignment vertical="center"/>
    </xf>
    <xf numFmtId="0" fontId="10" fillId="10" borderId="0" xfId="0" applyFont="1" applyFill="1" applyAlignment="1">
      <alignment horizontal="left" vertical="center"/>
    </xf>
    <xf numFmtId="10" fontId="10" fillId="10" borderId="9" xfId="1" applyNumberFormat="1" applyFont="1" applyFill="1" applyBorder="1" applyAlignment="1">
      <alignment horizontal="left" vertical="center"/>
    </xf>
    <xf numFmtId="9" fontId="18" fillId="6" borderId="0" xfId="1" applyNumberFormat="1" applyFont="1" applyFill="1" applyAlignment="1">
      <alignment vertical="center"/>
    </xf>
    <xf numFmtId="10" fontId="18" fillId="6" borderId="0" xfId="1" applyNumberFormat="1" applyFont="1" applyFill="1" applyAlignment="1">
      <alignment vertical="center"/>
    </xf>
    <xf numFmtId="165" fontId="7" fillId="4" borderId="8" xfId="0" applyNumberFormat="1" applyFont="1" applyFill="1" applyBorder="1" applyAlignment="1">
      <alignment vertical="center" wrapText="1"/>
    </xf>
    <xf numFmtId="0" fontId="10" fillId="12" borderId="0" xfId="0" applyFont="1" applyFill="1" applyAlignment="1">
      <alignment vertical="center"/>
    </xf>
    <xf numFmtId="0" fontId="18" fillId="12" borderId="0" xfId="0" applyFont="1" applyFill="1" applyAlignment="1">
      <alignment vertical="center"/>
    </xf>
    <xf numFmtId="10" fontId="10" fillId="13" borderId="9" xfId="1" applyNumberFormat="1" applyFont="1" applyFill="1" applyBorder="1" applyAlignment="1">
      <alignment horizontal="left" vertical="center"/>
    </xf>
    <xf numFmtId="10" fontId="10" fillId="13" borderId="0" xfId="1" applyNumberFormat="1" applyFont="1" applyFill="1" applyBorder="1" applyAlignment="1">
      <alignment horizontal="left" vertical="center"/>
    </xf>
    <xf numFmtId="0" fontId="10" fillId="13" borderId="0" xfId="0" applyFont="1" applyFill="1" applyAlignment="1">
      <alignment vertical="center"/>
    </xf>
    <xf numFmtId="10" fontId="10" fillId="13" borderId="0" xfId="1" applyNumberFormat="1" applyFont="1" applyFill="1" applyAlignment="1">
      <alignment horizontal="left" vertical="center"/>
    </xf>
    <xf numFmtId="9" fontId="20" fillId="6" borderId="0" xfId="1" applyNumberFormat="1" applyFont="1" applyFill="1" applyAlignment="1">
      <alignment vertical="center"/>
    </xf>
    <xf numFmtId="165" fontId="10" fillId="0" borderId="0" xfId="1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165" fontId="10" fillId="14" borderId="11" xfId="1" applyNumberFormat="1" applyFont="1" applyFill="1" applyBorder="1" applyAlignment="1">
      <alignment horizontal="right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left" vertical="center"/>
    </xf>
    <xf numFmtId="0" fontId="2" fillId="0" borderId="0" xfId="0" applyNumberFormat="1" applyFont="1" applyFill="1" applyBorder="1" applyAlignment="1" applyProtection="1"/>
    <xf numFmtId="49" fontId="23" fillId="16" borderId="17" xfId="0" applyNumberFormat="1" applyFont="1" applyFill="1" applyBorder="1" applyAlignment="1">
      <alignment horizontal="center" vertical="center"/>
    </xf>
    <xf numFmtId="49" fontId="23" fillId="17" borderId="17" xfId="0" applyNumberFormat="1" applyFont="1" applyFill="1" applyBorder="1" applyAlignment="1">
      <alignment horizontal="left" vertical="center"/>
    </xf>
    <xf numFmtId="0" fontId="23" fillId="17" borderId="17" xfId="0" applyFont="1" applyFill="1" applyBorder="1" applyAlignment="1">
      <alignment horizontal="left" vertical="center"/>
    </xf>
    <xf numFmtId="0" fontId="23" fillId="18" borderId="17" xfId="0" applyFont="1" applyFill="1" applyBorder="1" applyAlignment="1">
      <alignment horizontal="center" vertical="center"/>
    </xf>
    <xf numFmtId="49" fontId="23" fillId="18" borderId="1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67" fontId="7" fillId="4" borderId="8" xfId="2" applyNumberFormat="1" applyFont="1" applyFill="1" applyBorder="1" applyAlignment="1">
      <alignment vertical="center" wrapText="1"/>
    </xf>
    <xf numFmtId="165" fontId="7" fillId="4" borderId="8" xfId="1" applyNumberFormat="1" applyFont="1" applyFill="1" applyBorder="1" applyAlignment="1">
      <alignment vertical="center" wrapText="1"/>
    </xf>
    <xf numFmtId="165" fontId="18" fillId="6" borderId="0" xfId="1" applyNumberFormat="1" applyFont="1" applyFill="1" applyAlignment="1">
      <alignment vertical="center"/>
    </xf>
    <xf numFmtId="164" fontId="7" fillId="4" borderId="8" xfId="2" applyFont="1" applyFill="1" applyBorder="1" applyAlignment="1">
      <alignment horizontal="left" vertical="center" wrapText="1" indent="5"/>
    </xf>
    <xf numFmtId="164" fontId="7" fillId="4" borderId="8" xfId="2" applyFont="1" applyFill="1" applyBorder="1" applyAlignment="1">
      <alignment horizontal="left" vertical="center" wrapText="1" indent="4"/>
    </xf>
    <xf numFmtId="164" fontId="7" fillId="4" borderId="8" xfId="2" applyFont="1" applyFill="1" applyBorder="1" applyAlignment="1">
      <alignment horizontal="left" vertical="center" wrapText="1" indent="3"/>
    </xf>
    <xf numFmtId="0" fontId="10" fillId="12" borderId="3" xfId="0" applyFont="1" applyFill="1" applyBorder="1" applyAlignment="1">
      <alignment vertical="center"/>
    </xf>
    <xf numFmtId="10" fontId="10" fillId="2" borderId="0" xfId="1" applyNumberFormat="1" applyFont="1" applyFill="1" applyAlignment="1">
      <alignment horizontal="left" vertical="center"/>
    </xf>
    <xf numFmtId="10" fontId="10" fillId="2" borderId="9" xfId="1" applyNumberFormat="1" applyFont="1" applyFill="1" applyBorder="1" applyAlignment="1">
      <alignment horizontal="left" vertical="center"/>
    </xf>
    <xf numFmtId="0" fontId="10" fillId="12" borderId="0" xfId="0" applyFont="1" applyFill="1" applyBorder="1" applyAlignment="1">
      <alignment vertical="center"/>
    </xf>
    <xf numFmtId="0" fontId="26" fillId="0" borderId="0" xfId="0" applyFont="1"/>
    <xf numFmtId="0" fontId="6" fillId="19" borderId="14" xfId="0" applyFont="1" applyFill="1" applyBorder="1"/>
    <xf numFmtId="0" fontId="6" fillId="20" borderId="14" xfId="0" applyFont="1" applyFill="1" applyBorder="1"/>
    <xf numFmtId="0" fontId="5" fillId="19" borderId="14" xfId="0" applyFont="1" applyFill="1" applyBorder="1"/>
    <xf numFmtId="0" fontId="0" fillId="0" borderId="0" xfId="0"/>
    <xf numFmtId="0" fontId="25" fillId="21" borderId="5" xfId="0" applyFont="1" applyFill="1" applyBorder="1" applyAlignment="1">
      <alignment horizontal="left" vertical="center"/>
    </xf>
    <xf numFmtId="0" fontId="25" fillId="21" borderId="5" xfId="0" applyFont="1" applyFill="1" applyBorder="1" applyAlignment="1" applyProtection="1">
      <alignment horizontal="left" vertical="center"/>
      <protection locked="0"/>
    </xf>
    <xf numFmtId="0" fontId="25" fillId="22" borderId="14" xfId="0" applyFont="1" applyFill="1" applyBorder="1"/>
    <xf numFmtId="0" fontId="0" fillId="0" borderId="2" xfId="0" applyBorder="1"/>
    <xf numFmtId="0" fontId="0" fillId="0" borderId="1" xfId="0" applyBorder="1"/>
    <xf numFmtId="0" fontId="0" fillId="0" borderId="13" xfId="0" applyBorder="1"/>
    <xf numFmtId="0" fontId="1" fillId="2" borderId="0" xfId="3" applyFont="1" applyFill="1" applyAlignment="1">
      <alignment vertical="center"/>
    </xf>
    <xf numFmtId="0" fontId="1" fillId="23" borderId="0" xfId="3" applyFont="1" applyFill="1" applyAlignment="1">
      <alignment vertical="center"/>
    </xf>
    <xf numFmtId="0" fontId="1" fillId="0" borderId="0" xfId="4"/>
    <xf numFmtId="0" fontId="27" fillId="23" borderId="0" xfId="3" applyFont="1" applyFill="1" applyAlignment="1">
      <alignment vertical="center"/>
    </xf>
    <xf numFmtId="0" fontId="28" fillId="23" borderId="0" xfId="3" applyFont="1" applyFill="1" applyAlignment="1">
      <alignment vertical="center"/>
    </xf>
    <xf numFmtId="0" fontId="1" fillId="3" borderId="0" xfId="3" applyFont="1" applyFill="1" applyAlignment="1">
      <alignment vertical="center"/>
    </xf>
    <xf numFmtId="0" fontId="18" fillId="23" borderId="0" xfId="3" applyFont="1" applyFill="1" applyAlignment="1">
      <alignment vertical="center"/>
    </xf>
    <xf numFmtId="0" fontId="29" fillId="23" borderId="0" xfId="3" applyFont="1" applyFill="1" applyAlignment="1">
      <alignment vertical="center"/>
    </xf>
    <xf numFmtId="0" fontId="9" fillId="2" borderId="0" xfId="3" applyFont="1" applyFill="1" applyAlignment="1">
      <alignment vertical="center"/>
    </xf>
    <xf numFmtId="0" fontId="10" fillId="23" borderId="0" xfId="3" applyFont="1" applyFill="1" applyAlignment="1">
      <alignment vertical="center"/>
    </xf>
    <xf numFmtId="0" fontId="30" fillId="23" borderId="0" xfId="3" applyFont="1" applyFill="1" applyAlignment="1">
      <alignment vertical="center"/>
    </xf>
    <xf numFmtId="0" fontId="10" fillId="2" borderId="0" xfId="3" applyFont="1" applyFill="1" applyAlignment="1">
      <alignment vertical="center"/>
    </xf>
    <xf numFmtId="168" fontId="10" fillId="2" borderId="0" xfId="3" applyNumberFormat="1" applyFont="1" applyFill="1" applyAlignment="1">
      <alignment horizontal="left" vertical="center"/>
    </xf>
    <xf numFmtId="0" fontId="31" fillId="23" borderId="0" xfId="3" applyFont="1" applyFill="1" applyAlignment="1">
      <alignment vertical="center"/>
    </xf>
    <xf numFmtId="0" fontId="32" fillId="2" borderId="0" xfId="3" applyFont="1" applyFill="1" applyAlignment="1">
      <alignment vertical="center"/>
    </xf>
    <xf numFmtId="0" fontId="28" fillId="2" borderId="0" xfId="5" applyFill="1" applyAlignment="1">
      <alignment vertical="center"/>
    </xf>
    <xf numFmtId="9" fontId="18" fillId="6" borderId="0" xfId="1" applyFont="1" applyFill="1" applyAlignment="1">
      <alignment vertical="center"/>
    </xf>
    <xf numFmtId="9" fontId="18" fillId="15" borderId="0" xfId="1" applyNumberFormat="1" applyFont="1" applyFill="1" applyAlignment="1">
      <alignment vertical="center"/>
    </xf>
    <xf numFmtId="0" fontId="10" fillId="2" borderId="0" xfId="3" applyFont="1" applyFill="1" applyAlignment="1">
      <alignment vertical="center"/>
    </xf>
    <xf numFmtId="0" fontId="27" fillId="2" borderId="0" xfId="3" applyFont="1" applyFill="1" applyAlignment="1">
      <alignment horizontal="center" vertical="center"/>
    </xf>
    <xf numFmtId="0" fontId="28" fillId="2" borderId="0" xfId="5" applyFill="1" applyAlignment="1">
      <alignment vertical="center"/>
    </xf>
    <xf numFmtId="0" fontId="10" fillId="2" borderId="0" xfId="3" applyFont="1" applyFill="1" applyAlignment="1">
      <alignment horizontal="left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 wrapText="1"/>
    </xf>
  </cellXfs>
  <cellStyles count="6">
    <cellStyle name="Comma" xfId="2" builtinId="3"/>
    <cellStyle name="Hyperlink 2" xfId="5" xr:uid="{02A6FB98-DF91-4D75-9DC6-9FADB446D54A}"/>
    <cellStyle name="Normal" xfId="0" builtinId="0"/>
    <cellStyle name="Normal 2" xfId="3" xr:uid="{86468E85-FA25-4842-902C-9D0F2BB8619C}"/>
    <cellStyle name="Normal 3" xfId="4" xr:uid="{67B7333A-75C5-43DF-9AB8-F354C6D65798}"/>
    <cellStyle name="Percent" xfId="1" builtinId="5"/>
  </cellStyles>
  <dxfs count="24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7.xml"/><Relationship Id="rId34" Type="http://schemas.openxmlformats.org/officeDocument/2006/relationships/externalLink" Target="externalLinks/externalLink20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18.xml"/><Relationship Id="rId37" Type="http://schemas.openxmlformats.org/officeDocument/2006/relationships/externalLink" Target="externalLinks/externalLink23.xml"/><Relationship Id="rId40" Type="http://schemas.openxmlformats.org/officeDocument/2006/relationships/sharedStrings" Target="sharedStrings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2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externalLink" Target="externalLinks/externalLink21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externalLink" Target="externalLinks/externalLink19.xml"/><Relationship Id="rId38" Type="http://schemas.openxmlformats.org/officeDocument/2006/relationships/theme" Target="theme/theme1.xml"/><Relationship Id="rId20" Type="http://schemas.openxmlformats.org/officeDocument/2006/relationships/externalLink" Target="externalLinks/externalLink6.xml"/><Relationship Id="rId41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033286"/>
          <a:ext cx="2457450" cy="3905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riv/NRML_APPCD_CSHAY/2010%20EPAUS9r/83%25%20reduction/EPAUS9r_10_COM83_LC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9.9441618796908582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9.0016384400822477E-3</v>
          </cell>
          <cell r="G103">
            <v>3.1</v>
          </cell>
          <cell r="H103">
            <v>67.777777777777771</v>
          </cell>
          <cell r="I103">
            <v>1.4722222222222223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81.388888888888886</v>
          </cell>
          <cell r="I104">
            <v>1.4722222222222223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81.388888888888886</v>
          </cell>
          <cell r="I105">
            <v>1.4722222222222223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83.611111111111114</v>
          </cell>
          <cell r="I106">
            <v>1.4722222222222223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102.77777777777777</v>
          </cell>
          <cell r="I107">
            <v>1.4722222222222223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80.277777777777771</v>
          </cell>
          <cell r="I108">
            <v>1.4722222222222223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102.77777777777777</v>
          </cell>
          <cell r="I109">
            <v>1.4722222222222223</v>
          </cell>
          <cell r="J109">
            <v>0</v>
          </cell>
          <cell r="K109">
            <v>10.277777777777779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102.77777777777777</v>
          </cell>
          <cell r="I110">
            <v>1.4722222222222223</v>
          </cell>
          <cell r="J110">
            <v>0</v>
          </cell>
          <cell r="K110">
            <v>15.416666666666664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94.064207650273232</v>
          </cell>
          <cell r="I111">
            <v>1.4722222222222223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1.3569096017457592E-2</v>
          </cell>
          <cell r="G112">
            <v>3.4</v>
          </cell>
          <cell r="H112">
            <v>545.83333333333337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545.83333333333337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514.58333333333337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530.20833333333337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514.58333333333337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514.58333333333337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4.4000000000000004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514.58333333333337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530.20833333333337</v>
          </cell>
          <cell r="I124">
            <v>3.125</v>
          </cell>
          <cell r="J124">
            <v>146.77083333333334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159.27083333333334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218.33333333333334</v>
          </cell>
          <cell r="I126">
            <v>2.6666666666666665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1.6754225194194117E-2</v>
          </cell>
          <cell r="G136">
            <v>0.93709999999999993</v>
          </cell>
          <cell r="H136">
            <v>16.680296553988345</v>
          </cell>
          <cell r="I136">
            <v>0.25589091304413941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0.93709999999999993</v>
          </cell>
          <cell r="H137">
            <v>21.134693929201145</v>
          </cell>
          <cell r="I137">
            <v>0.25589091304413941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7.0181420952885404E-2</v>
          </cell>
          <cell r="G138">
            <v>0.98</v>
          </cell>
          <cell r="H138">
            <v>21.764705882352942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0.21481708770934166</v>
          </cell>
          <cell r="G140">
            <v>0.71050000000000002</v>
          </cell>
          <cell r="H140">
            <v>8.4623504574243498</v>
          </cell>
          <cell r="I140">
            <v>1.1259676284306828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0.77525000000000011</v>
          </cell>
          <cell r="H141">
            <v>9.2067075137052559</v>
          </cell>
          <cell r="I141">
            <v>1.0319251854240568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0.87525000000000008</v>
          </cell>
          <cell r="H142">
            <v>11.782347900599827</v>
          </cell>
          <cell r="I142">
            <v>2.656383890317052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10.948081264108351</v>
          </cell>
          <cell r="I143">
            <v>1.0319251854240568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0.87525000000000008</v>
          </cell>
          <cell r="H144">
            <v>11.782347900599827</v>
          </cell>
          <cell r="I144">
            <v>2.656383890317052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10.948081264108351</v>
          </cell>
          <cell r="I145">
            <v>1.0319251854240568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0.88525000000000009</v>
          </cell>
          <cell r="H146">
            <v>11.782347900599827</v>
          </cell>
          <cell r="I146">
            <v>2.656383890317052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0.2457773416406345</v>
          </cell>
          <cell r="G147">
            <v>0.76</v>
          </cell>
          <cell r="H147">
            <v>29.358552631578949</v>
          </cell>
          <cell r="I147">
            <v>0.78947368421052633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30.113636363636363</v>
          </cell>
          <cell r="I148">
            <v>0.77922077922077926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33.970588235294116</v>
          </cell>
          <cell r="I150">
            <v>0.70588235294117652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32.33418367346939</v>
          </cell>
          <cell r="I151">
            <v>0.61224489795918369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32.621951219512198</v>
          </cell>
          <cell r="I152">
            <v>0.73170731707317072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32.33418367346939</v>
          </cell>
          <cell r="I153">
            <v>0.61224489795918369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33.057228915662648</v>
          </cell>
          <cell r="I154">
            <v>0.72289156626506024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0.16865508650044517</v>
          </cell>
          <cell r="G155">
            <v>0.76049999999999995</v>
          </cell>
          <cell r="H155">
            <v>14.464168310322156</v>
          </cell>
          <cell r="I155">
            <v>1.051939513477975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14.008277618592803</v>
          </cell>
          <cell r="I156">
            <v>1.0187838268067493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0.79525000000000001</v>
          </cell>
          <cell r="H157">
            <v>14.5813435211716</v>
          </cell>
          <cell r="I157">
            <v>1.0187838268067493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0.79525000000000001</v>
          </cell>
          <cell r="H158">
            <v>14.397988054071046</v>
          </cell>
          <cell r="I158">
            <v>1.0059729644765796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0.79525000000000001</v>
          </cell>
          <cell r="H159">
            <v>14.397988054071046</v>
          </cell>
          <cell r="I159">
            <v>1.0059729644765796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0.26124410354495942</v>
          </cell>
          <cell r="G160">
            <v>0.79</v>
          </cell>
          <cell r="H160">
            <v>17.827004219409282</v>
          </cell>
          <cell r="I160">
            <v>0.17405063291139242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19.032921810699587</v>
          </cell>
          <cell r="I161">
            <v>0.16975308641975309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19.817073170731707</v>
          </cell>
          <cell r="I162">
            <v>0.1676829268292683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20.682730923694781</v>
          </cell>
          <cell r="I163">
            <v>0.16566265060240964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30.898876404494381</v>
          </cell>
          <cell r="I164">
            <v>0.1544943820224719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20.682730923694781</v>
          </cell>
          <cell r="I165">
            <v>0.16566265060240964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30.898876404494381</v>
          </cell>
          <cell r="I166">
            <v>0.1544943820224719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5.3376721335156002E-2</v>
          </cell>
          <cell r="G167">
            <v>2.7256740914419697</v>
          </cell>
          <cell r="H167">
            <v>67.777777777777771</v>
          </cell>
          <cell r="I167">
            <v>1.4722222222222223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2.9894490035169987</v>
          </cell>
          <cell r="H168">
            <v>81.388888888888886</v>
          </cell>
          <cell r="I168">
            <v>1.4722222222222223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3.2239155920281362</v>
          </cell>
          <cell r="H169">
            <v>81.388888888888886</v>
          </cell>
          <cell r="I169">
            <v>1.4722222222222223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3.3118405627198126</v>
          </cell>
          <cell r="H170">
            <v>83.611111111111114</v>
          </cell>
          <cell r="I170">
            <v>1.4722222222222223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3.7221570926143022</v>
          </cell>
          <cell r="H171">
            <v>102.77777777777777</v>
          </cell>
          <cell r="I171">
            <v>1.4722222222222223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3.3411488862837047</v>
          </cell>
          <cell r="H172">
            <v>80.277777777777771</v>
          </cell>
          <cell r="I172">
            <v>1.4722222222222223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3.7221570926143022</v>
          </cell>
          <cell r="H173">
            <v>102.77777777777777</v>
          </cell>
          <cell r="I173">
            <v>1.4722222222222223</v>
          </cell>
          <cell r="J173">
            <v>0</v>
          </cell>
          <cell r="K173">
            <v>10.277777777777779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3.7221570926143022</v>
          </cell>
          <cell r="H174">
            <v>102.77777777777777</v>
          </cell>
          <cell r="I174">
            <v>1.4722222222222223</v>
          </cell>
          <cell r="J174">
            <v>0</v>
          </cell>
          <cell r="K174">
            <v>15.416666666666664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3.5169988276670576</v>
          </cell>
          <cell r="H175">
            <v>94.064207650273232</v>
          </cell>
          <cell r="I175">
            <v>1.4722222222222223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1.7988067599099773E-2</v>
          </cell>
          <cell r="G176">
            <v>4.0445486518171165</v>
          </cell>
          <cell r="H176">
            <v>545.83333333333337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4.1031652989449006</v>
          </cell>
          <cell r="H177">
            <v>545.83333333333337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5.011723329425557</v>
          </cell>
          <cell r="H178">
            <v>514.58333333333337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5.1582649472450184</v>
          </cell>
          <cell r="H179">
            <v>530.20833333333337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6.0375146541617823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5.2754982415005864</v>
          </cell>
          <cell r="H181">
            <v>514.58333333333337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6.4478311840562723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5.8616647127784294</v>
          </cell>
          <cell r="H185">
            <v>514.58333333333337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7.0339976553341153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5.011723329425557</v>
          </cell>
          <cell r="H187">
            <v>514.58333333333337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5.1582649472450184</v>
          </cell>
          <cell r="H188">
            <v>530.20833333333337</v>
          </cell>
          <cell r="I188">
            <v>3.125</v>
          </cell>
          <cell r="J188">
            <v>146.77083333333334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6.0375146541617823</v>
          </cell>
          <cell r="H189">
            <v>571.875</v>
          </cell>
          <cell r="I189">
            <v>3.125</v>
          </cell>
          <cell r="J189">
            <v>159.27083333333334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218.33333333333334</v>
          </cell>
          <cell r="I190">
            <v>2.6666666666666665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1.1000000000000001</v>
          </cell>
          <cell r="H192">
            <v>300</v>
          </cell>
          <cell r="I192">
            <v>4.916666666666667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1.1000000000000001</v>
          </cell>
          <cell r="H195">
            <v>300</v>
          </cell>
          <cell r="I195">
            <v>4.916666666666667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1.1000000000000001</v>
          </cell>
          <cell r="H199">
            <v>300</v>
          </cell>
          <cell r="I199">
            <v>4.916666666666667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3.0582598501452676</v>
          </cell>
          <cell r="H200">
            <v>39.583333333333336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3.5543191790470527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4.542790152403283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4.6658851113716295</v>
          </cell>
          <cell r="H203">
            <v>70.833333333333329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4.8651817116060965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4.6658851113716295</v>
          </cell>
          <cell r="H205">
            <v>70.833333333333329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4.9886508193858976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4.9886508193858976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4.8178066132425448</v>
          </cell>
          <cell r="H209">
            <v>70.833333333333329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5.0970997502421129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3.0582598501452676</v>
          </cell>
          <cell r="H211">
            <v>36.458333333333336</v>
          </cell>
          <cell r="I211">
            <v>2.6666666666666665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3.1148205298431875</v>
          </cell>
          <cell r="H212">
            <v>59.375</v>
          </cell>
          <cell r="I212">
            <v>2.6666666666666665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3.7368112543962484</v>
          </cell>
          <cell r="H213">
            <v>59.375</v>
          </cell>
          <cell r="I213">
            <v>2.6666666666666665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4.5836862445541549</v>
          </cell>
          <cell r="H214">
            <v>67.708333333333329</v>
          </cell>
          <cell r="I214">
            <v>2.6666666666666665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5.8030480656506445</v>
          </cell>
          <cell r="H215">
            <v>76.041666666666671</v>
          </cell>
          <cell r="I215">
            <v>2.6666666666666665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4.5836862445541549</v>
          </cell>
          <cell r="H216">
            <v>67.708333333333329</v>
          </cell>
          <cell r="I216">
            <v>2.6666666666666665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6.063791082184582</v>
          </cell>
          <cell r="H217">
            <v>76.041666666666671</v>
          </cell>
          <cell r="I217">
            <v>2.6666666666666665</v>
          </cell>
          <cell r="J217">
            <v>0</v>
          </cell>
          <cell r="K217">
            <v>7.6041666666666679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6.063791082184582</v>
          </cell>
          <cell r="H218">
            <v>76.041666666666671</v>
          </cell>
          <cell r="I218">
            <v>2.6666666666666665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4.8847205939820251</v>
          </cell>
          <cell r="H220">
            <v>67.708333333333329</v>
          </cell>
          <cell r="I220">
            <v>2.6666666666666665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6.2803550494054594</v>
          </cell>
          <cell r="H221">
            <v>76.041666666666671</v>
          </cell>
          <cell r="I221">
            <v>2.6666666666666665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0.12807335893054125</v>
          </cell>
          <cell r="G225">
            <v>3.0582598501452676</v>
          </cell>
          <cell r="H225">
            <v>44.791666666666664</v>
          </cell>
          <cell r="I225">
            <v>2.9166666666666665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3.1096364524023503</v>
          </cell>
          <cell r="H226">
            <v>59.375</v>
          </cell>
          <cell r="I226">
            <v>2.9166666666666665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3.6635404454865186</v>
          </cell>
          <cell r="H227">
            <v>62.5</v>
          </cell>
          <cell r="I227">
            <v>2.9166666666666665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4.3962485345838216</v>
          </cell>
          <cell r="H228">
            <v>70.833333333333329</v>
          </cell>
          <cell r="I228">
            <v>2.9166666666666665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4.4518972502114655</v>
          </cell>
          <cell r="H229">
            <v>79.166666666666671</v>
          </cell>
          <cell r="I229">
            <v>2.9166666666666665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4.3962485345838216</v>
          </cell>
          <cell r="H230">
            <v>70.833333333333329</v>
          </cell>
          <cell r="I230">
            <v>2.9166666666666665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4.4518972502114655</v>
          </cell>
          <cell r="H231">
            <v>79.166666666666671</v>
          </cell>
          <cell r="I231">
            <v>2.9166666666666665</v>
          </cell>
          <cell r="J231">
            <v>0</v>
          </cell>
          <cell r="K231">
            <v>7.9166666666666679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4.4518972502114655</v>
          </cell>
          <cell r="H232">
            <v>79.166666666666671</v>
          </cell>
          <cell r="I232">
            <v>2.9166666666666665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3.6123255082973177E-2</v>
          </cell>
          <cell r="G233">
            <v>5.2492519815926224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5.7769363135135645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8.7924970691676432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9.7694411879640501</v>
          </cell>
          <cell r="H236">
            <v>35.416666666666664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10.657572205051688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9.7694411879640501</v>
          </cell>
          <cell r="H238">
            <v>35.416666666666664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10.990621336459554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10.990621336459554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0.39509493901627252</v>
          </cell>
          <cell r="G241">
            <v>2.6963657678780772</v>
          </cell>
          <cell r="H241">
            <v>66.111111111111114</v>
          </cell>
          <cell r="I241">
            <v>2.6666666666666665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3.1066822977725672</v>
          </cell>
          <cell r="H242">
            <v>94.722222222222229</v>
          </cell>
          <cell r="I242">
            <v>2.6666666666666665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3.2825322391559202</v>
          </cell>
          <cell r="H243">
            <v>94.722222222222229</v>
          </cell>
          <cell r="I243">
            <v>2.6666666666666665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3.4290738569753807</v>
          </cell>
          <cell r="H244">
            <v>101.38888888888889</v>
          </cell>
          <cell r="I244">
            <v>2.6666666666666665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4.0738569753810081</v>
          </cell>
          <cell r="H245">
            <v>272.22222222222223</v>
          </cell>
          <cell r="I245">
            <v>2.6666666666666665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3.4876905041031656</v>
          </cell>
          <cell r="H246">
            <v>99.166666666666671</v>
          </cell>
          <cell r="I246">
            <v>2.6666666666666665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4.0738569753810081</v>
          </cell>
          <cell r="H247">
            <v>272.22222222222223</v>
          </cell>
          <cell r="I247">
            <v>2.6666666666666665</v>
          </cell>
          <cell r="J247">
            <v>0</v>
          </cell>
          <cell r="K247">
            <v>27.222222222222225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4.0738569753810081</v>
          </cell>
          <cell r="H248">
            <v>272.22222222222223</v>
          </cell>
          <cell r="I248">
            <v>2.6666666666666665</v>
          </cell>
          <cell r="J248">
            <v>0</v>
          </cell>
          <cell r="K248">
            <v>40.833333333333336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3.6342321219226261</v>
          </cell>
          <cell r="H249">
            <v>113.77260981912146</v>
          </cell>
          <cell r="I249">
            <v>2.6666666666666665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0.17005492647378131</v>
          </cell>
          <cell r="G250">
            <v>2.5498241500586163</v>
          </cell>
          <cell r="H250">
            <v>21.666666666666668</v>
          </cell>
          <cell r="I250">
            <v>0.95238095238095233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2.8722157092614307</v>
          </cell>
          <cell r="H251">
            <v>25.238095238095237</v>
          </cell>
          <cell r="I251">
            <v>0.95238095238095233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3.1652989449003521</v>
          </cell>
          <cell r="H252">
            <v>27.142857142857142</v>
          </cell>
          <cell r="I252">
            <v>0.95238095238095233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3.3704572098475967</v>
          </cell>
          <cell r="H253">
            <v>41.428571428571431</v>
          </cell>
          <cell r="I253">
            <v>0.95238095238095233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3.2239155920281362</v>
          </cell>
          <cell r="H254">
            <v>38.571428571428569</v>
          </cell>
          <cell r="I254">
            <v>0.95238095238095233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3.3704572098475967</v>
          </cell>
          <cell r="H255">
            <v>41.428571428571431</v>
          </cell>
          <cell r="I255">
            <v>0.95238095238095233</v>
          </cell>
          <cell r="J255">
            <v>0</v>
          </cell>
          <cell r="K255">
            <v>6.2142857142857144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3.3704572098475967</v>
          </cell>
          <cell r="H256">
            <v>41.428571428571431</v>
          </cell>
          <cell r="I256">
            <v>0.95238095238095233</v>
          </cell>
          <cell r="J256">
            <v>0</v>
          </cell>
          <cell r="K256">
            <v>6.2142857142857144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3.8100820633059791</v>
          </cell>
          <cell r="H257">
            <v>61.904761904761905</v>
          </cell>
          <cell r="I257">
            <v>0.95238095238095233</v>
          </cell>
          <cell r="J257">
            <v>0</v>
          </cell>
          <cell r="K257">
            <v>9.2857142857142847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0.13238295445268702</v>
          </cell>
          <cell r="G258">
            <v>3.3411488862837047</v>
          </cell>
          <cell r="H258">
            <v>63.888888888888886</v>
          </cell>
          <cell r="I258">
            <v>2.1111111111111112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3.8100820633059791</v>
          </cell>
          <cell r="H259">
            <v>63.888888888888886</v>
          </cell>
          <cell r="I259">
            <v>2.1111111111111112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3.8100820633059791</v>
          </cell>
          <cell r="H260">
            <v>63.888888888888886</v>
          </cell>
          <cell r="I260">
            <v>2.1111111111111112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4.2497069167643611</v>
          </cell>
          <cell r="H261">
            <v>69.444444444444443</v>
          </cell>
          <cell r="I261">
            <v>2.1111111111111112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7.0339976553341153</v>
          </cell>
          <cell r="H262">
            <v>147.22222222222223</v>
          </cell>
          <cell r="I262">
            <v>2.1111111111111112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4.1031652989449006</v>
          </cell>
          <cell r="H263">
            <v>66.666666666666671</v>
          </cell>
          <cell r="I263">
            <v>2.1111111111111112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7.0339976553341153</v>
          </cell>
          <cell r="H264">
            <v>147.22222222222223</v>
          </cell>
          <cell r="I264">
            <v>2.1111111111111112</v>
          </cell>
          <cell r="J264">
            <v>0</v>
          </cell>
          <cell r="K264">
            <v>14.722222222222223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7.0339976553341153</v>
          </cell>
          <cell r="H265">
            <v>147.22222222222223</v>
          </cell>
          <cell r="I265">
            <v>2.1111111111111112</v>
          </cell>
          <cell r="J265">
            <v>0</v>
          </cell>
          <cell r="K265">
            <v>22.083333333333332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4.1031652989449006</v>
          </cell>
          <cell r="H266">
            <v>66.666666666666671</v>
          </cell>
          <cell r="I266">
            <v>2.1111111111111112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1.3264366552564659E-2</v>
          </cell>
          <cell r="G267">
            <v>0.7</v>
          </cell>
          <cell r="H267">
            <v>104.16666666666667</v>
          </cell>
          <cell r="I267">
            <v>4.583333333333333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5.3641410556924125E-2</v>
          </cell>
          <cell r="G269">
            <v>1</v>
          </cell>
          <cell r="H269">
            <v>72.916666666666671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79.166666666666671</v>
          </cell>
          <cell r="I270">
            <v>3.5416666666666665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1.1000000000000001</v>
          </cell>
          <cell r="H271">
            <v>77.083333333333329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77.083333333333329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77.083333333333329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11.340206185567011</v>
          </cell>
          <cell r="I276">
            <v>6.8728522336769765E-2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14.948453608247423</v>
          </cell>
          <cell r="I277">
            <v>6.8728522336769765E-2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14.948453608247423</v>
          </cell>
          <cell r="I278">
            <v>6.8728522336769765E-2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8.4249848109048397E-3</v>
          </cell>
          <cell r="G279">
            <v>2.5</v>
          </cell>
          <cell r="H279">
            <v>313.09072299390527</v>
          </cell>
          <cell r="I279">
            <v>0.78272680748476309</v>
          </cell>
          <cell r="J279">
            <v>31.309072299390525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313.09072299390527</v>
          </cell>
          <cell r="I280">
            <v>0.78272680748476309</v>
          </cell>
          <cell r="J280">
            <v>137.75991811731831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313.09072299390527</v>
          </cell>
          <cell r="I281">
            <v>0.78272680748476309</v>
          </cell>
          <cell r="J281">
            <v>31.309072299390525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247.86348903684166</v>
          </cell>
          <cell r="I282">
            <v>0.65227233957063602</v>
          </cell>
          <cell r="J282">
            <v>24.786348903684168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247.86348903684166</v>
          </cell>
          <cell r="I283">
            <v>0.65227233957063602</v>
          </cell>
          <cell r="J283">
            <v>64.44450714957884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247.86348903684166</v>
          </cell>
          <cell r="I284">
            <v>0.65227233957063602</v>
          </cell>
          <cell r="J284">
            <v>54.529967588105166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199.03624533183978</v>
          </cell>
          <cell r="I285">
            <v>0.55909057677483087</v>
          </cell>
          <cell r="J285">
            <v>19.903624533183979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4.7991807854639136E-3</v>
          </cell>
          <cell r="G286">
            <v>2</v>
          </cell>
          <cell r="H286">
            <v>281.42857142857144</v>
          </cell>
          <cell r="I286">
            <v>2.2857142857142856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281.42857142857144</v>
          </cell>
          <cell r="I287">
            <v>2.2857142857142856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2.4500000000000002</v>
          </cell>
          <cell r="H288">
            <v>310</v>
          </cell>
          <cell r="I288">
            <v>2.2857142857142856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267.14285714285717</v>
          </cell>
          <cell r="I289">
            <v>2.2857142857142856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2.4500000000000002</v>
          </cell>
          <cell r="H290">
            <v>310</v>
          </cell>
          <cell r="I290">
            <v>2.2857142857142856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0.51272616059520915</v>
          </cell>
          <cell r="G291">
            <v>0.97474999999999989</v>
          </cell>
          <cell r="H291">
            <v>35.156696519952256</v>
          </cell>
          <cell r="I291">
            <v>1.0633405374654747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0.97474999999999989</v>
          </cell>
          <cell r="H292">
            <v>29.297247099960213</v>
          </cell>
          <cell r="I292">
            <v>0.88611711455456221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5.2310654685494216</v>
          </cell>
          <cell r="I293">
            <v>6.4184852374839535E-2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5.7535959974984365</v>
          </cell>
          <cell r="I294">
            <v>6.2539086929330828E-2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6.3953488372093021</v>
          </cell>
          <cell r="I295">
            <v>5.8139534883720929E-2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5.2260256075254773E-2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9.9496523615439934</v>
          </cell>
          <cell r="I297">
            <v>4.7950131862862622E-2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53.246753246753244</v>
          </cell>
          <cell r="I298">
            <v>1.3852813852813852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49.572649572649574</v>
          </cell>
          <cell r="I299">
            <v>1.3675213675213675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69.662921348314612</v>
          </cell>
          <cell r="I300">
            <v>1.1985018726591761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48.333333333333336</v>
          </cell>
          <cell r="I301">
            <v>1.3333333333333333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68.131868131868131</v>
          </cell>
          <cell r="I302">
            <v>1.1721611721611722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46.586345381526101</v>
          </cell>
          <cell r="I303">
            <v>1.285140562248996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66.666666666666671</v>
          </cell>
          <cell r="I304">
            <v>1.1469534050179211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0.30971719935622732</v>
          </cell>
          <cell r="G305">
            <v>0.77</v>
          </cell>
          <cell r="H305">
            <v>23.077853432748974</v>
          </cell>
          <cell r="I305">
            <v>0.7191399086692315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29.444444444444443</v>
          </cell>
          <cell r="I307">
            <v>0.55555555555555558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29.444444444444443</v>
          </cell>
          <cell r="I309">
            <v>0.55555555555555558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0.16433247445219487</v>
          </cell>
          <cell r="G310">
            <v>0.78</v>
          </cell>
          <cell r="H310">
            <v>44.780219780219781</v>
          </cell>
          <cell r="I310">
            <v>1.4652014652014651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44.755877034358051</v>
          </cell>
          <cell r="I311">
            <v>1.4466546112115732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44.780219780219781</v>
          </cell>
          <cell r="I312">
            <v>1.4652014652014651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62.767857142857146</v>
          </cell>
          <cell r="I313">
            <v>1.4285714285714286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75.882352941176464</v>
          </cell>
          <cell r="I314">
            <v>1.3445378151260505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0.77999047958223344</v>
          </cell>
          <cell r="G315">
            <v>0.37430809149287547</v>
          </cell>
          <cell r="H315">
            <v>4798.9330145229314</v>
          </cell>
          <cell r="I315">
            <v>32.64580281988389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4798.9330145229314</v>
          </cell>
          <cell r="I316">
            <v>32.64580281988389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0.40626810387690959</v>
          </cell>
          <cell r="H317">
            <v>5061.5584767364226</v>
          </cell>
          <cell r="I317">
            <v>34.432370590043696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0.42765063565990485</v>
          </cell>
          <cell r="H318">
            <v>5061.5584767364226</v>
          </cell>
          <cell r="I318">
            <v>34.432370590043696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0.4779624751493054</v>
          </cell>
          <cell r="H319">
            <v>5509.1792944069903</v>
          </cell>
          <cell r="I319">
            <v>34.432370590043696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0.45140900430767733</v>
          </cell>
          <cell r="H320">
            <v>5061.5584767364226</v>
          </cell>
          <cell r="I320">
            <v>34.432370590043696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0.50783512984613699</v>
          </cell>
          <cell r="H321">
            <v>5509.1792944069903</v>
          </cell>
          <cell r="I321">
            <v>34.432370590043696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0.4779624751493054</v>
          </cell>
          <cell r="H322">
            <v>5061.5584767364226</v>
          </cell>
          <cell r="I322">
            <v>34.432370590043696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0.54169080516921275</v>
          </cell>
          <cell r="H323">
            <v>5509.1792944069903</v>
          </cell>
          <cell r="I323">
            <v>34.432370590043696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0.2200095204177665</v>
          </cell>
          <cell r="G324">
            <v>1.1519614143855001</v>
          </cell>
          <cell r="H324">
            <v>6266.6914473879524</v>
          </cell>
          <cell r="I324">
            <v>18.937803824524028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1.2555989801892915</v>
          </cell>
          <cell r="H325">
            <v>6266.6914473879524</v>
          </cell>
          <cell r="I325">
            <v>18.937803824524028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1.2756371740545605</v>
          </cell>
          <cell r="H326">
            <v>6266.6914473879524</v>
          </cell>
          <cell r="I326">
            <v>18.937803824524028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1.3427975589919237</v>
          </cell>
          <cell r="H327">
            <v>6266.6914473879524</v>
          </cell>
          <cell r="I327">
            <v>18.937803824524028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1.5008305122108097</v>
          </cell>
          <cell r="H328">
            <v>6886.4741180087385</v>
          </cell>
          <cell r="I328">
            <v>18.937803824524028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1.4174227415084442</v>
          </cell>
          <cell r="H329">
            <v>6266.6914473879524</v>
          </cell>
          <cell r="I329">
            <v>18.937803824524028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1.5945160285786506</v>
          </cell>
          <cell r="H330">
            <v>6886.4741180087385</v>
          </cell>
          <cell r="I330">
            <v>18.937803824524028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1.5945160285786506</v>
          </cell>
          <cell r="H331">
            <v>6886.4741180087385</v>
          </cell>
          <cell r="I331">
            <v>18.937803824524028</v>
          </cell>
          <cell r="J331">
            <v>0</v>
          </cell>
          <cell r="K331">
            <v>688.6474118008739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1.5945160285786506</v>
          </cell>
          <cell r="H332">
            <v>6886.4741180087385</v>
          </cell>
          <cell r="I332">
            <v>18.937803824524028</v>
          </cell>
          <cell r="J332">
            <v>0</v>
          </cell>
          <cell r="K332">
            <v>1032.9711177013107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1.5008305122108097</v>
          </cell>
          <cell r="H333">
            <v>6266.6914473879524</v>
          </cell>
          <cell r="I333">
            <v>18.937803824524028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1.7008495654060805</v>
          </cell>
          <cell r="H334">
            <v>6886.4741180087385</v>
          </cell>
          <cell r="I334">
            <v>18.937803824524028</v>
          </cell>
          <cell r="J334">
            <v>0</v>
          </cell>
          <cell r="K334">
            <v>1032.9711177013107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0.53103953457529296</v>
          </cell>
          <cell r="G335">
            <v>0.7</v>
          </cell>
          <cell r="H335">
            <v>52.560439969176251</v>
          </cell>
          <cell r="I335">
            <v>0.4277070160240386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61.463082302713701</v>
          </cell>
          <cell r="I336">
            <v>0.4277070160240386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0.28137627866127846</v>
          </cell>
          <cell r="G337">
            <v>0.45</v>
          </cell>
          <cell r="H337">
            <v>37.701581412489269</v>
          </cell>
          <cell r="I337">
            <v>0.4277070160240386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0.18758418577418565</v>
          </cell>
          <cell r="G338">
            <v>0.6</v>
          </cell>
          <cell r="H338">
            <v>51.372364924665021</v>
          </cell>
          <cell r="I338">
            <v>0.4277070160240386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0.16712225277326748</v>
          </cell>
          <cell r="G339">
            <v>10</v>
          </cell>
          <cell r="H339">
            <v>92.998482973791027</v>
          </cell>
          <cell r="I339">
            <v>4.7852631976013074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76.103504888536023</v>
          </cell>
          <cell r="I340">
            <v>4.5899646778998626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91.358177884712831</v>
          </cell>
          <cell r="I341">
            <v>5.4606870986280347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83.436802453689495</v>
          </cell>
          <cell r="I342">
            <v>4.602572767458625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7.6583641104044448E-2</v>
          </cell>
          <cell r="G343">
            <v>41.1</v>
          </cell>
          <cell r="H343">
            <v>93.39296921838816</v>
          </cell>
          <cell r="I343">
            <v>1.8851992166924549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76.426325055964128</v>
          </cell>
          <cell r="I344">
            <v>1.610394782596418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84.669763746009082</v>
          </cell>
          <cell r="I345">
            <v>0.89858344507898613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44.556521739130432</v>
          </cell>
          <cell r="H346">
            <v>78.621923478437012</v>
          </cell>
          <cell r="I346">
            <v>0.85522357105803182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46.784347826086957</v>
          </cell>
          <cell r="H347">
            <v>73.006071801405795</v>
          </cell>
          <cell r="I347">
            <v>0.81395626690186407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81.891372024005392</v>
          </cell>
          <cell r="I348">
            <v>8.721862953369051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67.01421605892422</v>
          </cell>
          <cell r="I349">
            <v>7.1373673922823659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19.399999999999999</v>
          </cell>
          <cell r="H350">
            <v>59.238487036634311</v>
          </cell>
          <cell r="I350">
            <v>5.7838663075931454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55.007166534017578</v>
          </cell>
          <cell r="I351">
            <v>5.5029391222448396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21.360937500000002</v>
          </cell>
          <cell r="H352">
            <v>51.078083210159164</v>
          </cell>
          <cell r="I352">
            <v>5.2356579575338422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4.9163988360087611E-2</v>
          </cell>
          <cell r="G353">
            <v>13.5</v>
          </cell>
          <cell r="H353">
            <v>81.891372024005392</v>
          </cell>
          <cell r="I353">
            <v>8.340401476332211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67.01421605892422</v>
          </cell>
          <cell r="I354">
            <v>7.0513536604675595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68.024927263257055</v>
          </cell>
          <cell r="I355">
            <v>5.4943387327292035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14.343700000000002</v>
          </cell>
          <cell r="H356">
            <v>64.165958983516646</v>
          </cell>
          <cell r="I356">
            <v>5.2085910615201065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15.060885000000003</v>
          </cell>
          <cell r="H357">
            <v>60.499332755887124</v>
          </cell>
          <cell r="I357">
            <v>4.9372498808619874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86.304208059140237</v>
          </cell>
          <cell r="I358">
            <v>9.1028550470379042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70.625374843813617</v>
          </cell>
          <cell r="I359">
            <v>7.6441647818176586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73.557667646417997</v>
          </cell>
          <cell r="I360">
            <v>12.040668458538761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69.319871650520071</v>
          </cell>
          <cell r="I361">
            <v>11.40283091974578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65.358736127633222</v>
          </cell>
          <cell r="I362">
            <v>10.799241326538027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15.054945054945055</v>
          </cell>
          <cell r="H363">
            <v>509.766874839151</v>
          </cell>
          <cell r="I363">
            <v>27.523251886627747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296.81135573825793</v>
          </cell>
          <cell r="I364">
            <v>28.708206851793367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167.68996602559412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105.71169896351547</v>
          </cell>
          <cell r="I366">
            <v>1.0422102711403398</v>
          </cell>
          <cell r="J366">
            <v>0</v>
          </cell>
          <cell r="K366">
            <v>10.571169896351549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105.71169896351547</v>
          </cell>
          <cell r="I367">
            <v>1.0422102711403398</v>
          </cell>
          <cell r="J367">
            <v>0</v>
          </cell>
          <cell r="K367">
            <v>15.85675484452732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98.480901139606303</v>
          </cell>
          <cell r="I368">
            <v>0.71672795842677472</v>
          </cell>
          <cell r="J368">
            <v>0</v>
          </cell>
          <cell r="K368">
            <v>14.772135170940945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2.5052415376388068E-2</v>
          </cell>
          <cell r="G369">
            <v>41.6</v>
          </cell>
          <cell r="H369">
            <v>19.766996212851847</v>
          </cell>
          <cell r="I369">
            <v>1.4475999634765355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7.510255020255735E-2</v>
          </cell>
          <cell r="G370">
            <v>59.001096914997611</v>
          </cell>
          <cell r="H370">
            <v>31.107112877950648</v>
          </cell>
          <cell r="I370">
            <v>0.84270712793396041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0.11326830050477524</v>
          </cell>
          <cell r="G371">
            <v>50.116499999999995</v>
          </cell>
          <cell r="H371">
            <v>23.290095653517316</v>
          </cell>
          <cell r="I371">
            <v>1.0223612210273088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60.040593750000006</v>
          </cell>
          <cell r="H372">
            <v>21.075279621034834</v>
          </cell>
          <cell r="I372">
            <v>0.92224926317389644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60.040593750000006</v>
          </cell>
          <cell r="H373">
            <v>20.853670722456549</v>
          </cell>
          <cell r="I373">
            <v>0.91853297841089832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0.11326830050477524</v>
          </cell>
          <cell r="G374">
            <v>58.185142857142857</v>
          </cell>
          <cell r="H374">
            <v>23.739923911618586</v>
          </cell>
          <cell r="I374">
            <v>1.1029769471832198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62.560191999999986</v>
          </cell>
          <cell r="H375">
            <v>23.169511975391082</v>
          </cell>
          <cell r="I375">
            <v>1.0813281055819752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63.587452952380957</v>
          </cell>
          <cell r="H376">
            <v>22.555174941220358</v>
          </cell>
          <cell r="I376">
            <v>1.058360427608555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1.6703518243047479E-2</v>
          </cell>
          <cell r="G377">
            <v>151.13024118738406</v>
          </cell>
          <cell r="H377">
            <v>24.675005760387791</v>
          </cell>
          <cell r="I377">
            <v>1.6138223295769607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162.49400519480514</v>
          </cell>
          <cell r="H378">
            <v>24.076955937004545</v>
          </cell>
          <cell r="I378">
            <v>1.5792753591546116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165.16221546072973</v>
          </cell>
          <cell r="H379">
            <v>23.43285273465316</v>
          </cell>
          <cell r="I379">
            <v>1.542764572707114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0.20484263901933072</v>
          </cell>
          <cell r="G380">
            <v>68.800000000000011</v>
          </cell>
          <cell r="H380">
            <v>25.728873751825518</v>
          </cell>
          <cell r="I380">
            <v>0.95197520430823357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73.973199999999977</v>
          </cell>
          <cell r="H381">
            <v>25.079423471236673</v>
          </cell>
          <cell r="I381">
            <v>0.93255791555735845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75.187866666666665</v>
          </cell>
          <cell r="H382">
            <v>24.379961672002583</v>
          </cell>
          <cell r="I382">
            <v>0.91199363322246163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178.70129870129873</v>
          </cell>
          <cell r="H383">
            <v>26.519685829641755</v>
          </cell>
          <cell r="I383">
            <v>1.4031762852516505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192.13818181818175</v>
          </cell>
          <cell r="H384">
            <v>25.846861793058345</v>
          </cell>
          <cell r="I384">
            <v>1.3717423105582471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195.29316017316017</v>
          </cell>
          <cell r="H385">
            <v>25.122226320162898</v>
          </cell>
          <cell r="I385">
            <v>1.3385842389507552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1.127304473549058E-3</v>
          </cell>
          <cell r="G386">
            <v>71.2</v>
          </cell>
          <cell r="H386">
            <v>36.267274458920738</v>
          </cell>
          <cell r="I386">
            <v>0.88866669837763734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74.405995000000004</v>
          </cell>
          <cell r="H387">
            <v>35.488311267501004</v>
          </cell>
          <cell r="I387">
            <v>0.76303104475159567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78.331812999999983</v>
          </cell>
          <cell r="H388">
            <v>34.529354833923151</v>
          </cell>
          <cell r="I388">
            <v>0.74664261354618167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79.618049666666678</v>
          </cell>
          <cell r="H389">
            <v>33.496553074550093</v>
          </cell>
          <cell r="I389">
            <v>0.72932502507222141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15.054945054945055</v>
          </cell>
          <cell r="H390">
            <v>509.766874839151</v>
          </cell>
          <cell r="I390">
            <v>27.523251886627747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321.89335003844536</v>
          </cell>
          <cell r="I391">
            <v>42.001696420220298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124.59586655749499</v>
          </cell>
          <cell r="I392">
            <v>7.6865611655615886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31.628465964377018</v>
          </cell>
          <cell r="I393">
            <v>0.94442754506631377</v>
          </cell>
          <cell r="J393">
            <v>0</v>
          </cell>
          <cell r="K393">
            <v>3.1628465964377019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31.628465964377018</v>
          </cell>
          <cell r="I394">
            <v>0.94442754506631377</v>
          </cell>
          <cell r="J394">
            <v>0</v>
          </cell>
          <cell r="K394">
            <v>4.7442698946565525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24.397668140467836</v>
          </cell>
          <cell r="I395">
            <v>0.6189452323527489</v>
          </cell>
          <cell r="J395">
            <v>0</v>
          </cell>
          <cell r="K395">
            <v>3.6596502210701751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1.1672318256819513E-2</v>
          </cell>
          <cell r="G396">
            <v>64.599999999999994</v>
          </cell>
          <cell r="H396">
            <v>10.768508911922947</v>
          </cell>
          <cell r="I396">
            <v>0.76262839250749126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1.1840874020642534E-2</v>
          </cell>
          <cell r="G397">
            <v>59.9</v>
          </cell>
          <cell r="H397">
            <v>13.984619853431363</v>
          </cell>
          <cell r="I397">
            <v>0.85290975589273033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1.2371448939552878E-2</v>
          </cell>
          <cell r="G398">
            <v>73.5</v>
          </cell>
          <cell r="H398">
            <v>13.111528865443415</v>
          </cell>
          <cell r="I398">
            <v>0.73486159902435544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1.2838100162416766E-2</v>
          </cell>
          <cell r="G399">
            <v>83.1</v>
          </cell>
          <cell r="H399">
            <v>13.887761511437242</v>
          </cell>
          <cell r="I399">
            <v>0.76824555652708382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73.910953220338982</v>
          </cell>
          <cell r="H400">
            <v>12.813298094832295</v>
          </cell>
          <cell r="I400">
            <v>0.64224841199281879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79.314304000000007</v>
          </cell>
          <cell r="H401">
            <v>12.540585485874045</v>
          </cell>
          <cell r="I401">
            <v>0.65043008288380477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79.314304000000007</v>
          </cell>
          <cell r="H402">
            <v>12.428449504981327</v>
          </cell>
          <cell r="I402">
            <v>0.64387608062378132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69.599999999999994</v>
          </cell>
          <cell r="H403">
            <v>14.735759576800188</v>
          </cell>
          <cell r="I403">
            <v>0.56394435718973646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70.254995348837213</v>
          </cell>
          <cell r="H404">
            <v>14.498514278793014</v>
          </cell>
          <cell r="I404">
            <v>0.48101209350691232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71.308820279069764</v>
          </cell>
          <cell r="H405">
            <v>13.985780932059672</v>
          </cell>
          <cell r="I405">
            <v>0.46609915183236572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72.47973686821706</v>
          </cell>
          <cell r="H406">
            <v>13.759839398423811</v>
          </cell>
          <cell r="I406">
            <v>0.45965488856231362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15.054945054945055</v>
          </cell>
          <cell r="H407">
            <v>509.766874839151</v>
          </cell>
          <cell r="I407">
            <v>27.523251886627747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321.89335003844536</v>
          </cell>
          <cell r="I408">
            <v>42.001696420220298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124.59586655749499</v>
          </cell>
          <cell r="I409">
            <v>7.6865611655615886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31.628465964377018</v>
          </cell>
          <cell r="I410">
            <v>0.94442754506631377</v>
          </cell>
          <cell r="J410">
            <v>0</v>
          </cell>
          <cell r="K410">
            <v>3.1628465964377019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31.628465964377018</v>
          </cell>
          <cell r="I411">
            <v>0.94442754506631377</v>
          </cell>
          <cell r="J411">
            <v>0</v>
          </cell>
          <cell r="K411">
            <v>4.7442698946565525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24.397668140467836</v>
          </cell>
          <cell r="I412">
            <v>0.6189452323527489</v>
          </cell>
          <cell r="J412">
            <v>0</v>
          </cell>
          <cell r="K412">
            <v>3.6596502210701751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1.5169555217809171E-2</v>
          </cell>
          <cell r="G413">
            <v>24.9</v>
          </cell>
          <cell r="H413">
            <v>65.623659471848953</v>
          </cell>
          <cell r="I413">
            <v>1.1277504944989922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4.005285799656666E-2</v>
          </cell>
          <cell r="G414">
            <v>31.8</v>
          </cell>
          <cell r="H414">
            <v>49.284085699355117</v>
          </cell>
          <cell r="I414">
            <v>1.7800325016548759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34.012293333333332</v>
          </cell>
          <cell r="H415">
            <v>111.15423165455991</v>
          </cell>
          <cell r="I415">
            <v>2.8835593985093739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0.66900000000000004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51.223333333333322</v>
          </cell>
          <cell r="H416">
            <v>87.066855239390549</v>
          </cell>
          <cell r="I416">
            <v>1.8620595615647806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0.68600000000000005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52.760033333333325</v>
          </cell>
          <cell r="H417">
            <v>83.930391471645976</v>
          </cell>
          <cell r="I417">
            <v>1.7473537243607391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0.68600000000000005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54.467477777777766</v>
          </cell>
          <cell r="H418">
            <v>80.652999864807356</v>
          </cell>
          <cell r="I418">
            <v>1.6313703817438956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0.68600000000000005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1.1615584621244204E-2</v>
          </cell>
          <cell r="G419">
            <v>44.4</v>
          </cell>
          <cell r="H419">
            <v>78.251651472240624</v>
          </cell>
          <cell r="I419">
            <v>1.4699249951548816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55.465759124999998</v>
          </cell>
          <cell r="H420">
            <v>109.84805980242103</v>
          </cell>
          <cell r="I420">
            <v>1.4054863935944411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55.465759124999998</v>
          </cell>
          <cell r="H421">
            <v>109.17122038462085</v>
          </cell>
          <cell r="I421">
            <v>1.3928287401608184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55.465759124999998</v>
          </cell>
          <cell r="H422">
            <v>108.41917658706507</v>
          </cell>
          <cell r="I422">
            <v>1.3787646807901266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29.910586374710039</v>
          </cell>
          <cell r="I423">
            <v>0.69216217975744099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69.599999999999994</v>
          </cell>
          <cell r="H424">
            <v>14.735759576800188</v>
          </cell>
          <cell r="I424">
            <v>0.56394435718973646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70.254995348837213</v>
          </cell>
          <cell r="H425">
            <v>14.498514278793014</v>
          </cell>
          <cell r="I425">
            <v>0.48101209350691232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71.308820279069764</v>
          </cell>
          <cell r="H426">
            <v>13.985780932059672</v>
          </cell>
          <cell r="I426">
            <v>0.46609915183236572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72.47973686821706</v>
          </cell>
          <cell r="H427">
            <v>13.759839398423811</v>
          </cell>
          <cell r="I427">
            <v>0.45965488856231362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15.054945054945055</v>
          </cell>
          <cell r="H428">
            <v>509.766874839151</v>
          </cell>
          <cell r="I428">
            <v>27.523251886627747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123.37109570979237</v>
          </cell>
          <cell r="I429">
            <v>7.821710161244849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28.337752881271772</v>
          </cell>
          <cell r="I430">
            <v>0.94008412101518968</v>
          </cell>
          <cell r="J430">
            <v>0</v>
          </cell>
          <cell r="K430">
            <v>2.8337752881271774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28.337752881271772</v>
          </cell>
          <cell r="I431">
            <v>0.94008412101518968</v>
          </cell>
          <cell r="J431">
            <v>0</v>
          </cell>
          <cell r="K431">
            <v>4.2506629321907656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21.106955057362597</v>
          </cell>
          <cell r="I432">
            <v>0.61460180830162481</v>
          </cell>
          <cell r="J432">
            <v>0</v>
          </cell>
          <cell r="K432">
            <v>3.1660432586043896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2.2754332826713752E-2</v>
          </cell>
          <cell r="G433">
            <v>28.8</v>
          </cell>
          <cell r="H433">
            <v>22.723936545965508</v>
          </cell>
          <cell r="I433">
            <v>0.49266650966100967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1.3350952665522222E-2</v>
          </cell>
          <cell r="G434">
            <v>41.8</v>
          </cell>
          <cell r="H434">
            <v>25.315502482940353</v>
          </cell>
          <cell r="I434">
            <v>0.89918655203525588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44.304566250000001</v>
          </cell>
          <cell r="H435">
            <v>46.45065436593984</v>
          </cell>
          <cell r="I435">
            <v>0.65491941165536471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0.67549999999999999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44.339850538755655</v>
          </cell>
          <cell r="H436">
            <v>40.181668966817952</v>
          </cell>
          <cell r="I436">
            <v>0.92953265988110545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0.66300000000000003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48.177331583333341</v>
          </cell>
          <cell r="H437">
            <v>38.767820776612481</v>
          </cell>
          <cell r="I437">
            <v>0.86182304710111424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0.66300000000000003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49.736468527777774</v>
          </cell>
          <cell r="H438">
            <v>37.29044544724421</v>
          </cell>
          <cell r="I438">
            <v>0.79486550907157061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0.66300000000000003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4.5171717971505248E-3</v>
          </cell>
          <cell r="G439">
            <v>56.565382500000005</v>
          </cell>
          <cell r="H439">
            <v>78.365614182794545</v>
          </cell>
          <cell r="I439">
            <v>1.1078791437605595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56.565382500000005</v>
          </cell>
          <cell r="H440">
            <v>78.365614182794545</v>
          </cell>
          <cell r="I440">
            <v>1.1078791437605595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56.565382500000005</v>
          </cell>
          <cell r="H441">
            <v>77.885876856599452</v>
          </cell>
          <cell r="I441">
            <v>1.0974193679535218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56.565382500000005</v>
          </cell>
          <cell r="H442">
            <v>77.352835383049324</v>
          </cell>
          <cell r="I442">
            <v>1.0852388012383443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1.581892933739154E-3</v>
          </cell>
          <cell r="G443">
            <v>69.599999999999994</v>
          </cell>
          <cell r="H443">
            <v>14.735759576800188</v>
          </cell>
          <cell r="I443">
            <v>0.56394435718973646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70.254995348837213</v>
          </cell>
          <cell r="H444">
            <v>14.498514278793014</v>
          </cell>
          <cell r="I444">
            <v>0.48101209350691232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71.308820279069764</v>
          </cell>
          <cell r="H445">
            <v>13.985780932059672</v>
          </cell>
          <cell r="I445">
            <v>0.46609915183236572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72.47973686821706</v>
          </cell>
          <cell r="H446">
            <v>13.759839398423811</v>
          </cell>
          <cell r="I446">
            <v>0.45965488856231362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10.52990832907715</v>
          </cell>
          <cell r="I447">
            <v>0.34924613772902946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75.485831158952649</v>
          </cell>
          <cell r="H448">
            <v>10.192732436699623</v>
          </cell>
          <cell r="I448">
            <v>0.21744254916312333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77.501367307259585</v>
          </cell>
          <cell r="H449">
            <v>9.9154180761290291</v>
          </cell>
          <cell r="I449">
            <v>0.21225219828173394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78.773967755654667</v>
          </cell>
          <cell r="H450">
            <v>9.616748867113845</v>
          </cell>
          <cell r="I450">
            <v>0.20679087632979709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15.054945054945055</v>
          </cell>
          <cell r="H451">
            <v>509.766874839151</v>
          </cell>
          <cell r="I451">
            <v>27.523251886627747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70.243907498936608</v>
          </cell>
          <cell r="I452">
            <v>4.4008308033208738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25.826149437780238</v>
          </cell>
          <cell r="I453">
            <v>0.93676904658364624</v>
          </cell>
          <cell r="J453">
            <v>0</v>
          </cell>
          <cell r="K453">
            <v>2.5826149437780241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25.826149437780238</v>
          </cell>
          <cell r="I454">
            <v>0.93676904658364624</v>
          </cell>
          <cell r="J454">
            <v>0</v>
          </cell>
          <cell r="K454">
            <v>3.8739224156670353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18.595351613871063</v>
          </cell>
          <cell r="I455">
            <v>0.61128673387008137</v>
          </cell>
          <cell r="J455">
            <v>0</v>
          </cell>
          <cell r="K455">
            <v>2.7893027420806593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2.6957796014067998</v>
          </cell>
          <cell r="H456">
            <v>619.78267062078646</v>
          </cell>
          <cell r="I456">
            <v>32.162834856171543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2.7029322075269961</v>
          </cell>
          <cell r="H457">
            <v>604.24494350215946</v>
          </cell>
          <cell r="I457">
            <v>31.356524233036318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3.0723329425556858</v>
          </cell>
          <cell r="H458">
            <v>604.24494350215946</v>
          </cell>
          <cell r="I458">
            <v>31.356524233036318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3.4137032695063176</v>
          </cell>
          <cell r="H459">
            <v>664.66943785237549</v>
          </cell>
          <cell r="I459">
            <v>31.356524233036318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3.4137032695063176</v>
          </cell>
          <cell r="H460">
            <v>664.66943785237549</v>
          </cell>
          <cell r="I460">
            <v>31.356524233036318</v>
          </cell>
          <cell r="J460">
            <v>0</v>
          </cell>
          <cell r="K460">
            <v>66.466943785237547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3.4137032695063176</v>
          </cell>
          <cell r="H461">
            <v>664.66943785237549</v>
          </cell>
          <cell r="I461">
            <v>31.356524233036318</v>
          </cell>
          <cell r="J461">
            <v>0</v>
          </cell>
          <cell r="K461">
            <v>99.700415677856327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17.819460726846426</v>
          </cell>
          <cell r="H462">
            <v>31.824527374623184</v>
          </cell>
          <cell r="I462">
            <v>0.30819236965627922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17.819460726846426</v>
          </cell>
          <cell r="H463">
            <v>36.775009410675686</v>
          </cell>
          <cell r="I463">
            <v>0.30819236965627922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20.249387189598213</v>
          </cell>
          <cell r="H464">
            <v>36.775009410675686</v>
          </cell>
          <cell r="I464">
            <v>0.30819236965627922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22.499319099553563</v>
          </cell>
          <cell r="H465">
            <v>40.45251035174325</v>
          </cell>
          <cell r="I465">
            <v>0.30819236965627922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22.499319099553563</v>
          </cell>
          <cell r="H466">
            <v>40.45251035174325</v>
          </cell>
          <cell r="I466">
            <v>0.30819236965627922</v>
          </cell>
          <cell r="J466">
            <v>0</v>
          </cell>
          <cell r="K466">
            <v>4.0452510351743252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22.499319099553563</v>
          </cell>
          <cell r="H467">
            <v>40.45251035174325</v>
          </cell>
          <cell r="I467">
            <v>0.30819236965627922</v>
          </cell>
          <cell r="J467">
            <v>0</v>
          </cell>
          <cell r="K467">
            <v>6.0678765527614873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2.4451515659018592</v>
          </cell>
          <cell r="H468">
            <v>333.23816219827654</v>
          </cell>
          <cell r="I468">
            <v>14.634089859558053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2.3022686055707791</v>
          </cell>
          <cell r="H469">
            <v>606.70782529913572</v>
          </cell>
          <cell r="I469">
            <v>16.77199522810902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2.4297055804262917</v>
          </cell>
          <cell r="H470">
            <v>495.97799973841865</v>
          </cell>
          <cell r="I470">
            <v>19.429698698763325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2.7846388184220561</v>
          </cell>
          <cell r="H471">
            <v>504.99191223895275</v>
          </cell>
          <cell r="I471">
            <v>19.429698698763325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3.0201793281812428</v>
          </cell>
          <cell r="H472">
            <v>534.60491597315877</v>
          </cell>
          <cell r="I472">
            <v>19.429698698763325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2.9577879849904392</v>
          </cell>
          <cell r="H473">
            <v>504.99191223895275</v>
          </cell>
          <cell r="I473">
            <v>19.429698698763325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3.7005439043589257</v>
          </cell>
          <cell r="H474">
            <v>515.49355787064314</v>
          </cell>
          <cell r="I474">
            <v>19.429698698763325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3.9981272178799649</v>
          </cell>
          <cell r="H475">
            <v>564.8545629698441</v>
          </cell>
          <cell r="I475">
            <v>19.429698698763325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0.62153226745372114</v>
          </cell>
          <cell r="G476">
            <v>2.7294654660647026</v>
          </cell>
          <cell r="H476">
            <v>537.83946641569082</v>
          </cell>
          <cell r="I476">
            <v>21.902111646168553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2.7371008774960157</v>
          </cell>
          <cell r="H477">
            <v>889.22791780727584</v>
          </cell>
          <cell r="I477">
            <v>21.902111646168553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3.7459159111246767</v>
          </cell>
          <cell r="H478">
            <v>808.02480133020379</v>
          </cell>
          <cell r="I478">
            <v>158.10196829261727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7.3017276698970051</v>
          </cell>
          <cell r="H479">
            <v>926.2843734974615</v>
          </cell>
          <cell r="I479">
            <v>170.44023442071628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9.5845539588201394</v>
          </cell>
          <cell r="H480">
            <v>1140.5951474719286</v>
          </cell>
          <cell r="I480">
            <v>170.44023442071628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9.3611893203807774</v>
          </cell>
          <cell r="H481">
            <v>954.07290470238536</v>
          </cell>
          <cell r="I481">
            <v>170.44023442071628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12.287889690795057</v>
          </cell>
          <cell r="H482">
            <v>1174.8130018960851</v>
          </cell>
          <cell r="I482">
            <v>170.44023442071628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6.2732679370161026E-2</v>
          </cell>
          <cell r="G483">
            <v>0.81120254306069073</v>
          </cell>
          <cell r="H483">
            <v>1810.1406071019412</v>
          </cell>
          <cell r="I483">
            <v>114.19144045100465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0.81517390310144133</v>
          </cell>
          <cell r="H484">
            <v>2944.2046019127961</v>
          </cell>
          <cell r="I484">
            <v>114.19144045100465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0.81203154050804294</v>
          </cell>
          <cell r="H485">
            <v>1482.8366706742295</v>
          </cell>
          <cell r="I485">
            <v>316.17163980011043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1.6690213260745328</v>
          </cell>
          <cell r="H486">
            <v>1712.5346726838727</v>
          </cell>
          <cell r="I486">
            <v>340.87626079125357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1.8757327080890973</v>
          </cell>
          <cell r="H487">
            <v>2466.3502151906582</v>
          </cell>
          <cell r="I487">
            <v>340.87626079125357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2.0108690675596783</v>
          </cell>
          <cell r="H488">
            <v>1781.0360595912277</v>
          </cell>
          <cell r="I488">
            <v>340.87626079125357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2.259918925408551</v>
          </cell>
          <cell r="H489">
            <v>2565.0042237982771</v>
          </cell>
          <cell r="I489">
            <v>340.87626079125357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0.14459735248872096</v>
          </cell>
          <cell r="G490">
            <v>2.0269019559449619</v>
          </cell>
          <cell r="H490">
            <v>1021.2137228656861</v>
          </cell>
          <cell r="I490">
            <v>3.4432370590043693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2.7985485221363624</v>
          </cell>
          <cell r="H491">
            <v>1202.9397618954185</v>
          </cell>
          <cell r="I491">
            <v>3.8258189544492986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1.0135443307397858</v>
          </cell>
          <cell r="H492">
            <v>4077.8317001759701</v>
          </cell>
          <cell r="I492">
            <v>36.872496581722942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1.6063022734263792</v>
          </cell>
          <cell r="H493">
            <v>4093.5841686235053</v>
          </cell>
          <cell r="I493">
            <v>36.872496581722942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2.5860285497551891</v>
          </cell>
          <cell r="H494">
            <v>4140.3756736203422</v>
          </cell>
          <cell r="I494">
            <v>36.872496581722942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1.2441032117397841</v>
          </cell>
          <cell r="H495">
            <v>4093.5841686235053</v>
          </cell>
          <cell r="I495">
            <v>36.872496581722942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1.3622447958003447</v>
          </cell>
          <cell r="H496">
            <v>4077.8317001759701</v>
          </cell>
          <cell r="I496">
            <v>36.872496581722942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7.3410963571196766E-2</v>
          </cell>
          <cell r="G497">
            <v>1.2278913298333249</v>
          </cell>
          <cell r="H497">
            <v>1245.9784656973682</v>
          </cell>
          <cell r="I497">
            <v>4.6953232622786851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1.426338413442751</v>
          </cell>
          <cell r="H498">
            <v>1437.0615082043537</v>
          </cell>
          <cell r="I498">
            <v>4.6953232622786851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0.60348883601531966</v>
          </cell>
          <cell r="H499">
            <v>2349.0550966866008</v>
          </cell>
          <cell r="I499">
            <v>20.48472032317941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0.89719357848649428</v>
          </cell>
          <cell r="H500">
            <v>2356.8340934508155</v>
          </cell>
          <cell r="I500">
            <v>20.48472032317941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1.5217783388943997</v>
          </cell>
          <cell r="H501">
            <v>2392.8329399873724</v>
          </cell>
          <cell r="I501">
            <v>20.48472032317941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1.0713403609986114</v>
          </cell>
          <cell r="H502">
            <v>2356.8340934508155</v>
          </cell>
          <cell r="I502">
            <v>20.48472032317941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1.168285287478634</v>
          </cell>
          <cell r="H503">
            <v>2356.8340934508155</v>
          </cell>
          <cell r="I503">
            <v>20.48472032317941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9.6309738850756752E-3</v>
          </cell>
          <cell r="G504">
            <v>0.30713894324853225</v>
          </cell>
          <cell r="H504">
            <v>1156.2472476540959</v>
          </cell>
          <cell r="I504">
            <v>80.553397116839051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0.39090410958904109</v>
          </cell>
          <cell r="H505">
            <v>2071.6096520469214</v>
          </cell>
          <cell r="I505">
            <v>80.553397116839037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0.4617638751588759</v>
          </cell>
          <cell r="H506">
            <v>2051.5535247374596</v>
          </cell>
          <cell r="I506">
            <v>50.973424217033816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0.5118982387475538</v>
          </cell>
          <cell r="H507">
            <v>2059.6515306905667</v>
          </cell>
          <cell r="I507">
            <v>50.973424217033816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0.57572102686903537</v>
          </cell>
          <cell r="H508">
            <v>2094.5352486424126</v>
          </cell>
          <cell r="I508">
            <v>50.973424217033823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4.0042343766107331E-2</v>
          </cell>
          <cell r="G509">
            <v>0.78997204436829294</v>
          </cell>
          <cell r="H509">
            <v>1388.492342492819</v>
          </cell>
          <cell r="I509">
            <v>8.6080926475109241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2.5399773884022081</v>
          </cell>
          <cell r="H510">
            <v>1182.4579948971102</v>
          </cell>
          <cell r="I510">
            <v>4.1318844708052431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2.1370652598671356</v>
          </cell>
          <cell r="H511">
            <v>1711.044546680763</v>
          </cell>
          <cell r="I511">
            <v>17.558331705582351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3.0582598501452671</v>
          </cell>
          <cell r="H512">
            <v>1783.7657743963853</v>
          </cell>
          <cell r="I512">
            <v>17.558331705582351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5.4107674271800876</v>
          </cell>
          <cell r="H513">
            <v>1845.6819516219387</v>
          </cell>
          <cell r="I513">
            <v>17.558331705582351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4.8053419465017101E-2</v>
          </cell>
          <cell r="G514">
            <v>0.5990621336459554</v>
          </cell>
          <cell r="H514">
            <v>2721.1890479969866</v>
          </cell>
          <cell r="I514">
            <v>14.756730252875869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2.115355475571941</v>
          </cell>
          <cell r="H515">
            <v>865.7432946851784</v>
          </cell>
          <cell r="I515">
            <v>4.304046323755462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2.5854344701434835</v>
          </cell>
          <cell r="H516">
            <v>785.87437836817946</v>
          </cell>
          <cell r="I516">
            <v>4.304046323755462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3.0362579807197618</v>
          </cell>
          <cell r="H517">
            <v>916.60730760666013</v>
          </cell>
          <cell r="I517">
            <v>4.304046323755462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3.3830850446496745</v>
          </cell>
          <cell r="H518">
            <v>938.22131844614989</v>
          </cell>
          <cell r="I518">
            <v>4.304046323755462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4.5307220191710913</v>
          </cell>
          <cell r="H519">
            <v>1222.4713179507862</v>
          </cell>
          <cell r="I519">
            <v>4.304046323755462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4.7691810728116755</v>
          </cell>
          <cell r="H520">
            <v>1416.7841363881471</v>
          </cell>
          <cell r="I520">
            <v>4.304046323755462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2.8889366971644546E-2</v>
          </cell>
          <cell r="G521">
            <v>3.1</v>
          </cell>
          <cell r="H521">
            <v>67.777777777777771</v>
          </cell>
          <cell r="I521">
            <v>1.4722222222222223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81.388888888888886</v>
          </cell>
          <cell r="I522">
            <v>1.4722222222222223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81.388888888888886</v>
          </cell>
          <cell r="I523">
            <v>1.4722222222222223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83.611111111111114</v>
          </cell>
          <cell r="I524">
            <v>1.4722222222222223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102.77777777777777</v>
          </cell>
          <cell r="I525">
            <v>1.4722222222222223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80.277777777777771</v>
          </cell>
          <cell r="I526">
            <v>1.4722222222222223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102.77777777777777</v>
          </cell>
          <cell r="I527">
            <v>1.4722222222222223</v>
          </cell>
          <cell r="J527">
            <v>0</v>
          </cell>
          <cell r="K527">
            <v>10.277777777777779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102.77777777777777</v>
          </cell>
          <cell r="I528">
            <v>1.4722222222222223</v>
          </cell>
          <cell r="J528">
            <v>0</v>
          </cell>
          <cell r="K528">
            <v>15.416666666666664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94.064207650273232</v>
          </cell>
          <cell r="I529">
            <v>1.4722222222222223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1.3973383199822321E-2</v>
          </cell>
          <cell r="G530">
            <v>3.4</v>
          </cell>
          <cell r="H530">
            <v>545.83333333333337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545.83333333333337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514.58333333333337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530.20833333333337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514.58333333333337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514.58333333333337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4.4000000000000004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514.58333333333337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530.20833333333337</v>
          </cell>
          <cell r="I542">
            <v>3.125</v>
          </cell>
          <cell r="J542">
            <v>146.77083333333334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159.27083333333334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7.5259736617685584E-3</v>
          </cell>
          <cell r="G544">
            <v>1.3</v>
          </cell>
          <cell r="H544">
            <v>218.33333333333334</v>
          </cell>
          <cell r="I544">
            <v>2.6666666666666665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3.5191743533022138E-2</v>
          </cell>
          <cell r="G554">
            <v>0.93709999999999993</v>
          </cell>
          <cell r="H554">
            <v>16.680296553988345</v>
          </cell>
          <cell r="I554">
            <v>0.25589091304413941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0.93709999999999993</v>
          </cell>
          <cell r="H555">
            <v>21.134693929201145</v>
          </cell>
          <cell r="I555">
            <v>0.25589091304413941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8.2253424234484826E-2</v>
          </cell>
          <cell r="G556">
            <v>0.98</v>
          </cell>
          <cell r="H556">
            <v>21.764705882352942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0.30947387856179109</v>
          </cell>
          <cell r="G558">
            <v>0.71050000000000002</v>
          </cell>
          <cell r="H558">
            <v>8.4623504574243498</v>
          </cell>
          <cell r="I558">
            <v>1.1259676284306828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0.77525000000000011</v>
          </cell>
          <cell r="H559">
            <v>9.2067075137052559</v>
          </cell>
          <cell r="I559">
            <v>1.0319251854240568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0.87525000000000008</v>
          </cell>
          <cell r="H560">
            <v>11.782347900599827</v>
          </cell>
          <cell r="I560">
            <v>2.656383890317052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10.948081264108351</v>
          </cell>
          <cell r="I561">
            <v>1.0319251854240568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0.87525000000000008</v>
          </cell>
          <cell r="H562">
            <v>11.782347900599827</v>
          </cell>
          <cell r="I562">
            <v>2.656383890317052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10.948081264108351</v>
          </cell>
          <cell r="I563">
            <v>1.0319251854240568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0.88525000000000009</v>
          </cell>
          <cell r="H564">
            <v>11.782347900599827</v>
          </cell>
          <cell r="I564">
            <v>2.656383890317052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0.2691638523912861</v>
          </cell>
          <cell r="G565">
            <v>0.76</v>
          </cell>
          <cell r="H565">
            <v>29.358552631578949</v>
          </cell>
          <cell r="I565">
            <v>0.78947368421052633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30.113636363636363</v>
          </cell>
          <cell r="I566">
            <v>0.77922077922077926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33.970588235294116</v>
          </cell>
          <cell r="I568">
            <v>0.70588235294117652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32.33418367346939</v>
          </cell>
          <cell r="I569">
            <v>0.61224489795918369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32.621951219512198</v>
          </cell>
          <cell r="I570">
            <v>0.73170731707317072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32.33418367346939</v>
          </cell>
          <cell r="I571">
            <v>0.61224489795918369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33.057228915662648</v>
          </cell>
          <cell r="I572">
            <v>0.72289156626506024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4.7507138764901119E-2</v>
          </cell>
          <cell r="G573">
            <v>0.76049999999999995</v>
          </cell>
          <cell r="H573">
            <v>14.464168310322156</v>
          </cell>
          <cell r="I573">
            <v>1.051939513477975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14.008277618592803</v>
          </cell>
          <cell r="I574">
            <v>1.0187838268067493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0.79525000000000001</v>
          </cell>
          <cell r="H575">
            <v>14.5813435211716</v>
          </cell>
          <cell r="I575">
            <v>1.0187838268067493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0.79525000000000001</v>
          </cell>
          <cell r="H576">
            <v>14.397988054071046</v>
          </cell>
          <cell r="I576">
            <v>1.0059729644765796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0.79525000000000001</v>
          </cell>
          <cell r="H577">
            <v>14.397988054071046</v>
          </cell>
          <cell r="I577">
            <v>1.0059729644765796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0.20602123868127933</v>
          </cell>
          <cell r="G578">
            <v>0.79</v>
          </cell>
          <cell r="H578">
            <v>17.827004219409282</v>
          </cell>
          <cell r="I578">
            <v>0.17405063291139242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19.032921810699587</v>
          </cell>
          <cell r="I579">
            <v>0.16975308641975309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19.817073170731707</v>
          </cell>
          <cell r="I580">
            <v>0.1676829268292683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20.682730923694781</v>
          </cell>
          <cell r="I581">
            <v>0.16566265060240964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30.898876404494381</v>
          </cell>
          <cell r="I582">
            <v>0.1544943820224719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20.682730923694781</v>
          </cell>
          <cell r="I583">
            <v>0.16566265060240964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30.898876404494381</v>
          </cell>
          <cell r="I584">
            <v>0.1544943820224719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5.2340531914826245E-2</v>
          </cell>
          <cell r="G585">
            <v>2.7256740914419697</v>
          </cell>
          <cell r="H585">
            <v>67.777777777777771</v>
          </cell>
          <cell r="I585">
            <v>1.4722222222222223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2.9894490035169987</v>
          </cell>
          <cell r="H586">
            <v>81.388888888888886</v>
          </cell>
          <cell r="I586">
            <v>1.4722222222222223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3.2239155920281362</v>
          </cell>
          <cell r="H587">
            <v>81.388888888888886</v>
          </cell>
          <cell r="I587">
            <v>1.4722222222222223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3.3118405627198126</v>
          </cell>
          <cell r="H588">
            <v>83.611111111111114</v>
          </cell>
          <cell r="I588">
            <v>1.4722222222222223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3.7221570926143022</v>
          </cell>
          <cell r="H589">
            <v>102.77777777777777</v>
          </cell>
          <cell r="I589">
            <v>1.4722222222222223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3.3411488862837047</v>
          </cell>
          <cell r="H590">
            <v>80.277777777777771</v>
          </cell>
          <cell r="I590">
            <v>1.4722222222222223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3.7221570926143022</v>
          </cell>
          <cell r="H591">
            <v>102.77777777777777</v>
          </cell>
          <cell r="I591">
            <v>1.4722222222222223</v>
          </cell>
          <cell r="J591">
            <v>0</v>
          </cell>
          <cell r="K591">
            <v>10.277777777777779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3.7221570926143022</v>
          </cell>
          <cell r="H592">
            <v>102.77777777777777</v>
          </cell>
          <cell r="I592">
            <v>1.4722222222222223</v>
          </cell>
          <cell r="J592">
            <v>0</v>
          </cell>
          <cell r="K592">
            <v>15.416666666666664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3.5169988276670576</v>
          </cell>
          <cell r="H593">
            <v>94.064207650273232</v>
          </cell>
          <cell r="I593">
            <v>1.4722222222222223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3.1785549484925554E-2</v>
          </cell>
          <cell r="G594">
            <v>4.0445486518171165</v>
          </cell>
          <cell r="H594">
            <v>545.83333333333337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4.1031652989449006</v>
          </cell>
          <cell r="H595">
            <v>545.83333333333337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5.011723329425557</v>
          </cell>
          <cell r="H596">
            <v>514.58333333333337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5.1582649472450184</v>
          </cell>
          <cell r="H597">
            <v>530.20833333333337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6.0375146541617823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5.2754982415005864</v>
          </cell>
          <cell r="H599">
            <v>514.58333333333337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6.4478311840562723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5.8616647127784294</v>
          </cell>
          <cell r="H603">
            <v>514.58333333333337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7.0339976553341153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5.011723329425557</v>
          </cell>
          <cell r="H605">
            <v>514.58333333333337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5.1582649472450184</v>
          </cell>
          <cell r="H606">
            <v>530.20833333333337</v>
          </cell>
          <cell r="I606">
            <v>3.125</v>
          </cell>
          <cell r="J606">
            <v>146.77083333333334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6.0375146541617823</v>
          </cell>
          <cell r="H607">
            <v>571.875</v>
          </cell>
          <cell r="I607">
            <v>3.125</v>
          </cell>
          <cell r="J607">
            <v>159.27083333333334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2.155211731516323E-3</v>
          </cell>
          <cell r="G608">
            <v>0.6</v>
          </cell>
          <cell r="H608">
            <v>218.33333333333334</v>
          </cell>
          <cell r="I608">
            <v>2.6666666666666665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1.1000000000000001</v>
          </cell>
          <cell r="H610">
            <v>300</v>
          </cell>
          <cell r="I610">
            <v>4.916666666666667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1.1000000000000001</v>
          </cell>
          <cell r="H613">
            <v>300</v>
          </cell>
          <cell r="I613">
            <v>4.916666666666667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1.1000000000000001</v>
          </cell>
          <cell r="H617">
            <v>300</v>
          </cell>
          <cell r="I617">
            <v>4.916666666666667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3.0582598501452676</v>
          </cell>
          <cell r="H618">
            <v>39.583333333333336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3.5543191790470527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4.542790152403283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4.6658851113716295</v>
          </cell>
          <cell r="H621">
            <v>70.833333333333329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4.8651817116060965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4.6658851113716295</v>
          </cell>
          <cell r="H623">
            <v>70.833333333333329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4.9886508193858976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4.9886508193858976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4.8178066132425448</v>
          </cell>
          <cell r="H627">
            <v>70.833333333333329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5.0970997502421129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3.0582598501452676</v>
          </cell>
          <cell r="H629">
            <v>36.458333333333336</v>
          </cell>
          <cell r="I629">
            <v>2.6666666666666665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3.1148205298431875</v>
          </cell>
          <cell r="H630">
            <v>59.375</v>
          </cell>
          <cell r="I630">
            <v>2.6666666666666665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3.7368112543962484</v>
          </cell>
          <cell r="H631">
            <v>59.375</v>
          </cell>
          <cell r="I631">
            <v>2.6666666666666665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4.5836862445541549</v>
          </cell>
          <cell r="H632">
            <v>67.708333333333329</v>
          </cell>
          <cell r="I632">
            <v>2.6666666666666665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5.8030480656506445</v>
          </cell>
          <cell r="H633">
            <v>76.041666666666671</v>
          </cell>
          <cell r="I633">
            <v>2.6666666666666665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4.5836862445541549</v>
          </cell>
          <cell r="H634">
            <v>67.708333333333329</v>
          </cell>
          <cell r="I634">
            <v>2.6666666666666665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6.063791082184582</v>
          </cell>
          <cell r="H635">
            <v>76.041666666666671</v>
          </cell>
          <cell r="I635">
            <v>2.6666666666666665</v>
          </cell>
          <cell r="J635">
            <v>0</v>
          </cell>
          <cell r="K635">
            <v>7.6041666666666679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6.063791082184582</v>
          </cell>
          <cell r="H636">
            <v>76.041666666666671</v>
          </cell>
          <cell r="I636">
            <v>2.6666666666666665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4.8847205939820251</v>
          </cell>
          <cell r="H638">
            <v>67.708333333333329</v>
          </cell>
          <cell r="I638">
            <v>2.6666666666666665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6.2803550494054594</v>
          </cell>
          <cell r="H639">
            <v>76.041666666666671</v>
          </cell>
          <cell r="I639">
            <v>2.6666666666666665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0.11017257044337818</v>
          </cell>
          <cell r="G643">
            <v>3.0582598501452676</v>
          </cell>
          <cell r="H643">
            <v>44.791666666666664</v>
          </cell>
          <cell r="I643">
            <v>2.9166666666666665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3.1096364524023503</v>
          </cell>
          <cell r="H644">
            <v>59.375</v>
          </cell>
          <cell r="I644">
            <v>2.9166666666666665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3.6635404454865186</v>
          </cell>
          <cell r="H645">
            <v>62.5</v>
          </cell>
          <cell r="I645">
            <v>2.9166666666666665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4.3962485345838216</v>
          </cell>
          <cell r="H646">
            <v>70.833333333333329</v>
          </cell>
          <cell r="I646">
            <v>2.9166666666666665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4.4518972502114655</v>
          </cell>
          <cell r="H647">
            <v>79.166666666666671</v>
          </cell>
          <cell r="I647">
            <v>2.9166666666666665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4.3962485345838216</v>
          </cell>
          <cell r="H648">
            <v>70.833333333333329</v>
          </cell>
          <cell r="I648">
            <v>2.9166666666666665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4.4518972502114655</v>
          </cell>
          <cell r="H649">
            <v>79.166666666666671</v>
          </cell>
          <cell r="I649">
            <v>2.9166666666666665</v>
          </cell>
          <cell r="J649">
            <v>0</v>
          </cell>
          <cell r="K649">
            <v>7.9166666666666679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4.4518972502114655</v>
          </cell>
          <cell r="H650">
            <v>79.166666666666671</v>
          </cell>
          <cell r="I650">
            <v>2.9166666666666665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3.1074314740439996E-2</v>
          </cell>
          <cell r="G651">
            <v>5.2492519815926224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5.7769363135135645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8.7924970691676432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9.7694411879640501</v>
          </cell>
          <cell r="H654">
            <v>35.416666666666664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10.657572205051688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9.7694411879640501</v>
          </cell>
          <cell r="H656">
            <v>35.416666666666664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10.990621336459554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10.990621336459554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0.49332497485088711</v>
          </cell>
          <cell r="G659">
            <v>2.6963657678780772</v>
          </cell>
          <cell r="H659">
            <v>66.111111111111114</v>
          </cell>
          <cell r="I659">
            <v>2.6666666666666665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3.1066822977725672</v>
          </cell>
          <cell r="H660">
            <v>94.722222222222229</v>
          </cell>
          <cell r="I660">
            <v>2.6666666666666665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3.2825322391559202</v>
          </cell>
          <cell r="H661">
            <v>94.722222222222229</v>
          </cell>
          <cell r="I661">
            <v>2.6666666666666665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3.4290738569753807</v>
          </cell>
          <cell r="H662">
            <v>101.38888888888889</v>
          </cell>
          <cell r="I662">
            <v>2.6666666666666665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4.0738569753810081</v>
          </cell>
          <cell r="H663">
            <v>272.22222222222223</v>
          </cell>
          <cell r="I663">
            <v>2.6666666666666665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3.4876905041031656</v>
          </cell>
          <cell r="H664">
            <v>99.166666666666671</v>
          </cell>
          <cell r="I664">
            <v>2.6666666666666665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4.0738569753810081</v>
          </cell>
          <cell r="H665">
            <v>272.22222222222223</v>
          </cell>
          <cell r="I665">
            <v>2.6666666666666665</v>
          </cell>
          <cell r="J665">
            <v>0</v>
          </cell>
          <cell r="K665">
            <v>27.222222222222225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4.0738569753810081</v>
          </cell>
          <cell r="H666">
            <v>272.22222222222223</v>
          </cell>
          <cell r="I666">
            <v>2.6666666666666665</v>
          </cell>
          <cell r="J666">
            <v>0</v>
          </cell>
          <cell r="K666">
            <v>40.833333333333336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3.6342321219226261</v>
          </cell>
          <cell r="H667">
            <v>113.77260981912146</v>
          </cell>
          <cell r="I667">
            <v>2.6666666666666665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0.10792180274143021</v>
          </cell>
          <cell r="G668">
            <v>2.5498241500586163</v>
          </cell>
          <cell r="H668">
            <v>21.666666666666668</v>
          </cell>
          <cell r="I668">
            <v>0.95238095238095233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2.8722157092614307</v>
          </cell>
          <cell r="H669">
            <v>25.238095238095237</v>
          </cell>
          <cell r="I669">
            <v>0.95238095238095233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3.1652989449003521</v>
          </cell>
          <cell r="H670">
            <v>27.142857142857142</v>
          </cell>
          <cell r="I670">
            <v>0.95238095238095233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3.3704572098475967</v>
          </cell>
          <cell r="H671">
            <v>41.428571428571431</v>
          </cell>
          <cell r="I671">
            <v>0.95238095238095233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3.2239155920281362</v>
          </cell>
          <cell r="H672">
            <v>38.571428571428569</v>
          </cell>
          <cell r="I672">
            <v>0.95238095238095233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3.3704572098475967</v>
          </cell>
          <cell r="H673">
            <v>41.428571428571431</v>
          </cell>
          <cell r="I673">
            <v>0.95238095238095233</v>
          </cell>
          <cell r="J673">
            <v>0</v>
          </cell>
          <cell r="K673">
            <v>6.2142857142857144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3.3704572098475967</v>
          </cell>
          <cell r="H674">
            <v>41.428571428571431</v>
          </cell>
          <cell r="I674">
            <v>0.95238095238095233</v>
          </cell>
          <cell r="J674">
            <v>0</v>
          </cell>
          <cell r="K674">
            <v>6.2142857142857144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3.8100820633059791</v>
          </cell>
          <cell r="H675">
            <v>61.904761904761905</v>
          </cell>
          <cell r="I675">
            <v>0.95238095238095233</v>
          </cell>
          <cell r="J675">
            <v>0</v>
          </cell>
          <cell r="K675">
            <v>9.2857142857142847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0.14463664338685384</v>
          </cell>
          <cell r="G676">
            <v>3.3411488862837047</v>
          </cell>
          <cell r="H676">
            <v>63.888888888888886</v>
          </cell>
          <cell r="I676">
            <v>2.1111111111111112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3.8100820633059791</v>
          </cell>
          <cell r="H677">
            <v>63.888888888888886</v>
          </cell>
          <cell r="I677">
            <v>2.1111111111111112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3.8100820633059791</v>
          </cell>
          <cell r="H678">
            <v>63.888888888888886</v>
          </cell>
          <cell r="I678">
            <v>2.1111111111111112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4.2497069167643611</v>
          </cell>
          <cell r="H679">
            <v>69.444444444444443</v>
          </cell>
          <cell r="I679">
            <v>2.1111111111111112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7.0339976553341153</v>
          </cell>
          <cell r="H680">
            <v>147.22222222222223</v>
          </cell>
          <cell r="I680">
            <v>2.1111111111111112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4.1031652989449006</v>
          </cell>
          <cell r="H681">
            <v>66.666666666666671</v>
          </cell>
          <cell r="I681">
            <v>2.1111111111111112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7.0339976553341153</v>
          </cell>
          <cell r="H682">
            <v>147.22222222222223</v>
          </cell>
          <cell r="I682">
            <v>2.1111111111111112</v>
          </cell>
          <cell r="J682">
            <v>0</v>
          </cell>
          <cell r="K682">
            <v>14.722222222222223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7.0339976553341153</v>
          </cell>
          <cell r="H683">
            <v>147.22222222222223</v>
          </cell>
          <cell r="I683">
            <v>2.1111111111111112</v>
          </cell>
          <cell r="J683">
            <v>0</v>
          </cell>
          <cell r="K683">
            <v>22.083333333333332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4.1031652989449006</v>
          </cell>
          <cell r="H684">
            <v>66.666666666666671</v>
          </cell>
          <cell r="I684">
            <v>2.1111111111111112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9.5000959419451123E-3</v>
          </cell>
          <cell r="G685">
            <v>0.7</v>
          </cell>
          <cell r="H685">
            <v>104.16666666666667</v>
          </cell>
          <cell r="I685">
            <v>4.583333333333333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1.7088304763797184E-2</v>
          </cell>
          <cell r="G687">
            <v>1</v>
          </cell>
          <cell r="H687">
            <v>72.916666666666671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79.166666666666671</v>
          </cell>
          <cell r="I688">
            <v>3.5416666666666665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1.1000000000000001</v>
          </cell>
          <cell r="H689">
            <v>77.083333333333329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77.083333333333329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77.083333333333329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11.340206185567011</v>
          </cell>
          <cell r="I694">
            <v>6.8728522336769765E-2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14.948453608247423</v>
          </cell>
          <cell r="I695">
            <v>6.8728522336769765E-2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14.948453608247423</v>
          </cell>
          <cell r="I696">
            <v>6.8728522336769765E-2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313.09072299390527</v>
          </cell>
          <cell r="I697">
            <v>0.78272680748476309</v>
          </cell>
          <cell r="J697">
            <v>31.309072299390525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313.09072299390527</v>
          </cell>
          <cell r="I698">
            <v>0.78272680748476309</v>
          </cell>
          <cell r="J698">
            <v>137.75991811731831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313.09072299390527</v>
          </cell>
          <cell r="I699">
            <v>0.78272680748476309</v>
          </cell>
          <cell r="J699">
            <v>31.309072299390525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247.86348903684166</v>
          </cell>
          <cell r="I700">
            <v>0.65227233957063602</v>
          </cell>
          <cell r="J700">
            <v>24.786348903684168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247.86348903684166</v>
          </cell>
          <cell r="I701">
            <v>0.65227233957063602</v>
          </cell>
          <cell r="J701">
            <v>64.44450714957884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247.86348903684166</v>
          </cell>
          <cell r="I702">
            <v>0.65227233957063602</v>
          </cell>
          <cell r="J702">
            <v>54.529967588105166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199.03624533183978</v>
          </cell>
          <cell r="I703">
            <v>0.55909057677483087</v>
          </cell>
          <cell r="J703">
            <v>19.903624533183979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2.5241956377915622E-2</v>
          </cell>
          <cell r="G704">
            <v>2</v>
          </cell>
          <cell r="H704">
            <v>281.42857142857144</v>
          </cell>
          <cell r="I704">
            <v>2.2857142857142856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281.42857142857144</v>
          </cell>
          <cell r="I705">
            <v>2.2857142857142856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2.4500000000000002</v>
          </cell>
          <cell r="H706">
            <v>310</v>
          </cell>
          <cell r="I706">
            <v>2.2857142857142856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267.14285714285717</v>
          </cell>
          <cell r="I707">
            <v>2.2857142857142856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2.4500000000000002</v>
          </cell>
          <cell r="H708">
            <v>310</v>
          </cell>
          <cell r="I708">
            <v>2.2857142857142856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0.36363532196114756</v>
          </cell>
          <cell r="G709">
            <v>0.97474999999999989</v>
          </cell>
          <cell r="H709">
            <v>35.156696519952256</v>
          </cell>
          <cell r="I709">
            <v>1.0633405374654747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0.97474999999999989</v>
          </cell>
          <cell r="H710">
            <v>29.297247099960213</v>
          </cell>
          <cell r="I710">
            <v>0.88611711455456221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5.2310654685494216</v>
          </cell>
          <cell r="I711">
            <v>6.4184852374839535E-2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5.7535959974984365</v>
          </cell>
          <cell r="I712">
            <v>6.2539086929330828E-2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6.3953488372093021</v>
          </cell>
          <cell r="I713">
            <v>5.8139534883720929E-2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5.2260256075254773E-2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9.9496523615439934</v>
          </cell>
          <cell r="I715">
            <v>4.7950131862862622E-2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53.246753246753244</v>
          </cell>
          <cell r="I716">
            <v>1.3852813852813852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49.572649572649574</v>
          </cell>
          <cell r="I717">
            <v>1.3675213675213675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69.662921348314612</v>
          </cell>
          <cell r="I718">
            <v>1.1985018726591761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48.333333333333336</v>
          </cell>
          <cell r="I719">
            <v>1.3333333333333333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68.131868131868131</v>
          </cell>
          <cell r="I720">
            <v>1.1721611721611722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46.586345381526101</v>
          </cell>
          <cell r="I721">
            <v>1.285140562248996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66.666666666666671</v>
          </cell>
          <cell r="I722">
            <v>1.1469534050179211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0.51847374926542555</v>
          </cell>
          <cell r="G723">
            <v>0.77</v>
          </cell>
          <cell r="H723">
            <v>23.077853432748974</v>
          </cell>
          <cell r="I723">
            <v>0.7191399086692315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29.444444444444443</v>
          </cell>
          <cell r="I725">
            <v>0.55555555555555558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29.444444444444443</v>
          </cell>
          <cell r="I727">
            <v>0.55555555555555558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9.2648972395511259E-2</v>
          </cell>
          <cell r="G728">
            <v>0.78</v>
          </cell>
          <cell r="H728">
            <v>44.780219780219781</v>
          </cell>
          <cell r="I728">
            <v>1.4652014652014651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44.755877034358051</v>
          </cell>
          <cell r="I729">
            <v>1.4466546112115732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44.780219780219781</v>
          </cell>
          <cell r="I730">
            <v>1.4652014652014651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62.767857142857146</v>
          </cell>
          <cell r="I731">
            <v>1.4285714285714286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75.882352941176464</v>
          </cell>
          <cell r="I732">
            <v>1.3445378151260505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0.58987059059207558</v>
          </cell>
          <cell r="G733">
            <v>0.37430809149287547</v>
          </cell>
          <cell r="H733">
            <v>4798.9330145229314</v>
          </cell>
          <cell r="I733">
            <v>32.64580281988389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5061.5584767364226</v>
          </cell>
          <cell r="I734">
            <v>34.432370590043696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0.40626810387690959</v>
          </cell>
          <cell r="H735">
            <v>5061.5584767364226</v>
          </cell>
          <cell r="I735">
            <v>34.432370590043696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0.42765063565990485</v>
          </cell>
          <cell r="H736">
            <v>5061.5584767364226</v>
          </cell>
          <cell r="I736">
            <v>34.432370590043696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0.4779624751493054</v>
          </cell>
          <cell r="H737">
            <v>5509.1792944069903</v>
          </cell>
          <cell r="I737">
            <v>34.432370590043696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0.45140900430767733</v>
          </cell>
          <cell r="H738">
            <v>5061.5584767364226</v>
          </cell>
          <cell r="I738">
            <v>34.432370590043696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0.50783512984613699</v>
          </cell>
          <cell r="H739">
            <v>5509.1792944069903</v>
          </cell>
          <cell r="I739">
            <v>34.432370590043696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0.4779624751493054</v>
          </cell>
          <cell r="H740">
            <v>5061.5584767364226</v>
          </cell>
          <cell r="I740">
            <v>34.432370590043696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0.54169080516921275</v>
          </cell>
          <cell r="H741">
            <v>5509.1792944069903</v>
          </cell>
          <cell r="I741">
            <v>34.432370590043696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0.41012940940792436</v>
          </cell>
          <cell r="G742">
            <v>1.1519614143855001</v>
          </cell>
          <cell r="H742">
            <v>6266.6914473879524</v>
          </cell>
          <cell r="I742">
            <v>18.937803824524028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1.2555989801892915</v>
          </cell>
          <cell r="H743">
            <v>6266.6914473879524</v>
          </cell>
          <cell r="I743">
            <v>18.937803824524028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1.2756371740545605</v>
          </cell>
          <cell r="H744">
            <v>6266.6914473879524</v>
          </cell>
          <cell r="I744">
            <v>18.937803824524028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1.3427975589919237</v>
          </cell>
          <cell r="H745">
            <v>6266.6914473879524</v>
          </cell>
          <cell r="I745">
            <v>18.937803824524028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1.5008305122108097</v>
          </cell>
          <cell r="H746">
            <v>6886.4741180087385</v>
          </cell>
          <cell r="I746">
            <v>18.937803824524028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1.4174227415084442</v>
          </cell>
          <cell r="H747">
            <v>6266.6914473879524</v>
          </cell>
          <cell r="I747">
            <v>18.937803824524028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1.5945160285786506</v>
          </cell>
          <cell r="H748">
            <v>6886.4741180087385</v>
          </cell>
          <cell r="I748">
            <v>18.937803824524028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1.5945160285786506</v>
          </cell>
          <cell r="H749">
            <v>6886.4741180087385</v>
          </cell>
          <cell r="I749">
            <v>18.937803824524028</v>
          </cell>
          <cell r="J749">
            <v>0</v>
          </cell>
          <cell r="K749">
            <v>688.6474118008739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1.5945160285786506</v>
          </cell>
          <cell r="H750">
            <v>6886.4741180087385</v>
          </cell>
          <cell r="I750">
            <v>18.937803824524028</v>
          </cell>
          <cell r="J750">
            <v>0</v>
          </cell>
          <cell r="K750">
            <v>1032.9711177013107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1.5008305122108097</v>
          </cell>
          <cell r="H751">
            <v>6266.6914473879524</v>
          </cell>
          <cell r="I751">
            <v>18.937803824524028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1.7008495654060805</v>
          </cell>
          <cell r="H752">
            <v>6886.4741180087385</v>
          </cell>
          <cell r="I752">
            <v>18.937803824524028</v>
          </cell>
          <cell r="J752">
            <v>0</v>
          </cell>
          <cell r="K752">
            <v>1032.9711177013107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0.38665694498463471</v>
          </cell>
          <cell r="G753">
            <v>0.7</v>
          </cell>
          <cell r="H753">
            <v>52.560439969176251</v>
          </cell>
          <cell r="I753">
            <v>0.4277070160240386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61.463082302713701</v>
          </cell>
          <cell r="I754">
            <v>0.4277070160240386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0.36800583277227461</v>
          </cell>
          <cell r="G755">
            <v>0.45</v>
          </cell>
          <cell r="H755">
            <v>37.701581412489269</v>
          </cell>
          <cell r="I755">
            <v>0.4277070160240386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0.24533722184818307</v>
          </cell>
          <cell r="G756">
            <v>0.6</v>
          </cell>
          <cell r="H756">
            <v>51.372364924665021</v>
          </cell>
          <cell r="I756">
            <v>0.4277070160240386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5.3606582114493734E-2</v>
          </cell>
          <cell r="G757">
            <v>10</v>
          </cell>
          <cell r="H757">
            <v>92.998482973791027</v>
          </cell>
          <cell r="I757">
            <v>4.7852631976013074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76.103504888536023</v>
          </cell>
          <cell r="I758">
            <v>4.5899646778998626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91.358177884712831</v>
          </cell>
          <cell r="I759">
            <v>5.4606870986280347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83.436802453689495</v>
          </cell>
          <cell r="I760">
            <v>4.602572767458625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4.9546697333703163E-2</v>
          </cell>
          <cell r="G761">
            <v>41.1</v>
          </cell>
          <cell r="H761">
            <v>93.39296921838816</v>
          </cell>
          <cell r="I761">
            <v>1.8851992166924549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76.426325055964128</v>
          </cell>
          <cell r="I762">
            <v>1.610394782596418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84.669763746009082</v>
          </cell>
          <cell r="I763">
            <v>0.89858344507898613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44.556521739130432</v>
          </cell>
          <cell r="H764">
            <v>78.621923478437012</v>
          </cell>
          <cell r="I764">
            <v>0.85522357105803182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46.784347826086957</v>
          </cell>
          <cell r="H765">
            <v>73.006071801405795</v>
          </cell>
          <cell r="I765">
            <v>0.81395626690186407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81.891372024005392</v>
          </cell>
          <cell r="I766">
            <v>8.721862953369051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67.01421605892422</v>
          </cell>
          <cell r="I767">
            <v>7.1373673922823659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19.399999999999999</v>
          </cell>
          <cell r="H768">
            <v>59.238487036634311</v>
          </cell>
          <cell r="I768">
            <v>5.7838663075931454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55.007166534017578</v>
          </cell>
          <cell r="I769">
            <v>5.5029391222448396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21.360937500000002</v>
          </cell>
          <cell r="H770">
            <v>51.078083210159164</v>
          </cell>
          <cell r="I770">
            <v>5.2356579575338422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2.1204448831954676E-2</v>
          </cell>
          <cell r="G771">
            <v>13.5</v>
          </cell>
          <cell r="H771">
            <v>81.891372024005392</v>
          </cell>
          <cell r="I771">
            <v>8.340401476332211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67.01421605892422</v>
          </cell>
          <cell r="I772">
            <v>7.0513536604675595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68.024927263257055</v>
          </cell>
          <cell r="I773">
            <v>5.4943387327292035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14.343700000000002</v>
          </cell>
          <cell r="H774">
            <v>64.165958983516646</v>
          </cell>
          <cell r="I774">
            <v>5.2085910615201065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15.060885000000003</v>
          </cell>
          <cell r="H775">
            <v>60.499332755887124</v>
          </cell>
          <cell r="I775">
            <v>4.9372498808619874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86.304208059140237</v>
          </cell>
          <cell r="I776">
            <v>9.1028550470379042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70.625374843813617</v>
          </cell>
          <cell r="I777">
            <v>7.6441647818176586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73.557667646417997</v>
          </cell>
          <cell r="I778">
            <v>12.040668458538761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69.319871650520071</v>
          </cell>
          <cell r="I779">
            <v>11.40283091974578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65.358736127633222</v>
          </cell>
          <cell r="I780">
            <v>10.799241326538027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15.054945054945055</v>
          </cell>
          <cell r="H781">
            <v>509.766874839151</v>
          </cell>
          <cell r="I781">
            <v>27.523251886627747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296.81135573825793</v>
          </cell>
          <cell r="I782">
            <v>28.708206851793367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167.68996602559412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105.71169896351547</v>
          </cell>
          <cell r="I784">
            <v>1.0422102711403398</v>
          </cell>
          <cell r="J784">
            <v>0</v>
          </cell>
          <cell r="K784">
            <v>10.571169896351549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105.71169896351547</v>
          </cell>
          <cell r="I785">
            <v>1.0422102711403398</v>
          </cell>
          <cell r="J785">
            <v>0</v>
          </cell>
          <cell r="K785">
            <v>15.85675484452732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98.480901139606303</v>
          </cell>
          <cell r="I786">
            <v>0.71672795842677472</v>
          </cell>
          <cell r="J786">
            <v>0</v>
          </cell>
          <cell r="K786">
            <v>14.772135170940945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2.1001807433619599E-2</v>
          </cell>
          <cell r="G787">
            <v>41.6</v>
          </cell>
          <cell r="H787">
            <v>19.766996212851847</v>
          </cell>
          <cell r="I787">
            <v>1.4475999634765355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6.2959569902966528E-2</v>
          </cell>
          <cell r="G788">
            <v>59.001096914997611</v>
          </cell>
          <cell r="H788">
            <v>31.107112877950648</v>
          </cell>
          <cell r="I788">
            <v>0.84270712793396041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0.15572073487861599</v>
          </cell>
          <cell r="G789">
            <v>50.116499999999995</v>
          </cell>
          <cell r="H789">
            <v>23.290095653517316</v>
          </cell>
          <cell r="I789">
            <v>1.0223612210273088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60.040593750000006</v>
          </cell>
          <cell r="H790">
            <v>21.075279621034834</v>
          </cell>
          <cell r="I790">
            <v>0.92224926317389644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60.040593750000006</v>
          </cell>
          <cell r="H791">
            <v>20.853670722456549</v>
          </cell>
          <cell r="I791">
            <v>0.91853297841089832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0.15572073487861599</v>
          </cell>
          <cell r="G792">
            <v>58.185142857142857</v>
          </cell>
          <cell r="H792">
            <v>23.739923911618586</v>
          </cell>
          <cell r="I792">
            <v>1.1029769471832198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62.560191999999986</v>
          </cell>
          <cell r="H793">
            <v>23.169511975391082</v>
          </cell>
          <cell r="I793">
            <v>1.0813281055819752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63.587452952380957</v>
          </cell>
          <cell r="H794">
            <v>22.555174941220358</v>
          </cell>
          <cell r="I794">
            <v>1.058360427608555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7.7313219815685272E-3</v>
          </cell>
          <cell r="G795">
            <v>151.13024118738406</v>
          </cell>
          <cell r="H795">
            <v>24.675005760387791</v>
          </cell>
          <cell r="I795">
            <v>1.6138223295769607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162.49400519480514</v>
          </cell>
          <cell r="H796">
            <v>24.076955937004545</v>
          </cell>
          <cell r="I796">
            <v>1.5792753591546116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165.16221546072973</v>
          </cell>
          <cell r="H797">
            <v>23.43285273465316</v>
          </cell>
          <cell r="I797">
            <v>1.542764572707114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0.35397217537833103</v>
          </cell>
          <cell r="G798">
            <v>68.800000000000011</v>
          </cell>
          <cell r="H798">
            <v>25.728873751825518</v>
          </cell>
          <cell r="I798">
            <v>0.95197520430823357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73.973199999999977</v>
          </cell>
          <cell r="H799">
            <v>25.079423471236673</v>
          </cell>
          <cell r="I799">
            <v>0.93255791555735845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75.187866666666665</v>
          </cell>
          <cell r="H800">
            <v>24.379961672002583</v>
          </cell>
          <cell r="I800">
            <v>0.91199363322246163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178.70129870129873</v>
          </cell>
          <cell r="H801">
            <v>26.519685829641755</v>
          </cell>
          <cell r="I801">
            <v>1.4031762852516505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192.13818181818175</v>
          </cell>
          <cell r="H802">
            <v>25.846861793058345</v>
          </cell>
          <cell r="I802">
            <v>1.3717423105582471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195.29316017316017</v>
          </cell>
          <cell r="H803">
            <v>25.122226320162898</v>
          </cell>
          <cell r="I803">
            <v>1.3385842389507552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1.5498129685949504E-3</v>
          </cell>
          <cell r="G804">
            <v>71.2</v>
          </cell>
          <cell r="H804">
            <v>36.267274458920738</v>
          </cell>
          <cell r="I804">
            <v>0.88866669837763734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74.405995000000004</v>
          </cell>
          <cell r="H805">
            <v>35.488311267501004</v>
          </cell>
          <cell r="I805">
            <v>0.76303104475159567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78.331812999999983</v>
          </cell>
          <cell r="H806">
            <v>34.529354833923151</v>
          </cell>
          <cell r="I806">
            <v>0.74664261354618167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79.618049666666678</v>
          </cell>
          <cell r="H807">
            <v>33.496553074550093</v>
          </cell>
          <cell r="I807">
            <v>0.72932502507222141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15.054945054945055</v>
          </cell>
          <cell r="H808">
            <v>509.766874839151</v>
          </cell>
          <cell r="I808">
            <v>27.523251886627747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321.89335003844536</v>
          </cell>
          <cell r="I809">
            <v>42.001696420220298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124.59586655749499</v>
          </cell>
          <cell r="I810">
            <v>7.6865611655615886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31.628465964377018</v>
          </cell>
          <cell r="I811">
            <v>0.94442754506631377</v>
          </cell>
          <cell r="J811">
            <v>0</v>
          </cell>
          <cell r="K811">
            <v>3.1628465964377019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31.628465964377018</v>
          </cell>
          <cell r="I812">
            <v>0.94442754506631377</v>
          </cell>
          <cell r="J812">
            <v>0</v>
          </cell>
          <cell r="K812">
            <v>4.7442698946565525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24.397668140467836</v>
          </cell>
          <cell r="I813">
            <v>0.6189452323527489</v>
          </cell>
          <cell r="J813">
            <v>0</v>
          </cell>
          <cell r="K813">
            <v>3.6596502210701751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9.7850756763633393E-3</v>
          </cell>
          <cell r="G814">
            <v>64.599999999999994</v>
          </cell>
          <cell r="H814">
            <v>10.768508911922947</v>
          </cell>
          <cell r="I814">
            <v>0.76262839250749126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9.9263784465933973E-3</v>
          </cell>
          <cell r="G815">
            <v>59.9</v>
          </cell>
          <cell r="H815">
            <v>13.984619853431363</v>
          </cell>
          <cell r="I815">
            <v>0.85290975589273033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1.7008210697919236E-2</v>
          </cell>
          <cell r="G816">
            <v>73.5</v>
          </cell>
          <cell r="H816">
            <v>13.111528865443415</v>
          </cell>
          <cell r="I816">
            <v>0.73486159902435544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2.218449373612456E-2</v>
          </cell>
          <cell r="G817">
            <v>83.1</v>
          </cell>
          <cell r="H817">
            <v>13.887761511437242</v>
          </cell>
          <cell r="I817">
            <v>0.76824555652708382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73.910953220338982</v>
          </cell>
          <cell r="H818">
            <v>12.813298094832295</v>
          </cell>
          <cell r="I818">
            <v>0.64224841199281879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79.314304000000007</v>
          </cell>
          <cell r="H819">
            <v>12.540585485874045</v>
          </cell>
          <cell r="I819">
            <v>0.65043008288380477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79.314304000000007</v>
          </cell>
          <cell r="H820">
            <v>12.428449504981327</v>
          </cell>
          <cell r="I820">
            <v>0.64387608062378132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69.599999999999994</v>
          </cell>
          <cell r="H821">
            <v>14.735759576800188</v>
          </cell>
          <cell r="I821">
            <v>0.56394435718973646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70.254995348837213</v>
          </cell>
          <cell r="H822">
            <v>14.498514278793014</v>
          </cell>
          <cell r="I822">
            <v>0.48101209350691232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71.308820279069764</v>
          </cell>
          <cell r="H823">
            <v>13.985780932059672</v>
          </cell>
          <cell r="I823">
            <v>0.46609915183236572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72.47973686821706</v>
          </cell>
          <cell r="H824">
            <v>13.759839398423811</v>
          </cell>
          <cell r="I824">
            <v>0.45965488856231362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15.054945054945055</v>
          </cell>
          <cell r="H825">
            <v>509.766874839151</v>
          </cell>
          <cell r="I825">
            <v>27.523251886627747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321.89335003844536</v>
          </cell>
          <cell r="I826">
            <v>42.001696420220298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124.59586655749499</v>
          </cell>
          <cell r="I827">
            <v>7.6865611655615886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31.628465964377018</v>
          </cell>
          <cell r="I828">
            <v>0.94442754506631377</v>
          </cell>
          <cell r="J828">
            <v>0</v>
          </cell>
          <cell r="K828">
            <v>3.1628465964377019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31.628465964377018</v>
          </cell>
          <cell r="I829">
            <v>0.94442754506631377</v>
          </cell>
          <cell r="J829">
            <v>0</v>
          </cell>
          <cell r="K829">
            <v>4.7442698946565525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24.397668140467836</v>
          </cell>
          <cell r="I830">
            <v>0.6189452323527489</v>
          </cell>
          <cell r="J830">
            <v>0</v>
          </cell>
          <cell r="K830">
            <v>3.6596502210701751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1.0992537238977484E-2</v>
          </cell>
          <cell r="G831">
            <v>24.9</v>
          </cell>
          <cell r="H831">
            <v>65.623659471848953</v>
          </cell>
          <cell r="I831">
            <v>1.1277504944989922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1.5732391697515162E-2</v>
          </cell>
          <cell r="G832">
            <v>31.8</v>
          </cell>
          <cell r="H832">
            <v>49.284085699355117</v>
          </cell>
          <cell r="I832">
            <v>1.7800325016548759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34.012293333333332</v>
          </cell>
          <cell r="H833">
            <v>111.15423165455991</v>
          </cell>
          <cell r="I833">
            <v>2.8835593985093739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0.66900000000000004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51.223333333333322</v>
          </cell>
          <cell r="H834">
            <v>87.066855239390549</v>
          </cell>
          <cell r="I834">
            <v>1.8620595615647806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0.68600000000000005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52.760033333333325</v>
          </cell>
          <cell r="H835">
            <v>83.930391471645976</v>
          </cell>
          <cell r="I835">
            <v>1.7473537243607391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0.68600000000000005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54.467477777777766</v>
          </cell>
          <cell r="H836">
            <v>80.652999864807356</v>
          </cell>
          <cell r="I836">
            <v>1.6313703817438956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0.68600000000000005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5.3635041372339523E-3</v>
          </cell>
          <cell r="G837">
            <v>44.4</v>
          </cell>
          <cell r="H837">
            <v>78.251651472240624</v>
          </cell>
          <cell r="I837">
            <v>1.4699249951548816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55.465759124999998</v>
          </cell>
          <cell r="H838">
            <v>109.84805980242103</v>
          </cell>
          <cell r="I838">
            <v>1.4054863935944411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55.465759124999998</v>
          </cell>
          <cell r="H839">
            <v>109.17122038462085</v>
          </cell>
          <cell r="I839">
            <v>1.3928287401608184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55.465759124999998</v>
          </cell>
          <cell r="H840">
            <v>108.41917658706507</v>
          </cell>
          <cell r="I840">
            <v>1.3787646807901266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29.910586374710039</v>
          </cell>
          <cell r="I841">
            <v>0.69216217975744099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69.599999999999994</v>
          </cell>
          <cell r="H842">
            <v>14.735759576800188</v>
          </cell>
          <cell r="I842">
            <v>0.56394435718973646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70.254995348837213</v>
          </cell>
          <cell r="H843">
            <v>14.498514278793014</v>
          </cell>
          <cell r="I843">
            <v>0.48101209350691232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71.308820279069764</v>
          </cell>
          <cell r="H844">
            <v>13.985780932059672</v>
          </cell>
          <cell r="I844">
            <v>0.46609915183236572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72.47973686821706</v>
          </cell>
          <cell r="H845">
            <v>13.759839398423811</v>
          </cell>
          <cell r="I845">
            <v>0.45965488856231362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15.054945054945055</v>
          </cell>
          <cell r="H846">
            <v>509.766874839151</v>
          </cell>
          <cell r="I846">
            <v>27.523251886627747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123.37109570979237</v>
          </cell>
          <cell r="I847">
            <v>7.821710161244849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28.337752881271772</v>
          </cell>
          <cell r="I848">
            <v>0.94008412101518968</v>
          </cell>
          <cell r="J848">
            <v>0</v>
          </cell>
          <cell r="K848">
            <v>2.8337752881271774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28.337752881271772</v>
          </cell>
          <cell r="I849">
            <v>0.94008412101518968</v>
          </cell>
          <cell r="J849">
            <v>0</v>
          </cell>
          <cell r="K849">
            <v>4.2506629321907656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21.106955057362597</v>
          </cell>
          <cell r="I850">
            <v>0.61460180830162481</v>
          </cell>
          <cell r="J850">
            <v>0</v>
          </cell>
          <cell r="K850">
            <v>3.1660432586043896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1.6488805858466224E-2</v>
          </cell>
          <cell r="G851">
            <v>28.8</v>
          </cell>
          <cell r="H851">
            <v>22.723936545965508</v>
          </cell>
          <cell r="I851">
            <v>0.49266650966100967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5.2441305658383879E-3</v>
          </cell>
          <cell r="G852">
            <v>41.8</v>
          </cell>
          <cell r="H852">
            <v>25.315502482940353</v>
          </cell>
          <cell r="I852">
            <v>0.89918655203525588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44.304566250000001</v>
          </cell>
          <cell r="H853">
            <v>46.45065436593984</v>
          </cell>
          <cell r="I853">
            <v>0.65491941165536471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0.67549999999999999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44.339850538755655</v>
          </cell>
          <cell r="H854">
            <v>40.181668966817952</v>
          </cell>
          <cell r="I854">
            <v>0.92953265988110545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0.66300000000000003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48.177331583333341</v>
          </cell>
          <cell r="H855">
            <v>38.767820776612481</v>
          </cell>
          <cell r="I855">
            <v>0.86182304710111424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0.66300000000000003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49.736468527777774</v>
          </cell>
          <cell r="H856">
            <v>37.29044544724421</v>
          </cell>
          <cell r="I856">
            <v>0.79486550907157061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0.66300000000000003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2.0858071644798705E-3</v>
          </cell>
          <cell r="G857">
            <v>56.565382500000005</v>
          </cell>
          <cell r="H857">
            <v>78.365614182794545</v>
          </cell>
          <cell r="I857">
            <v>1.1078791437605595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56.565382500000005</v>
          </cell>
          <cell r="H858">
            <v>78.365614182794545</v>
          </cell>
          <cell r="I858">
            <v>1.1078791437605595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56.565382500000005</v>
          </cell>
          <cell r="H859">
            <v>77.885876856599452</v>
          </cell>
          <cell r="I859">
            <v>1.0974193679535218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56.565382500000005</v>
          </cell>
          <cell r="H860">
            <v>77.352835383049324</v>
          </cell>
          <cell r="I860">
            <v>1.0852388012383443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2.1747790780242684E-3</v>
          </cell>
          <cell r="G861">
            <v>69.599999999999994</v>
          </cell>
          <cell r="H861">
            <v>14.735759576800188</v>
          </cell>
          <cell r="I861">
            <v>0.56394435718973646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70.254995348837213</v>
          </cell>
          <cell r="H862">
            <v>14.498514278793014</v>
          </cell>
          <cell r="I862">
            <v>0.48101209350691232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71.308820279069764</v>
          </cell>
          <cell r="H863">
            <v>13.985780932059672</v>
          </cell>
          <cell r="I863">
            <v>0.46609915183236572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72.47973686821706</v>
          </cell>
          <cell r="H864">
            <v>13.759839398423811</v>
          </cell>
          <cell r="I864">
            <v>0.45965488856231362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10.52990832907715</v>
          </cell>
          <cell r="I865">
            <v>0.34924613772902946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75.485831158952649</v>
          </cell>
          <cell r="H866">
            <v>10.192732436699623</v>
          </cell>
          <cell r="I866">
            <v>0.21744254916312333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77.501367307259585</v>
          </cell>
          <cell r="H867">
            <v>9.9154180761290291</v>
          </cell>
          <cell r="I867">
            <v>0.21225219828173394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78.773967755654667</v>
          </cell>
          <cell r="H868">
            <v>9.616748867113845</v>
          </cell>
          <cell r="I868">
            <v>0.20679087632979709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15.054945054945055</v>
          </cell>
          <cell r="H869">
            <v>509.766874839151</v>
          </cell>
          <cell r="I869">
            <v>27.523251886627747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70.243907498936608</v>
          </cell>
          <cell r="I870">
            <v>4.4008308033208738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25.826149437780238</v>
          </cell>
          <cell r="I871">
            <v>0.93676904658364624</v>
          </cell>
          <cell r="J871">
            <v>0</v>
          </cell>
          <cell r="K871">
            <v>2.5826149437780241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25.826149437780238</v>
          </cell>
          <cell r="I872">
            <v>0.93676904658364624</v>
          </cell>
          <cell r="J872">
            <v>0</v>
          </cell>
          <cell r="K872">
            <v>3.8739224156670353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18.595351613871063</v>
          </cell>
          <cell r="I873">
            <v>0.61128673387008137</v>
          </cell>
          <cell r="J873">
            <v>0</v>
          </cell>
          <cell r="K873">
            <v>2.7893027420806593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2.6957796014067998</v>
          </cell>
          <cell r="H874">
            <v>619.78267062078646</v>
          </cell>
          <cell r="I874">
            <v>32.162834856171543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2.7029322075269961</v>
          </cell>
          <cell r="H875">
            <v>604.24494350215946</v>
          </cell>
          <cell r="I875">
            <v>31.356524233036318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3.0723329425556858</v>
          </cell>
          <cell r="H876">
            <v>604.24494350215946</v>
          </cell>
          <cell r="I876">
            <v>31.356524233036318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3.4137032695063176</v>
          </cell>
          <cell r="H877">
            <v>664.66943785237549</v>
          </cell>
          <cell r="I877">
            <v>31.356524233036318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3.4137032695063176</v>
          </cell>
          <cell r="H878">
            <v>664.66943785237549</v>
          </cell>
          <cell r="I878">
            <v>31.356524233036318</v>
          </cell>
          <cell r="J878">
            <v>0</v>
          </cell>
          <cell r="K878">
            <v>66.466943785237547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3.4137032695063176</v>
          </cell>
          <cell r="H879">
            <v>664.66943785237549</v>
          </cell>
          <cell r="I879">
            <v>31.356524233036318</v>
          </cell>
          <cell r="J879">
            <v>0</v>
          </cell>
          <cell r="K879">
            <v>99.700415677856327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17.819460726846426</v>
          </cell>
          <cell r="H880">
            <v>31.824527374623184</v>
          </cell>
          <cell r="I880">
            <v>0.30819236965627922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17.819460726846426</v>
          </cell>
          <cell r="H881">
            <v>36.775009410675686</v>
          </cell>
          <cell r="I881">
            <v>0.30819236965627922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20.249387189598213</v>
          </cell>
          <cell r="H882">
            <v>36.775009410675686</v>
          </cell>
          <cell r="I882">
            <v>0.30819236965627922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22.499319099553563</v>
          </cell>
          <cell r="H883">
            <v>40.45251035174325</v>
          </cell>
          <cell r="I883">
            <v>0.30819236965627922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22.499319099553563</v>
          </cell>
          <cell r="H884">
            <v>40.45251035174325</v>
          </cell>
          <cell r="I884">
            <v>0.30819236965627922</v>
          </cell>
          <cell r="J884">
            <v>0</v>
          </cell>
          <cell r="K884">
            <v>4.0452510351743252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22.499319099553563</v>
          </cell>
          <cell r="H885">
            <v>40.45251035174325</v>
          </cell>
          <cell r="I885">
            <v>0.30819236965627922</v>
          </cell>
          <cell r="J885">
            <v>0</v>
          </cell>
          <cell r="K885">
            <v>6.0678765527614873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2.4451515659018592</v>
          </cell>
          <cell r="H886">
            <v>333.23816219827654</v>
          </cell>
          <cell r="I886">
            <v>14.634089859558053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2.3022686055707791</v>
          </cell>
          <cell r="H887">
            <v>606.70782529913572</v>
          </cell>
          <cell r="I887">
            <v>16.77199522810902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2.4297055804262917</v>
          </cell>
          <cell r="H888">
            <v>495.97799973841865</v>
          </cell>
          <cell r="I888">
            <v>19.429698698763325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2.7846388184220561</v>
          </cell>
          <cell r="H889">
            <v>504.99191223895275</v>
          </cell>
          <cell r="I889">
            <v>19.429698698763325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3.0201793281812428</v>
          </cell>
          <cell r="H890">
            <v>534.60491597315877</v>
          </cell>
          <cell r="I890">
            <v>19.429698698763325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2.9577879849904392</v>
          </cell>
          <cell r="H891">
            <v>504.99191223895275</v>
          </cell>
          <cell r="I891">
            <v>19.429698698763325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3.7005439043589257</v>
          </cell>
          <cell r="H892">
            <v>515.49355787064314</v>
          </cell>
          <cell r="I892">
            <v>19.429698698763325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3.9981272178799649</v>
          </cell>
          <cell r="H893">
            <v>564.8545629698441</v>
          </cell>
          <cell r="I893">
            <v>19.429698698763325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0.62308764032996167</v>
          </cell>
          <cell r="G894">
            <v>2.7294654660647026</v>
          </cell>
          <cell r="H894">
            <v>537.83946641569082</v>
          </cell>
          <cell r="I894">
            <v>21.902111646168553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2.7371008774960157</v>
          </cell>
          <cell r="H895">
            <v>889.22791780727584</v>
          </cell>
          <cell r="I895">
            <v>21.902111646168553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3.7459159111246767</v>
          </cell>
          <cell r="H896">
            <v>808.02480133020379</v>
          </cell>
          <cell r="I896">
            <v>158.10196829261727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7.3017276698970051</v>
          </cell>
          <cell r="H897">
            <v>926.2843734974615</v>
          </cell>
          <cell r="I897">
            <v>170.44023442071628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9.5845539588201394</v>
          </cell>
          <cell r="H898">
            <v>1140.5951474719286</v>
          </cell>
          <cell r="I898">
            <v>170.44023442071628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9.3611893203807774</v>
          </cell>
          <cell r="H899">
            <v>954.07290470238536</v>
          </cell>
          <cell r="I899">
            <v>170.44023442071628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12.287889690795057</v>
          </cell>
          <cell r="H900">
            <v>1174.8130018960851</v>
          </cell>
          <cell r="I900">
            <v>170.44023442071628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6.2889666727142468E-2</v>
          </cell>
          <cell r="G901">
            <v>0.81120254306069073</v>
          </cell>
          <cell r="H901">
            <v>1810.1406071019412</v>
          </cell>
          <cell r="I901">
            <v>114.19144045100465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0.81517390310144133</v>
          </cell>
          <cell r="H902">
            <v>2944.2046019127961</v>
          </cell>
          <cell r="I902">
            <v>114.19144045100465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0.81203154050804294</v>
          </cell>
          <cell r="H903">
            <v>1482.8366706742295</v>
          </cell>
          <cell r="I903">
            <v>316.17163980011043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1.6690213260745328</v>
          </cell>
          <cell r="H904">
            <v>1712.5346726838727</v>
          </cell>
          <cell r="I904">
            <v>340.87626079125357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1.8757327080890973</v>
          </cell>
          <cell r="H905">
            <v>2466.3502151906582</v>
          </cell>
          <cell r="I905">
            <v>340.87626079125357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2.0108690675596783</v>
          </cell>
          <cell r="H906">
            <v>1781.0360595912277</v>
          </cell>
          <cell r="I906">
            <v>340.87626079125357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2.259918925408551</v>
          </cell>
          <cell r="H907">
            <v>2565.0042237982771</v>
          </cell>
          <cell r="I907">
            <v>340.87626079125357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0.11046558825884717</v>
          </cell>
          <cell r="G908">
            <v>2.0269019559449619</v>
          </cell>
          <cell r="H908">
            <v>1021.2137228656861</v>
          </cell>
          <cell r="I908">
            <v>3.4432370590043693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2.7985485221363624</v>
          </cell>
          <cell r="H909">
            <v>1202.9397618954185</v>
          </cell>
          <cell r="I909">
            <v>3.8258189544492986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1.0135443307397858</v>
          </cell>
          <cell r="H910">
            <v>4077.8317001759701</v>
          </cell>
          <cell r="I910">
            <v>36.872496581722942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1.6063022734263792</v>
          </cell>
          <cell r="H911">
            <v>4093.5841686235053</v>
          </cell>
          <cell r="I911">
            <v>36.872496581722942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2.5860285497551891</v>
          </cell>
          <cell r="H912">
            <v>4140.3756736203422</v>
          </cell>
          <cell r="I912">
            <v>36.872496581722942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1.2441032117397841</v>
          </cell>
          <cell r="H913">
            <v>4093.5841686235053</v>
          </cell>
          <cell r="I913">
            <v>36.872496581722942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1.3622447958003447</v>
          </cell>
          <cell r="H914">
            <v>4077.8317001759701</v>
          </cell>
          <cell r="I914">
            <v>36.872496581722942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5.608252942372239E-2</v>
          </cell>
          <cell r="G915">
            <v>1.2278913298333249</v>
          </cell>
          <cell r="H915">
            <v>1245.9784656973682</v>
          </cell>
          <cell r="I915">
            <v>4.6953232622786851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1.426338413442751</v>
          </cell>
          <cell r="H916">
            <v>1437.0615082043537</v>
          </cell>
          <cell r="I916">
            <v>4.6953232622786851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0.60348883601531966</v>
          </cell>
          <cell r="H917">
            <v>2349.0550966866008</v>
          </cell>
          <cell r="I917">
            <v>20.48472032317941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0.89719357848649428</v>
          </cell>
          <cell r="H918">
            <v>2356.8340934508155</v>
          </cell>
          <cell r="I918">
            <v>20.48472032317941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1.5217783388943997</v>
          </cell>
          <cell r="H919">
            <v>2392.8329399873724</v>
          </cell>
          <cell r="I919">
            <v>20.48472032317941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1.0713403609986114</v>
          </cell>
          <cell r="H920">
            <v>2356.8340934508155</v>
          </cell>
          <cell r="I920">
            <v>20.48472032317941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1.168285287478634</v>
          </cell>
          <cell r="H921">
            <v>2356.8340934508155</v>
          </cell>
          <cell r="I921">
            <v>20.48472032317941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2.6644448254953743E-2</v>
          </cell>
          <cell r="G922">
            <v>0.30713894324853225</v>
          </cell>
          <cell r="H922">
            <v>1156.2472476540959</v>
          </cell>
          <cell r="I922">
            <v>80.553397116839051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0.39090410958904109</v>
          </cell>
          <cell r="H923">
            <v>2071.6096520469214</v>
          </cell>
          <cell r="I923">
            <v>80.553397116839037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0.4617638751588759</v>
          </cell>
          <cell r="H924">
            <v>2051.5535247374596</v>
          </cell>
          <cell r="I924">
            <v>50.973424217033816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0.5118982387475538</v>
          </cell>
          <cell r="H925">
            <v>2059.6515306905667</v>
          </cell>
          <cell r="I925">
            <v>50.973424217033816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0.57572102686903537</v>
          </cell>
          <cell r="H926">
            <v>2094.5352486424126</v>
          </cell>
          <cell r="I926">
            <v>50.973424217033823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3.0590470594757668E-2</v>
          </cell>
          <cell r="G927">
            <v>0.78997204436829294</v>
          </cell>
          <cell r="H927">
            <v>1388.492342492819</v>
          </cell>
          <cell r="I927">
            <v>8.6080926475109241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2.5399773884022081</v>
          </cell>
          <cell r="H928">
            <v>1182.4579948971102</v>
          </cell>
          <cell r="I928">
            <v>4.1318844708052431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2.1370652598671356</v>
          </cell>
          <cell r="H929">
            <v>1711.044546680763</v>
          </cell>
          <cell r="I929">
            <v>17.558331705582351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3.0582598501452671</v>
          </cell>
          <cell r="H930">
            <v>1783.7657743963853</v>
          </cell>
          <cell r="I930">
            <v>17.558331705582351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5.4107674271800876</v>
          </cell>
          <cell r="H931">
            <v>1845.6819516219387</v>
          </cell>
          <cell r="I931">
            <v>17.558331705582351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9.023965641061496E-2</v>
          </cell>
          <cell r="G932">
            <v>0.5990621336459554</v>
          </cell>
          <cell r="H932">
            <v>2721.1890479969866</v>
          </cell>
          <cell r="I932">
            <v>14.756730252875869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2.115355475571941</v>
          </cell>
          <cell r="H933">
            <v>865.7432946851784</v>
          </cell>
          <cell r="I933">
            <v>4.304046323755462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2.5854344701434835</v>
          </cell>
          <cell r="H934">
            <v>785.87437836817946</v>
          </cell>
          <cell r="I934">
            <v>4.304046323755462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3.0362579807197618</v>
          </cell>
          <cell r="H935">
            <v>916.60730760666013</v>
          </cell>
          <cell r="I935">
            <v>4.304046323755462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3.3830850446496745</v>
          </cell>
          <cell r="H936">
            <v>938.22131844614989</v>
          </cell>
          <cell r="I936">
            <v>4.304046323755462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4.5307220191710913</v>
          </cell>
          <cell r="H937">
            <v>1222.4713179507862</v>
          </cell>
          <cell r="I937">
            <v>4.304046323755462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4.7691810728116755</v>
          </cell>
          <cell r="H938">
            <v>1416.7841363881471</v>
          </cell>
          <cell r="I938">
            <v>4.304046323755462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1.3502390545323097E-2</v>
          </cell>
          <cell r="G939">
            <v>3.1</v>
          </cell>
          <cell r="H939">
            <v>67.777777777777771</v>
          </cell>
          <cell r="I939">
            <v>1.4722222222222223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81.388888888888886</v>
          </cell>
          <cell r="I940">
            <v>1.4722222222222223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81.388888888888886</v>
          </cell>
          <cell r="I941">
            <v>1.4722222222222223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83.611111111111114</v>
          </cell>
          <cell r="I942">
            <v>1.4722222222222223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102.77777777777777</v>
          </cell>
          <cell r="I943">
            <v>1.4722222222222223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80.277777777777771</v>
          </cell>
          <cell r="I944">
            <v>1.4722222222222223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102.77777777777777</v>
          </cell>
          <cell r="I945">
            <v>1.4722222222222223</v>
          </cell>
          <cell r="J945">
            <v>0</v>
          </cell>
          <cell r="K945">
            <v>10.277777777777779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102.77777777777777</v>
          </cell>
          <cell r="I946">
            <v>1.4722222222222223</v>
          </cell>
          <cell r="J946">
            <v>0</v>
          </cell>
          <cell r="K946">
            <v>15.416666666666664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94.064207650273232</v>
          </cell>
          <cell r="I947">
            <v>1.4722222222222223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1.156062847550849E-2</v>
          </cell>
          <cell r="G948">
            <v>3.4</v>
          </cell>
          <cell r="H948">
            <v>545.83333333333337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545.83333333333337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514.58333333333337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530.20833333333337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514.58333333333337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514.58333333333337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4.4000000000000004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514.58333333333337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530.20833333333337</v>
          </cell>
          <cell r="I960">
            <v>3.125</v>
          </cell>
          <cell r="J960">
            <v>146.77083333333334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159.27083333333334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2.2036353547574719E-3</v>
          </cell>
          <cell r="G962">
            <v>1.3</v>
          </cell>
          <cell r="H962">
            <v>218.33333333333334</v>
          </cell>
          <cell r="I962">
            <v>2.6666666666666665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5.7149964542631784E-2</v>
          </cell>
          <cell r="G972">
            <v>0.93709999999999993</v>
          </cell>
          <cell r="H972">
            <v>16.680296553988345</v>
          </cell>
          <cell r="I972">
            <v>0.25589091304413941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0.93709999999999993</v>
          </cell>
          <cell r="H973">
            <v>21.134693929201145</v>
          </cell>
          <cell r="I973">
            <v>0.25589091304413941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9.8220310758486182E-2</v>
          </cell>
          <cell r="G974">
            <v>0.98</v>
          </cell>
          <cell r="H974">
            <v>21.764705882352942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0.43623336082209602</v>
          </cell>
          <cell r="G976">
            <v>0.71050000000000002</v>
          </cell>
          <cell r="H976">
            <v>8.4623504574243498</v>
          </cell>
          <cell r="I976">
            <v>1.1259676284306828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0.77525000000000011</v>
          </cell>
          <cell r="H977">
            <v>9.2067075137052559</v>
          </cell>
          <cell r="I977">
            <v>1.0319251854240568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0.87525000000000008</v>
          </cell>
          <cell r="H978">
            <v>11.782347900599827</v>
          </cell>
          <cell r="I978">
            <v>2.656383890317052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10.948081264108351</v>
          </cell>
          <cell r="I979">
            <v>1.0319251854240568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0.87525000000000008</v>
          </cell>
          <cell r="H980">
            <v>11.782347900599827</v>
          </cell>
          <cell r="I980">
            <v>2.656383890317052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10.948081264108351</v>
          </cell>
          <cell r="I981">
            <v>1.0319251854240568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0.88525000000000009</v>
          </cell>
          <cell r="H982">
            <v>11.782347900599827</v>
          </cell>
          <cell r="I982">
            <v>2.656383890317052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0.36728286200833415</v>
          </cell>
          <cell r="G983">
            <v>0.76</v>
          </cell>
          <cell r="H983">
            <v>29.358552631578949</v>
          </cell>
          <cell r="I983">
            <v>0.78947368421052633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30.113636363636363</v>
          </cell>
          <cell r="I984">
            <v>0.77922077922077926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33.970588235294116</v>
          </cell>
          <cell r="I986">
            <v>0.70588235294117652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32.33418367346939</v>
          </cell>
          <cell r="I987">
            <v>0.61224489795918369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32.621951219512198</v>
          </cell>
          <cell r="I988">
            <v>0.73170731707317072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32.33418367346939</v>
          </cell>
          <cell r="I989">
            <v>0.61224489795918369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33.057228915662648</v>
          </cell>
          <cell r="I990">
            <v>0.72289156626506024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6.3125381569473331E-3</v>
          </cell>
          <cell r="G991">
            <v>0.76049999999999995</v>
          </cell>
          <cell r="H991">
            <v>14.464168310322156</v>
          </cell>
          <cell r="I991">
            <v>1.051939513477975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14.008277618592803</v>
          </cell>
          <cell r="I992">
            <v>1.0187838268067493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0.79525000000000001</v>
          </cell>
          <cell r="H993">
            <v>14.5813435211716</v>
          </cell>
          <cell r="I993">
            <v>1.0187838268067493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0.79525000000000001</v>
          </cell>
          <cell r="H994">
            <v>14.397988054071046</v>
          </cell>
          <cell r="I994">
            <v>1.0059729644765796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0.79525000000000001</v>
          </cell>
          <cell r="H995">
            <v>14.397988054071046</v>
          </cell>
          <cell r="I995">
            <v>1.0059729644765796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7.5343093359155205E-3</v>
          </cell>
          <cell r="G996">
            <v>0.79</v>
          </cell>
          <cell r="H996">
            <v>17.827004219409282</v>
          </cell>
          <cell r="I996">
            <v>0.17405063291139242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19.032921810699587</v>
          </cell>
          <cell r="I997">
            <v>0.16975308641975309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19.817073170731707</v>
          </cell>
          <cell r="I998">
            <v>0.1676829268292683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20.682730923694781</v>
          </cell>
          <cell r="I999">
            <v>0.16566265060240964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30.898876404494381</v>
          </cell>
          <cell r="I1000">
            <v>0.1544943820224719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20.682730923694781</v>
          </cell>
          <cell r="I1001">
            <v>0.16566265060240964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30.898876404494381</v>
          </cell>
          <cell r="I1002">
            <v>0.1544943820224719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2.1604086956767528E-2</v>
          </cell>
          <cell r="G1003">
            <v>2.7256740914419697</v>
          </cell>
          <cell r="H1003">
            <v>67.777777777777771</v>
          </cell>
          <cell r="I1003">
            <v>1.4722222222222223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2.9894490035169987</v>
          </cell>
          <cell r="H1004">
            <v>81.388888888888886</v>
          </cell>
          <cell r="I1004">
            <v>1.4722222222222223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3.2239155920281362</v>
          </cell>
          <cell r="H1005">
            <v>81.388888888888886</v>
          </cell>
          <cell r="I1005">
            <v>1.4722222222222223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3.3118405627198126</v>
          </cell>
          <cell r="H1006">
            <v>83.611111111111114</v>
          </cell>
          <cell r="I1006">
            <v>1.4722222222222223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3.7221570926143022</v>
          </cell>
          <cell r="H1007">
            <v>102.77777777777777</v>
          </cell>
          <cell r="I1007">
            <v>1.4722222222222223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3.3411488862837047</v>
          </cell>
          <cell r="H1008">
            <v>80.277777777777771</v>
          </cell>
          <cell r="I1008">
            <v>1.4722222222222223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3.7221570926143022</v>
          </cell>
          <cell r="H1009">
            <v>102.77777777777777</v>
          </cell>
          <cell r="I1009">
            <v>1.4722222222222223</v>
          </cell>
          <cell r="J1009">
            <v>0</v>
          </cell>
          <cell r="K1009">
            <v>10.277777777777779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3.7221570926143022</v>
          </cell>
          <cell r="H1010">
            <v>102.77777777777777</v>
          </cell>
          <cell r="I1010">
            <v>1.4722222222222223</v>
          </cell>
          <cell r="J1010">
            <v>0</v>
          </cell>
          <cell r="K1010">
            <v>15.416666666666664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3.5169988276670576</v>
          </cell>
          <cell r="H1011">
            <v>94.064207650273232</v>
          </cell>
          <cell r="I1011">
            <v>1.4722222222222223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2.2155137185067963E-2</v>
          </cell>
          <cell r="G1012">
            <v>4.0445486518171165</v>
          </cell>
          <cell r="H1012">
            <v>545.83333333333337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4.1031652989449006</v>
          </cell>
          <cell r="H1013">
            <v>545.83333333333337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5.011723329425557</v>
          </cell>
          <cell r="H1014">
            <v>514.58333333333337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5.1582649472450184</v>
          </cell>
          <cell r="H1015">
            <v>530.20833333333337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6.0375146541617823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5.2754982415005864</v>
          </cell>
          <cell r="H1017">
            <v>514.58333333333337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6.4478311840562723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5.8616647127784294</v>
          </cell>
          <cell r="H1021">
            <v>514.58333333333337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7.0339976553341153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5.011723329425557</v>
          </cell>
          <cell r="H1023">
            <v>514.58333333333337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5.1582649472450184</v>
          </cell>
          <cell r="H1024">
            <v>530.20833333333337</v>
          </cell>
          <cell r="I1024">
            <v>3.125</v>
          </cell>
          <cell r="J1024">
            <v>146.77083333333334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6.0375146541617823</v>
          </cell>
          <cell r="H1025">
            <v>571.875</v>
          </cell>
          <cell r="I1025">
            <v>3.125</v>
          </cell>
          <cell r="J1025">
            <v>159.27083333333334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218.33333333333334</v>
          </cell>
          <cell r="I1026">
            <v>2.6666666666666665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1.1000000000000001</v>
          </cell>
          <cell r="H1028">
            <v>300</v>
          </cell>
          <cell r="I1028">
            <v>4.916666666666667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1.1000000000000001</v>
          </cell>
          <cell r="H1031">
            <v>300</v>
          </cell>
          <cell r="I1031">
            <v>4.916666666666667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1.1000000000000001</v>
          </cell>
          <cell r="H1035">
            <v>300</v>
          </cell>
          <cell r="I1035">
            <v>4.916666666666667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3.0582598501452676</v>
          </cell>
          <cell r="H1036">
            <v>39.583333333333336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3.5543191790470527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4.542790152403283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4.6658851113716295</v>
          </cell>
          <cell r="H1039">
            <v>70.833333333333329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4.8651817116060965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4.6658851113716295</v>
          </cell>
          <cell r="H1041">
            <v>70.833333333333329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4.9886508193858976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4.9886508193858976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4.8178066132425448</v>
          </cell>
          <cell r="H1045">
            <v>70.833333333333329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5.0970997502421129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3.0582598501452676</v>
          </cell>
          <cell r="H1047">
            <v>36.458333333333336</v>
          </cell>
          <cell r="I1047">
            <v>2.6666666666666665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3.1148205298431875</v>
          </cell>
          <cell r="H1048">
            <v>59.375</v>
          </cell>
          <cell r="I1048">
            <v>2.6666666666666665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3.7368112543962484</v>
          </cell>
          <cell r="H1049">
            <v>59.375</v>
          </cell>
          <cell r="I1049">
            <v>2.6666666666666665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4.5836862445541549</v>
          </cell>
          <cell r="H1050">
            <v>67.708333333333329</v>
          </cell>
          <cell r="I1050">
            <v>2.6666666666666665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5.8030480656506445</v>
          </cell>
          <cell r="H1051">
            <v>76.041666666666671</v>
          </cell>
          <cell r="I1051">
            <v>2.6666666666666665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4.5836862445541549</v>
          </cell>
          <cell r="H1052">
            <v>67.708333333333329</v>
          </cell>
          <cell r="I1052">
            <v>2.6666666666666665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6.063791082184582</v>
          </cell>
          <cell r="H1053">
            <v>76.041666666666671</v>
          </cell>
          <cell r="I1053">
            <v>2.6666666666666665</v>
          </cell>
          <cell r="J1053">
            <v>0</v>
          </cell>
          <cell r="K1053">
            <v>7.6041666666666679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6.063791082184582</v>
          </cell>
          <cell r="H1054">
            <v>76.041666666666671</v>
          </cell>
          <cell r="I1054">
            <v>2.6666666666666665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4.8847205939820251</v>
          </cell>
          <cell r="H1056">
            <v>67.708333333333329</v>
          </cell>
          <cell r="I1056">
            <v>2.6666666666666665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6.2803550494054594</v>
          </cell>
          <cell r="H1057">
            <v>76.041666666666671</v>
          </cell>
          <cell r="I1057">
            <v>2.6666666666666665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0.17574449705776415</v>
          </cell>
          <cell r="G1061">
            <v>3.0582598501452676</v>
          </cell>
          <cell r="H1061">
            <v>44.791666666666664</v>
          </cell>
          <cell r="I1061">
            <v>2.9166666666666665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3.1096364524023503</v>
          </cell>
          <cell r="H1062">
            <v>59.375</v>
          </cell>
          <cell r="I1062">
            <v>2.9166666666666665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3.6635404454865186</v>
          </cell>
          <cell r="H1063">
            <v>62.5</v>
          </cell>
          <cell r="I1063">
            <v>2.9166666666666665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4.3962485345838216</v>
          </cell>
          <cell r="H1064">
            <v>70.833333333333329</v>
          </cell>
          <cell r="I1064">
            <v>2.9166666666666665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4.4518972502114655</v>
          </cell>
          <cell r="H1065">
            <v>79.166666666666671</v>
          </cell>
          <cell r="I1065">
            <v>2.9166666666666665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4.3962485345838216</v>
          </cell>
          <cell r="H1066">
            <v>70.833333333333329</v>
          </cell>
          <cell r="I1066">
            <v>2.9166666666666665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4.4518972502114655</v>
          </cell>
          <cell r="H1067">
            <v>79.166666666666671</v>
          </cell>
          <cell r="I1067">
            <v>2.9166666666666665</v>
          </cell>
          <cell r="J1067">
            <v>0</v>
          </cell>
          <cell r="K1067">
            <v>7.9166666666666679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4.4518972502114655</v>
          </cell>
          <cell r="H1068">
            <v>79.166666666666671</v>
          </cell>
          <cell r="I1068">
            <v>2.9166666666666665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4.9568960708600146E-2</v>
          </cell>
          <cell r="G1069">
            <v>5.2492519815926224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5.7769363135135645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8.7924970691676432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9.7694411879640501</v>
          </cell>
          <cell r="H1072">
            <v>35.416666666666664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10.657572205051688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9.7694411879640501</v>
          </cell>
          <cell r="H1074">
            <v>35.416666666666664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10.990621336459554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10.990621336459554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0.4995250953603374</v>
          </cell>
          <cell r="G1077">
            <v>2.6963657678780772</v>
          </cell>
          <cell r="H1077">
            <v>66.111111111111114</v>
          </cell>
          <cell r="I1077">
            <v>2.6666666666666665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3.1066822977725672</v>
          </cell>
          <cell r="H1078">
            <v>94.722222222222229</v>
          </cell>
          <cell r="I1078">
            <v>2.6666666666666665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3.2825322391559202</v>
          </cell>
          <cell r="H1079">
            <v>94.722222222222229</v>
          </cell>
          <cell r="I1079">
            <v>2.6666666666666665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3.4290738569753807</v>
          </cell>
          <cell r="H1080">
            <v>101.38888888888889</v>
          </cell>
          <cell r="I1080">
            <v>2.6666666666666665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4.0738569753810081</v>
          </cell>
          <cell r="H1081">
            <v>272.22222222222223</v>
          </cell>
          <cell r="I1081">
            <v>2.6666666666666665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3.4876905041031656</v>
          </cell>
          <cell r="H1082">
            <v>99.166666666666671</v>
          </cell>
          <cell r="I1082">
            <v>2.6666666666666665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4.0738569753810081</v>
          </cell>
          <cell r="H1083">
            <v>272.22222222222223</v>
          </cell>
          <cell r="I1083">
            <v>2.6666666666666665</v>
          </cell>
          <cell r="J1083">
            <v>0</v>
          </cell>
          <cell r="K1083">
            <v>27.222222222222225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4.0738569753810081</v>
          </cell>
          <cell r="H1084">
            <v>272.22222222222223</v>
          </cell>
          <cell r="I1084">
            <v>2.6666666666666665</v>
          </cell>
          <cell r="J1084">
            <v>0</v>
          </cell>
          <cell r="K1084">
            <v>40.833333333333336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3.6342321219226261</v>
          </cell>
          <cell r="H1085">
            <v>113.77260981912146</v>
          </cell>
          <cell r="I1085">
            <v>2.6666666666666665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7.0334445648521121E-2</v>
          </cell>
          <cell r="G1086">
            <v>2.5498241500586163</v>
          </cell>
          <cell r="H1086">
            <v>21.666666666666668</v>
          </cell>
          <cell r="I1086">
            <v>0.95238095238095233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2.8722157092614307</v>
          </cell>
          <cell r="H1087">
            <v>25.238095238095237</v>
          </cell>
          <cell r="I1087">
            <v>0.95238095238095233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3.1652989449003521</v>
          </cell>
          <cell r="H1088">
            <v>27.142857142857142</v>
          </cell>
          <cell r="I1088">
            <v>0.95238095238095233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3.3704572098475967</v>
          </cell>
          <cell r="H1089">
            <v>41.428571428571431</v>
          </cell>
          <cell r="I1089">
            <v>0.95238095238095233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3.2239155920281362</v>
          </cell>
          <cell r="H1090">
            <v>38.571428571428569</v>
          </cell>
          <cell r="I1090">
            <v>0.95238095238095233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3.3704572098475967</v>
          </cell>
          <cell r="H1091">
            <v>41.428571428571431</v>
          </cell>
          <cell r="I1091">
            <v>0.95238095238095233</v>
          </cell>
          <cell r="J1091">
            <v>0</v>
          </cell>
          <cell r="K1091">
            <v>6.2142857142857144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3.3704572098475967</v>
          </cell>
          <cell r="H1092">
            <v>41.428571428571431</v>
          </cell>
          <cell r="I1092">
            <v>0.95238095238095233</v>
          </cell>
          <cell r="J1092">
            <v>0</v>
          </cell>
          <cell r="K1092">
            <v>6.2142857142857144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3.8100820633059791</v>
          </cell>
          <cell r="H1093">
            <v>61.904761904761905</v>
          </cell>
          <cell r="I1093">
            <v>0.95238095238095233</v>
          </cell>
          <cell r="J1093">
            <v>0</v>
          </cell>
          <cell r="K1093">
            <v>9.2857142857142847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0.14797780571923375</v>
          </cell>
          <cell r="G1094">
            <v>3.3411488862837047</v>
          </cell>
          <cell r="H1094">
            <v>63.888888888888886</v>
          </cell>
          <cell r="I1094">
            <v>2.1111111111111112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3.8100820633059791</v>
          </cell>
          <cell r="H1095">
            <v>63.888888888888886</v>
          </cell>
          <cell r="I1095">
            <v>2.1111111111111112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3.8100820633059791</v>
          </cell>
          <cell r="H1096">
            <v>63.888888888888886</v>
          </cell>
          <cell r="I1096">
            <v>2.1111111111111112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4.2497069167643611</v>
          </cell>
          <cell r="H1097">
            <v>69.444444444444443</v>
          </cell>
          <cell r="I1097">
            <v>2.1111111111111112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7.0339976553341153</v>
          </cell>
          <cell r="H1098">
            <v>147.22222222222223</v>
          </cell>
          <cell r="I1098">
            <v>2.1111111111111112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4.1031652989449006</v>
          </cell>
          <cell r="H1099">
            <v>66.666666666666671</v>
          </cell>
          <cell r="I1099">
            <v>2.1111111111111112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7.0339976553341153</v>
          </cell>
          <cell r="H1100">
            <v>147.22222222222223</v>
          </cell>
          <cell r="I1100">
            <v>2.1111111111111112</v>
          </cell>
          <cell r="J1100">
            <v>0</v>
          </cell>
          <cell r="K1100">
            <v>14.722222222222223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7.0339976553341153</v>
          </cell>
          <cell r="H1101">
            <v>147.22222222222223</v>
          </cell>
          <cell r="I1101">
            <v>2.1111111111111112</v>
          </cell>
          <cell r="J1101">
            <v>0</v>
          </cell>
          <cell r="K1101">
            <v>22.083333333333332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4.1031652989449006</v>
          </cell>
          <cell r="H1102">
            <v>66.666666666666671</v>
          </cell>
          <cell r="I1102">
            <v>2.1111111111111112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3.8988872031426218E-3</v>
          </cell>
          <cell r="G1103">
            <v>0.7</v>
          </cell>
          <cell r="H1103">
            <v>104.16666666666667</v>
          </cell>
          <cell r="I1103">
            <v>4.583333333333333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9.1910841605651657E-3</v>
          </cell>
          <cell r="G1105">
            <v>1</v>
          </cell>
          <cell r="H1105">
            <v>72.916666666666671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79.166666666666671</v>
          </cell>
          <cell r="I1106">
            <v>3.5416666666666665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1.1000000000000001</v>
          </cell>
          <cell r="H1107">
            <v>77.083333333333329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77.083333333333329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77.083333333333329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11.340206185567011</v>
          </cell>
          <cell r="I1112">
            <v>6.8728522336769765E-2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14.948453608247423</v>
          </cell>
          <cell r="I1113">
            <v>6.8728522336769765E-2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14.948453608247423</v>
          </cell>
          <cell r="I1114">
            <v>6.8728522336769765E-2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313.09072299390527</v>
          </cell>
          <cell r="I1115">
            <v>0.78272680748476309</v>
          </cell>
          <cell r="J1115">
            <v>31.309072299390525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313.09072299390527</v>
          </cell>
          <cell r="I1116">
            <v>0.78272680748476309</v>
          </cell>
          <cell r="J1116">
            <v>137.75991811731831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313.09072299390527</v>
          </cell>
          <cell r="I1117">
            <v>0.78272680748476309</v>
          </cell>
          <cell r="J1117">
            <v>31.309072299390525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247.86348903684166</v>
          </cell>
          <cell r="I1118">
            <v>0.65227233957063602</v>
          </cell>
          <cell r="J1118">
            <v>24.786348903684168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247.86348903684166</v>
          </cell>
          <cell r="I1119">
            <v>0.65227233957063602</v>
          </cell>
          <cell r="J1119">
            <v>64.44450714957884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247.86348903684166</v>
          </cell>
          <cell r="I1120">
            <v>0.65227233957063602</v>
          </cell>
          <cell r="J1120">
            <v>54.529967588105166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199.03624533183978</v>
          </cell>
          <cell r="I1121">
            <v>0.55909057677483087</v>
          </cell>
          <cell r="J1121">
            <v>19.903624533183979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7.5500790905726383E-3</v>
          </cell>
          <cell r="G1122">
            <v>2</v>
          </cell>
          <cell r="H1122">
            <v>281.42857142857144</v>
          </cell>
          <cell r="I1122">
            <v>2.2857142857142856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281.42857142857144</v>
          </cell>
          <cell r="I1123">
            <v>2.2857142857142856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2.4500000000000002</v>
          </cell>
          <cell r="H1124">
            <v>310</v>
          </cell>
          <cell r="I1124">
            <v>2.2857142857142856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267.14285714285717</v>
          </cell>
          <cell r="I1125">
            <v>2.2857142857142856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2.4500000000000002</v>
          </cell>
          <cell r="H1126">
            <v>310</v>
          </cell>
          <cell r="I1126">
            <v>2.2857142857142856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0.38225912428488124</v>
          </cell>
          <cell r="G1127">
            <v>0.97474999999999989</v>
          </cell>
          <cell r="H1127">
            <v>35.156696519952256</v>
          </cell>
          <cell r="I1127">
            <v>1.0633405374654747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0.97474999999999989</v>
          </cell>
          <cell r="H1128">
            <v>29.297247099960213</v>
          </cell>
          <cell r="I1128">
            <v>0.88611711455456221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5.2310654685494216</v>
          </cell>
          <cell r="I1129">
            <v>6.4184852374839535E-2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5.7535959974984365</v>
          </cell>
          <cell r="I1130">
            <v>6.2539086929330828E-2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6.3953488372093021</v>
          </cell>
          <cell r="I1131">
            <v>5.8139534883720929E-2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5.2260256075254773E-2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9.9496523615439934</v>
          </cell>
          <cell r="I1133">
            <v>4.7950131862862622E-2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53.246753246753244</v>
          </cell>
          <cell r="I1134">
            <v>1.3852813852813852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49.572649572649574</v>
          </cell>
          <cell r="I1135">
            <v>1.3675213675213675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69.662921348314612</v>
          </cell>
          <cell r="I1136">
            <v>1.1985018726591761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48.333333333333336</v>
          </cell>
          <cell r="I1137">
            <v>1.3333333333333333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68.131868131868131</v>
          </cell>
          <cell r="I1138">
            <v>1.1721611721611722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46.586345381526101</v>
          </cell>
          <cell r="I1139">
            <v>1.285140562248996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66.666666666666671</v>
          </cell>
          <cell r="I1140">
            <v>1.1469534050179211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0.60794531691598952</v>
          </cell>
          <cell r="G1141">
            <v>0.77</v>
          </cell>
          <cell r="H1141">
            <v>23.077853432748974</v>
          </cell>
          <cell r="I1141">
            <v>0.7191399086692315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29.444444444444443</v>
          </cell>
          <cell r="I1143">
            <v>0.55555555555555558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29.444444444444443</v>
          </cell>
          <cell r="I1145">
            <v>0.55555555555555558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2.2454797085565944E-3</v>
          </cell>
          <cell r="G1146">
            <v>0.78</v>
          </cell>
          <cell r="H1146">
            <v>44.780219780219781</v>
          </cell>
          <cell r="I1146">
            <v>1.4652014652014651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44.755877034358051</v>
          </cell>
          <cell r="I1147">
            <v>1.4466546112115732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44.780219780219781</v>
          </cell>
          <cell r="I1148">
            <v>1.4652014652014651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62.767857142857146</v>
          </cell>
          <cell r="I1149">
            <v>1.4285714285714286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75.882352941176464</v>
          </cell>
          <cell r="I1150">
            <v>1.3445378151260505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0.87269858200359229</v>
          </cell>
          <cell r="G1151">
            <v>0.37430809149287547</v>
          </cell>
          <cell r="H1151">
            <v>4798.9330145229314</v>
          </cell>
          <cell r="I1151">
            <v>32.64580281988389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5061.5584767364226</v>
          </cell>
          <cell r="I1152">
            <v>34.432370590043696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0.40626810387690959</v>
          </cell>
          <cell r="H1153">
            <v>5061.5584767364226</v>
          </cell>
          <cell r="I1153">
            <v>34.432370590043696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0.42765063565990485</v>
          </cell>
          <cell r="H1154">
            <v>5061.5584767364226</v>
          </cell>
          <cell r="I1154">
            <v>34.432370590043696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0.4779624751493054</v>
          </cell>
          <cell r="H1155">
            <v>5509.1792944069903</v>
          </cell>
          <cell r="I1155">
            <v>34.432370590043696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0.45140900430767733</v>
          </cell>
          <cell r="H1156">
            <v>5061.5584767364226</v>
          </cell>
          <cell r="I1156">
            <v>34.432370590043696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0.50783512984613699</v>
          </cell>
          <cell r="H1157">
            <v>5509.1792944069903</v>
          </cell>
          <cell r="I1157">
            <v>34.432370590043696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0.4779624751493054</v>
          </cell>
          <cell r="H1158">
            <v>5061.5584767364226</v>
          </cell>
          <cell r="I1158">
            <v>34.432370590043696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0.54169080516921275</v>
          </cell>
          <cell r="H1159">
            <v>5509.1792944069903</v>
          </cell>
          <cell r="I1159">
            <v>34.432370590043696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0.12730141799640768</v>
          </cell>
          <cell r="G1160">
            <v>1.1519614143855001</v>
          </cell>
          <cell r="H1160">
            <v>6266.6914473879524</v>
          </cell>
          <cell r="I1160">
            <v>18.937803824524028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1.2555989801892915</v>
          </cell>
          <cell r="H1161">
            <v>6266.6914473879524</v>
          </cell>
          <cell r="I1161">
            <v>18.937803824524028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1.2756371740545605</v>
          </cell>
          <cell r="H1162">
            <v>6266.6914473879524</v>
          </cell>
          <cell r="I1162">
            <v>18.937803824524028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1.3427975589919237</v>
          </cell>
          <cell r="H1163">
            <v>6266.6914473879524</v>
          </cell>
          <cell r="I1163">
            <v>18.937803824524028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1.5008305122108097</v>
          </cell>
          <cell r="H1164">
            <v>6886.4741180087385</v>
          </cell>
          <cell r="I1164">
            <v>18.937803824524028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1.4174227415084442</v>
          </cell>
          <cell r="H1165">
            <v>6266.6914473879524</v>
          </cell>
          <cell r="I1165">
            <v>18.937803824524028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1.5945160285786506</v>
          </cell>
          <cell r="H1166">
            <v>6886.4741180087385</v>
          </cell>
          <cell r="I1166">
            <v>18.937803824524028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1.5945160285786506</v>
          </cell>
          <cell r="H1167">
            <v>6886.4741180087385</v>
          </cell>
          <cell r="I1167">
            <v>18.937803824524028</v>
          </cell>
          <cell r="J1167">
            <v>0</v>
          </cell>
          <cell r="K1167">
            <v>688.6474118008739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1.5945160285786506</v>
          </cell>
          <cell r="H1168">
            <v>6886.4741180087385</v>
          </cell>
          <cell r="I1168">
            <v>18.937803824524028</v>
          </cell>
          <cell r="J1168">
            <v>0</v>
          </cell>
          <cell r="K1168">
            <v>1032.9711177013107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1.5008305122108097</v>
          </cell>
          <cell r="H1169">
            <v>6266.6914473879524</v>
          </cell>
          <cell r="I1169">
            <v>18.937803824524028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1.7008495654060805</v>
          </cell>
          <cell r="H1170">
            <v>6886.4741180087385</v>
          </cell>
          <cell r="I1170">
            <v>18.937803824524028</v>
          </cell>
          <cell r="J1170">
            <v>0</v>
          </cell>
          <cell r="K1170">
            <v>1032.9711177013107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0.49013067139416971</v>
          </cell>
          <cell r="G1171">
            <v>0.7</v>
          </cell>
          <cell r="H1171">
            <v>52.560439969176251</v>
          </cell>
          <cell r="I1171">
            <v>0.4277070160240386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61.463082302713701</v>
          </cell>
          <cell r="I1172">
            <v>0.4277070160240386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0.30592159686279435</v>
          </cell>
          <cell r="G1173">
            <v>0.45</v>
          </cell>
          <cell r="H1173">
            <v>37.701581412489269</v>
          </cell>
          <cell r="I1173">
            <v>0.4277070160240386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0.20394773124186291</v>
          </cell>
          <cell r="G1174">
            <v>0.6</v>
          </cell>
          <cell r="H1174">
            <v>51.372364924665021</v>
          </cell>
          <cell r="I1174">
            <v>0.4277070160240386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4.0873650441897953E-2</v>
          </cell>
          <cell r="G1175">
            <v>10</v>
          </cell>
          <cell r="H1175">
            <v>92.998482973791027</v>
          </cell>
          <cell r="I1175">
            <v>4.7852631976013074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76.103504888536023</v>
          </cell>
          <cell r="I1176">
            <v>4.5899646778998626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91.358177884712831</v>
          </cell>
          <cell r="I1177">
            <v>5.4606870986280347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83.436802453689495</v>
          </cell>
          <cell r="I1178">
            <v>4.602572767458625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5.191784363548492E-2</v>
          </cell>
          <cell r="G1179">
            <v>41.1</v>
          </cell>
          <cell r="H1179">
            <v>93.39296921838816</v>
          </cell>
          <cell r="I1179">
            <v>1.8851992166924549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76.426325055964128</v>
          </cell>
          <cell r="I1180">
            <v>1.610394782596418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84.669763746009082</v>
          </cell>
          <cell r="I1181">
            <v>0.89858344507898613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44.556521739130432</v>
          </cell>
          <cell r="H1182">
            <v>78.621923478437012</v>
          </cell>
          <cell r="I1182">
            <v>0.85522357105803182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46.784347826086957</v>
          </cell>
          <cell r="H1183">
            <v>73.006071801405795</v>
          </cell>
          <cell r="I1183">
            <v>0.81395626690186407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81.891372024005392</v>
          </cell>
          <cell r="I1184">
            <v>8.721862953369051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67.01421605892422</v>
          </cell>
          <cell r="I1185">
            <v>7.1373673922823659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19.399999999999999</v>
          </cell>
          <cell r="H1186">
            <v>59.238487036634311</v>
          </cell>
          <cell r="I1186">
            <v>5.7838663075931454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55.007166534017578</v>
          </cell>
          <cell r="I1187">
            <v>5.5029391222448396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21.360937500000002</v>
          </cell>
          <cell r="H1188">
            <v>51.078083210159164</v>
          </cell>
          <cell r="I1188">
            <v>5.2356579575338422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2.152578074478868E-2</v>
          </cell>
          <cell r="G1189">
            <v>13.5</v>
          </cell>
          <cell r="H1189">
            <v>81.891372024005392</v>
          </cell>
          <cell r="I1189">
            <v>8.340401476332211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67.01421605892422</v>
          </cell>
          <cell r="I1190">
            <v>7.0513536604675595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68.024927263257055</v>
          </cell>
          <cell r="I1191">
            <v>5.4943387327292035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14.343700000000002</v>
          </cell>
          <cell r="H1192">
            <v>64.165958983516646</v>
          </cell>
          <cell r="I1192">
            <v>5.2085910615201065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15.060885000000003</v>
          </cell>
          <cell r="H1193">
            <v>60.499332755887124</v>
          </cell>
          <cell r="I1193">
            <v>4.9372498808619874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86.304208059140237</v>
          </cell>
          <cell r="I1194">
            <v>9.1028550470379042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70.625374843813617</v>
          </cell>
          <cell r="I1195">
            <v>7.6441647818176586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73.557667646417997</v>
          </cell>
          <cell r="I1196">
            <v>12.040668458538761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69.319871650520071</v>
          </cell>
          <cell r="I1197">
            <v>11.40283091974578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65.358736127633222</v>
          </cell>
          <cell r="I1198">
            <v>10.799241326538027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15.054945054945055</v>
          </cell>
          <cell r="H1199">
            <v>509.766874839151</v>
          </cell>
          <cell r="I1199">
            <v>27.523251886627747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296.81135573825793</v>
          </cell>
          <cell r="I1200">
            <v>28.708206851793367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167.68996602559412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105.71169896351547</v>
          </cell>
          <cell r="I1202">
            <v>1.0422102711403398</v>
          </cell>
          <cell r="J1202">
            <v>0</v>
          </cell>
          <cell r="K1202">
            <v>10.571169896351549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105.71169896351547</v>
          </cell>
          <cell r="I1203">
            <v>1.0422102711403398</v>
          </cell>
          <cell r="J1203">
            <v>0</v>
          </cell>
          <cell r="K1203">
            <v>15.85675484452732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98.480901139606303</v>
          </cell>
          <cell r="I1204">
            <v>0.71672795842677472</v>
          </cell>
          <cell r="J1204">
            <v>0</v>
          </cell>
          <cell r="K1204">
            <v>14.772135170940945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3.7906133632740382E-2</v>
          </cell>
          <cell r="G1205">
            <v>41.6</v>
          </cell>
          <cell r="H1205">
            <v>19.766996212851847</v>
          </cell>
          <cell r="I1205">
            <v>1.4475999634765355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0.11363564196771578</v>
          </cell>
          <cell r="G1206">
            <v>59.001096914997611</v>
          </cell>
          <cell r="H1206">
            <v>31.107112877950648</v>
          </cell>
          <cell r="I1206">
            <v>0.84270712793396041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0.19505808918760603</v>
          </cell>
          <cell r="G1207">
            <v>50.116499999999995</v>
          </cell>
          <cell r="H1207">
            <v>23.290095653517316</v>
          </cell>
          <cell r="I1207">
            <v>1.0223612210273088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60.040593750000006</v>
          </cell>
          <cell r="H1208">
            <v>21.075279621034834</v>
          </cell>
          <cell r="I1208">
            <v>0.92224926317389644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60.040593750000006</v>
          </cell>
          <cell r="H1209">
            <v>20.853670722456549</v>
          </cell>
          <cell r="I1209">
            <v>0.91853297841089832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0.19505808918760603</v>
          </cell>
          <cell r="G1210">
            <v>58.185142857142857</v>
          </cell>
          <cell r="H1210">
            <v>23.739923911618586</v>
          </cell>
          <cell r="I1210">
            <v>1.1029769471832198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62.560191999999986</v>
          </cell>
          <cell r="H1211">
            <v>23.169511975391082</v>
          </cell>
          <cell r="I1211">
            <v>1.0813281055819752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63.587452952380957</v>
          </cell>
          <cell r="H1212">
            <v>22.555174941220358</v>
          </cell>
          <cell r="I1212">
            <v>1.058360427608555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1.276336959336172E-3</v>
          </cell>
          <cell r="G1213">
            <v>151.13024118738406</v>
          </cell>
          <cell r="H1213">
            <v>24.675005760387791</v>
          </cell>
          <cell r="I1213">
            <v>1.6138223295769607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162.49400519480514</v>
          </cell>
          <cell r="H1214">
            <v>24.076955937004545</v>
          </cell>
          <cell r="I1214">
            <v>1.5792753591546116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165.16221546072973</v>
          </cell>
          <cell r="H1215">
            <v>23.43285273465316</v>
          </cell>
          <cell r="I1215">
            <v>1.542764572707114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0.18950012893870682</v>
          </cell>
          <cell r="G1216">
            <v>68.800000000000011</v>
          </cell>
          <cell r="H1216">
            <v>25.728873751825518</v>
          </cell>
          <cell r="I1216">
            <v>0.95197520430823357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73.973199999999977</v>
          </cell>
          <cell r="H1217">
            <v>25.079423471236673</v>
          </cell>
          <cell r="I1217">
            <v>0.93255791555735845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75.187866666666665</v>
          </cell>
          <cell r="H1218">
            <v>24.379961672002583</v>
          </cell>
          <cell r="I1218">
            <v>0.91199363322246163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178.70129870129873</v>
          </cell>
          <cell r="H1219">
            <v>26.519685829641755</v>
          </cell>
          <cell r="I1219">
            <v>1.4031762852516505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192.13818181818175</v>
          </cell>
          <cell r="H1220">
            <v>25.846861793058345</v>
          </cell>
          <cell r="I1220">
            <v>1.3717423105582471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195.29316017316017</v>
          </cell>
          <cell r="H1221">
            <v>25.122226320162898</v>
          </cell>
          <cell r="I1221">
            <v>1.3385842389507552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1.9413185821910445E-3</v>
          </cell>
          <cell r="G1222">
            <v>71.2</v>
          </cell>
          <cell r="H1222">
            <v>36.267274458920738</v>
          </cell>
          <cell r="I1222">
            <v>0.88866669837763734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74.405995000000004</v>
          </cell>
          <cell r="H1223">
            <v>35.488311267501004</v>
          </cell>
          <cell r="I1223">
            <v>0.76303104475159567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78.331812999999983</v>
          </cell>
          <cell r="H1224">
            <v>34.529354833923151</v>
          </cell>
          <cell r="I1224">
            <v>0.74664261354618167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79.618049666666678</v>
          </cell>
          <cell r="H1225">
            <v>33.496553074550093</v>
          </cell>
          <cell r="I1225">
            <v>0.72932502507222141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15.054945054945055</v>
          </cell>
          <cell r="H1226">
            <v>509.766874839151</v>
          </cell>
          <cell r="I1226">
            <v>27.523251886627747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321.89335003844536</v>
          </cell>
          <cell r="I1227">
            <v>42.001696420220298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124.59586655749499</v>
          </cell>
          <cell r="I1228">
            <v>7.6865611655615886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31.628465964377018</v>
          </cell>
          <cell r="I1229">
            <v>0.94442754506631377</v>
          </cell>
          <cell r="J1229">
            <v>0</v>
          </cell>
          <cell r="K1229">
            <v>3.1628465964377019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31.628465964377018</v>
          </cell>
          <cell r="I1230">
            <v>0.94442754506631377</v>
          </cell>
          <cell r="J1230">
            <v>0</v>
          </cell>
          <cell r="K1230">
            <v>4.7442698946565525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24.397668140467836</v>
          </cell>
          <cell r="I1231">
            <v>0.6189452323527489</v>
          </cell>
          <cell r="J1231">
            <v>0</v>
          </cell>
          <cell r="K1231">
            <v>3.6596502210701751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1.7661069761117233E-2</v>
          </cell>
          <cell r="G1232">
            <v>64.599999999999994</v>
          </cell>
          <cell r="H1232">
            <v>10.768508911922947</v>
          </cell>
          <cell r="I1232">
            <v>0.76262839250749126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1.7916106938652854E-2</v>
          </cell>
          <cell r="G1233">
            <v>59.9</v>
          </cell>
          <cell r="H1233">
            <v>13.984619853431363</v>
          </cell>
          <cell r="I1233">
            <v>0.85290975589273033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2.1304735569237968E-2</v>
          </cell>
          <cell r="G1234">
            <v>73.5</v>
          </cell>
          <cell r="H1234">
            <v>13.111528865443415</v>
          </cell>
          <cell r="I1234">
            <v>0.73486159902435544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1.1876539219339134E-2</v>
          </cell>
          <cell r="G1235">
            <v>83.1</v>
          </cell>
          <cell r="H1235">
            <v>13.887761511437242</v>
          </cell>
          <cell r="I1235">
            <v>0.76824555652708382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73.910953220338982</v>
          </cell>
          <cell r="H1236">
            <v>12.813298094832295</v>
          </cell>
          <cell r="I1236">
            <v>0.64224841199281879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79.314304000000007</v>
          </cell>
          <cell r="H1237">
            <v>12.540585485874045</v>
          </cell>
          <cell r="I1237">
            <v>0.65043008288380477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79.314304000000007</v>
          </cell>
          <cell r="H1238">
            <v>12.428449504981327</v>
          </cell>
          <cell r="I1238">
            <v>0.64387608062378132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69.599999999999994</v>
          </cell>
          <cell r="H1239">
            <v>14.735759576800188</v>
          </cell>
          <cell r="I1239">
            <v>0.56394435718973646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70.254995348837213</v>
          </cell>
          <cell r="H1240">
            <v>14.498514278793014</v>
          </cell>
          <cell r="I1240">
            <v>0.48101209350691232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71.308820279069764</v>
          </cell>
          <cell r="H1241">
            <v>13.985780932059672</v>
          </cell>
          <cell r="I1241">
            <v>0.46609915183236572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72.47973686821706</v>
          </cell>
          <cell r="H1242">
            <v>13.759839398423811</v>
          </cell>
          <cell r="I1242">
            <v>0.45965488856231362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15.054945054945055</v>
          </cell>
          <cell r="H1243">
            <v>509.766874839151</v>
          </cell>
          <cell r="I1243">
            <v>27.523251886627747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321.89335003844536</v>
          </cell>
          <cell r="I1244">
            <v>42.001696420220298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124.59586655749499</v>
          </cell>
          <cell r="I1245">
            <v>7.6865611655615886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31.628465964377018</v>
          </cell>
          <cell r="I1246">
            <v>0.94442754506631377</v>
          </cell>
          <cell r="J1246">
            <v>0</v>
          </cell>
          <cell r="K1246">
            <v>3.1628465964377019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31.628465964377018</v>
          </cell>
          <cell r="I1247">
            <v>0.94442754506631377</v>
          </cell>
          <cell r="J1247">
            <v>0</v>
          </cell>
          <cell r="K1247">
            <v>4.7442698946565525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24.397668140467836</v>
          </cell>
          <cell r="I1248">
            <v>0.6189452323527489</v>
          </cell>
          <cell r="J1248">
            <v>0</v>
          </cell>
          <cell r="K1248">
            <v>3.6596502210701751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5.7231127664125409E-3</v>
          </cell>
          <cell r="G1249">
            <v>24.9</v>
          </cell>
          <cell r="H1249">
            <v>65.623659471848953</v>
          </cell>
          <cell r="I1249">
            <v>1.1277504944989922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4.1669286947480629E-2</v>
          </cell>
          <cell r="G1250">
            <v>31.8</v>
          </cell>
          <cell r="H1250">
            <v>49.284085699355117</v>
          </cell>
          <cell r="I1250">
            <v>1.7800325016548759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34.012293333333332</v>
          </cell>
          <cell r="H1251">
            <v>111.15423165455991</v>
          </cell>
          <cell r="I1251">
            <v>2.8835593985093739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0.66900000000000004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51.223333333333322</v>
          </cell>
          <cell r="H1252">
            <v>87.066855239390549</v>
          </cell>
          <cell r="I1252">
            <v>1.8620595615647806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0.68600000000000005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52.760033333333325</v>
          </cell>
          <cell r="H1253">
            <v>83.930391471645976</v>
          </cell>
          <cell r="I1253">
            <v>1.7473537243607391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0.68600000000000005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54.467477777777766</v>
          </cell>
          <cell r="H1254">
            <v>80.652999864807356</v>
          </cell>
          <cell r="I1254">
            <v>1.6313703817438956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0.68600000000000005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7.1694314682764137E-3</v>
          </cell>
          <cell r="G1255">
            <v>44.4</v>
          </cell>
          <cell r="H1255">
            <v>78.251651472240624</v>
          </cell>
          <cell r="I1255">
            <v>1.4699249951548816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55.465759124999998</v>
          </cell>
          <cell r="H1256">
            <v>109.84805980242103</v>
          </cell>
          <cell r="I1256">
            <v>1.4054863935944411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55.465759124999998</v>
          </cell>
          <cell r="H1257">
            <v>109.17122038462085</v>
          </cell>
          <cell r="I1257">
            <v>1.3928287401608184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55.465759124999998</v>
          </cell>
          <cell r="H1258">
            <v>108.41917658706507</v>
          </cell>
          <cell r="I1258">
            <v>1.3787646807901266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29.910586374710039</v>
          </cell>
          <cell r="I1259">
            <v>0.69216217975744099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69.599999999999994</v>
          </cell>
          <cell r="H1260">
            <v>14.735759576800188</v>
          </cell>
          <cell r="I1260">
            <v>0.56394435718973646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70.254995348837213</v>
          </cell>
          <cell r="H1261">
            <v>14.498514278793014</v>
          </cell>
          <cell r="I1261">
            <v>0.48101209350691232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71.308820279069764</v>
          </cell>
          <cell r="H1262">
            <v>13.985780932059672</v>
          </cell>
          <cell r="I1262">
            <v>0.46609915183236572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72.47973686821706</v>
          </cell>
          <cell r="H1263">
            <v>13.759839398423811</v>
          </cell>
          <cell r="I1263">
            <v>0.45965488856231362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15.054945054945055</v>
          </cell>
          <cell r="H1264">
            <v>509.766874839151</v>
          </cell>
          <cell r="I1264">
            <v>27.523251886627747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123.37109570979237</v>
          </cell>
          <cell r="I1265">
            <v>7.821710161244849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28.337752881271772</v>
          </cell>
          <cell r="I1266">
            <v>0.94008412101518968</v>
          </cell>
          <cell r="J1266">
            <v>0</v>
          </cell>
          <cell r="K1266">
            <v>2.8337752881271774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28.337752881271772</v>
          </cell>
          <cell r="I1267">
            <v>0.94008412101518968</v>
          </cell>
          <cell r="J1267">
            <v>0</v>
          </cell>
          <cell r="K1267">
            <v>4.2506629321907656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21.106955057362597</v>
          </cell>
          <cell r="I1268">
            <v>0.61460180830162481</v>
          </cell>
          <cell r="J1268">
            <v>0</v>
          </cell>
          <cell r="K1268">
            <v>3.1660432586043896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8.5846691496188118E-3</v>
          </cell>
          <cell r="G1269">
            <v>28.8</v>
          </cell>
          <cell r="H1269">
            <v>22.723936545965508</v>
          </cell>
          <cell r="I1269">
            <v>0.49266650966100967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1.3889762315826877E-2</v>
          </cell>
          <cell r="G1270">
            <v>41.8</v>
          </cell>
          <cell r="H1270">
            <v>25.315502482940353</v>
          </cell>
          <cell r="I1270">
            <v>0.89918655203525588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44.304566250000001</v>
          </cell>
          <cell r="H1271">
            <v>46.45065436593984</v>
          </cell>
          <cell r="I1271">
            <v>0.65491941165536471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0.67549999999999999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44.339850538755655</v>
          </cell>
          <cell r="H1272">
            <v>40.181668966817952</v>
          </cell>
          <cell r="I1272">
            <v>0.92953265988110545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0.66300000000000003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48.177331583333341</v>
          </cell>
          <cell r="H1273">
            <v>38.767820776612481</v>
          </cell>
          <cell r="I1273">
            <v>0.86182304710111424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0.66300000000000003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49.736468527777774</v>
          </cell>
          <cell r="H1274">
            <v>37.29044544724421</v>
          </cell>
          <cell r="I1274">
            <v>0.79486550907157061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0.66300000000000003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2.7881122376630504E-3</v>
          </cell>
          <cell r="G1275">
            <v>56.565382500000005</v>
          </cell>
          <cell r="H1275">
            <v>78.365614182794545</v>
          </cell>
          <cell r="I1275">
            <v>1.1078791437605595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56.565382500000005</v>
          </cell>
          <cell r="H1276">
            <v>78.365614182794545</v>
          </cell>
          <cell r="I1276">
            <v>1.1078791437605595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56.565382500000005</v>
          </cell>
          <cell r="H1277">
            <v>77.885876856599452</v>
          </cell>
          <cell r="I1277">
            <v>1.0974193679535218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56.565382500000005</v>
          </cell>
          <cell r="H1278">
            <v>77.352835383049324</v>
          </cell>
          <cell r="I1278">
            <v>1.0852388012383443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2.7241603483008662E-3</v>
          </cell>
          <cell r="G1279">
            <v>69.599999999999994</v>
          </cell>
          <cell r="H1279">
            <v>14.735759576800188</v>
          </cell>
          <cell r="I1279">
            <v>0.56394435718973646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70.254995348837213</v>
          </cell>
          <cell r="H1280">
            <v>14.498514278793014</v>
          </cell>
          <cell r="I1280">
            <v>0.48101209350691232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71.308820279069764</v>
          </cell>
          <cell r="H1281">
            <v>13.985780932059672</v>
          </cell>
          <cell r="I1281">
            <v>0.46609915183236572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72.47973686821706</v>
          </cell>
          <cell r="H1282">
            <v>13.759839398423811</v>
          </cell>
          <cell r="I1282">
            <v>0.45965488856231362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10.52990832907715</v>
          </cell>
          <cell r="I1283">
            <v>0.34924613772902946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75.485831158952649</v>
          </cell>
          <cell r="H1284">
            <v>10.192732436699623</v>
          </cell>
          <cell r="I1284">
            <v>0.21744254916312333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77.501367307259585</v>
          </cell>
          <cell r="H1285">
            <v>9.9154180761290291</v>
          </cell>
          <cell r="I1285">
            <v>0.21225219828173394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78.773967755654667</v>
          </cell>
          <cell r="H1286">
            <v>9.616748867113845</v>
          </cell>
          <cell r="I1286">
            <v>0.20679087632979709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15.054945054945055</v>
          </cell>
          <cell r="H1287">
            <v>509.766874839151</v>
          </cell>
          <cell r="I1287">
            <v>27.523251886627747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70.243907498936608</v>
          </cell>
          <cell r="I1288">
            <v>4.4008308033208738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25.826149437780238</v>
          </cell>
          <cell r="I1289">
            <v>0.93676904658364624</v>
          </cell>
          <cell r="J1289">
            <v>0</v>
          </cell>
          <cell r="K1289">
            <v>2.5826149437780241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25.826149437780238</v>
          </cell>
          <cell r="I1290">
            <v>0.93676904658364624</v>
          </cell>
          <cell r="J1290">
            <v>0</v>
          </cell>
          <cell r="K1290">
            <v>3.8739224156670353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18.595351613871063</v>
          </cell>
          <cell r="I1291">
            <v>0.61128673387008137</v>
          </cell>
          <cell r="J1291">
            <v>0</v>
          </cell>
          <cell r="K1291">
            <v>2.7893027420806593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0.51424977443237496</v>
          </cell>
          <cell r="G1292">
            <v>2.6957796014067998</v>
          </cell>
          <cell r="H1292">
            <v>619.78267062078646</v>
          </cell>
          <cell r="I1292">
            <v>32.162834856171543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2.7029322075269961</v>
          </cell>
          <cell r="H1293">
            <v>604.24494350215946</v>
          </cell>
          <cell r="I1293">
            <v>31.356524233036318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3.0723329425556858</v>
          </cell>
          <cell r="H1294">
            <v>604.24494350215946</v>
          </cell>
          <cell r="I1294">
            <v>31.356524233036318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3.4137032695063176</v>
          </cell>
          <cell r="H1295">
            <v>664.66943785237549</v>
          </cell>
          <cell r="I1295">
            <v>31.356524233036318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3.4137032695063176</v>
          </cell>
          <cell r="H1296">
            <v>664.66943785237549</v>
          </cell>
          <cell r="I1296">
            <v>31.356524233036318</v>
          </cell>
          <cell r="J1296">
            <v>0</v>
          </cell>
          <cell r="K1296">
            <v>66.466943785237547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3.4137032695063176</v>
          </cell>
          <cell r="H1297">
            <v>664.66943785237549</v>
          </cell>
          <cell r="I1297">
            <v>31.356524233036318</v>
          </cell>
          <cell r="J1297">
            <v>0</v>
          </cell>
          <cell r="K1297">
            <v>99.700415677856327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6.5449971291393169E-2</v>
          </cell>
          <cell r="G1298">
            <v>17.819460726846426</v>
          </cell>
          <cell r="H1298">
            <v>31.824527374623184</v>
          </cell>
          <cell r="I1298">
            <v>0.30819236965627922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17.819460726846426</v>
          </cell>
          <cell r="H1299">
            <v>36.775009410675686</v>
          </cell>
          <cell r="I1299">
            <v>0.30819236965627922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20.249387189598213</v>
          </cell>
          <cell r="H1300">
            <v>36.775009410675686</v>
          </cell>
          <cell r="I1300">
            <v>0.30819236965627922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22.499319099553563</v>
          </cell>
          <cell r="H1301">
            <v>40.45251035174325</v>
          </cell>
          <cell r="I1301">
            <v>0.30819236965627922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22.499319099553563</v>
          </cell>
          <cell r="H1302">
            <v>40.45251035174325</v>
          </cell>
          <cell r="I1302">
            <v>0.30819236965627922</v>
          </cell>
          <cell r="J1302">
            <v>0</v>
          </cell>
          <cell r="K1302">
            <v>4.0452510351743252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22.499319099553563</v>
          </cell>
          <cell r="H1303">
            <v>40.45251035174325</v>
          </cell>
          <cell r="I1303">
            <v>0.30819236965627922</v>
          </cell>
          <cell r="J1303">
            <v>0</v>
          </cell>
          <cell r="K1303">
            <v>6.0678765527614873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0.28049987696311357</v>
          </cell>
          <cell r="G1304">
            <v>2.4451515659018592</v>
          </cell>
          <cell r="H1304">
            <v>333.23816219827654</v>
          </cell>
          <cell r="I1304">
            <v>14.634089859558053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2.3022686055707791</v>
          </cell>
          <cell r="H1305">
            <v>606.70782529913572</v>
          </cell>
          <cell r="I1305">
            <v>16.77199522810902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2.4297055804262917</v>
          </cell>
          <cell r="H1306">
            <v>495.97799973841865</v>
          </cell>
          <cell r="I1306">
            <v>19.429698698763325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2.7846388184220561</v>
          </cell>
          <cell r="H1307">
            <v>504.99191223895275</v>
          </cell>
          <cell r="I1307">
            <v>19.429698698763325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3.0201793281812428</v>
          </cell>
          <cell r="H1308">
            <v>534.60491597315877</v>
          </cell>
          <cell r="I1308">
            <v>19.429698698763325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2.9577879849904392</v>
          </cell>
          <cell r="H1309">
            <v>504.99191223895275</v>
          </cell>
          <cell r="I1309">
            <v>19.429698698763325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3.7005439043589257</v>
          </cell>
          <cell r="H1310">
            <v>515.49355787064314</v>
          </cell>
          <cell r="I1310">
            <v>19.429698698763325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3.9981272178799649</v>
          </cell>
          <cell r="H1311">
            <v>564.8545629698441</v>
          </cell>
          <cell r="I1311">
            <v>19.429698698763325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4.6749979493852262E-2</v>
          </cell>
          <cell r="G1312">
            <v>2.7294654660647026</v>
          </cell>
          <cell r="H1312">
            <v>537.83946641569082</v>
          </cell>
          <cell r="I1312">
            <v>21.902111646168553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2.7371008774960157</v>
          </cell>
          <cell r="H1313">
            <v>889.22791780727584</v>
          </cell>
          <cell r="I1313">
            <v>21.902111646168553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3.7459159111246767</v>
          </cell>
          <cell r="H1314">
            <v>808.02480133020379</v>
          </cell>
          <cell r="I1314">
            <v>158.10196829261727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7.3017276698970051</v>
          </cell>
          <cell r="H1315">
            <v>926.2843734974615</v>
          </cell>
          <cell r="I1315">
            <v>170.44023442071628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9.5845539588201394</v>
          </cell>
          <cell r="H1316">
            <v>1140.5951474719286</v>
          </cell>
          <cell r="I1316">
            <v>170.44023442071628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9.3611893203807774</v>
          </cell>
          <cell r="H1317">
            <v>954.07290470238536</v>
          </cell>
          <cell r="I1317">
            <v>170.44023442071628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12.287889690795057</v>
          </cell>
          <cell r="H1318">
            <v>1174.8130018960851</v>
          </cell>
          <cell r="I1318">
            <v>170.44023442071628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2.8049987696311358E-2</v>
          </cell>
          <cell r="G1319">
            <v>0.81120254306069073</v>
          </cell>
          <cell r="H1319">
            <v>1810.1406071019412</v>
          </cell>
          <cell r="I1319">
            <v>114.19144045100465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0.81517390310144133</v>
          </cell>
          <cell r="H1320">
            <v>2944.2046019127961</v>
          </cell>
          <cell r="I1320">
            <v>114.19144045100465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0.81203154050804294</v>
          </cell>
          <cell r="H1321">
            <v>1482.8366706742295</v>
          </cell>
          <cell r="I1321">
            <v>316.17163980011043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1.6690213260745328</v>
          </cell>
          <cell r="H1322">
            <v>1712.5346726838727</v>
          </cell>
          <cell r="I1322">
            <v>340.87626079125357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1.8757327080890973</v>
          </cell>
          <cell r="H1323">
            <v>2466.3502151906582</v>
          </cell>
          <cell r="I1323">
            <v>340.87626079125357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2.0108690675596783</v>
          </cell>
          <cell r="H1324">
            <v>1781.0360595912277</v>
          </cell>
          <cell r="I1324">
            <v>340.87626079125357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2.259918925408551</v>
          </cell>
          <cell r="H1325">
            <v>2565.0042237982771</v>
          </cell>
          <cell r="I1325">
            <v>340.87626079125357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3.4738541786773214E-2</v>
          </cell>
          <cell r="G1326">
            <v>2.0269019559449619</v>
          </cell>
          <cell r="H1326">
            <v>1021.2137228656861</v>
          </cell>
          <cell r="I1326">
            <v>3.4432370590043693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2.7985485221363624</v>
          </cell>
          <cell r="H1327">
            <v>1202.9397618954185</v>
          </cell>
          <cell r="I1327">
            <v>3.8258189544492986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1.0135443307397858</v>
          </cell>
          <cell r="H1328">
            <v>4077.8317001759701</v>
          </cell>
          <cell r="I1328">
            <v>36.872496581722942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1.6063022734263792</v>
          </cell>
          <cell r="H1329">
            <v>4093.5841686235053</v>
          </cell>
          <cell r="I1329">
            <v>36.872496581722942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2.5860285497551891</v>
          </cell>
          <cell r="H1330">
            <v>4140.3756736203422</v>
          </cell>
          <cell r="I1330">
            <v>36.872496581722942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1.2441032117397841</v>
          </cell>
          <cell r="H1331">
            <v>4093.5841686235053</v>
          </cell>
          <cell r="I1331">
            <v>36.872496581722942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1.3622447958003447</v>
          </cell>
          <cell r="H1332">
            <v>4077.8317001759701</v>
          </cell>
          <cell r="I1332">
            <v>36.872496581722942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1.7636490445592554E-2</v>
          </cell>
          <cell r="G1333">
            <v>1.2278913298333249</v>
          </cell>
          <cell r="H1333">
            <v>1245.9784656973682</v>
          </cell>
          <cell r="I1333">
            <v>4.6953232622786851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1.426338413442751</v>
          </cell>
          <cell r="H1334">
            <v>1437.0615082043537</v>
          </cell>
          <cell r="I1334">
            <v>4.6953232622786851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0.60348883601531966</v>
          </cell>
          <cell r="H1335">
            <v>2349.0550966866008</v>
          </cell>
          <cell r="I1335">
            <v>20.48472032317941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0.89719357848649428</v>
          </cell>
          <cell r="H1336">
            <v>2356.8340934508155</v>
          </cell>
          <cell r="I1336">
            <v>20.48472032317941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1.5217783388943997</v>
          </cell>
          <cell r="H1337">
            <v>2392.8329399873724</v>
          </cell>
          <cell r="I1337">
            <v>20.48472032317941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1.0713403609986114</v>
          </cell>
          <cell r="H1338">
            <v>2356.8340934508155</v>
          </cell>
          <cell r="I1338">
            <v>20.48472032317941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1.168285287478634</v>
          </cell>
          <cell r="H1339">
            <v>2356.8340934508155</v>
          </cell>
          <cell r="I1339">
            <v>20.48472032317941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7.6423231413654013E-4</v>
          </cell>
          <cell r="G1340">
            <v>0.30713894324853225</v>
          </cell>
          <cell r="H1340">
            <v>1156.2472476540959</v>
          </cell>
          <cell r="I1340">
            <v>80.553397116839051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0.39090410958904109</v>
          </cell>
          <cell r="H1341">
            <v>2071.6096520469214</v>
          </cell>
          <cell r="I1341">
            <v>80.553397116839037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0.4617638751588759</v>
          </cell>
          <cell r="H1342">
            <v>2051.5535247374596</v>
          </cell>
          <cell r="I1342">
            <v>50.973424217033816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0.5118982387475538</v>
          </cell>
          <cell r="H1343">
            <v>2059.6515306905667</v>
          </cell>
          <cell r="I1343">
            <v>50.973424217033816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0.57572102686903537</v>
          </cell>
          <cell r="H1344">
            <v>2094.5352486424126</v>
          </cell>
          <cell r="I1344">
            <v>50.973424217033823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9.6199038794141222E-3</v>
          </cell>
          <cell r="G1345">
            <v>0.78997204436829294</v>
          </cell>
          <cell r="H1345">
            <v>1388.492342492819</v>
          </cell>
          <cell r="I1345">
            <v>8.6080926475109241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2.5399773884022081</v>
          </cell>
          <cell r="H1346">
            <v>1182.4579948971102</v>
          </cell>
          <cell r="I1346">
            <v>4.1318844708052431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2.1370652598671356</v>
          </cell>
          <cell r="H1347">
            <v>1711.044546680763</v>
          </cell>
          <cell r="I1347">
            <v>17.558331705582351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3.0582598501452671</v>
          </cell>
          <cell r="H1348">
            <v>1783.7657743963853</v>
          </cell>
          <cell r="I1348">
            <v>17.558331705582351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5.4107674271800876</v>
          </cell>
          <cell r="H1349">
            <v>1845.6819516219387</v>
          </cell>
          <cell r="I1349">
            <v>17.558331705582351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2.2412416970382029E-3</v>
          </cell>
          <cell r="G1350">
            <v>0.5990621336459554</v>
          </cell>
          <cell r="H1350">
            <v>2721.1890479969866</v>
          </cell>
          <cell r="I1350">
            <v>14.756730252875869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2.115355475571941</v>
          </cell>
          <cell r="H1351">
            <v>865.7432946851784</v>
          </cell>
          <cell r="I1351">
            <v>4.304046323755462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2.5854344701434835</v>
          </cell>
          <cell r="H1352">
            <v>785.87437836817946</v>
          </cell>
          <cell r="I1352">
            <v>4.304046323755462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3.0362579807197618</v>
          </cell>
          <cell r="H1353">
            <v>916.60730760666013</v>
          </cell>
          <cell r="I1353">
            <v>4.304046323755462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3.3830850446496745</v>
          </cell>
          <cell r="H1354">
            <v>938.22131844614989</v>
          </cell>
          <cell r="I1354">
            <v>4.304046323755462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4.5307220191710913</v>
          </cell>
          <cell r="H1355">
            <v>1222.4713179507862</v>
          </cell>
          <cell r="I1355">
            <v>4.304046323755462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4.7691810728116755</v>
          </cell>
          <cell r="H1356">
            <v>1416.7841363881471</v>
          </cell>
          <cell r="I1356">
            <v>4.304046323755462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1.5040110883200567E-2</v>
          </cell>
          <cell r="G1357">
            <v>3.1</v>
          </cell>
          <cell r="H1357">
            <v>67.777777777777771</v>
          </cell>
          <cell r="I1357">
            <v>1.4722222222222223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81.388888888888886</v>
          </cell>
          <cell r="I1358">
            <v>1.4722222222222223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81.388888888888886</v>
          </cell>
          <cell r="I1359">
            <v>1.4722222222222223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83.611111111111114</v>
          </cell>
          <cell r="I1360">
            <v>1.4722222222222223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102.77777777777777</v>
          </cell>
          <cell r="I1361">
            <v>1.4722222222222223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80.277777777777771</v>
          </cell>
          <cell r="I1362">
            <v>1.4722222222222223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102.77777777777777</v>
          </cell>
          <cell r="I1363">
            <v>1.4722222222222223</v>
          </cell>
          <cell r="J1363">
            <v>0</v>
          </cell>
          <cell r="K1363">
            <v>10.277777777777779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102.77777777777777</v>
          </cell>
          <cell r="I1364">
            <v>1.4722222222222223</v>
          </cell>
          <cell r="J1364">
            <v>0</v>
          </cell>
          <cell r="K1364">
            <v>15.416666666666664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94.064207650273232</v>
          </cell>
          <cell r="I1365">
            <v>1.4722222222222223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1.7324885215998048E-2</v>
          </cell>
          <cell r="G1366">
            <v>3.4</v>
          </cell>
          <cell r="H1366">
            <v>545.83333333333337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545.83333333333337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514.58333333333337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530.20833333333337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514.58333333333337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514.58333333333337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4.4000000000000004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514.58333333333337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530.20833333333337</v>
          </cell>
          <cell r="I1378">
            <v>3.125</v>
          </cell>
          <cell r="J1378">
            <v>146.77083333333334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159.27083333333334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1.7811067455335309E-3</v>
          </cell>
          <cell r="G1380">
            <v>1.3</v>
          </cell>
          <cell r="H1380">
            <v>218.33333333333334</v>
          </cell>
          <cell r="I1380">
            <v>2.6666666666666665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8.0910587302028547E-2</v>
          </cell>
          <cell r="G1390">
            <v>0.93709999999999993</v>
          </cell>
          <cell r="H1390">
            <v>16.680296553988345</v>
          </cell>
          <cell r="I1390">
            <v>0.25589091304413941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0.93709999999999993</v>
          </cell>
          <cell r="H1391">
            <v>21.134693929201145</v>
          </cell>
          <cell r="I1391">
            <v>0.25589091304413941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0.15254890113196268</v>
          </cell>
          <cell r="G1392">
            <v>0.98</v>
          </cell>
          <cell r="H1392">
            <v>21.764705882352942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0.40562961450328067</v>
          </cell>
          <cell r="G1394">
            <v>0.71050000000000002</v>
          </cell>
          <cell r="H1394">
            <v>8.4623504574243498</v>
          </cell>
          <cell r="I1394">
            <v>1.1259676284306828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0.77525000000000011</v>
          </cell>
          <cell r="H1395">
            <v>9.2067075137052559</v>
          </cell>
          <cell r="I1395">
            <v>1.0319251854240568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0.87525000000000008</v>
          </cell>
          <cell r="H1396">
            <v>11.782347900599827</v>
          </cell>
          <cell r="I1396">
            <v>2.656383890317052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10.948081264108351</v>
          </cell>
          <cell r="I1397">
            <v>1.0319251854240568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0.87525000000000008</v>
          </cell>
          <cell r="H1398">
            <v>11.782347900599827</v>
          </cell>
          <cell r="I1398">
            <v>2.656383890317052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10.948081264108351</v>
          </cell>
          <cell r="I1399">
            <v>1.0319251854240568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0.88525000000000009</v>
          </cell>
          <cell r="H1400">
            <v>11.782347900599827</v>
          </cell>
          <cell r="I1400">
            <v>2.656383890317052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0.28192780625311653</v>
          </cell>
          <cell r="G1401">
            <v>0.76</v>
          </cell>
          <cell r="H1401">
            <v>29.358552631578949</v>
          </cell>
          <cell r="I1401">
            <v>0.78947368421052633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30.113636363636363</v>
          </cell>
          <cell r="I1402">
            <v>0.77922077922077926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33.970588235294116</v>
          </cell>
          <cell r="I1404">
            <v>0.70588235294117652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32.33418367346939</v>
          </cell>
          <cell r="I1405">
            <v>0.61224489795918369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32.621951219512198</v>
          </cell>
          <cell r="I1406">
            <v>0.73170731707317072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32.33418367346939</v>
          </cell>
          <cell r="I1407">
            <v>0.61224489795918369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33.057228915662648</v>
          </cell>
          <cell r="I1408">
            <v>0.72289156626506024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1.3968273873294142E-2</v>
          </cell>
          <cell r="G1409">
            <v>0.76049999999999995</v>
          </cell>
          <cell r="H1409">
            <v>14.464168310322156</v>
          </cell>
          <cell r="I1409">
            <v>1.051939513477975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14.008277618592803</v>
          </cell>
          <cell r="I1410">
            <v>1.0187838268067493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0.79525000000000001</v>
          </cell>
          <cell r="H1411">
            <v>14.5813435211716</v>
          </cell>
          <cell r="I1411">
            <v>1.0187838268067493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0.79525000000000001</v>
          </cell>
          <cell r="H1412">
            <v>14.397988054071046</v>
          </cell>
          <cell r="I1412">
            <v>1.0059729644765796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0.79525000000000001</v>
          </cell>
          <cell r="H1413">
            <v>14.397988054071046</v>
          </cell>
          <cell r="I1413">
            <v>1.0059729644765796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3.0868714091585266E-2</v>
          </cell>
          <cell r="G1414">
            <v>0.79</v>
          </cell>
          <cell r="H1414">
            <v>17.827004219409282</v>
          </cell>
          <cell r="I1414">
            <v>0.17405063291139242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19.032921810699587</v>
          </cell>
          <cell r="I1415">
            <v>0.16975308641975309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19.817073170731707</v>
          </cell>
          <cell r="I1416">
            <v>0.1676829268292683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20.682730923694781</v>
          </cell>
          <cell r="I1417">
            <v>0.16566265060240964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30.898876404494381</v>
          </cell>
          <cell r="I1418">
            <v>0.1544943820224719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20.682730923694781</v>
          </cell>
          <cell r="I1419">
            <v>0.16566265060240964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30.898876404494381</v>
          </cell>
          <cell r="I1420">
            <v>0.1544943820224719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1.981919372971884E-2</v>
          </cell>
          <cell r="G1421">
            <v>2.7256740914419697</v>
          </cell>
          <cell r="H1421">
            <v>67.777777777777771</v>
          </cell>
          <cell r="I1421">
            <v>1.4722222222222223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2.9894490035169987</v>
          </cell>
          <cell r="H1422">
            <v>81.388888888888886</v>
          </cell>
          <cell r="I1422">
            <v>1.4722222222222223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3.2239155920281362</v>
          </cell>
          <cell r="H1423">
            <v>81.388888888888886</v>
          </cell>
          <cell r="I1423">
            <v>1.4722222222222223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3.3118405627198126</v>
          </cell>
          <cell r="H1424">
            <v>83.611111111111114</v>
          </cell>
          <cell r="I1424">
            <v>1.4722222222222223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3.7221570926143022</v>
          </cell>
          <cell r="H1425">
            <v>102.77777777777777</v>
          </cell>
          <cell r="I1425">
            <v>1.4722222222222223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3.3411488862837047</v>
          </cell>
          <cell r="H1426">
            <v>80.277777777777771</v>
          </cell>
          <cell r="I1426">
            <v>1.4722222222222223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3.7221570926143022</v>
          </cell>
          <cell r="H1427">
            <v>102.77777777777777</v>
          </cell>
          <cell r="I1427">
            <v>1.4722222222222223</v>
          </cell>
          <cell r="J1427">
            <v>0</v>
          </cell>
          <cell r="K1427">
            <v>10.277777777777779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3.7221570926143022</v>
          </cell>
          <cell r="H1428">
            <v>102.77777777777777</v>
          </cell>
          <cell r="I1428">
            <v>1.4722222222222223</v>
          </cell>
          <cell r="J1428">
            <v>0</v>
          </cell>
          <cell r="K1428">
            <v>15.416666666666664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3.5169988276670576</v>
          </cell>
          <cell r="H1429">
            <v>94.064207650273232</v>
          </cell>
          <cell r="I1429">
            <v>1.4722222222222223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2.2904069054345555E-2</v>
          </cell>
          <cell r="G1430">
            <v>4.0445486518171165</v>
          </cell>
          <cell r="H1430">
            <v>545.83333333333337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4.1031652989449006</v>
          </cell>
          <cell r="H1431">
            <v>545.83333333333337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5.011723329425557</v>
          </cell>
          <cell r="H1432">
            <v>514.58333333333337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5.1582649472450184</v>
          </cell>
          <cell r="H1433">
            <v>530.20833333333337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6.0375146541617823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5.2754982415005864</v>
          </cell>
          <cell r="H1435">
            <v>514.58333333333337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6.4478311840562723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5.8616647127784294</v>
          </cell>
          <cell r="H1439">
            <v>514.58333333333337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7.0339976553341153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5.011723329425557</v>
          </cell>
          <cell r="H1441">
            <v>514.58333333333337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5.1582649472450184</v>
          </cell>
          <cell r="H1442">
            <v>530.20833333333337</v>
          </cell>
          <cell r="I1442">
            <v>3.125</v>
          </cell>
          <cell r="J1442">
            <v>146.77083333333334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6.0375146541617823</v>
          </cell>
          <cell r="H1443">
            <v>571.875</v>
          </cell>
          <cell r="I1443">
            <v>3.125</v>
          </cell>
          <cell r="J1443">
            <v>159.27083333333334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218.33333333333334</v>
          </cell>
          <cell r="I1444">
            <v>2.6666666666666665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1.1000000000000001</v>
          </cell>
          <cell r="H1446">
            <v>300</v>
          </cell>
          <cell r="I1446">
            <v>4.916666666666667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1.1000000000000001</v>
          </cell>
          <cell r="H1449">
            <v>300</v>
          </cell>
          <cell r="I1449">
            <v>4.916666666666667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1.1000000000000001</v>
          </cell>
          <cell r="H1453">
            <v>300</v>
          </cell>
          <cell r="I1453">
            <v>4.916666666666667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3.0582598501452676</v>
          </cell>
          <cell r="H1454">
            <v>39.583333333333336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3.5543191790470527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4.542790152403283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4.6658851113716295</v>
          </cell>
          <cell r="H1457">
            <v>70.833333333333329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4.8651817116060965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4.6658851113716295</v>
          </cell>
          <cell r="H1459">
            <v>70.833333333333329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4.9886508193858976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4.9886508193858976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4.8178066132425448</v>
          </cell>
          <cell r="H1463">
            <v>70.833333333333329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5.0970997502421129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3.0582598501452676</v>
          </cell>
          <cell r="H1465">
            <v>36.458333333333336</v>
          </cell>
          <cell r="I1465">
            <v>2.6666666666666665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3.1148205298431875</v>
          </cell>
          <cell r="H1466">
            <v>59.375</v>
          </cell>
          <cell r="I1466">
            <v>2.6666666666666665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3.7368112543962484</v>
          </cell>
          <cell r="H1467">
            <v>59.375</v>
          </cell>
          <cell r="I1467">
            <v>2.6666666666666665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4.5836862445541549</v>
          </cell>
          <cell r="H1468">
            <v>67.708333333333329</v>
          </cell>
          <cell r="I1468">
            <v>2.6666666666666665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5.8030480656506445</v>
          </cell>
          <cell r="H1469">
            <v>76.041666666666671</v>
          </cell>
          <cell r="I1469">
            <v>2.6666666666666665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4.5836862445541549</v>
          </cell>
          <cell r="H1470">
            <v>67.708333333333329</v>
          </cell>
          <cell r="I1470">
            <v>2.6666666666666665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6.063791082184582</v>
          </cell>
          <cell r="H1471">
            <v>76.041666666666671</v>
          </cell>
          <cell r="I1471">
            <v>2.6666666666666665</v>
          </cell>
          <cell r="J1471">
            <v>0</v>
          </cell>
          <cell r="K1471">
            <v>7.6041666666666679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6.063791082184582</v>
          </cell>
          <cell r="H1472">
            <v>76.041666666666671</v>
          </cell>
          <cell r="I1472">
            <v>2.6666666666666665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4.8847205939820251</v>
          </cell>
          <cell r="H1474">
            <v>67.708333333333329</v>
          </cell>
          <cell r="I1474">
            <v>2.6666666666666665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6.2803550494054594</v>
          </cell>
          <cell r="H1475">
            <v>76.041666666666671</v>
          </cell>
          <cell r="I1475">
            <v>2.6666666666666665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0.11931130813592707</v>
          </cell>
          <cell r="G1479">
            <v>3.0582598501452676</v>
          </cell>
          <cell r="H1479">
            <v>44.791666666666664</v>
          </cell>
          <cell r="I1479">
            <v>2.9166666666666665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3.1096364524023503</v>
          </cell>
          <cell r="H1480">
            <v>59.375</v>
          </cell>
          <cell r="I1480">
            <v>2.9166666666666665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3.6635404454865186</v>
          </cell>
          <cell r="H1481">
            <v>62.5</v>
          </cell>
          <cell r="I1481">
            <v>2.9166666666666665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4.3962485345838216</v>
          </cell>
          <cell r="H1482">
            <v>70.833333333333329</v>
          </cell>
          <cell r="I1482">
            <v>2.9166666666666665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4.4518972502114655</v>
          </cell>
          <cell r="H1483">
            <v>79.166666666666671</v>
          </cell>
          <cell r="I1483">
            <v>2.9166666666666665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4.3962485345838216</v>
          </cell>
          <cell r="H1484">
            <v>70.833333333333329</v>
          </cell>
          <cell r="I1484">
            <v>2.9166666666666665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4.4518972502114655</v>
          </cell>
          <cell r="H1485">
            <v>79.166666666666671</v>
          </cell>
          <cell r="I1485">
            <v>2.9166666666666665</v>
          </cell>
          <cell r="J1485">
            <v>0</v>
          </cell>
          <cell r="K1485">
            <v>7.9166666666666679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4.4518972502114655</v>
          </cell>
          <cell r="H1486">
            <v>79.166666666666671</v>
          </cell>
          <cell r="I1486">
            <v>2.9166666666666665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3.3651907422953785E-2</v>
          </cell>
          <cell r="G1487">
            <v>5.2492519815926224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5.7769363135135645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8.7924970691676432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9.7694411879640501</v>
          </cell>
          <cell r="H1490">
            <v>35.416666666666664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10.657572205051688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9.7694411879640501</v>
          </cell>
          <cell r="H1492">
            <v>35.416666666666664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10.990621336459554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10.990621336459554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0.42167320315322315</v>
          </cell>
          <cell r="G1495">
            <v>2.6963657678780772</v>
          </cell>
          <cell r="H1495">
            <v>66.111111111111114</v>
          </cell>
          <cell r="I1495">
            <v>2.6666666666666665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3.1066822977725672</v>
          </cell>
          <cell r="H1496">
            <v>94.722222222222229</v>
          </cell>
          <cell r="I1496">
            <v>2.6666666666666665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3.2825322391559202</v>
          </cell>
          <cell r="H1497">
            <v>94.722222222222229</v>
          </cell>
          <cell r="I1497">
            <v>2.6666666666666665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3.4290738569753807</v>
          </cell>
          <cell r="H1498">
            <v>101.38888888888889</v>
          </cell>
          <cell r="I1498">
            <v>2.6666666666666665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4.0738569753810081</v>
          </cell>
          <cell r="H1499">
            <v>272.22222222222223</v>
          </cell>
          <cell r="I1499">
            <v>2.6666666666666665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3.4876905041031656</v>
          </cell>
          <cell r="H1500">
            <v>99.166666666666671</v>
          </cell>
          <cell r="I1500">
            <v>2.6666666666666665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4.0738569753810081</v>
          </cell>
          <cell r="H1501">
            <v>272.22222222222223</v>
          </cell>
          <cell r="I1501">
            <v>2.6666666666666665</v>
          </cell>
          <cell r="J1501">
            <v>0</v>
          </cell>
          <cell r="K1501">
            <v>27.222222222222225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4.0738569753810081</v>
          </cell>
          <cell r="H1502">
            <v>272.22222222222223</v>
          </cell>
          <cell r="I1502">
            <v>2.6666666666666665</v>
          </cell>
          <cell r="J1502">
            <v>0</v>
          </cell>
          <cell r="K1502">
            <v>40.833333333333336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3.6342321219226261</v>
          </cell>
          <cell r="H1503">
            <v>113.77260981912146</v>
          </cell>
          <cell r="I1503">
            <v>2.6666666666666665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0.13248746331904565</v>
          </cell>
          <cell r="G1504">
            <v>2.5498241500586163</v>
          </cell>
          <cell r="H1504">
            <v>21.666666666666668</v>
          </cell>
          <cell r="I1504">
            <v>0.95238095238095233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2.8722157092614307</v>
          </cell>
          <cell r="H1505">
            <v>25.238095238095237</v>
          </cell>
          <cell r="I1505">
            <v>0.95238095238095233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3.1652989449003521</v>
          </cell>
          <cell r="H1506">
            <v>27.142857142857142</v>
          </cell>
          <cell r="I1506">
            <v>0.95238095238095233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3.3704572098475967</v>
          </cell>
          <cell r="H1507">
            <v>41.428571428571431</v>
          </cell>
          <cell r="I1507">
            <v>0.95238095238095233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3.2239155920281362</v>
          </cell>
          <cell r="H1508">
            <v>38.571428571428569</v>
          </cell>
          <cell r="I1508">
            <v>0.95238095238095233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3.3704572098475967</v>
          </cell>
          <cell r="H1509">
            <v>41.428571428571431</v>
          </cell>
          <cell r="I1509">
            <v>0.95238095238095233</v>
          </cell>
          <cell r="J1509">
            <v>0</v>
          </cell>
          <cell r="K1509">
            <v>6.2142857142857144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3.3704572098475967</v>
          </cell>
          <cell r="H1510">
            <v>41.428571428571431</v>
          </cell>
          <cell r="I1510">
            <v>0.95238095238095233</v>
          </cell>
          <cell r="J1510">
            <v>0</v>
          </cell>
          <cell r="K1510">
            <v>6.2142857142857144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3.8100820633059791</v>
          </cell>
          <cell r="H1511">
            <v>61.904761904761905</v>
          </cell>
          <cell r="I1511">
            <v>0.95238095238095233</v>
          </cell>
          <cell r="J1511">
            <v>0</v>
          </cell>
          <cell r="K1511">
            <v>9.2857142857142847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0.22742798473912443</v>
          </cell>
          <cell r="G1512">
            <v>3.3411488862837047</v>
          </cell>
          <cell r="H1512">
            <v>63.888888888888886</v>
          </cell>
          <cell r="I1512">
            <v>2.1111111111111112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3.8100820633059791</v>
          </cell>
          <cell r="H1513">
            <v>63.888888888888886</v>
          </cell>
          <cell r="I1513">
            <v>2.1111111111111112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3.8100820633059791</v>
          </cell>
          <cell r="H1514">
            <v>63.888888888888886</v>
          </cell>
          <cell r="I1514">
            <v>2.1111111111111112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4.2497069167643611</v>
          </cell>
          <cell r="H1515">
            <v>69.444444444444443</v>
          </cell>
          <cell r="I1515">
            <v>2.1111111111111112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7.0339976553341153</v>
          </cell>
          <cell r="H1516">
            <v>147.22222222222223</v>
          </cell>
          <cell r="I1516">
            <v>2.1111111111111112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4.1031652989449006</v>
          </cell>
          <cell r="H1517">
            <v>66.666666666666671</v>
          </cell>
          <cell r="I1517">
            <v>2.1111111111111112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7.0339976553341153</v>
          </cell>
          <cell r="H1518">
            <v>147.22222222222223</v>
          </cell>
          <cell r="I1518">
            <v>2.1111111111111112</v>
          </cell>
          <cell r="J1518">
            <v>0</v>
          </cell>
          <cell r="K1518">
            <v>14.722222222222223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7.0339976553341153</v>
          </cell>
          <cell r="H1519">
            <v>147.22222222222223</v>
          </cell>
          <cell r="I1519">
            <v>2.1111111111111112</v>
          </cell>
          <cell r="J1519">
            <v>0</v>
          </cell>
          <cell r="K1519">
            <v>22.083333333333332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4.1031652989449006</v>
          </cell>
          <cell r="H1520">
            <v>66.666666666666671</v>
          </cell>
          <cell r="I1520">
            <v>2.1111111111111112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8.8509057263196893E-3</v>
          </cell>
          <cell r="G1521">
            <v>0.7</v>
          </cell>
          <cell r="H1521">
            <v>104.16666666666667</v>
          </cell>
          <cell r="I1521">
            <v>4.583333333333333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1.3873964719342033E-2</v>
          </cell>
          <cell r="G1523">
            <v>1</v>
          </cell>
          <cell r="H1523">
            <v>72.916666666666671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79.166666666666671</v>
          </cell>
          <cell r="I1524">
            <v>3.5416666666666665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1.1000000000000001</v>
          </cell>
          <cell r="H1525">
            <v>77.083333333333329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77.083333333333329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77.083333333333329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11.340206185567011</v>
          </cell>
          <cell r="I1530">
            <v>6.8728522336769765E-2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14.948453608247423</v>
          </cell>
          <cell r="I1531">
            <v>6.8728522336769765E-2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14.948453608247423</v>
          </cell>
          <cell r="I1532">
            <v>6.8728522336769765E-2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3.1915881506803677E-4</v>
          </cell>
          <cell r="G1533">
            <v>2.5</v>
          </cell>
          <cell r="H1533">
            <v>313.09072299390527</v>
          </cell>
          <cell r="I1533">
            <v>0.78272680748476309</v>
          </cell>
          <cell r="J1533">
            <v>31.309072299390525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313.09072299390527</v>
          </cell>
          <cell r="I1534">
            <v>0.78272680748476309</v>
          </cell>
          <cell r="J1534">
            <v>137.75991811731831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313.09072299390527</v>
          </cell>
          <cell r="I1535">
            <v>0.78272680748476309</v>
          </cell>
          <cell r="J1535">
            <v>31.309072299390525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247.86348903684166</v>
          </cell>
          <cell r="I1536">
            <v>0.65227233957063602</v>
          </cell>
          <cell r="J1536">
            <v>24.786348903684168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247.86348903684166</v>
          </cell>
          <cell r="I1537">
            <v>0.65227233957063602</v>
          </cell>
          <cell r="J1537">
            <v>64.44450714957884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247.86348903684166</v>
          </cell>
          <cell r="I1538">
            <v>0.65227233957063602</v>
          </cell>
          <cell r="J1538">
            <v>54.529967588105166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199.03624533183978</v>
          </cell>
          <cell r="I1539">
            <v>0.55909057677483087</v>
          </cell>
          <cell r="J1539">
            <v>19.903624533183979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3.4248823066059968E-2</v>
          </cell>
          <cell r="G1540">
            <v>2</v>
          </cell>
          <cell r="H1540">
            <v>281.42857142857144</v>
          </cell>
          <cell r="I1540">
            <v>2.2857142857142856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281.42857142857144</v>
          </cell>
          <cell r="I1541">
            <v>2.2857142857142856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2.4500000000000002</v>
          </cell>
          <cell r="H1542">
            <v>310</v>
          </cell>
          <cell r="I1542">
            <v>2.2857142857142856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267.14285714285717</v>
          </cell>
          <cell r="I1543">
            <v>2.2857142857142856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2.4500000000000002</v>
          </cell>
          <cell r="H1544">
            <v>310</v>
          </cell>
          <cell r="I1544">
            <v>2.2857142857142856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0.4261165470754964</v>
          </cell>
          <cell r="G1545">
            <v>0.97474999999999989</v>
          </cell>
          <cell r="H1545">
            <v>35.156696519952256</v>
          </cell>
          <cell r="I1545">
            <v>1.0633405374654747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0.97474999999999989</v>
          </cell>
          <cell r="H1546">
            <v>29.297247099960213</v>
          </cell>
          <cell r="I1546">
            <v>0.88611711455456221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5.2310654685494216</v>
          </cell>
          <cell r="I1547">
            <v>6.4184852374839535E-2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5.7535959974984365</v>
          </cell>
          <cell r="I1548">
            <v>6.2539086929330828E-2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6.3953488372093021</v>
          </cell>
          <cell r="I1549">
            <v>5.8139534883720929E-2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5.2260256075254773E-2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9.9496523615439934</v>
          </cell>
          <cell r="I1551">
            <v>4.7950131862862622E-2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53.246753246753244</v>
          </cell>
          <cell r="I1552">
            <v>1.3852813852813852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49.572649572649574</v>
          </cell>
          <cell r="I1553">
            <v>1.3675213675213675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69.662921348314612</v>
          </cell>
          <cell r="I1554">
            <v>1.1985018726591761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48.333333333333336</v>
          </cell>
          <cell r="I1555">
            <v>1.3333333333333333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68.131868131868131</v>
          </cell>
          <cell r="I1556">
            <v>1.1721611721611722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46.586345381526101</v>
          </cell>
          <cell r="I1557">
            <v>1.285140562248996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66.666666666666671</v>
          </cell>
          <cell r="I1558">
            <v>1.1469534050179211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0.52973710536823004</v>
          </cell>
          <cell r="G1559">
            <v>0.77</v>
          </cell>
          <cell r="H1559">
            <v>23.077853432748974</v>
          </cell>
          <cell r="I1559">
            <v>0.7191399086692315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29.444444444444443</v>
          </cell>
          <cell r="I1561">
            <v>0.55555555555555558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29.444444444444443</v>
          </cell>
          <cell r="I1563">
            <v>0.55555555555555558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9.5783656751455212E-3</v>
          </cell>
          <cell r="G1564">
            <v>0.78</v>
          </cell>
          <cell r="H1564">
            <v>44.780219780219781</v>
          </cell>
          <cell r="I1564">
            <v>1.4652014652014651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44.755877034358051</v>
          </cell>
          <cell r="I1565">
            <v>1.4466546112115732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44.780219780219781</v>
          </cell>
          <cell r="I1566">
            <v>1.4652014652014651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62.767857142857146</v>
          </cell>
          <cell r="I1567">
            <v>1.4285714285714286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75.882352941176464</v>
          </cell>
          <cell r="I1568">
            <v>1.3445378151260505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0.78827680580451776</v>
          </cell>
          <cell r="G1569">
            <v>0.37430809149287547</v>
          </cell>
          <cell r="H1569">
            <v>4798.9330145229314</v>
          </cell>
          <cell r="I1569">
            <v>32.64580281988389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5061.5584767364226</v>
          </cell>
          <cell r="I1570">
            <v>34.432370590043696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0.40626810387690959</v>
          </cell>
          <cell r="H1571">
            <v>5061.5584767364226</v>
          </cell>
          <cell r="I1571">
            <v>34.432370590043696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0.42765063565990485</v>
          </cell>
          <cell r="H1572">
            <v>5061.5584767364226</v>
          </cell>
          <cell r="I1572">
            <v>34.432370590043696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0.4779624751493054</v>
          </cell>
          <cell r="H1573">
            <v>5509.1792944069903</v>
          </cell>
          <cell r="I1573">
            <v>34.432370590043696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0.45140900430767733</v>
          </cell>
          <cell r="H1574">
            <v>5061.5584767364226</v>
          </cell>
          <cell r="I1574">
            <v>34.432370590043696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0.50783512984613699</v>
          </cell>
          <cell r="H1575">
            <v>5509.1792944069903</v>
          </cell>
          <cell r="I1575">
            <v>34.432370590043696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0.4779624751493054</v>
          </cell>
          <cell r="H1576">
            <v>5061.5584767364226</v>
          </cell>
          <cell r="I1576">
            <v>34.432370590043696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0.54169080516921275</v>
          </cell>
          <cell r="H1577">
            <v>5509.1792944069903</v>
          </cell>
          <cell r="I1577">
            <v>34.432370590043696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0.21172319419548224</v>
          </cell>
          <cell r="G1578">
            <v>1.1519614143855001</v>
          </cell>
          <cell r="H1578">
            <v>6266.6914473879524</v>
          </cell>
          <cell r="I1578">
            <v>18.937803824524028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1.2555989801892915</v>
          </cell>
          <cell r="H1579">
            <v>6266.6914473879524</v>
          </cell>
          <cell r="I1579">
            <v>18.937803824524028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1.2756371740545605</v>
          </cell>
          <cell r="H1580">
            <v>6266.6914473879524</v>
          </cell>
          <cell r="I1580">
            <v>18.937803824524028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1.3427975589919237</v>
          </cell>
          <cell r="H1581">
            <v>6266.6914473879524</v>
          </cell>
          <cell r="I1581">
            <v>18.937803824524028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1.5008305122108097</v>
          </cell>
          <cell r="H1582">
            <v>6886.4741180087385</v>
          </cell>
          <cell r="I1582">
            <v>18.937803824524028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1.4174227415084442</v>
          </cell>
          <cell r="H1583">
            <v>6266.6914473879524</v>
          </cell>
          <cell r="I1583">
            <v>18.937803824524028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1.5945160285786506</v>
          </cell>
          <cell r="H1584">
            <v>6886.4741180087385</v>
          </cell>
          <cell r="I1584">
            <v>18.937803824524028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1.5945160285786506</v>
          </cell>
          <cell r="H1585">
            <v>6886.4741180087385</v>
          </cell>
          <cell r="I1585">
            <v>18.937803824524028</v>
          </cell>
          <cell r="J1585">
            <v>0</v>
          </cell>
          <cell r="K1585">
            <v>688.6474118008739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1.5945160285786506</v>
          </cell>
          <cell r="H1586">
            <v>6886.4741180087385</v>
          </cell>
          <cell r="I1586">
            <v>18.937803824524028</v>
          </cell>
          <cell r="J1586">
            <v>0</v>
          </cell>
          <cell r="K1586">
            <v>1032.9711177013107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1.5008305122108097</v>
          </cell>
          <cell r="H1587">
            <v>6266.6914473879524</v>
          </cell>
          <cell r="I1587">
            <v>18.937803824524028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1.7008495654060805</v>
          </cell>
          <cell r="H1588">
            <v>6886.4741180087385</v>
          </cell>
          <cell r="I1588">
            <v>18.937803824524028</v>
          </cell>
          <cell r="J1588">
            <v>0</v>
          </cell>
          <cell r="K1588">
            <v>1032.9711177013107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0.48198544717460068</v>
          </cell>
          <cell r="G1589">
            <v>0.7</v>
          </cell>
          <cell r="H1589">
            <v>52.560439969176251</v>
          </cell>
          <cell r="I1589">
            <v>0.4277070160240386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61.463082302713701</v>
          </cell>
          <cell r="I1590">
            <v>0.4277070160240386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0.31080873033385653</v>
          </cell>
          <cell r="G1591">
            <v>0.45</v>
          </cell>
          <cell r="H1591">
            <v>37.701581412489269</v>
          </cell>
          <cell r="I1591">
            <v>0.4277070160240386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0.20720582022257103</v>
          </cell>
          <cell r="G1592">
            <v>0.6</v>
          </cell>
          <cell r="H1592">
            <v>51.372364924665021</v>
          </cell>
          <cell r="I1592">
            <v>0.4277070160240386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0.26807318745954156</v>
          </cell>
          <cell r="G1593">
            <v>10</v>
          </cell>
          <cell r="H1593">
            <v>92.998482973791027</v>
          </cell>
          <cell r="I1593">
            <v>4.7852631976013074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76.103504888536023</v>
          </cell>
          <cell r="I1594">
            <v>4.5899646778998626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91.358177884712831</v>
          </cell>
          <cell r="I1595">
            <v>5.4606870986280347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83.436802453689495</v>
          </cell>
          <cell r="I1596">
            <v>4.602572767458625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8.8376336104934783E-2</v>
          </cell>
          <cell r="G1597">
            <v>41.1</v>
          </cell>
          <cell r="H1597">
            <v>93.39296921838816</v>
          </cell>
          <cell r="I1597">
            <v>1.8851992166924549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76.426325055964128</v>
          </cell>
          <cell r="I1598">
            <v>1.610394782596418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84.669763746009082</v>
          </cell>
          <cell r="I1599">
            <v>0.89858344507898613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44.556521739130432</v>
          </cell>
          <cell r="H1600">
            <v>78.621923478437012</v>
          </cell>
          <cell r="I1600">
            <v>0.85522357105803182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46.784347826086957</v>
          </cell>
          <cell r="H1601">
            <v>73.006071801405795</v>
          </cell>
          <cell r="I1601">
            <v>0.81395626690186407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81.891372024005392</v>
          </cell>
          <cell r="I1602">
            <v>8.721862953369051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67.01421605892422</v>
          </cell>
          <cell r="I1603">
            <v>7.1373673922823659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19.399999999999999</v>
          </cell>
          <cell r="H1604">
            <v>59.238487036634311</v>
          </cell>
          <cell r="I1604">
            <v>5.7838663075931454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55.007166534017578</v>
          </cell>
          <cell r="I1605">
            <v>5.5029391222448396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21.360937500000002</v>
          </cell>
          <cell r="H1606">
            <v>51.078083210159164</v>
          </cell>
          <cell r="I1606">
            <v>5.2356579575338422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4.727444302978058E-2</v>
          </cell>
          <cell r="G1607">
            <v>13.5</v>
          </cell>
          <cell r="H1607">
            <v>81.891372024005392</v>
          </cell>
          <cell r="I1607">
            <v>8.340401476332211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67.01421605892422</v>
          </cell>
          <cell r="I1608">
            <v>7.0513536604675595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68.024927263257055</v>
          </cell>
          <cell r="I1609">
            <v>5.4943387327292035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14.343700000000002</v>
          </cell>
          <cell r="H1610">
            <v>64.165958983516646</v>
          </cell>
          <cell r="I1610">
            <v>5.2085910615201065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15.060885000000003</v>
          </cell>
          <cell r="H1611">
            <v>60.499332755887124</v>
          </cell>
          <cell r="I1611">
            <v>4.9372498808619874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86.304208059140237</v>
          </cell>
          <cell r="I1612">
            <v>9.1028550470379042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70.625374843813617</v>
          </cell>
          <cell r="I1613">
            <v>7.6441647818176586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73.557667646417997</v>
          </cell>
          <cell r="I1614">
            <v>12.040668458538761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69.319871650520071</v>
          </cell>
          <cell r="I1615">
            <v>11.40283091974578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65.358736127633222</v>
          </cell>
          <cell r="I1616">
            <v>10.799241326538027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15.054945054945055</v>
          </cell>
          <cell r="H1617">
            <v>509.766874839151</v>
          </cell>
          <cell r="I1617">
            <v>27.523251886627747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296.81135573825793</v>
          </cell>
          <cell r="I1618">
            <v>28.708206851793367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167.68996602559412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105.71169896351547</v>
          </cell>
          <cell r="I1620">
            <v>1.0422102711403398</v>
          </cell>
          <cell r="J1620">
            <v>0</v>
          </cell>
          <cell r="K1620">
            <v>10.571169896351549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105.71169896351547</v>
          </cell>
          <cell r="I1621">
            <v>1.0422102711403398</v>
          </cell>
          <cell r="J1621">
            <v>0</v>
          </cell>
          <cell r="K1621">
            <v>15.85675484452732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98.480901139606303</v>
          </cell>
          <cell r="I1622">
            <v>0.71672795842677472</v>
          </cell>
          <cell r="J1622">
            <v>0</v>
          </cell>
          <cell r="K1622">
            <v>14.772135170940945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2.9548340428657689E-2</v>
          </cell>
          <cell r="G1623">
            <v>41.6</v>
          </cell>
          <cell r="H1623">
            <v>19.766996212851847</v>
          </cell>
          <cell r="I1623">
            <v>1.4475999634765355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8.8580509587793121E-2</v>
          </cell>
          <cell r="G1624">
            <v>59.001096914997611</v>
          </cell>
          <cell r="H1624">
            <v>31.107112877950648</v>
          </cell>
          <cell r="I1624">
            <v>0.84270712793396041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0.11874969932363692</v>
          </cell>
          <cell r="G1625">
            <v>50.116499999999995</v>
          </cell>
          <cell r="H1625">
            <v>23.290095653517316</v>
          </cell>
          <cell r="I1625">
            <v>1.0223612210273088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60.040593750000006</v>
          </cell>
          <cell r="H1626">
            <v>21.075279621034834</v>
          </cell>
          <cell r="I1626">
            <v>0.92224926317389644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60.040593750000006</v>
          </cell>
          <cell r="H1627">
            <v>20.853670722456549</v>
          </cell>
          <cell r="I1627">
            <v>0.91853297841089832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0.11874969932363692</v>
          </cell>
          <cell r="G1628">
            <v>58.185142857142857</v>
          </cell>
          <cell r="H1628">
            <v>23.739923911618586</v>
          </cell>
          <cell r="I1628">
            <v>1.1029769471832198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62.560191999999986</v>
          </cell>
          <cell r="H1629">
            <v>23.169511975391082</v>
          </cell>
          <cell r="I1629">
            <v>1.0813281055819752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63.587452952380957</v>
          </cell>
          <cell r="H1630">
            <v>22.555174941220358</v>
          </cell>
          <cell r="I1630">
            <v>1.058360427608555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1.9728231434409361E-2</v>
          </cell>
          <cell r="G1631">
            <v>151.13024118738406</v>
          </cell>
          <cell r="H1631">
            <v>24.675005760387791</v>
          </cell>
          <cell r="I1631">
            <v>1.6138223295769607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162.49400519480514</v>
          </cell>
          <cell r="H1632">
            <v>24.076955937004545</v>
          </cell>
          <cell r="I1632">
            <v>1.5792753591546116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165.16221546072973</v>
          </cell>
          <cell r="H1633">
            <v>23.43285273465316</v>
          </cell>
          <cell r="I1633">
            <v>1.542764572707114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0.15113400443867667</v>
          </cell>
          <cell r="G1634">
            <v>68.800000000000011</v>
          </cell>
          <cell r="H1634">
            <v>25.728873751825518</v>
          </cell>
          <cell r="I1634">
            <v>0.95197520430823357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73.973199999999977</v>
          </cell>
          <cell r="H1635">
            <v>25.079423471236673</v>
          </cell>
          <cell r="I1635">
            <v>0.93255791555735845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75.187866666666665</v>
          </cell>
          <cell r="H1636">
            <v>24.379961672002583</v>
          </cell>
          <cell r="I1636">
            <v>0.91199363322246163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178.70129870129873</v>
          </cell>
          <cell r="H1637">
            <v>26.519685829641755</v>
          </cell>
          <cell r="I1637">
            <v>1.4031762852516505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192.13818181818175</v>
          </cell>
          <cell r="H1638">
            <v>25.846861793058345</v>
          </cell>
          <cell r="I1638">
            <v>1.3717423105582471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195.29316017316017</v>
          </cell>
          <cell r="H1639">
            <v>25.122226320162898</v>
          </cell>
          <cell r="I1639">
            <v>1.3385842389507552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1.1818581781802033E-3</v>
          </cell>
          <cell r="G1640">
            <v>71.2</v>
          </cell>
          <cell r="H1640">
            <v>36.267274458920738</v>
          </cell>
          <cell r="I1640">
            <v>0.88866669837763734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74.405995000000004</v>
          </cell>
          <cell r="H1641">
            <v>35.488311267501004</v>
          </cell>
          <cell r="I1641">
            <v>0.76303104475159567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78.331812999999983</v>
          </cell>
          <cell r="H1642">
            <v>34.529354833923151</v>
          </cell>
          <cell r="I1642">
            <v>0.74664261354618167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79.618049666666678</v>
          </cell>
          <cell r="H1643">
            <v>33.496553074550093</v>
          </cell>
          <cell r="I1643">
            <v>0.72932502507222141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15.054945054945055</v>
          </cell>
          <cell r="H1644">
            <v>509.766874839151</v>
          </cell>
          <cell r="I1644">
            <v>27.523251886627747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321.89335003844536</v>
          </cell>
          <cell r="I1645">
            <v>42.001696420220298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124.59586655749499</v>
          </cell>
          <cell r="I1646">
            <v>7.6865611655615886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31.628465964377018</v>
          </cell>
          <cell r="I1647">
            <v>0.94442754506631377</v>
          </cell>
          <cell r="J1647">
            <v>0</v>
          </cell>
          <cell r="K1647">
            <v>3.1628465964377019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31.628465964377018</v>
          </cell>
          <cell r="I1648">
            <v>0.94442754506631377</v>
          </cell>
          <cell r="J1648">
            <v>0</v>
          </cell>
          <cell r="K1648">
            <v>4.7442698946565525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24.397668140467836</v>
          </cell>
          <cell r="I1649">
            <v>0.6189452323527489</v>
          </cell>
          <cell r="J1649">
            <v>0</v>
          </cell>
          <cell r="K1649">
            <v>3.6596502210701751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1.3767041152016251E-2</v>
          </cell>
          <cell r="G1650">
            <v>64.599999999999994</v>
          </cell>
          <cell r="H1650">
            <v>10.768508911922947</v>
          </cell>
          <cell r="I1650">
            <v>0.76262839250749126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1.3965846058282862E-2</v>
          </cell>
          <cell r="G1651">
            <v>59.9</v>
          </cell>
          <cell r="H1651">
            <v>13.984619853431363</v>
          </cell>
          <cell r="I1651">
            <v>0.85290975589273033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1.2970141118235422E-2</v>
          </cell>
          <cell r="G1652">
            <v>73.5</v>
          </cell>
          <cell r="H1652">
            <v>13.111528865443415</v>
          </cell>
          <cell r="I1652">
            <v>0.73486159902435544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9.4720195766847641E-3</v>
          </cell>
          <cell r="G1653">
            <v>83.1</v>
          </cell>
          <cell r="H1653">
            <v>13.887761511437242</v>
          </cell>
          <cell r="I1653">
            <v>0.76824555652708382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73.910953220338982</v>
          </cell>
          <cell r="H1654">
            <v>12.813298094832295</v>
          </cell>
          <cell r="I1654">
            <v>0.64224841199281879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79.314304000000007</v>
          </cell>
          <cell r="H1655">
            <v>12.540585485874045</v>
          </cell>
          <cell r="I1655">
            <v>0.65043008288380477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79.314304000000007</v>
          </cell>
          <cell r="H1656">
            <v>12.428449504981327</v>
          </cell>
          <cell r="I1656">
            <v>0.64387608062378132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69.599999999999994</v>
          </cell>
          <cell r="H1657">
            <v>14.735759576800188</v>
          </cell>
          <cell r="I1657">
            <v>0.56394435718973646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70.254995348837213</v>
          </cell>
          <cell r="H1658">
            <v>14.498514278793014</v>
          </cell>
          <cell r="I1658">
            <v>0.48101209350691232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71.308820279069764</v>
          </cell>
          <cell r="H1659">
            <v>13.985780932059672</v>
          </cell>
          <cell r="I1659">
            <v>0.46609915183236572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72.47973686821706</v>
          </cell>
          <cell r="H1660">
            <v>13.759839398423811</v>
          </cell>
          <cell r="I1660">
            <v>0.45965488856231362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15.054945054945055</v>
          </cell>
          <cell r="H1661">
            <v>509.766874839151</v>
          </cell>
          <cell r="I1661">
            <v>27.523251886627747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321.89335003844536</v>
          </cell>
          <cell r="I1662">
            <v>42.001696420220298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124.59586655749499</v>
          </cell>
          <cell r="I1663">
            <v>7.6865611655615886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31.628465964377018</v>
          </cell>
          <cell r="I1664">
            <v>0.94442754506631377</v>
          </cell>
          <cell r="J1664">
            <v>0</v>
          </cell>
          <cell r="K1664">
            <v>3.1628465964377019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31.628465964377018</v>
          </cell>
          <cell r="I1665">
            <v>0.94442754506631377</v>
          </cell>
          <cell r="J1665">
            <v>0</v>
          </cell>
          <cell r="K1665">
            <v>4.7442698946565525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24.397668140467836</v>
          </cell>
          <cell r="I1666">
            <v>0.6189452323527489</v>
          </cell>
          <cell r="J1666">
            <v>0</v>
          </cell>
          <cell r="K1666">
            <v>3.6596502210701751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1.8385206929267856E-3</v>
          </cell>
          <cell r="G1667">
            <v>24.9</v>
          </cell>
          <cell r="H1667">
            <v>65.623659471848953</v>
          </cell>
          <cell r="I1667">
            <v>1.1277504944989922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7.5068647756509118E-3</v>
          </cell>
          <cell r="G1668">
            <v>31.8</v>
          </cell>
          <cell r="H1668">
            <v>49.284085699355117</v>
          </cell>
          <cell r="I1668">
            <v>1.7800325016548759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34.012293333333332</v>
          </cell>
          <cell r="H1669">
            <v>111.15423165455991</v>
          </cell>
          <cell r="I1669">
            <v>2.8835593985093739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0.66900000000000004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51.223333333333322</v>
          </cell>
          <cell r="H1670">
            <v>87.066855239390549</v>
          </cell>
          <cell r="I1670">
            <v>1.8620595615647806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0.68600000000000005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52.760033333333325</v>
          </cell>
          <cell r="H1671">
            <v>83.930391471645976</v>
          </cell>
          <cell r="I1671">
            <v>1.7473537243607391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0.68600000000000005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54.467477777777766</v>
          </cell>
          <cell r="H1672">
            <v>80.652999864807356</v>
          </cell>
          <cell r="I1672">
            <v>1.6313703817438956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0.68600000000000005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1.558614569328539E-3</v>
          </cell>
          <cell r="G1673">
            <v>44.4</v>
          </cell>
          <cell r="H1673">
            <v>78.251651472240624</v>
          </cell>
          <cell r="I1673">
            <v>1.4699249951548816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55.465759124999998</v>
          </cell>
          <cell r="H1674">
            <v>109.84805980242103</v>
          </cell>
          <cell r="I1674">
            <v>1.4054863935944411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55.465759124999998</v>
          </cell>
          <cell r="H1675">
            <v>109.17122038462085</v>
          </cell>
          <cell r="I1675">
            <v>1.3928287401608184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55.465759124999998</v>
          </cell>
          <cell r="H1676">
            <v>108.41917658706507</v>
          </cell>
          <cell r="I1676">
            <v>1.3787646807901266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29.910586374710039</v>
          </cell>
          <cell r="I1677">
            <v>0.69216217975744099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69.599999999999994</v>
          </cell>
          <cell r="H1678">
            <v>14.735759576800188</v>
          </cell>
          <cell r="I1678">
            <v>0.56394435718973646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70.254995348837213</v>
          </cell>
          <cell r="H1679">
            <v>14.498514278793014</v>
          </cell>
          <cell r="I1679">
            <v>0.48101209350691232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71.308820279069764</v>
          </cell>
          <cell r="H1680">
            <v>13.985780932059672</v>
          </cell>
          <cell r="I1680">
            <v>0.46609915183236572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72.47973686821706</v>
          </cell>
          <cell r="H1681">
            <v>13.759839398423811</v>
          </cell>
          <cell r="I1681">
            <v>0.45965488856231362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15.054945054945055</v>
          </cell>
          <cell r="H1682">
            <v>509.766874839151</v>
          </cell>
          <cell r="I1682">
            <v>27.523251886627747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123.37109570979237</v>
          </cell>
          <cell r="I1683">
            <v>7.821710161244849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28.337752881271772</v>
          </cell>
          <cell r="I1684">
            <v>0.94008412101518968</v>
          </cell>
          <cell r="J1684">
            <v>0</v>
          </cell>
          <cell r="K1684">
            <v>2.8337752881271774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28.337752881271772</v>
          </cell>
          <cell r="I1685">
            <v>0.94008412101518968</v>
          </cell>
          <cell r="J1685">
            <v>0</v>
          </cell>
          <cell r="K1685">
            <v>4.2506629321907656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21.106955057362597</v>
          </cell>
          <cell r="I1686">
            <v>0.61460180830162481</v>
          </cell>
          <cell r="J1686">
            <v>0</v>
          </cell>
          <cell r="K1686">
            <v>3.1660432586043896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2.7577810393901777E-3</v>
          </cell>
          <cell r="G1687">
            <v>28.8</v>
          </cell>
          <cell r="H1687">
            <v>22.723936545965508</v>
          </cell>
          <cell r="I1687">
            <v>0.49266650966100967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2.5022882585503036E-3</v>
          </cell>
          <cell r="G1688">
            <v>41.8</v>
          </cell>
          <cell r="H1688">
            <v>25.315502482940353</v>
          </cell>
          <cell r="I1688">
            <v>0.89918655203525588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44.304566250000001</v>
          </cell>
          <cell r="H1689">
            <v>46.45065436593984</v>
          </cell>
          <cell r="I1689">
            <v>0.65491941165536471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0.67549999999999999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44.339850538755655</v>
          </cell>
          <cell r="H1690">
            <v>40.181668966817952</v>
          </cell>
          <cell r="I1690">
            <v>0.92953265988110545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0.66300000000000003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48.177331583333341</v>
          </cell>
          <cell r="H1691">
            <v>38.767820776612481</v>
          </cell>
          <cell r="I1691">
            <v>0.86182304710111424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0.66300000000000003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49.736468527777774</v>
          </cell>
          <cell r="H1692">
            <v>37.29044544724421</v>
          </cell>
          <cell r="I1692">
            <v>0.79486550907157061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0.66300000000000003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6.0612788807220977E-4</v>
          </cell>
          <cell r="G1693">
            <v>56.565382500000005</v>
          </cell>
          <cell r="H1693">
            <v>78.365614182794545</v>
          </cell>
          <cell r="I1693">
            <v>1.1078791437605595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56.565382500000005</v>
          </cell>
          <cell r="H1694">
            <v>78.365614182794545</v>
          </cell>
          <cell r="I1694">
            <v>1.1078791437605595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56.565382500000005</v>
          </cell>
          <cell r="H1695">
            <v>77.885876856599452</v>
          </cell>
          <cell r="I1695">
            <v>1.0974193679535218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56.565382500000005</v>
          </cell>
          <cell r="H1696">
            <v>77.352835383049324</v>
          </cell>
          <cell r="I1696">
            <v>1.0852388012383443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1.6584455616140456E-3</v>
          </cell>
          <cell r="G1697">
            <v>69.599999999999994</v>
          </cell>
          <cell r="H1697">
            <v>14.735759576800188</v>
          </cell>
          <cell r="I1697">
            <v>0.56394435718973646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70.254995348837213</v>
          </cell>
          <cell r="H1698">
            <v>14.498514278793014</v>
          </cell>
          <cell r="I1698">
            <v>0.48101209350691232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71.308820279069764</v>
          </cell>
          <cell r="H1699">
            <v>13.985780932059672</v>
          </cell>
          <cell r="I1699">
            <v>0.46609915183236572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72.47973686821706</v>
          </cell>
          <cell r="H1700">
            <v>13.759839398423811</v>
          </cell>
          <cell r="I1700">
            <v>0.45965488856231362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10.52990832907715</v>
          </cell>
          <cell r="I1701">
            <v>0.34924613772902946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75.485831158952649</v>
          </cell>
          <cell r="H1702">
            <v>10.192732436699623</v>
          </cell>
          <cell r="I1702">
            <v>0.21744254916312333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77.501367307259585</v>
          </cell>
          <cell r="H1703">
            <v>9.9154180761290291</v>
          </cell>
          <cell r="I1703">
            <v>0.21225219828173394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78.773967755654667</v>
          </cell>
          <cell r="H1704">
            <v>9.616748867113845</v>
          </cell>
          <cell r="I1704">
            <v>0.20679087632979709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15.054945054945055</v>
          </cell>
          <cell r="H1705">
            <v>509.766874839151</v>
          </cell>
          <cell r="I1705">
            <v>27.523251886627747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70.243907498936608</v>
          </cell>
          <cell r="I1706">
            <v>4.4008308033208738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25.826149437780238</v>
          </cell>
          <cell r="I1707">
            <v>0.93676904658364624</v>
          </cell>
          <cell r="J1707">
            <v>0</v>
          </cell>
          <cell r="K1707">
            <v>2.5826149437780241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25.826149437780238</v>
          </cell>
          <cell r="I1708">
            <v>0.93676904658364624</v>
          </cell>
          <cell r="J1708">
            <v>0</v>
          </cell>
          <cell r="K1708">
            <v>3.8739224156670353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18.595351613871063</v>
          </cell>
          <cell r="I1709">
            <v>0.61128673387008137</v>
          </cell>
          <cell r="J1709">
            <v>0</v>
          </cell>
          <cell r="K1709">
            <v>2.7893027420806593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2.6957796014067998</v>
          </cell>
          <cell r="H1710">
            <v>619.78267062078646</v>
          </cell>
          <cell r="I1710">
            <v>32.162834856171543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2.7029322075269961</v>
          </cell>
          <cell r="H1711">
            <v>604.24494350215946</v>
          </cell>
          <cell r="I1711">
            <v>31.356524233036318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3.0723329425556858</v>
          </cell>
          <cell r="H1712">
            <v>604.24494350215946</v>
          </cell>
          <cell r="I1712">
            <v>31.356524233036318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3.4137032695063176</v>
          </cell>
          <cell r="H1713">
            <v>664.66943785237549</v>
          </cell>
          <cell r="I1713">
            <v>31.356524233036318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3.4137032695063176</v>
          </cell>
          <cell r="H1714">
            <v>664.66943785237549</v>
          </cell>
          <cell r="I1714">
            <v>31.356524233036318</v>
          </cell>
          <cell r="J1714">
            <v>0</v>
          </cell>
          <cell r="K1714">
            <v>66.466943785237547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3.4137032695063176</v>
          </cell>
          <cell r="H1715">
            <v>664.66943785237549</v>
          </cell>
          <cell r="I1715">
            <v>31.356524233036318</v>
          </cell>
          <cell r="J1715">
            <v>0</v>
          </cell>
          <cell r="K1715">
            <v>99.700415677856327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17.819460726846426</v>
          </cell>
          <cell r="H1716">
            <v>31.824527374623184</v>
          </cell>
          <cell r="I1716">
            <v>0.30819236965627922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17.819460726846426</v>
          </cell>
          <cell r="H1717">
            <v>36.775009410675686</v>
          </cell>
          <cell r="I1717">
            <v>0.30819236965627922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20.249387189598213</v>
          </cell>
          <cell r="H1718">
            <v>36.775009410675686</v>
          </cell>
          <cell r="I1718">
            <v>0.30819236965627922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22.499319099553563</v>
          </cell>
          <cell r="H1719">
            <v>40.45251035174325</v>
          </cell>
          <cell r="I1719">
            <v>0.30819236965627922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22.499319099553563</v>
          </cell>
          <cell r="H1720">
            <v>40.45251035174325</v>
          </cell>
          <cell r="I1720">
            <v>0.30819236965627922</v>
          </cell>
          <cell r="J1720">
            <v>0</v>
          </cell>
          <cell r="K1720">
            <v>4.0452510351743252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22.499319099553563</v>
          </cell>
          <cell r="H1721">
            <v>40.45251035174325</v>
          </cell>
          <cell r="I1721">
            <v>0.30819236965627922</v>
          </cell>
          <cell r="J1721">
            <v>0</v>
          </cell>
          <cell r="K1721">
            <v>6.0678765527614873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2.4451515659018592</v>
          </cell>
          <cell r="H1722">
            <v>333.23816219827654</v>
          </cell>
          <cell r="I1722">
            <v>14.634089859558053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2.3022686055707791</v>
          </cell>
          <cell r="H1723">
            <v>606.70782529913572</v>
          </cell>
          <cell r="I1723">
            <v>16.77199522810902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2.4297055804262917</v>
          </cell>
          <cell r="H1724">
            <v>495.97799973841865</v>
          </cell>
          <cell r="I1724">
            <v>19.429698698763325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2.7846388184220561</v>
          </cell>
          <cell r="H1725">
            <v>504.99191223895275</v>
          </cell>
          <cell r="I1725">
            <v>19.429698698763325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3.0201793281812428</v>
          </cell>
          <cell r="H1726">
            <v>534.60491597315877</v>
          </cell>
          <cell r="I1726">
            <v>19.429698698763325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2.9577879849904392</v>
          </cell>
          <cell r="H1727">
            <v>504.99191223895275</v>
          </cell>
          <cell r="I1727">
            <v>19.429698698763325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3.7005439043589257</v>
          </cell>
          <cell r="H1728">
            <v>515.49355787064314</v>
          </cell>
          <cell r="I1728">
            <v>19.429698698763325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3.9981272178799649</v>
          </cell>
          <cell r="H1729">
            <v>564.8545629698441</v>
          </cell>
          <cell r="I1729">
            <v>19.429698698763325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0.68501149411703255</v>
          </cell>
          <cell r="G1730">
            <v>2.7294654660647026</v>
          </cell>
          <cell r="H1730">
            <v>537.83946641569082</v>
          </cell>
          <cell r="I1730">
            <v>21.902111646168553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2.7371008774960157</v>
          </cell>
          <cell r="H1731">
            <v>889.22791780727584</v>
          </cell>
          <cell r="I1731">
            <v>21.902111646168553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3.7459159111246767</v>
          </cell>
          <cell r="H1732">
            <v>808.02480133020379</v>
          </cell>
          <cell r="I1732">
            <v>158.10196829261727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7.3017276698970051</v>
          </cell>
          <cell r="H1733">
            <v>926.2843734974615</v>
          </cell>
          <cell r="I1733">
            <v>170.44023442071628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9.5845539588201394</v>
          </cell>
          <cell r="H1734">
            <v>1140.5951474719286</v>
          </cell>
          <cell r="I1734">
            <v>170.44023442071628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9.3611893203807774</v>
          </cell>
          <cell r="H1735">
            <v>954.07290470238536</v>
          </cell>
          <cell r="I1735">
            <v>170.44023442071628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12.287889690795057</v>
          </cell>
          <cell r="H1736">
            <v>1174.8130018960851</v>
          </cell>
          <cell r="I1736">
            <v>170.44023442071628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6.9139783524623605E-2</v>
          </cell>
          <cell r="G1737">
            <v>0.81120254306069073</v>
          </cell>
          <cell r="H1737">
            <v>1810.1406071019412</v>
          </cell>
          <cell r="I1737">
            <v>114.19144045100465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0.81517390310144133</v>
          </cell>
          <cell r="H1738">
            <v>2944.2046019127961</v>
          </cell>
          <cell r="I1738">
            <v>114.19144045100465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0.81203154050804294</v>
          </cell>
          <cell r="H1739">
            <v>1482.8366706742295</v>
          </cell>
          <cell r="I1739">
            <v>316.17163980011043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1.6690213260745328</v>
          </cell>
          <cell r="H1740">
            <v>1712.5346726838727</v>
          </cell>
          <cell r="I1740">
            <v>340.87626079125357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1.8757327080890973</v>
          </cell>
          <cell r="H1741">
            <v>2466.3502151906582</v>
          </cell>
          <cell r="I1741">
            <v>340.87626079125357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2.0108690675596783</v>
          </cell>
          <cell r="H1742">
            <v>1781.0360595912277</v>
          </cell>
          <cell r="I1742">
            <v>340.87626079125357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2.259918925408551</v>
          </cell>
          <cell r="H1743">
            <v>2565.0042237982771</v>
          </cell>
          <cell r="I1743">
            <v>340.87626079125357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0.12209064488767143</v>
          </cell>
          <cell r="G1744">
            <v>2.0269019559449619</v>
          </cell>
          <cell r="H1744">
            <v>1021.2137228656861</v>
          </cell>
          <cell r="I1744">
            <v>3.4432370590043693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2.7985485221363624</v>
          </cell>
          <cell r="H1745">
            <v>1202.9397618954185</v>
          </cell>
          <cell r="I1745">
            <v>3.8258189544492986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1.0135443307397858</v>
          </cell>
          <cell r="H1746">
            <v>4077.8317001759701</v>
          </cell>
          <cell r="I1746">
            <v>36.872496581722942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1.6063022734263792</v>
          </cell>
          <cell r="H1747">
            <v>4093.5841686235053</v>
          </cell>
          <cell r="I1747">
            <v>36.872496581722942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2.5860285497551891</v>
          </cell>
          <cell r="H1748">
            <v>4140.3756736203422</v>
          </cell>
          <cell r="I1748">
            <v>36.872496581722942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1.2441032117397841</v>
          </cell>
          <cell r="H1749">
            <v>4093.5841686235053</v>
          </cell>
          <cell r="I1749">
            <v>36.872496581722942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1.3622447958003447</v>
          </cell>
          <cell r="H1750">
            <v>4077.8317001759701</v>
          </cell>
          <cell r="I1750">
            <v>36.872496581722942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6.1984481250663921E-2</v>
          </cell>
          <cell r="G1751">
            <v>1.2278913298333249</v>
          </cell>
          <cell r="H1751">
            <v>1245.9784656973682</v>
          </cell>
          <cell r="I1751">
            <v>4.6953232622786851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1.426338413442751</v>
          </cell>
          <cell r="H1752">
            <v>1437.0615082043537</v>
          </cell>
          <cell r="I1752">
            <v>4.6953232622786851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0.60348883601531966</v>
          </cell>
          <cell r="H1753">
            <v>2349.0550966866008</v>
          </cell>
          <cell r="I1753">
            <v>20.48472032317941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0.89719357848649428</v>
          </cell>
          <cell r="H1754">
            <v>2356.8340934508155</v>
          </cell>
          <cell r="I1754">
            <v>20.48472032317941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1.5217783388943997</v>
          </cell>
          <cell r="H1755">
            <v>2392.8329399873724</v>
          </cell>
          <cell r="I1755">
            <v>20.48472032317941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1.0713403609986114</v>
          </cell>
          <cell r="H1756">
            <v>2356.8340934508155</v>
          </cell>
          <cell r="I1756">
            <v>20.48472032317941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1.168285287478634</v>
          </cell>
          <cell r="H1757">
            <v>2356.8340934508155</v>
          </cell>
          <cell r="I1757">
            <v>20.48472032317941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2.1087967479533211E-2</v>
          </cell>
          <cell r="G1758">
            <v>0.30713894324853225</v>
          </cell>
          <cell r="H1758">
            <v>1156.2472476540959</v>
          </cell>
          <cell r="I1758">
            <v>80.553397116839051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0.39090410958904109</v>
          </cell>
          <cell r="H1759">
            <v>2071.6096520469214</v>
          </cell>
          <cell r="I1759">
            <v>80.553397116839037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0.4617638751588759</v>
          </cell>
          <cell r="H1760">
            <v>2051.5535247374596</v>
          </cell>
          <cell r="I1760">
            <v>50.973424217033816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0.5118982387475538</v>
          </cell>
          <cell r="H1761">
            <v>2059.6515306905667</v>
          </cell>
          <cell r="I1761">
            <v>50.973424217033816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0.57572102686903537</v>
          </cell>
          <cell r="H1762">
            <v>2094.5352486424126</v>
          </cell>
          <cell r="I1762">
            <v>50.973424217033823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3.3809717045816687E-2</v>
          </cell>
          <cell r="G1763">
            <v>0.78997204436829294</v>
          </cell>
          <cell r="H1763">
            <v>1388.492342492819</v>
          </cell>
          <cell r="I1763">
            <v>8.6080926475109241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2.5399773884022081</v>
          </cell>
          <cell r="H1764">
            <v>1182.4579948971102</v>
          </cell>
          <cell r="I1764">
            <v>4.1318844708052431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2.1370652598671356</v>
          </cell>
          <cell r="H1765">
            <v>1711.044546680763</v>
          </cell>
          <cell r="I1765">
            <v>17.558331705582351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3.0582598501452671</v>
          </cell>
          <cell r="H1766">
            <v>1783.7657743963853</v>
          </cell>
          <cell r="I1766">
            <v>17.558331705582351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5.4107674271800876</v>
          </cell>
          <cell r="H1767">
            <v>1845.6819516219387</v>
          </cell>
          <cell r="I1767">
            <v>17.558331705582351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6.8759116946586468E-3</v>
          </cell>
          <cell r="G1768">
            <v>0.5990621336459554</v>
          </cell>
          <cell r="H1768">
            <v>2721.1890479969866</v>
          </cell>
          <cell r="I1768">
            <v>14.756730252875869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2.115355475571941</v>
          </cell>
          <cell r="H1769">
            <v>865.7432946851784</v>
          </cell>
          <cell r="I1769">
            <v>4.304046323755462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2.5854344701434835</v>
          </cell>
          <cell r="H1770">
            <v>785.87437836817946</v>
          </cell>
          <cell r="I1770">
            <v>4.304046323755462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3.0362579807197618</v>
          </cell>
          <cell r="H1771">
            <v>916.60730760666013</v>
          </cell>
          <cell r="I1771">
            <v>4.304046323755462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3.3830850446496745</v>
          </cell>
          <cell r="H1772">
            <v>938.22131844614989</v>
          </cell>
          <cell r="I1772">
            <v>4.304046323755462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4.5307220191710913</v>
          </cell>
          <cell r="H1773">
            <v>1222.4713179507862</v>
          </cell>
          <cell r="I1773">
            <v>4.304046323755462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4.7691810728116755</v>
          </cell>
          <cell r="H1774">
            <v>1416.7841363881471</v>
          </cell>
          <cell r="I1774">
            <v>4.304046323755462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0.15779420056628077</v>
          </cell>
          <cell r="G1775">
            <v>3.1</v>
          </cell>
          <cell r="H1775">
            <v>67.777777777777771</v>
          </cell>
          <cell r="I1775">
            <v>1.4722222222222223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81.388888888888886</v>
          </cell>
          <cell r="I1776">
            <v>1.4722222222222223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81.388888888888886</v>
          </cell>
          <cell r="I1777">
            <v>1.4722222222222223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83.611111111111114</v>
          </cell>
          <cell r="I1778">
            <v>1.4722222222222223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102.77777777777777</v>
          </cell>
          <cell r="I1779">
            <v>1.4722222222222223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80.277777777777771</v>
          </cell>
          <cell r="I1780">
            <v>1.4722222222222223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102.77777777777777</v>
          </cell>
          <cell r="I1781">
            <v>1.4722222222222223</v>
          </cell>
          <cell r="J1781">
            <v>0</v>
          </cell>
          <cell r="K1781">
            <v>10.277777777777779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102.77777777777777</v>
          </cell>
          <cell r="I1782">
            <v>1.4722222222222223</v>
          </cell>
          <cell r="J1782">
            <v>0</v>
          </cell>
          <cell r="K1782">
            <v>15.416666666666664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94.064207650273232</v>
          </cell>
          <cell r="I1783">
            <v>1.4722222222222223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2.6237710739796784E-2</v>
          </cell>
          <cell r="G1784">
            <v>3.4</v>
          </cell>
          <cell r="H1784">
            <v>545.83333333333337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545.83333333333337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514.58333333333337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530.20833333333337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514.58333333333337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514.58333333333337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4.4000000000000004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514.58333333333337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530.20833333333337</v>
          </cell>
          <cell r="I1796">
            <v>3.125</v>
          </cell>
          <cell r="J1796">
            <v>146.77083333333334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159.27083333333334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2.0306332456573969E-2</v>
          </cell>
          <cell r="G1798">
            <v>1.3</v>
          </cell>
          <cell r="H1798">
            <v>218.33333333333334</v>
          </cell>
          <cell r="I1798">
            <v>2.6666666666666665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9.0306765221960197E-2</v>
          </cell>
          <cell r="G1808">
            <v>0.93709999999999993</v>
          </cell>
          <cell r="H1808">
            <v>16.680296553988345</v>
          </cell>
          <cell r="I1808">
            <v>0.25589091304413941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0.93709999999999993</v>
          </cell>
          <cell r="H1809">
            <v>21.134693929201145</v>
          </cell>
          <cell r="I1809">
            <v>0.25589091304413941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0.26354592253435477</v>
          </cell>
          <cell r="G1810">
            <v>0.98</v>
          </cell>
          <cell r="H1810">
            <v>21.764705882352942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0.27114663230788455</v>
          </cell>
          <cell r="G1812">
            <v>0.71050000000000002</v>
          </cell>
          <cell r="H1812">
            <v>8.4623504574243498</v>
          </cell>
          <cell r="I1812">
            <v>1.1259676284306828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0.77525000000000011</v>
          </cell>
          <cell r="H1813">
            <v>9.2067075137052559</v>
          </cell>
          <cell r="I1813">
            <v>1.0319251854240568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0.87525000000000008</v>
          </cell>
          <cell r="H1814">
            <v>11.782347900599827</v>
          </cell>
          <cell r="I1814">
            <v>2.656383890317052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10.948081264108351</v>
          </cell>
          <cell r="I1815">
            <v>1.0319251854240568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0.87525000000000008</v>
          </cell>
          <cell r="H1816">
            <v>11.782347900599827</v>
          </cell>
          <cell r="I1816">
            <v>2.656383890317052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10.948081264108351</v>
          </cell>
          <cell r="I1817">
            <v>1.0319251854240568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0.88525000000000009</v>
          </cell>
          <cell r="H1818">
            <v>11.782347900599827</v>
          </cell>
          <cell r="I1818">
            <v>2.656383890317052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0.14184932444499554</v>
          </cell>
          <cell r="G1819">
            <v>0.76</v>
          </cell>
          <cell r="H1819">
            <v>29.358552631578949</v>
          </cell>
          <cell r="I1819">
            <v>0.78947368421052633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30.113636363636363</v>
          </cell>
          <cell r="I1820">
            <v>0.77922077922077926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33.970588235294116</v>
          </cell>
          <cell r="I1822">
            <v>0.70588235294117652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32.33418367346939</v>
          </cell>
          <cell r="I1823">
            <v>0.61224489795918369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32.621951219512198</v>
          </cell>
          <cell r="I1824">
            <v>0.73170731707317072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32.33418367346939</v>
          </cell>
          <cell r="I1825">
            <v>0.61224489795918369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33.057228915662648</v>
          </cell>
          <cell r="I1826">
            <v>0.72289156626506024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1.046975904613053E-2</v>
          </cell>
          <cell r="G1827">
            <v>0.76049999999999995</v>
          </cell>
          <cell r="H1827">
            <v>14.464168310322156</v>
          </cell>
          <cell r="I1827">
            <v>1.051939513477975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14.008277618592803</v>
          </cell>
          <cell r="I1828">
            <v>1.0187838268067493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0.79525000000000001</v>
          </cell>
          <cell r="H1829">
            <v>14.5813435211716</v>
          </cell>
          <cell r="I1829">
            <v>1.0187838268067493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0.79525000000000001</v>
          </cell>
          <cell r="H1830">
            <v>14.397988054071046</v>
          </cell>
          <cell r="I1830">
            <v>1.0059729644765796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0.79525000000000001</v>
          </cell>
          <cell r="H1831">
            <v>14.397988054071046</v>
          </cell>
          <cell r="I1831">
            <v>1.0059729644765796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1.8343352682023004E-2</v>
          </cell>
          <cell r="G1832">
            <v>0.79</v>
          </cell>
          <cell r="H1832">
            <v>17.827004219409282</v>
          </cell>
          <cell r="I1832">
            <v>0.17405063291139242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19.032921810699587</v>
          </cell>
          <cell r="I1833">
            <v>0.16975308641975309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19.817073170731707</v>
          </cell>
          <cell r="I1834">
            <v>0.1676829268292683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20.682730923694781</v>
          </cell>
          <cell r="I1835">
            <v>0.16566265060240964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30.898876404494381</v>
          </cell>
          <cell r="I1836">
            <v>0.1544943820224719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20.682730923694781</v>
          </cell>
          <cell r="I1837">
            <v>0.16566265060240964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30.898876404494381</v>
          </cell>
          <cell r="I1838">
            <v>0.1544943820224719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0.15867408076617898</v>
          </cell>
          <cell r="G1839">
            <v>2.7256740914419697</v>
          </cell>
          <cell r="H1839">
            <v>67.777777777777771</v>
          </cell>
          <cell r="I1839">
            <v>1.4722222222222223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2.9894490035169987</v>
          </cell>
          <cell r="H1840">
            <v>81.388888888888886</v>
          </cell>
          <cell r="I1840">
            <v>1.4722222222222223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3.2239155920281362</v>
          </cell>
          <cell r="H1841">
            <v>81.388888888888886</v>
          </cell>
          <cell r="I1841">
            <v>1.4722222222222223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3.3118405627198126</v>
          </cell>
          <cell r="H1842">
            <v>83.611111111111114</v>
          </cell>
          <cell r="I1842">
            <v>1.4722222222222223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3.7221570926143022</v>
          </cell>
          <cell r="H1843">
            <v>102.77777777777777</v>
          </cell>
          <cell r="I1843">
            <v>1.4722222222222223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3.3411488862837047</v>
          </cell>
          <cell r="H1844">
            <v>80.277777777777771</v>
          </cell>
          <cell r="I1844">
            <v>1.4722222222222223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3.7221570926143022</v>
          </cell>
          <cell r="H1845">
            <v>102.77777777777777</v>
          </cell>
          <cell r="I1845">
            <v>1.4722222222222223</v>
          </cell>
          <cell r="J1845">
            <v>0</v>
          </cell>
          <cell r="K1845">
            <v>10.277777777777779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3.7221570926143022</v>
          </cell>
          <cell r="H1846">
            <v>102.77777777777777</v>
          </cell>
          <cell r="I1846">
            <v>1.4722222222222223</v>
          </cell>
          <cell r="J1846">
            <v>0</v>
          </cell>
          <cell r="K1846">
            <v>15.416666666666664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3.5169988276670576</v>
          </cell>
          <cell r="H1847">
            <v>94.064207650273232</v>
          </cell>
          <cell r="I1847">
            <v>1.4722222222222223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3.750960111300821E-2</v>
          </cell>
          <cell r="G1848">
            <v>4.0445486518171165</v>
          </cell>
          <cell r="H1848">
            <v>545.83333333333337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4.1031652989449006</v>
          </cell>
          <cell r="H1849">
            <v>545.83333333333337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5.011723329425557</v>
          </cell>
          <cell r="H1850">
            <v>514.58333333333337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5.1582649472450184</v>
          </cell>
          <cell r="H1851">
            <v>530.20833333333337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6.0375146541617823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5.2754982415005864</v>
          </cell>
          <cell r="H1853">
            <v>514.58333333333337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6.4478311840562723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5.8616647127784294</v>
          </cell>
          <cell r="H1857">
            <v>514.58333333333337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7.0339976553341153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5.011723329425557</v>
          </cell>
          <cell r="H1859">
            <v>514.58333333333337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5.1582649472450184</v>
          </cell>
          <cell r="H1860">
            <v>530.20833333333337</v>
          </cell>
          <cell r="I1860">
            <v>3.125</v>
          </cell>
          <cell r="J1860">
            <v>146.77083333333334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6.0375146541617823</v>
          </cell>
          <cell r="H1861">
            <v>571.875</v>
          </cell>
          <cell r="I1861">
            <v>3.125</v>
          </cell>
          <cell r="J1861">
            <v>159.27083333333334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7.7738285511083584E-4</v>
          </cell>
          <cell r="G1862">
            <v>0.6</v>
          </cell>
          <cell r="H1862">
            <v>218.33333333333334</v>
          </cell>
          <cell r="I1862">
            <v>2.6666666666666665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1.1000000000000001</v>
          </cell>
          <cell r="H1864">
            <v>300</v>
          </cell>
          <cell r="I1864">
            <v>4.916666666666667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1.1000000000000001</v>
          </cell>
          <cell r="H1867">
            <v>300</v>
          </cell>
          <cell r="I1867">
            <v>4.916666666666667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1.1000000000000001</v>
          </cell>
          <cell r="H1871">
            <v>300</v>
          </cell>
          <cell r="I1871">
            <v>4.916666666666667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3.0582598501452676</v>
          </cell>
          <cell r="H1872">
            <v>39.583333333333336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3.5543191790470527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4.542790152403283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4.6658851113716295</v>
          </cell>
          <cell r="H1875">
            <v>70.833333333333329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4.8651817116060965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4.6658851113716295</v>
          </cell>
          <cell r="H1877">
            <v>70.833333333333329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4.9886508193858976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4.9886508193858976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4.8178066132425448</v>
          </cell>
          <cell r="H1881">
            <v>70.833333333333329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5.0970997502421129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3.0582598501452676</v>
          </cell>
          <cell r="H1883">
            <v>36.458333333333336</v>
          </cell>
          <cell r="I1883">
            <v>2.6666666666666665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3.1148205298431875</v>
          </cell>
          <cell r="H1884">
            <v>59.375</v>
          </cell>
          <cell r="I1884">
            <v>2.6666666666666665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3.7368112543962484</v>
          </cell>
          <cell r="H1885">
            <v>59.375</v>
          </cell>
          <cell r="I1885">
            <v>2.6666666666666665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4.5836862445541549</v>
          </cell>
          <cell r="H1886">
            <v>67.708333333333329</v>
          </cell>
          <cell r="I1886">
            <v>2.6666666666666665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5.8030480656506445</v>
          </cell>
          <cell r="H1887">
            <v>76.041666666666671</v>
          </cell>
          <cell r="I1887">
            <v>2.6666666666666665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4.5836862445541549</v>
          </cell>
          <cell r="H1888">
            <v>67.708333333333329</v>
          </cell>
          <cell r="I1888">
            <v>2.6666666666666665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6.063791082184582</v>
          </cell>
          <cell r="H1889">
            <v>76.041666666666671</v>
          </cell>
          <cell r="I1889">
            <v>2.6666666666666665</v>
          </cell>
          <cell r="J1889">
            <v>0</v>
          </cell>
          <cell r="K1889">
            <v>7.6041666666666679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6.063791082184582</v>
          </cell>
          <cell r="H1890">
            <v>76.041666666666671</v>
          </cell>
          <cell r="I1890">
            <v>2.6666666666666665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4.8847205939820251</v>
          </cell>
          <cell r="H1892">
            <v>67.708333333333329</v>
          </cell>
          <cell r="I1892">
            <v>2.6666666666666665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6.2803550494054594</v>
          </cell>
          <cell r="H1893">
            <v>76.041666666666671</v>
          </cell>
          <cell r="I1893">
            <v>2.6666666666666665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0.16228693179967993</v>
          </cell>
          <cell r="G1897">
            <v>3.0582598501452676</v>
          </cell>
          <cell r="H1897">
            <v>44.791666666666664</v>
          </cell>
          <cell r="I1897">
            <v>2.9166666666666665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3.1096364524023503</v>
          </cell>
          <cell r="H1898">
            <v>59.375</v>
          </cell>
          <cell r="I1898">
            <v>2.9166666666666665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3.6635404454865186</v>
          </cell>
          <cell r="H1899">
            <v>62.5</v>
          </cell>
          <cell r="I1899">
            <v>2.9166666666666665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4.3962485345838216</v>
          </cell>
          <cell r="H1900">
            <v>70.833333333333329</v>
          </cell>
          <cell r="I1900">
            <v>2.9166666666666665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4.4518972502114655</v>
          </cell>
          <cell r="H1901">
            <v>79.166666666666671</v>
          </cell>
          <cell r="I1901">
            <v>2.9166666666666665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4.3962485345838216</v>
          </cell>
          <cell r="H1902">
            <v>70.833333333333329</v>
          </cell>
          <cell r="I1902">
            <v>2.9166666666666665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4.4518972502114655</v>
          </cell>
          <cell r="H1903">
            <v>79.166666666666671</v>
          </cell>
          <cell r="I1903">
            <v>2.9166666666666665</v>
          </cell>
          <cell r="J1903">
            <v>0</v>
          </cell>
          <cell r="K1903">
            <v>7.9166666666666679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4.4518972502114655</v>
          </cell>
          <cell r="H1904">
            <v>79.166666666666671</v>
          </cell>
          <cell r="I1904">
            <v>2.9166666666666665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4.5773237174268691E-2</v>
          </cell>
          <cell r="G1905">
            <v>5.2492519815926224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5.7769363135135645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8.7924970691676432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9.7694411879640501</v>
          </cell>
          <cell r="H1908">
            <v>35.416666666666664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10.657572205051688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9.7694411879640501</v>
          </cell>
          <cell r="H1910">
            <v>35.416666666666664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10.990621336459554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10.990621336459554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0.38536783595655172</v>
          </cell>
          <cell r="G1913">
            <v>2.6963657678780772</v>
          </cell>
          <cell r="H1913">
            <v>66.111111111111114</v>
          </cell>
          <cell r="I1913">
            <v>2.6666666666666665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3.1066822977725672</v>
          </cell>
          <cell r="H1914">
            <v>94.722222222222229</v>
          </cell>
          <cell r="I1914">
            <v>2.6666666666666665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3.2825322391559202</v>
          </cell>
          <cell r="H1915">
            <v>94.722222222222229</v>
          </cell>
          <cell r="I1915">
            <v>2.6666666666666665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3.4290738569753807</v>
          </cell>
          <cell r="H1916">
            <v>101.38888888888889</v>
          </cell>
          <cell r="I1916">
            <v>2.6666666666666665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4.0738569753810081</v>
          </cell>
          <cell r="H1917">
            <v>272.22222222222223</v>
          </cell>
          <cell r="I1917">
            <v>2.6666666666666665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3.4876905041031656</v>
          </cell>
          <cell r="H1918">
            <v>99.166666666666671</v>
          </cell>
          <cell r="I1918">
            <v>2.6666666666666665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4.0738569753810081</v>
          </cell>
          <cell r="H1919">
            <v>272.22222222222223</v>
          </cell>
          <cell r="I1919">
            <v>2.6666666666666665</v>
          </cell>
          <cell r="J1919">
            <v>0</v>
          </cell>
          <cell r="K1919">
            <v>27.222222222222225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4.0738569753810081</v>
          </cell>
          <cell r="H1920">
            <v>272.22222222222223</v>
          </cell>
          <cell r="I1920">
            <v>2.6666666666666665</v>
          </cell>
          <cell r="J1920">
            <v>0</v>
          </cell>
          <cell r="K1920">
            <v>40.833333333333336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3.6342321219226261</v>
          </cell>
          <cell r="H1921">
            <v>113.77260981912146</v>
          </cell>
          <cell r="I1921">
            <v>2.6666666666666665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9.0696238063764728E-2</v>
          </cell>
          <cell r="G1922">
            <v>2.5498241500586163</v>
          </cell>
          <cell r="H1922">
            <v>21.666666666666668</v>
          </cell>
          <cell r="I1922">
            <v>0.95238095238095233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2.8722157092614307</v>
          </cell>
          <cell r="H1923">
            <v>25.238095238095237</v>
          </cell>
          <cell r="I1923">
            <v>0.95238095238095233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3.1652989449003521</v>
          </cell>
          <cell r="H1924">
            <v>27.142857142857142</v>
          </cell>
          <cell r="I1924">
            <v>0.95238095238095233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3.3704572098475967</v>
          </cell>
          <cell r="H1925">
            <v>41.428571428571431</v>
          </cell>
          <cell r="I1925">
            <v>0.95238095238095233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3.2239155920281362</v>
          </cell>
          <cell r="H1926">
            <v>38.571428571428569</v>
          </cell>
          <cell r="I1926">
            <v>0.95238095238095233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3.3704572098475967</v>
          </cell>
          <cell r="H1927">
            <v>41.428571428571431</v>
          </cell>
          <cell r="I1927">
            <v>0.95238095238095233</v>
          </cell>
          <cell r="J1927">
            <v>0</v>
          </cell>
          <cell r="K1927">
            <v>6.2142857142857144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3.3704572098475967</v>
          </cell>
          <cell r="H1928">
            <v>41.428571428571431</v>
          </cell>
          <cell r="I1928">
            <v>0.95238095238095233</v>
          </cell>
          <cell r="J1928">
            <v>0</v>
          </cell>
          <cell r="K1928">
            <v>6.2142857142857144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3.8100820633059791</v>
          </cell>
          <cell r="H1929">
            <v>61.904761904761905</v>
          </cell>
          <cell r="I1929">
            <v>0.95238095238095233</v>
          </cell>
          <cell r="J1929">
            <v>0</v>
          </cell>
          <cell r="K1929">
            <v>9.2857142857142847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0.11577252701884184</v>
          </cell>
          <cell r="G1930">
            <v>3.3411488862837047</v>
          </cell>
          <cell r="H1930">
            <v>58.333333333333336</v>
          </cell>
          <cell r="I1930">
            <v>2.1111111111111112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3.8100820633059791</v>
          </cell>
          <cell r="H1931">
            <v>58.333333333333336</v>
          </cell>
          <cell r="I1931">
            <v>2.1111111111111112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3.9566236811254396</v>
          </cell>
          <cell r="H1932">
            <v>59.722222222222221</v>
          </cell>
          <cell r="I1932">
            <v>2.1111111111111112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4.2497069167643611</v>
          </cell>
          <cell r="H1933">
            <v>63.888888888888886</v>
          </cell>
          <cell r="I1933">
            <v>2.1111111111111112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7.0339976553341153</v>
          </cell>
          <cell r="H1934">
            <v>141.66666666666666</v>
          </cell>
          <cell r="I1934">
            <v>2.1111111111111112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4.2497069167643611</v>
          </cell>
          <cell r="H1935">
            <v>63.888888888888886</v>
          </cell>
          <cell r="I1935">
            <v>2.1111111111111112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7.0339976553341153</v>
          </cell>
          <cell r="H1936">
            <v>141.66666666666666</v>
          </cell>
          <cell r="I1936">
            <v>2.1111111111111112</v>
          </cell>
          <cell r="J1936">
            <v>0</v>
          </cell>
          <cell r="K1936">
            <v>14.166666666666666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7.0339976553341153</v>
          </cell>
          <cell r="H1937">
            <v>141.66666666666666</v>
          </cell>
          <cell r="I1937">
            <v>2.1111111111111112</v>
          </cell>
          <cell r="J1937">
            <v>0</v>
          </cell>
          <cell r="K1937">
            <v>21.249999999999996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4.2497069167643611</v>
          </cell>
          <cell r="H1938">
            <v>63.888888888888886</v>
          </cell>
          <cell r="I1938">
            <v>2.1111111111111112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3.7486812807885459E-4</v>
          </cell>
          <cell r="G1939">
            <v>0.7</v>
          </cell>
          <cell r="H1939">
            <v>104.16666666666667</v>
          </cell>
          <cell r="I1939">
            <v>4.583333333333333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2.7672971245160599E-3</v>
          </cell>
          <cell r="G1941">
            <v>1</v>
          </cell>
          <cell r="H1941">
            <v>72.916666666666671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79.166666666666671</v>
          </cell>
          <cell r="I1942">
            <v>3.5416666666666665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1.1000000000000001</v>
          </cell>
          <cell r="H1943">
            <v>77.083333333333329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77.083333333333329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77.083333333333329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11.340206185567011</v>
          </cell>
          <cell r="I1948">
            <v>6.8728522336769765E-2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14.948453608247423</v>
          </cell>
          <cell r="I1949">
            <v>6.8728522336769765E-2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14.948453608247423</v>
          </cell>
          <cell r="I1950">
            <v>6.8728522336769765E-2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5.7636557268505965E-4</v>
          </cell>
          <cell r="G1951">
            <v>2.5</v>
          </cell>
          <cell r="H1951">
            <v>267.692568159789</v>
          </cell>
          <cell r="I1951">
            <v>0.88056765842035867</v>
          </cell>
          <cell r="J1951">
            <v>26.769256815978903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0.88056765842035867</v>
          </cell>
          <cell r="J1952">
            <v>119.05274741843249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0.88056765842035867</v>
          </cell>
          <cell r="J1953">
            <v>26.769256815978903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214.2714635489539</v>
          </cell>
          <cell r="I1954">
            <v>0.73380638201696535</v>
          </cell>
          <cell r="J1954">
            <v>21.427146354895388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214.2714635489539</v>
          </cell>
          <cell r="I1955">
            <v>0.73380638201696535</v>
          </cell>
          <cell r="J1955">
            <v>55.710580522728016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214.2714635489539</v>
          </cell>
          <cell r="I1956">
            <v>0.73380638201696535</v>
          </cell>
          <cell r="J1956">
            <v>47.139721980769856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173.59762408858498</v>
          </cell>
          <cell r="I1957">
            <v>0.62897689887168462</v>
          </cell>
          <cell r="J1957">
            <v>17.359762408858497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2.6317179337452194E-2</v>
          </cell>
          <cell r="G1958">
            <v>2</v>
          </cell>
          <cell r="H1958">
            <v>281.42857142857144</v>
          </cell>
          <cell r="I1958">
            <v>2.2857142857142856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281.42857142857144</v>
          </cell>
          <cell r="I1959">
            <v>2.2857142857142856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2.4500000000000002</v>
          </cell>
          <cell r="H1960">
            <v>310</v>
          </cell>
          <cell r="I1960">
            <v>2.2857142857142856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267.14285714285717</v>
          </cell>
          <cell r="I1961">
            <v>2.2857142857142856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2.4500000000000002</v>
          </cell>
          <cell r="H1962">
            <v>310</v>
          </cell>
          <cell r="I1962">
            <v>2.2857142857142856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0.61374445298097891</v>
          </cell>
          <cell r="G1963">
            <v>0.97474999999999989</v>
          </cell>
          <cell r="H1963">
            <v>35.156696519952256</v>
          </cell>
          <cell r="I1963">
            <v>1.0633405374654747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0.97474999999999989</v>
          </cell>
          <cell r="H1964">
            <v>29.297247099960213</v>
          </cell>
          <cell r="I1964">
            <v>0.88611711455456221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5.2310654685494216</v>
          </cell>
          <cell r="I1965">
            <v>6.4184852374839535E-2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5.7535959974984365</v>
          </cell>
          <cell r="I1966">
            <v>6.2539086929330828E-2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6.3953488372093021</v>
          </cell>
          <cell r="I1967">
            <v>5.8139534883720929E-2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5.2260256075254773E-2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9.9496523615439934</v>
          </cell>
          <cell r="I1969">
            <v>4.7950131862862622E-2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53.246753246753244</v>
          </cell>
          <cell r="I1970">
            <v>1.3852813852813852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49.572649572649574</v>
          </cell>
          <cell r="I1971">
            <v>1.3675213675213675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69.662921348314612</v>
          </cell>
          <cell r="I1972">
            <v>1.1985018726591761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48.333333333333336</v>
          </cell>
          <cell r="I1973">
            <v>1.3333333333333333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68.131868131868131</v>
          </cell>
          <cell r="I1974">
            <v>1.1721611721611722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46.586345381526101</v>
          </cell>
          <cell r="I1975">
            <v>1.285140562248996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66.666666666666671</v>
          </cell>
          <cell r="I1976">
            <v>1.1469534050179211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0.34999322385066689</v>
          </cell>
          <cell r="G1977">
            <v>0.77</v>
          </cell>
          <cell r="H1977">
            <v>23.077853432748974</v>
          </cell>
          <cell r="I1977">
            <v>0.7191399086692315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29.444444444444443</v>
          </cell>
          <cell r="I1979">
            <v>0.55555555555555558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29.444444444444443</v>
          </cell>
          <cell r="I1981">
            <v>0.55555555555555558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9.3687782582170184E-3</v>
          </cell>
          <cell r="G1982">
            <v>0.78</v>
          </cell>
          <cell r="H1982">
            <v>44.780219780219781</v>
          </cell>
          <cell r="I1982">
            <v>1.4652014652014651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44.755877034358051</v>
          </cell>
          <cell r="I1983">
            <v>1.4466546112115732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44.780219780219781</v>
          </cell>
          <cell r="I1984">
            <v>1.4652014652014651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62.767857142857146</v>
          </cell>
          <cell r="I1985">
            <v>1.4285714285714286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75.882352941176464</v>
          </cell>
          <cell r="I1986">
            <v>1.3445378151260505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0.24086308346207663</v>
          </cell>
          <cell r="G1987">
            <v>0.37430809149287547</v>
          </cell>
          <cell r="H1987">
            <v>4798.9330145229314</v>
          </cell>
          <cell r="I1987">
            <v>32.64580281988389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5061.5584767364226</v>
          </cell>
          <cell r="I1988">
            <v>34.432370590043696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0.40626810387690959</v>
          </cell>
          <cell r="H1989">
            <v>5061.5584767364226</v>
          </cell>
          <cell r="I1989">
            <v>34.432370590043696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0.42765063565990485</v>
          </cell>
          <cell r="H1990">
            <v>5061.5584767364226</v>
          </cell>
          <cell r="I1990">
            <v>34.432370590043696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0.4779624751493054</v>
          </cell>
          <cell r="H1991">
            <v>5509.1792944069903</v>
          </cell>
          <cell r="I1991">
            <v>34.432370590043696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0.45140900430767733</v>
          </cell>
          <cell r="H1992">
            <v>5061.5584767364226</v>
          </cell>
          <cell r="I1992">
            <v>34.432370590043696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0.50783512984613699</v>
          </cell>
          <cell r="H1993">
            <v>5509.1792944069903</v>
          </cell>
          <cell r="I1993">
            <v>34.432370590043696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0.4779624751493054</v>
          </cell>
          <cell r="H1994">
            <v>5061.5584767364226</v>
          </cell>
          <cell r="I1994">
            <v>34.432370590043696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0.54169080516921275</v>
          </cell>
          <cell r="H1995">
            <v>5509.1792944069903</v>
          </cell>
          <cell r="I1995">
            <v>34.432370590043696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0.75913691653792337</v>
          </cell>
          <cell r="G1996">
            <v>1.1519614143855001</v>
          </cell>
          <cell r="H1996">
            <v>6266.6914473879524</v>
          </cell>
          <cell r="I1996">
            <v>18.937803824524028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1.2555989801892915</v>
          </cell>
          <cell r="H1997">
            <v>6266.6914473879524</v>
          </cell>
          <cell r="I1997">
            <v>18.937803824524028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1.2756371740545605</v>
          </cell>
          <cell r="H1998">
            <v>6266.6914473879524</v>
          </cell>
          <cell r="I1998">
            <v>18.937803824524028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1.3427975589919237</v>
          </cell>
          <cell r="H1999">
            <v>6266.6914473879524</v>
          </cell>
          <cell r="I1999">
            <v>18.937803824524028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1.5008305122108097</v>
          </cell>
          <cell r="H2000">
            <v>6886.4741180087385</v>
          </cell>
          <cell r="I2000">
            <v>18.937803824524028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1.4174227415084442</v>
          </cell>
          <cell r="H2001">
            <v>6266.6914473879524</v>
          </cell>
          <cell r="I2001">
            <v>18.937803824524028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1.5945160285786506</v>
          </cell>
          <cell r="H2002">
            <v>6886.4741180087385</v>
          </cell>
          <cell r="I2002">
            <v>18.937803824524028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1.5945160285786506</v>
          </cell>
          <cell r="H2003">
            <v>6886.4741180087385</v>
          </cell>
          <cell r="I2003">
            <v>18.937803824524028</v>
          </cell>
          <cell r="J2003">
            <v>0</v>
          </cell>
          <cell r="K2003">
            <v>688.6474118008739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1.5945160285786506</v>
          </cell>
          <cell r="H2004">
            <v>6886.4741180087385</v>
          </cell>
          <cell r="I2004">
            <v>18.937803824524028</v>
          </cell>
          <cell r="J2004">
            <v>0</v>
          </cell>
          <cell r="K2004">
            <v>1032.9711177013107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1.5008305122108097</v>
          </cell>
          <cell r="H2005">
            <v>6266.6914473879524</v>
          </cell>
          <cell r="I2005">
            <v>18.937803824524028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1.7008495654060805</v>
          </cell>
          <cell r="H2006">
            <v>6886.4741180087385</v>
          </cell>
          <cell r="I2006">
            <v>18.937803824524028</v>
          </cell>
          <cell r="J2006">
            <v>0</v>
          </cell>
          <cell r="K2006">
            <v>1032.9711177013107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52.560439969176251</v>
          </cell>
          <cell r="I2007">
            <v>0.4277070160240386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61.463082302713701</v>
          </cell>
          <cell r="I2008">
            <v>0.4277070160240386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0.30729996504333323</v>
          </cell>
          <cell r="G2009">
            <v>0.45</v>
          </cell>
          <cell r="H2009">
            <v>37.701581412489269</v>
          </cell>
          <cell r="I2009">
            <v>0.4277070160240386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0.20486664336222216</v>
          </cell>
          <cell r="G2010">
            <v>0.6</v>
          </cell>
          <cell r="H2010">
            <v>51.372364924665021</v>
          </cell>
          <cell r="I2010">
            <v>0.4277070160240386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7.3277786275752987E-2</v>
          </cell>
          <cell r="G2011">
            <v>10</v>
          </cell>
          <cell r="H2011">
            <v>92.998482973791027</v>
          </cell>
          <cell r="I2011">
            <v>4.7852631976013074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76.103504888536023</v>
          </cell>
          <cell r="I2012">
            <v>4.5899646778998626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91.358177884712831</v>
          </cell>
          <cell r="I2013">
            <v>5.4606870986280347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83.436802453689495</v>
          </cell>
          <cell r="I2014">
            <v>4.602572767458625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9.2189417592916406E-2</v>
          </cell>
          <cell r="G2015">
            <v>41.1</v>
          </cell>
          <cell r="H2015">
            <v>93.39296921838816</v>
          </cell>
          <cell r="I2015">
            <v>1.8851992166924549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76.426325055964128</v>
          </cell>
          <cell r="I2016">
            <v>1.610394782596418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84.669763746009082</v>
          </cell>
          <cell r="I2017">
            <v>0.89858344507898613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44.556521739130432</v>
          </cell>
          <cell r="H2018">
            <v>78.621923478437012</v>
          </cell>
          <cell r="I2018">
            <v>0.85522357105803182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46.784347826086957</v>
          </cell>
          <cell r="H2019">
            <v>73.006071801405795</v>
          </cell>
          <cell r="I2019">
            <v>0.81395626690186407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81.891372024005392</v>
          </cell>
          <cell r="I2020">
            <v>8.721862953369051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67.01421605892422</v>
          </cell>
          <cell r="I2021">
            <v>7.1373673922823659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19.399999999999999</v>
          </cell>
          <cell r="H2022">
            <v>59.238487036634311</v>
          </cell>
          <cell r="I2022">
            <v>5.7838663075931454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55.007166534017578</v>
          </cell>
          <cell r="I2023">
            <v>5.5029391222448396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21.360937500000002</v>
          </cell>
          <cell r="H2024">
            <v>51.078083210159164</v>
          </cell>
          <cell r="I2024">
            <v>5.2356579575338422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2.7294612207784039E-2</v>
          </cell>
          <cell r="G2025">
            <v>13.5</v>
          </cell>
          <cell r="H2025">
            <v>81.891372024005392</v>
          </cell>
          <cell r="I2025">
            <v>8.340401476332211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67.01421605892422</v>
          </cell>
          <cell r="I2026">
            <v>7.0513536604675595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68.024927263257055</v>
          </cell>
          <cell r="I2027">
            <v>5.4943387327292035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14.343700000000002</v>
          </cell>
          <cell r="H2028">
            <v>64.165958983516646</v>
          </cell>
          <cell r="I2028">
            <v>5.2085910615201065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15.060885000000003</v>
          </cell>
          <cell r="H2029">
            <v>60.499332755887124</v>
          </cell>
          <cell r="I2029">
            <v>4.9372498808619874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86.304208059140237</v>
          </cell>
          <cell r="I2030">
            <v>9.1028550470379042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70.625374843813617</v>
          </cell>
          <cell r="I2031">
            <v>7.6441647818176586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73.557667646417997</v>
          </cell>
          <cell r="I2032">
            <v>12.040668458538761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69.319871650520071</v>
          </cell>
          <cell r="I2033">
            <v>11.40283091974578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65.358736127633222</v>
          </cell>
          <cell r="I2034">
            <v>10.799241326538027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15.054945054945055</v>
          </cell>
          <cell r="H2035">
            <v>509.766874839151</v>
          </cell>
          <cell r="I2035">
            <v>27.523251886627747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296.81135573825793</v>
          </cell>
          <cell r="I2036">
            <v>28.708206851793367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167.68996602559412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105.71169896351547</v>
          </cell>
          <cell r="I2038">
            <v>1.0422102711403398</v>
          </cell>
          <cell r="J2038">
            <v>0</v>
          </cell>
          <cell r="K2038">
            <v>10.571169896351549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105.71169896351547</v>
          </cell>
          <cell r="I2039">
            <v>1.0422102711403398</v>
          </cell>
          <cell r="J2039">
            <v>0</v>
          </cell>
          <cell r="K2039">
            <v>15.85675484452732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98.480901139606303</v>
          </cell>
          <cell r="I2040">
            <v>0.71672795842677472</v>
          </cell>
          <cell r="J2040">
            <v>0</v>
          </cell>
          <cell r="K2040">
            <v>14.772135170940945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5.733256255435846E-3</v>
          </cell>
          <cell r="G2041">
            <v>41.6</v>
          </cell>
          <cell r="H2041">
            <v>19.766996212851847</v>
          </cell>
          <cell r="I2041">
            <v>1.4475999634765355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1.7187251579495237E-2</v>
          </cell>
          <cell r="G2042">
            <v>59.001096914997611</v>
          </cell>
          <cell r="H2042">
            <v>31.107112877950648</v>
          </cell>
          <cell r="I2042">
            <v>0.84270712793396041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9.4707871180314512E-2</v>
          </cell>
          <cell r="G2043">
            <v>50.116499999999995</v>
          </cell>
          <cell r="H2043">
            <v>23.290095653517316</v>
          </cell>
          <cell r="I2043">
            <v>1.0223612210273088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60.040593750000006</v>
          </cell>
          <cell r="H2044">
            <v>21.075279621034834</v>
          </cell>
          <cell r="I2044">
            <v>0.92224926317389644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60.040593750000006</v>
          </cell>
          <cell r="H2045">
            <v>20.853670722456549</v>
          </cell>
          <cell r="I2045">
            <v>0.91853297841089832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9.4707871180314512E-2</v>
          </cell>
          <cell r="G2046">
            <v>58.185142857142857</v>
          </cell>
          <cell r="H2046">
            <v>23.739923911618586</v>
          </cell>
          <cell r="I2046">
            <v>1.1029769471832198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62.560191999999986</v>
          </cell>
          <cell r="H2047">
            <v>23.169511975391082</v>
          </cell>
          <cell r="I2047">
            <v>1.0813281055819752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63.587452952380957</v>
          </cell>
          <cell r="H2048">
            <v>22.555174941220358</v>
          </cell>
          <cell r="I2048">
            <v>1.058360427608555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2.3380765390046129E-2</v>
          </cell>
          <cell r="G2049">
            <v>151.13024118738406</v>
          </cell>
          <cell r="H2049">
            <v>24.675005760387791</v>
          </cell>
          <cell r="I2049">
            <v>1.6138223295769607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162.49400519480514</v>
          </cell>
          <cell r="H2050">
            <v>24.076955937004545</v>
          </cell>
          <cell r="I2050">
            <v>1.5792753591546116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165.16221546072973</v>
          </cell>
          <cell r="H2051">
            <v>23.43285273465316</v>
          </cell>
          <cell r="I2051">
            <v>1.542764572707114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0.49310725221447399</v>
          </cell>
          <cell r="G2052">
            <v>68.800000000000011</v>
          </cell>
          <cell r="H2052">
            <v>25.728873751825518</v>
          </cell>
          <cell r="I2052">
            <v>0.95197520430823357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73.973199999999977</v>
          </cell>
          <cell r="H2053">
            <v>25.079423471236673</v>
          </cell>
          <cell r="I2053">
            <v>0.93255791555735845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75.187866666666665</v>
          </cell>
          <cell r="H2054">
            <v>24.379961672002583</v>
          </cell>
          <cell r="I2054">
            <v>0.91199363322246163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178.70129870129873</v>
          </cell>
          <cell r="H2055">
            <v>26.519685829641755</v>
          </cell>
          <cell r="I2055">
            <v>1.4031762852516505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192.13818181818175</v>
          </cell>
          <cell r="H2056">
            <v>25.846861793058345</v>
          </cell>
          <cell r="I2056">
            <v>1.3717423105582471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195.29316017316017</v>
          </cell>
          <cell r="H2057">
            <v>25.122226320162898</v>
          </cell>
          <cell r="I2057">
            <v>1.3385842389507552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9.4258152003768626E-4</v>
          </cell>
          <cell r="G2058">
            <v>71.2</v>
          </cell>
          <cell r="H2058">
            <v>36.267274458920738</v>
          </cell>
          <cell r="I2058">
            <v>0.88866669837763734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74.405995000000004</v>
          </cell>
          <cell r="H2059">
            <v>35.488311267501004</v>
          </cell>
          <cell r="I2059">
            <v>0.76303104475159567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78.331812999999983</v>
          </cell>
          <cell r="H2060">
            <v>34.529354833923151</v>
          </cell>
          <cell r="I2060">
            <v>0.74664261354618167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79.618049666666678</v>
          </cell>
          <cell r="H2061">
            <v>33.496553074550093</v>
          </cell>
          <cell r="I2061">
            <v>0.72932502507222141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15.054945054945055</v>
          </cell>
          <cell r="H2062">
            <v>509.766874839151</v>
          </cell>
          <cell r="I2062">
            <v>27.523251886627747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321.89335003844536</v>
          </cell>
          <cell r="I2063">
            <v>42.001696420220298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124.59586655749499</v>
          </cell>
          <cell r="I2064">
            <v>7.6865611655615886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31.628465964377018</v>
          </cell>
          <cell r="I2065">
            <v>0.94442754506631377</v>
          </cell>
          <cell r="J2065">
            <v>0</v>
          </cell>
          <cell r="K2065">
            <v>3.1628465964377019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31.628465964377018</v>
          </cell>
          <cell r="I2066">
            <v>0.94442754506631377</v>
          </cell>
          <cell r="J2066">
            <v>0</v>
          </cell>
          <cell r="K2066">
            <v>4.7442698946565525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24.397668140467836</v>
          </cell>
          <cell r="I2067">
            <v>0.6189452323527489</v>
          </cell>
          <cell r="J2067">
            <v>0</v>
          </cell>
          <cell r="K2067">
            <v>3.6596502210701751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2.6712151565401973E-3</v>
          </cell>
          <cell r="G2068">
            <v>64.599999999999994</v>
          </cell>
          <cell r="H2068">
            <v>10.768508911922947</v>
          </cell>
          <cell r="I2068">
            <v>0.76262839250749126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2.7097892170772466E-3</v>
          </cell>
          <cell r="G2069">
            <v>59.9</v>
          </cell>
          <cell r="H2069">
            <v>13.984619853431363</v>
          </cell>
          <cell r="I2069">
            <v>0.85290975589273033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1.034423212195734E-2</v>
          </cell>
          <cell r="G2070">
            <v>73.5</v>
          </cell>
          <cell r="H2070">
            <v>13.111528865443415</v>
          </cell>
          <cell r="I2070">
            <v>0.73486159902435544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3.0904504672711802E-2</v>
          </cell>
          <cell r="G2071">
            <v>83.1</v>
          </cell>
          <cell r="H2071">
            <v>13.887761511437242</v>
          </cell>
          <cell r="I2071">
            <v>0.76824555652708382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73.910953220338982</v>
          </cell>
          <cell r="H2072">
            <v>12.813298094832295</v>
          </cell>
          <cell r="I2072">
            <v>0.64224841199281879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79.314304000000007</v>
          </cell>
          <cell r="H2073">
            <v>12.540585485874045</v>
          </cell>
          <cell r="I2073">
            <v>0.65043008288380477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79.314304000000007</v>
          </cell>
          <cell r="H2074">
            <v>12.428449504981327</v>
          </cell>
          <cell r="I2074">
            <v>0.64387608062378132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69.599999999999994</v>
          </cell>
          <cell r="H2075">
            <v>14.735759576800188</v>
          </cell>
          <cell r="I2075">
            <v>0.56394435718973646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70.254995348837213</v>
          </cell>
          <cell r="H2076">
            <v>14.498514278793014</v>
          </cell>
          <cell r="I2076">
            <v>0.48101209350691232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71.308820279069764</v>
          </cell>
          <cell r="H2077">
            <v>13.985780932059672</v>
          </cell>
          <cell r="I2077">
            <v>0.46609915183236572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72.47973686821706</v>
          </cell>
          <cell r="H2078">
            <v>13.759839398423811</v>
          </cell>
          <cell r="I2078">
            <v>0.45965488856231362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15.054945054945055</v>
          </cell>
          <cell r="H2079">
            <v>509.766874839151</v>
          </cell>
          <cell r="I2079">
            <v>27.523251886627747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321.89335003844536</v>
          </cell>
          <cell r="I2080">
            <v>42.001696420220298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124.59586655749499</v>
          </cell>
          <cell r="I2081">
            <v>7.6865611655615886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31.628465964377018</v>
          </cell>
          <cell r="I2082">
            <v>0.94442754506631377</v>
          </cell>
          <cell r="J2082">
            <v>0</v>
          </cell>
          <cell r="K2082">
            <v>3.1628465964377019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31.628465964377018</v>
          </cell>
          <cell r="I2083">
            <v>0.94442754506631377</v>
          </cell>
          <cell r="J2083">
            <v>0</v>
          </cell>
          <cell r="K2083">
            <v>4.7442698946565525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24.397668140467836</v>
          </cell>
          <cell r="I2084">
            <v>0.6189452323527489</v>
          </cell>
          <cell r="J2084">
            <v>0</v>
          </cell>
          <cell r="K2084">
            <v>3.6596502210701751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4.0803366261068395E-3</v>
          </cell>
          <cell r="G2085">
            <v>24.9</v>
          </cell>
          <cell r="H2085">
            <v>65.623659471848953</v>
          </cell>
          <cell r="I2085">
            <v>1.1277504944989922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9.7849167368237663E-3</v>
          </cell>
          <cell r="G2086">
            <v>31.8</v>
          </cell>
          <cell r="H2086">
            <v>49.284085699355117</v>
          </cell>
          <cell r="I2086">
            <v>1.7800325016548759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34.012293333333332</v>
          </cell>
          <cell r="H2087">
            <v>111.15423165455991</v>
          </cell>
          <cell r="I2087">
            <v>2.8835593985093739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0.66900000000000004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51.223333333333322</v>
          </cell>
          <cell r="H2088">
            <v>87.066855239390549</v>
          </cell>
          <cell r="I2088">
            <v>1.8620595615647806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0.68600000000000005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52.760033333333325</v>
          </cell>
          <cell r="H2089">
            <v>83.930391471645976</v>
          </cell>
          <cell r="I2089">
            <v>1.7473537243607391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0.68600000000000005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54.467477777777766</v>
          </cell>
          <cell r="H2090">
            <v>80.652999864807356</v>
          </cell>
          <cell r="I2090">
            <v>1.6313703817438956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0.68600000000000005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4.5154917013472745E-3</v>
          </cell>
          <cell r="G2091">
            <v>44.4</v>
          </cell>
          <cell r="H2091">
            <v>78.251651472240624</v>
          </cell>
          <cell r="I2091">
            <v>1.4699249951548816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55.465759124999998</v>
          </cell>
          <cell r="H2092">
            <v>109.84805980242103</v>
          </cell>
          <cell r="I2092">
            <v>1.4054863935944411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55.465759124999998</v>
          </cell>
          <cell r="H2093">
            <v>109.17122038462085</v>
          </cell>
          <cell r="I2093">
            <v>1.3928287401608184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55.465759124999998</v>
          </cell>
          <cell r="H2094">
            <v>108.41917658706507</v>
          </cell>
          <cell r="I2094">
            <v>1.3787646807901266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29.910586374710039</v>
          </cell>
          <cell r="I2095">
            <v>0.69216217975744099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69.599999999999994</v>
          </cell>
          <cell r="H2096">
            <v>14.735759576800188</v>
          </cell>
          <cell r="I2096">
            <v>0.56394435718973646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70.254995348837213</v>
          </cell>
          <cell r="H2097">
            <v>14.498514278793014</v>
          </cell>
          <cell r="I2097">
            <v>0.48101209350691232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71.308820279069764</v>
          </cell>
          <cell r="H2098">
            <v>13.985780932059672</v>
          </cell>
          <cell r="I2098">
            <v>0.46609915183236572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72.47973686821706</v>
          </cell>
          <cell r="H2099">
            <v>13.759839398423811</v>
          </cell>
          <cell r="I2099">
            <v>0.45965488856231362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15.054945054945055</v>
          </cell>
          <cell r="H2100">
            <v>509.766874839151</v>
          </cell>
          <cell r="I2100">
            <v>27.523251886627747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123.37109570979237</v>
          </cell>
          <cell r="I2101">
            <v>7.821710161244849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28.337752881271772</v>
          </cell>
          <cell r="I2102">
            <v>0.94008412101518968</v>
          </cell>
          <cell r="J2102">
            <v>0</v>
          </cell>
          <cell r="K2102">
            <v>2.8337752881271774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28.337752881271772</v>
          </cell>
          <cell r="I2103">
            <v>0.94008412101518968</v>
          </cell>
          <cell r="J2103">
            <v>0</v>
          </cell>
          <cell r="K2103">
            <v>4.2506629321907656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21.106955057362597</v>
          </cell>
          <cell r="I2104">
            <v>0.61460180830162481</v>
          </cell>
          <cell r="J2104">
            <v>0</v>
          </cell>
          <cell r="K2104">
            <v>3.1660432586043896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6.1205049391602597E-3</v>
          </cell>
          <cell r="G2105">
            <v>28.8</v>
          </cell>
          <cell r="H2105">
            <v>22.723936545965508</v>
          </cell>
          <cell r="I2105">
            <v>0.49266650966100967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3.2616389122745886E-3</v>
          </cell>
          <cell r="G2106">
            <v>41.8</v>
          </cell>
          <cell r="H2106">
            <v>25.315502482940353</v>
          </cell>
          <cell r="I2106">
            <v>0.89918655203525588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44.304566250000001</v>
          </cell>
          <cell r="H2107">
            <v>46.45065436593984</v>
          </cell>
          <cell r="I2107">
            <v>0.65491941165536471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0.67549999999999999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44.339850538755655</v>
          </cell>
          <cell r="H2108">
            <v>40.181668966817952</v>
          </cell>
          <cell r="I2108">
            <v>0.92953265988110545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0.66300000000000003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48.177331583333341</v>
          </cell>
          <cell r="H2109">
            <v>38.767820776612481</v>
          </cell>
          <cell r="I2109">
            <v>0.86182304710111424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0.66300000000000003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49.736468527777774</v>
          </cell>
          <cell r="H2110">
            <v>37.29044544724421</v>
          </cell>
          <cell r="I2110">
            <v>0.79486550907157061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0.66300000000000003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1.7560245505239401E-3</v>
          </cell>
          <cell r="G2111">
            <v>56.565382500000005</v>
          </cell>
          <cell r="H2111">
            <v>78.365614182794545</v>
          </cell>
          <cell r="I2111">
            <v>1.1078791437605595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56.565382500000005</v>
          </cell>
          <cell r="H2112">
            <v>78.365614182794545</v>
          </cell>
          <cell r="I2112">
            <v>1.1078791437605595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56.565382500000005</v>
          </cell>
          <cell r="H2113">
            <v>77.885876856599452</v>
          </cell>
          <cell r="I2113">
            <v>1.0974193679535218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56.565382500000005</v>
          </cell>
          <cell r="H2114">
            <v>77.352835383049324</v>
          </cell>
          <cell r="I2114">
            <v>1.0852388012383443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1.3226799689053472E-3</v>
          </cell>
          <cell r="G2115">
            <v>69.599999999999994</v>
          </cell>
          <cell r="H2115">
            <v>14.735759576800188</v>
          </cell>
          <cell r="I2115">
            <v>0.56394435718973646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70.254995348837213</v>
          </cell>
          <cell r="H2116">
            <v>14.498514278793014</v>
          </cell>
          <cell r="I2116">
            <v>0.48101209350691232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71.308820279069764</v>
          </cell>
          <cell r="H2117">
            <v>13.985780932059672</v>
          </cell>
          <cell r="I2117">
            <v>0.46609915183236572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72.47973686821706</v>
          </cell>
          <cell r="H2118">
            <v>13.759839398423811</v>
          </cell>
          <cell r="I2118">
            <v>0.45965488856231362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10.52990832907715</v>
          </cell>
          <cell r="I2119">
            <v>0.34924613772902946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75.485831158952649</v>
          </cell>
          <cell r="H2120">
            <v>10.192732436699623</v>
          </cell>
          <cell r="I2120">
            <v>0.21744254916312333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77.501367307259585</v>
          </cell>
          <cell r="H2121">
            <v>9.9154180761290291</v>
          </cell>
          <cell r="I2121">
            <v>0.21225219828173394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78.773967755654667</v>
          </cell>
          <cell r="H2122">
            <v>9.616748867113845</v>
          </cell>
          <cell r="I2122">
            <v>0.20679087632979709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15.054945054945055</v>
          </cell>
          <cell r="H2123">
            <v>509.766874839151</v>
          </cell>
          <cell r="I2123">
            <v>27.523251886627747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70.243907498936608</v>
          </cell>
          <cell r="I2124">
            <v>4.4008308033208738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25.826149437780238</v>
          </cell>
          <cell r="I2125">
            <v>0.93676904658364624</v>
          </cell>
          <cell r="J2125">
            <v>0</v>
          </cell>
          <cell r="K2125">
            <v>2.5826149437780241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25.826149437780238</v>
          </cell>
          <cell r="I2126">
            <v>0.93676904658364624</v>
          </cell>
          <cell r="J2126">
            <v>0</v>
          </cell>
          <cell r="K2126">
            <v>3.8739224156670353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18.595351613871063</v>
          </cell>
          <cell r="I2127">
            <v>0.61128673387008137</v>
          </cell>
          <cell r="J2127">
            <v>0</v>
          </cell>
          <cell r="K2127">
            <v>2.7893027420806593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2.6957796014067998</v>
          </cell>
          <cell r="H2128">
            <v>619.78267062078646</v>
          </cell>
          <cell r="I2128">
            <v>32.162834856171543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2.7029322075269961</v>
          </cell>
          <cell r="H2129">
            <v>604.24494350215946</v>
          </cell>
          <cell r="I2129">
            <v>31.356524233036318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3.0723329425556858</v>
          </cell>
          <cell r="H2130">
            <v>604.24494350215946</v>
          </cell>
          <cell r="I2130">
            <v>31.356524233036318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3.4137032695063176</v>
          </cell>
          <cell r="H2131">
            <v>664.66943785237549</v>
          </cell>
          <cell r="I2131">
            <v>31.356524233036318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3.4137032695063176</v>
          </cell>
          <cell r="H2132">
            <v>664.66943785237549</v>
          </cell>
          <cell r="I2132">
            <v>31.356524233036318</v>
          </cell>
          <cell r="J2132">
            <v>0</v>
          </cell>
          <cell r="K2132">
            <v>66.466943785237547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3.4137032695063176</v>
          </cell>
          <cell r="H2133">
            <v>664.66943785237549</v>
          </cell>
          <cell r="I2133">
            <v>31.356524233036318</v>
          </cell>
          <cell r="J2133">
            <v>0</v>
          </cell>
          <cell r="K2133">
            <v>99.700415677856327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17.819460726846426</v>
          </cell>
          <cell r="H2134">
            <v>31.824527374623184</v>
          </cell>
          <cell r="I2134">
            <v>0.30819236965627922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17.819460726846426</v>
          </cell>
          <cell r="H2135">
            <v>36.775009410675686</v>
          </cell>
          <cell r="I2135">
            <v>0.30819236965627922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20.249387189598213</v>
          </cell>
          <cell r="H2136">
            <v>36.775009410675686</v>
          </cell>
          <cell r="I2136">
            <v>0.30819236965627922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22.499319099553563</v>
          </cell>
          <cell r="H2137">
            <v>40.45251035174325</v>
          </cell>
          <cell r="I2137">
            <v>0.30819236965627922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22.499319099553563</v>
          </cell>
          <cell r="H2138">
            <v>40.45251035174325</v>
          </cell>
          <cell r="I2138">
            <v>0.30819236965627922</v>
          </cell>
          <cell r="J2138">
            <v>0</v>
          </cell>
          <cell r="K2138">
            <v>4.0452510351743252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22.499319099553563</v>
          </cell>
          <cell r="H2139">
            <v>40.45251035174325</v>
          </cell>
          <cell r="I2139">
            <v>0.30819236965627922</v>
          </cell>
          <cell r="J2139">
            <v>0</v>
          </cell>
          <cell r="K2139">
            <v>6.0678765527614873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2.4451515659018592</v>
          </cell>
          <cell r="H2140">
            <v>333.23816219827654</v>
          </cell>
          <cell r="I2140">
            <v>14.634089859558053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2.3022686055707791</v>
          </cell>
          <cell r="H2141">
            <v>606.70782529913572</v>
          </cell>
          <cell r="I2141">
            <v>16.77199522810902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2.4297055804262917</v>
          </cell>
          <cell r="H2142">
            <v>495.97799973841865</v>
          </cell>
          <cell r="I2142">
            <v>19.429698698763325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2.7846388184220561</v>
          </cell>
          <cell r="H2143">
            <v>504.99191223895275</v>
          </cell>
          <cell r="I2143">
            <v>19.429698698763325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3.0201793281812428</v>
          </cell>
          <cell r="H2144">
            <v>534.60491597315877</v>
          </cell>
          <cell r="I2144">
            <v>19.429698698763325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2.9577879849904392</v>
          </cell>
          <cell r="H2145">
            <v>504.99191223895275</v>
          </cell>
          <cell r="I2145">
            <v>19.429698698763325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3.7005439043589257</v>
          </cell>
          <cell r="H2146">
            <v>515.49355787064314</v>
          </cell>
          <cell r="I2146">
            <v>19.429698698763325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3.9981272178799649</v>
          </cell>
          <cell r="H2147">
            <v>564.8545629698441</v>
          </cell>
          <cell r="I2147">
            <v>19.429698698763325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0.38555121470136444</v>
          </cell>
          <cell r="G2148">
            <v>2.7294654660647026</v>
          </cell>
          <cell r="H2148">
            <v>537.83946641569082</v>
          </cell>
          <cell r="I2148">
            <v>21.902111646168553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2.7371008774960157</v>
          </cell>
          <cell r="H2149">
            <v>889.22791780727584</v>
          </cell>
          <cell r="I2149">
            <v>21.902111646168553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3.7459159111246767</v>
          </cell>
          <cell r="H2150">
            <v>808.02480133020379</v>
          </cell>
          <cell r="I2150">
            <v>158.10196829261727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7.3017276698970051</v>
          </cell>
          <cell r="H2151">
            <v>926.2843734974615</v>
          </cell>
          <cell r="I2151">
            <v>170.44023442071628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9.5845539588201394</v>
          </cell>
          <cell r="H2152">
            <v>1140.5951474719286</v>
          </cell>
          <cell r="I2152">
            <v>170.44023442071628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9.3611893203807774</v>
          </cell>
          <cell r="H2153">
            <v>954.07290470238536</v>
          </cell>
          <cell r="I2153">
            <v>170.44023442071628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12.287889690795057</v>
          </cell>
          <cell r="H2154">
            <v>1174.8130018960851</v>
          </cell>
          <cell r="I2154">
            <v>170.44023442071628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3.891456968392671E-2</v>
          </cell>
          <cell r="G2155">
            <v>0.81120254306069073</v>
          </cell>
          <cell r="H2155">
            <v>1810.1406071019412</v>
          </cell>
          <cell r="I2155">
            <v>114.19144045100465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0.81517390310144133</v>
          </cell>
          <cell r="H2156">
            <v>2944.2046019127961</v>
          </cell>
          <cell r="I2156">
            <v>114.19144045100465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0.81203154050804294</v>
          </cell>
          <cell r="H2157">
            <v>1482.8366706742295</v>
          </cell>
          <cell r="I2157">
            <v>316.17163980011043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1.6690213260745328</v>
          </cell>
          <cell r="H2158">
            <v>1712.5346726838727</v>
          </cell>
          <cell r="I2158">
            <v>340.87626079125357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1.8757327080890973</v>
          </cell>
          <cell r="H2159">
            <v>2466.3502151906582</v>
          </cell>
          <cell r="I2159">
            <v>340.87626079125357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2.0108690675596783</v>
          </cell>
          <cell r="H2160">
            <v>1781.0360595912277</v>
          </cell>
          <cell r="I2160">
            <v>340.87626079125357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2.259918925408551</v>
          </cell>
          <cell r="H2161">
            <v>2565.0042237982771</v>
          </cell>
          <cell r="I2161">
            <v>340.87626079125357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8.18734195393757E-2</v>
          </cell>
          <cell r="G2162">
            <v>2.0269019559449619</v>
          </cell>
          <cell r="H2162">
            <v>1021.2137228656861</v>
          </cell>
          <cell r="I2162">
            <v>3.4432370590043693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2.7985485221363624</v>
          </cell>
          <cell r="H2163">
            <v>1202.9397618954185</v>
          </cell>
          <cell r="I2163">
            <v>3.8258189544492986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1.0135443307397858</v>
          </cell>
          <cell r="H2164">
            <v>4077.8317001759701</v>
          </cell>
          <cell r="I2164">
            <v>36.872496581722942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1.6063022734263792</v>
          </cell>
          <cell r="H2165">
            <v>4093.5841686235053</v>
          </cell>
          <cell r="I2165">
            <v>36.872496581722942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2.5860285497551891</v>
          </cell>
          <cell r="H2166">
            <v>4140.3756736203422</v>
          </cell>
          <cell r="I2166">
            <v>36.872496581722942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1.2441032117397841</v>
          </cell>
          <cell r="H2167">
            <v>4093.5841686235053</v>
          </cell>
          <cell r="I2167">
            <v>36.872496581722942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1.3622447958003447</v>
          </cell>
          <cell r="H2168">
            <v>4077.8317001759701</v>
          </cell>
          <cell r="I2168">
            <v>36.872496581722942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4.1566505304606115E-2</v>
          </cell>
          <cell r="G2169">
            <v>1.2278913298333249</v>
          </cell>
          <cell r="H2169">
            <v>1245.9784656973682</v>
          </cell>
          <cell r="I2169">
            <v>4.6953232622786851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1.426338413442751</v>
          </cell>
          <cell r="H2170">
            <v>1437.0615082043537</v>
          </cell>
          <cell r="I2170">
            <v>4.6953232622786851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0.60348883601531966</v>
          </cell>
          <cell r="H2171">
            <v>2349.0550966866008</v>
          </cell>
          <cell r="I2171">
            <v>20.48472032317941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0.89719357848649428</v>
          </cell>
          <cell r="H2172">
            <v>2356.8340934508155</v>
          </cell>
          <cell r="I2172">
            <v>20.48472032317941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1.5217783388943997</v>
          </cell>
          <cell r="H2173">
            <v>2392.8329399873724</v>
          </cell>
          <cell r="I2173">
            <v>20.48472032317941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1.0713403609986114</v>
          </cell>
          <cell r="H2174">
            <v>2356.8340934508155</v>
          </cell>
          <cell r="I2174">
            <v>20.48472032317941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1.168285287478634</v>
          </cell>
          <cell r="H2175">
            <v>2356.8340934508155</v>
          </cell>
          <cell r="I2175">
            <v>20.48472032317941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0.39481200336759131</v>
          </cell>
          <cell r="G2176">
            <v>0.30713894324853225</v>
          </cell>
          <cell r="H2176">
            <v>1156.2472476540959</v>
          </cell>
          <cell r="I2176">
            <v>80.553397116839051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0.39090410958904109</v>
          </cell>
          <cell r="H2177">
            <v>2071.6096520469214</v>
          </cell>
          <cell r="I2177">
            <v>80.553397116839037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0.4617638751588759</v>
          </cell>
          <cell r="H2178">
            <v>2051.5535247374596</v>
          </cell>
          <cell r="I2178">
            <v>50.973424217033816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0.5118982387475538</v>
          </cell>
          <cell r="H2179">
            <v>2059.6515306905667</v>
          </cell>
          <cell r="I2179">
            <v>50.973424217033816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0.57572102686903537</v>
          </cell>
          <cell r="H2180">
            <v>2094.5352486424126</v>
          </cell>
          <cell r="I2180">
            <v>50.973424217033823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2.2672639257057876E-2</v>
          </cell>
          <cell r="G2181">
            <v>0.78997204436829294</v>
          </cell>
          <cell r="H2181">
            <v>1388.492342492819</v>
          </cell>
          <cell r="I2181">
            <v>8.6080926475109241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2.5399773884022081</v>
          </cell>
          <cell r="H2182">
            <v>1182.4579948971102</v>
          </cell>
          <cell r="I2182">
            <v>4.1318844708052431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2.1370652598671356</v>
          </cell>
          <cell r="H2183">
            <v>1711.044546680763</v>
          </cell>
          <cell r="I2183">
            <v>17.558331705582351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3.0582598501452671</v>
          </cell>
          <cell r="H2184">
            <v>1783.7657743963853</v>
          </cell>
          <cell r="I2184">
            <v>17.558331705582351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5.4107674271800876</v>
          </cell>
          <cell r="H2185">
            <v>1845.6819516219387</v>
          </cell>
          <cell r="I2185">
            <v>17.558331705582351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3.4609648146077886E-2</v>
          </cell>
          <cell r="G2186">
            <v>0.5990621336459554</v>
          </cell>
          <cell r="H2186">
            <v>2721.1890479969866</v>
          </cell>
          <cell r="I2186">
            <v>14.756730252875869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2.115355475571941</v>
          </cell>
          <cell r="H2187">
            <v>865.7432946851784</v>
          </cell>
          <cell r="I2187">
            <v>4.304046323755462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2.5854344701434835</v>
          </cell>
          <cell r="H2188">
            <v>785.87437836817946</v>
          </cell>
          <cell r="I2188">
            <v>4.304046323755462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3.0362579807197618</v>
          </cell>
          <cell r="H2189">
            <v>916.60730760666013</v>
          </cell>
          <cell r="I2189">
            <v>4.304046323755462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3.3830850446496745</v>
          </cell>
          <cell r="H2190">
            <v>938.22131844614989</v>
          </cell>
          <cell r="I2190">
            <v>4.304046323755462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4.5307220191710913</v>
          </cell>
          <cell r="H2191">
            <v>1222.4713179507862</v>
          </cell>
          <cell r="I2191">
            <v>4.304046323755462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4.7691810728116755</v>
          </cell>
          <cell r="H2192">
            <v>1416.7841363881471</v>
          </cell>
          <cell r="I2192">
            <v>4.304046323755462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0.10024487051987996</v>
          </cell>
          <cell r="G2193">
            <v>3.1</v>
          </cell>
          <cell r="H2193">
            <v>67.777777777777771</v>
          </cell>
          <cell r="I2193">
            <v>1.4722222222222223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81.388888888888886</v>
          </cell>
          <cell r="I2194">
            <v>1.4722222222222223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81.388888888888886</v>
          </cell>
          <cell r="I2195">
            <v>1.4722222222222223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83.611111111111114</v>
          </cell>
          <cell r="I2196">
            <v>1.4722222222222223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102.77777777777777</v>
          </cell>
          <cell r="I2197">
            <v>1.4722222222222223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80.277777777777771</v>
          </cell>
          <cell r="I2198">
            <v>1.4722222222222223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102.77777777777777</v>
          </cell>
          <cell r="I2199">
            <v>1.4722222222222223</v>
          </cell>
          <cell r="J2199">
            <v>0</v>
          </cell>
          <cell r="K2199">
            <v>10.277777777777779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102.77777777777777</v>
          </cell>
          <cell r="I2200">
            <v>1.4722222222222223</v>
          </cell>
          <cell r="J2200">
            <v>0</v>
          </cell>
          <cell r="K2200">
            <v>15.416666666666664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94.064207650273232</v>
          </cell>
          <cell r="I2201">
            <v>1.4722222222222223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8.5821545666090147E-3</v>
          </cell>
          <cell r="G2202">
            <v>3.4</v>
          </cell>
          <cell r="H2202">
            <v>545.83333333333337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545.83333333333337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514.58333333333337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530.20833333333337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514.58333333333337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514.58333333333337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4.4000000000000004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514.58333333333337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530.20833333333337</v>
          </cell>
          <cell r="I2214">
            <v>3.125</v>
          </cell>
          <cell r="J2214">
            <v>146.77083333333334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159.27083333333334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1.24653163072516E-2</v>
          </cell>
          <cell r="G2216">
            <v>1.3</v>
          </cell>
          <cell r="H2216">
            <v>218.33333333333334</v>
          </cell>
          <cell r="I2216">
            <v>2.6666666666666665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3.561833005086408E-2</v>
          </cell>
          <cell r="G2226">
            <v>0.93709999999999993</v>
          </cell>
          <cell r="H2226">
            <v>16.680296553988345</v>
          </cell>
          <cell r="I2226">
            <v>0.25589091304413941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0.93709999999999993</v>
          </cell>
          <cell r="H2227">
            <v>21.134693929201145</v>
          </cell>
          <cell r="I2227">
            <v>0.25589091304413941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0.16311561436947911</v>
          </cell>
          <cell r="G2228">
            <v>0.98</v>
          </cell>
          <cell r="H2228">
            <v>21.764705882352942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0.44913425488265146</v>
          </cell>
          <cell r="G2230">
            <v>0.71050000000000002</v>
          </cell>
          <cell r="H2230">
            <v>8.4623504574243498</v>
          </cell>
          <cell r="I2230">
            <v>1.1259676284306828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0.77525000000000011</v>
          </cell>
          <cell r="H2231">
            <v>9.2067075137052559</v>
          </cell>
          <cell r="I2231">
            <v>1.0319251854240568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0.87525000000000008</v>
          </cell>
          <cell r="H2232">
            <v>11.782347900599827</v>
          </cell>
          <cell r="I2232">
            <v>2.656383890317052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10.948081264108351</v>
          </cell>
          <cell r="I2233">
            <v>1.0319251854240568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0.87525000000000008</v>
          </cell>
          <cell r="H2234">
            <v>11.782347900599827</v>
          </cell>
          <cell r="I2234">
            <v>2.656383890317052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10.948081264108351</v>
          </cell>
          <cell r="I2235">
            <v>1.0319251854240568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0.88525000000000009</v>
          </cell>
          <cell r="H2236">
            <v>11.782347900599827</v>
          </cell>
          <cell r="I2236">
            <v>2.656383890317052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0.22176137365680504</v>
          </cell>
          <cell r="G2237">
            <v>0.76</v>
          </cell>
          <cell r="H2237">
            <v>29.358552631578949</v>
          </cell>
          <cell r="I2237">
            <v>0.78947368421052633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30.113636363636363</v>
          </cell>
          <cell r="I2238">
            <v>0.77922077922077926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33.970588235294116</v>
          </cell>
          <cell r="I2240">
            <v>0.70588235294117652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32.33418367346939</v>
          </cell>
          <cell r="I2241">
            <v>0.61224489795918369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32.621951219512198</v>
          </cell>
          <cell r="I2242">
            <v>0.73170731707317072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32.33418367346939</v>
          </cell>
          <cell r="I2243">
            <v>0.61224489795918369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33.057228915662648</v>
          </cell>
          <cell r="I2244">
            <v>0.72289156626506024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3.6799399730686085E-3</v>
          </cell>
          <cell r="G2245">
            <v>0.76049999999999995</v>
          </cell>
          <cell r="H2245">
            <v>14.464168310322156</v>
          </cell>
          <cell r="I2245">
            <v>1.051939513477975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14.008277618592803</v>
          </cell>
          <cell r="I2246">
            <v>1.0187838268067493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0.79525000000000001</v>
          </cell>
          <cell r="H2247">
            <v>14.5813435211716</v>
          </cell>
          <cell r="I2247">
            <v>1.0187838268067493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0.79525000000000001</v>
          </cell>
          <cell r="H2248">
            <v>14.397988054071046</v>
          </cell>
          <cell r="I2248">
            <v>1.0059729644765796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0.79525000000000001</v>
          </cell>
          <cell r="H2249">
            <v>14.397988054071046</v>
          </cell>
          <cell r="I2249">
            <v>1.0059729644765796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5.3981456733912031E-3</v>
          </cell>
          <cell r="G2250">
            <v>0.79</v>
          </cell>
          <cell r="H2250">
            <v>17.827004219409282</v>
          </cell>
          <cell r="I2250">
            <v>0.17405063291139242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19.032921810699587</v>
          </cell>
          <cell r="I2251">
            <v>0.16975308641975309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19.817073170731707</v>
          </cell>
          <cell r="I2252">
            <v>0.1676829268292683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20.682730923694781</v>
          </cell>
          <cell r="I2253">
            <v>0.16566265060240964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30.898876404494381</v>
          </cell>
          <cell r="I2254">
            <v>0.1544943820224719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20.682730923694781</v>
          </cell>
          <cell r="I2255">
            <v>0.16566265060240964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30.898876404494381</v>
          </cell>
          <cell r="I2256">
            <v>0.1544943820224719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0.12369647821296061</v>
          </cell>
          <cell r="G2257">
            <v>2.7256740914419697</v>
          </cell>
          <cell r="H2257">
            <v>67.777777777777771</v>
          </cell>
          <cell r="I2257">
            <v>1.4722222222222223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2.9894490035169987</v>
          </cell>
          <cell r="H2258">
            <v>81.388888888888886</v>
          </cell>
          <cell r="I2258">
            <v>1.4722222222222223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3.2239155920281362</v>
          </cell>
          <cell r="H2259">
            <v>81.388888888888886</v>
          </cell>
          <cell r="I2259">
            <v>1.4722222222222223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3.3118405627198126</v>
          </cell>
          <cell r="H2260">
            <v>83.611111111111114</v>
          </cell>
          <cell r="I2260">
            <v>1.4722222222222223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3.7221570926143022</v>
          </cell>
          <cell r="H2261">
            <v>102.77777777777777</v>
          </cell>
          <cell r="I2261">
            <v>1.4722222222222223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3.3411488862837047</v>
          </cell>
          <cell r="H2262">
            <v>80.277777777777771</v>
          </cell>
          <cell r="I2262">
            <v>1.4722222222222223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3.7221570926143022</v>
          </cell>
          <cell r="H2263">
            <v>102.77777777777777</v>
          </cell>
          <cell r="I2263">
            <v>1.4722222222222223</v>
          </cell>
          <cell r="J2263">
            <v>0</v>
          </cell>
          <cell r="K2263">
            <v>10.277777777777779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3.7221570926143022</v>
          </cell>
          <cell r="H2264">
            <v>102.77777777777777</v>
          </cell>
          <cell r="I2264">
            <v>1.4722222222222223</v>
          </cell>
          <cell r="J2264">
            <v>0</v>
          </cell>
          <cell r="K2264">
            <v>15.416666666666664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3.5169988276670576</v>
          </cell>
          <cell r="H2265">
            <v>94.064207650273232</v>
          </cell>
          <cell r="I2265">
            <v>1.4722222222222223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1.948045588663927E-2</v>
          </cell>
          <cell r="G2266">
            <v>4.0445486518171165</v>
          </cell>
          <cell r="H2266">
            <v>545.83333333333337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4.1031652989449006</v>
          </cell>
          <cell r="H2267">
            <v>545.83333333333337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5.011723329425557</v>
          </cell>
          <cell r="H2268">
            <v>514.58333333333337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5.1582649472450184</v>
          </cell>
          <cell r="H2269">
            <v>530.20833333333337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6.0375146541617823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5.2754982415005864</v>
          </cell>
          <cell r="H2271">
            <v>514.58333333333337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6.4478311840562723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5.8616647127784294</v>
          </cell>
          <cell r="H2275">
            <v>514.58333333333337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7.0339976553341153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5.011723329425557</v>
          </cell>
          <cell r="H2277">
            <v>514.58333333333337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5.1582649472450184</v>
          </cell>
          <cell r="H2278">
            <v>530.20833333333337</v>
          </cell>
          <cell r="I2278">
            <v>3.125</v>
          </cell>
          <cell r="J2278">
            <v>146.77083333333334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6.0375146541617823</v>
          </cell>
          <cell r="H2279">
            <v>571.875</v>
          </cell>
          <cell r="I2279">
            <v>3.125</v>
          </cell>
          <cell r="J2279">
            <v>159.27083333333334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218.33333333333334</v>
          </cell>
          <cell r="I2280">
            <v>2.6666666666666665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1.1000000000000001</v>
          </cell>
          <cell r="H2282">
            <v>300</v>
          </cell>
          <cell r="I2282">
            <v>4.916666666666667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1.1000000000000001</v>
          </cell>
          <cell r="H2285">
            <v>300</v>
          </cell>
          <cell r="I2285">
            <v>4.916666666666667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1.1000000000000001</v>
          </cell>
          <cell r="H2289">
            <v>300</v>
          </cell>
          <cell r="I2289">
            <v>4.916666666666667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3.0582598501452676</v>
          </cell>
          <cell r="H2290">
            <v>39.583333333333336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3.5543191790470527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4.542790152403283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4.6658851113716295</v>
          </cell>
          <cell r="H2293">
            <v>70.833333333333329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4.8651817116060965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4.6658851113716295</v>
          </cell>
          <cell r="H2295">
            <v>70.833333333333329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4.9886508193858976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4.9886508193858976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4.8178066132425448</v>
          </cell>
          <cell r="H2299">
            <v>70.833333333333329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5.0970997502421129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3.0582598501452676</v>
          </cell>
          <cell r="H2301">
            <v>36.458333333333336</v>
          </cell>
          <cell r="I2301">
            <v>2.6666666666666665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3.1148205298431875</v>
          </cell>
          <cell r="H2302">
            <v>59.375</v>
          </cell>
          <cell r="I2302">
            <v>2.6666666666666665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3.7368112543962484</v>
          </cell>
          <cell r="H2303">
            <v>59.375</v>
          </cell>
          <cell r="I2303">
            <v>2.6666666666666665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4.5836862445541549</v>
          </cell>
          <cell r="H2304">
            <v>67.708333333333329</v>
          </cell>
          <cell r="I2304">
            <v>2.6666666666666665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5.8030480656506445</v>
          </cell>
          <cell r="H2305">
            <v>76.041666666666671</v>
          </cell>
          <cell r="I2305">
            <v>2.6666666666666665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4.5836862445541549</v>
          </cell>
          <cell r="H2306">
            <v>67.708333333333329</v>
          </cell>
          <cell r="I2306">
            <v>2.6666666666666665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6.063791082184582</v>
          </cell>
          <cell r="H2307">
            <v>76.041666666666671</v>
          </cell>
          <cell r="I2307">
            <v>2.6666666666666665</v>
          </cell>
          <cell r="J2307">
            <v>0</v>
          </cell>
          <cell r="K2307">
            <v>7.6041666666666679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6.063791082184582</v>
          </cell>
          <cell r="H2308">
            <v>76.041666666666671</v>
          </cell>
          <cell r="I2308">
            <v>2.6666666666666665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4.8847205939820251</v>
          </cell>
          <cell r="H2310">
            <v>67.708333333333329</v>
          </cell>
          <cell r="I2310">
            <v>2.6666666666666665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6.2803550494054594</v>
          </cell>
          <cell r="H2311">
            <v>76.041666666666671</v>
          </cell>
          <cell r="I2311">
            <v>2.6666666666666665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0.16728927765177268</v>
          </cell>
          <cell r="G2315">
            <v>3.0582598501452676</v>
          </cell>
          <cell r="H2315">
            <v>44.791666666666664</v>
          </cell>
          <cell r="I2315">
            <v>2.9166666666666665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3.1096364524023503</v>
          </cell>
          <cell r="H2316">
            <v>59.375</v>
          </cell>
          <cell r="I2316">
            <v>2.9166666666666665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3.6635404454865186</v>
          </cell>
          <cell r="H2317">
            <v>62.5</v>
          </cell>
          <cell r="I2317">
            <v>2.9166666666666665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4.3962485345838216</v>
          </cell>
          <cell r="H2318">
            <v>70.833333333333329</v>
          </cell>
          <cell r="I2318">
            <v>2.9166666666666665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4.4518972502114655</v>
          </cell>
          <cell r="H2319">
            <v>79.166666666666671</v>
          </cell>
          <cell r="I2319">
            <v>2.9166666666666665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4.3962485345838216</v>
          </cell>
          <cell r="H2320">
            <v>70.833333333333329</v>
          </cell>
          <cell r="I2320">
            <v>2.9166666666666665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4.4518972502114655</v>
          </cell>
          <cell r="H2321">
            <v>79.166666666666671</v>
          </cell>
          <cell r="I2321">
            <v>2.9166666666666665</v>
          </cell>
          <cell r="J2321">
            <v>0</v>
          </cell>
          <cell r="K2321">
            <v>7.9166666666666679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4.4518972502114655</v>
          </cell>
          <cell r="H2322">
            <v>79.166666666666671</v>
          </cell>
          <cell r="I2322">
            <v>2.9166666666666665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4.718415523511537E-2</v>
          </cell>
          <cell r="G2323">
            <v>5.2492519815926224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5.7769363135135645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8.7924970691676432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9.7694411879640501</v>
          </cell>
          <cell r="H2326">
            <v>35.416666666666664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10.657572205051688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9.7694411879640501</v>
          </cell>
          <cell r="H2328">
            <v>35.416666666666664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10.990621336459554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10.990621336459554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0.42827073051334136</v>
          </cell>
          <cell r="G2331">
            <v>2.6963657678780772</v>
          </cell>
          <cell r="H2331">
            <v>66.111111111111114</v>
          </cell>
          <cell r="I2331">
            <v>2.6666666666666665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3.1066822977725672</v>
          </cell>
          <cell r="H2332">
            <v>94.722222222222229</v>
          </cell>
          <cell r="I2332">
            <v>2.6666666666666665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3.2825322391559202</v>
          </cell>
          <cell r="H2333">
            <v>94.722222222222229</v>
          </cell>
          <cell r="I2333">
            <v>2.6666666666666665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3.4290738569753807</v>
          </cell>
          <cell r="H2334">
            <v>101.38888888888889</v>
          </cell>
          <cell r="I2334">
            <v>2.6666666666666665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4.0738569753810081</v>
          </cell>
          <cell r="H2335">
            <v>272.22222222222223</v>
          </cell>
          <cell r="I2335">
            <v>2.6666666666666665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3.4876905041031656</v>
          </cell>
          <cell r="H2336">
            <v>99.166666666666671</v>
          </cell>
          <cell r="I2336">
            <v>2.6666666666666665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4.0738569753810081</v>
          </cell>
          <cell r="H2337">
            <v>272.22222222222223</v>
          </cell>
          <cell r="I2337">
            <v>2.6666666666666665</v>
          </cell>
          <cell r="J2337">
            <v>0</v>
          </cell>
          <cell r="K2337">
            <v>27.222222222222225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4.0738569753810081</v>
          </cell>
          <cell r="H2338">
            <v>272.22222222222223</v>
          </cell>
          <cell r="I2338">
            <v>2.6666666666666665</v>
          </cell>
          <cell r="J2338">
            <v>0</v>
          </cell>
          <cell r="K2338">
            <v>40.833333333333336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3.6342321219226261</v>
          </cell>
          <cell r="H2339">
            <v>113.77260981912146</v>
          </cell>
          <cell r="I2339">
            <v>2.6666666666666665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8.9864620655184524E-2</v>
          </cell>
          <cell r="G2340">
            <v>2.5498241500586163</v>
          </cell>
          <cell r="H2340">
            <v>21.666666666666668</v>
          </cell>
          <cell r="I2340">
            <v>0.95238095238095233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2.8722157092614307</v>
          </cell>
          <cell r="H2341">
            <v>25.238095238095237</v>
          </cell>
          <cell r="I2341">
            <v>0.95238095238095233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3.1652989449003521</v>
          </cell>
          <cell r="H2342">
            <v>27.142857142857142</v>
          </cell>
          <cell r="I2342">
            <v>0.95238095238095233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3.3704572098475967</v>
          </cell>
          <cell r="H2343">
            <v>41.428571428571431</v>
          </cell>
          <cell r="I2343">
            <v>0.95238095238095233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3.2239155920281362</v>
          </cell>
          <cell r="H2344">
            <v>38.571428571428569</v>
          </cell>
          <cell r="I2344">
            <v>0.95238095238095233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3.3704572098475967</v>
          </cell>
          <cell r="H2345">
            <v>41.428571428571431</v>
          </cell>
          <cell r="I2345">
            <v>0.95238095238095233</v>
          </cell>
          <cell r="J2345">
            <v>0</v>
          </cell>
          <cell r="K2345">
            <v>6.2142857142857144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3.3704572098475967</v>
          </cell>
          <cell r="H2346">
            <v>41.428571428571431</v>
          </cell>
          <cell r="I2346">
            <v>0.95238095238095233</v>
          </cell>
          <cell r="J2346">
            <v>0</v>
          </cell>
          <cell r="K2346">
            <v>6.2142857142857144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3.8100820633059791</v>
          </cell>
          <cell r="H2347">
            <v>61.904761904761905</v>
          </cell>
          <cell r="I2347">
            <v>0.95238095238095233</v>
          </cell>
          <cell r="J2347">
            <v>0</v>
          </cell>
          <cell r="K2347">
            <v>9.2857142857142847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0.12380975339222315</v>
          </cell>
          <cell r="G2348">
            <v>3.3411488862837047</v>
          </cell>
          <cell r="H2348">
            <v>58.333333333333336</v>
          </cell>
          <cell r="I2348">
            <v>2.1111111111111112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3.8100820633059791</v>
          </cell>
          <cell r="H2349">
            <v>58.333333333333336</v>
          </cell>
          <cell r="I2349">
            <v>2.1111111111111112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3.9566236811254396</v>
          </cell>
          <cell r="H2350">
            <v>59.722222222222221</v>
          </cell>
          <cell r="I2350">
            <v>2.1111111111111112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4.2497069167643611</v>
          </cell>
          <cell r="H2351">
            <v>63.888888888888886</v>
          </cell>
          <cell r="I2351">
            <v>2.1111111111111112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7.0339976553341153</v>
          </cell>
          <cell r="H2352">
            <v>141.66666666666666</v>
          </cell>
          <cell r="I2352">
            <v>2.1111111111111112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4.2497069167643611</v>
          </cell>
          <cell r="H2353">
            <v>63.888888888888886</v>
          </cell>
          <cell r="I2353">
            <v>2.1111111111111112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7.0339976553341153</v>
          </cell>
          <cell r="H2354">
            <v>141.66666666666666</v>
          </cell>
          <cell r="I2354">
            <v>2.1111111111111112</v>
          </cell>
          <cell r="J2354">
            <v>0</v>
          </cell>
          <cell r="K2354">
            <v>14.166666666666666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7.0339976553341153</v>
          </cell>
          <cell r="H2355">
            <v>141.66666666666666</v>
          </cell>
          <cell r="I2355">
            <v>2.1111111111111112</v>
          </cell>
          <cell r="J2355">
            <v>0</v>
          </cell>
          <cell r="K2355">
            <v>21.249999999999996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4.2497069167643611</v>
          </cell>
          <cell r="H2356">
            <v>63.888888888888886</v>
          </cell>
          <cell r="I2356">
            <v>2.1111111111111112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4.0452845276294809E-4</v>
          </cell>
          <cell r="G2357">
            <v>0.7</v>
          </cell>
          <cell r="H2357">
            <v>104.16666666666667</v>
          </cell>
          <cell r="I2357">
            <v>4.583333333333333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72.916666666666671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79.166666666666671</v>
          </cell>
          <cell r="I2360">
            <v>3.5416666666666665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1.1000000000000001</v>
          </cell>
          <cell r="H2361">
            <v>77.083333333333329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77.083333333333329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77.083333333333329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11.340206185567011</v>
          </cell>
          <cell r="I2366">
            <v>6.8728522336769765E-2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14.948453608247423</v>
          </cell>
          <cell r="I2367">
            <v>6.8728522336769765E-2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14.948453608247423</v>
          </cell>
          <cell r="I2368">
            <v>6.8728522336769765E-2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0.88056765842035867</v>
          </cell>
          <cell r="J2369">
            <v>26.769256815978903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0.88056765842035867</v>
          </cell>
          <cell r="J2370">
            <v>119.05274741843249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0.88056765842035867</v>
          </cell>
          <cell r="J2371">
            <v>26.769256815978903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214.2714635489539</v>
          </cell>
          <cell r="I2372">
            <v>0.73380638201696535</v>
          </cell>
          <cell r="J2372">
            <v>21.427146354895388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214.2714635489539</v>
          </cell>
          <cell r="I2373">
            <v>0.73380638201696535</v>
          </cell>
          <cell r="J2373">
            <v>55.710580522728016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214.2714635489539</v>
          </cell>
          <cell r="I2374">
            <v>0.73380638201696535</v>
          </cell>
          <cell r="J2374">
            <v>47.139721980769856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173.59762408858498</v>
          </cell>
          <cell r="I2375">
            <v>0.62897689887168462</v>
          </cell>
          <cell r="J2375">
            <v>17.359762408858497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1.5139030243203499E-2</v>
          </cell>
          <cell r="G2376">
            <v>2</v>
          </cell>
          <cell r="H2376">
            <v>281.42857142857144</v>
          </cell>
          <cell r="I2376">
            <v>2.2857142857142856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281.42857142857144</v>
          </cell>
          <cell r="I2377">
            <v>2.2857142857142856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2.4500000000000002</v>
          </cell>
          <cell r="H2378">
            <v>310</v>
          </cell>
          <cell r="I2378">
            <v>2.2857142857142856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267.14285714285717</v>
          </cell>
          <cell r="I2379">
            <v>2.2857142857142856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2.4500000000000002</v>
          </cell>
          <cell r="H2380">
            <v>310</v>
          </cell>
          <cell r="I2380">
            <v>2.2857142857142856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0.5259841450934194</v>
          </cell>
          <cell r="G2381">
            <v>0.97474999999999989</v>
          </cell>
          <cell r="H2381">
            <v>35.156696519952256</v>
          </cell>
          <cell r="I2381">
            <v>1.0633405374654747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0.97474999999999989</v>
          </cell>
          <cell r="H2382">
            <v>29.297247099960213</v>
          </cell>
          <cell r="I2382">
            <v>0.88611711455456221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5.2310654685494216</v>
          </cell>
          <cell r="I2383">
            <v>6.4184852374839535E-2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5.7535959974984365</v>
          </cell>
          <cell r="I2384">
            <v>6.2539086929330828E-2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6.3953488372093021</v>
          </cell>
          <cell r="I2385">
            <v>5.8139534883720929E-2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5.2260256075254773E-2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9.9496523615439934</v>
          </cell>
          <cell r="I2387">
            <v>4.7950131862862622E-2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53.246753246753244</v>
          </cell>
          <cell r="I2388">
            <v>1.3852813852813852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49.572649572649574</v>
          </cell>
          <cell r="I2389">
            <v>1.3675213675213675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69.662921348314612</v>
          </cell>
          <cell r="I2390">
            <v>1.1985018726591761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48.333333333333336</v>
          </cell>
          <cell r="I2391">
            <v>1.3333333333333333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68.131868131868131</v>
          </cell>
          <cell r="I2392">
            <v>1.1721611721611722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46.586345381526101</v>
          </cell>
          <cell r="I2393">
            <v>1.285140562248996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66.666666666666671</v>
          </cell>
          <cell r="I2394">
            <v>1.1469534050179211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0.45887682466337709</v>
          </cell>
          <cell r="G2395">
            <v>0.77</v>
          </cell>
          <cell r="H2395">
            <v>23.077853432748974</v>
          </cell>
          <cell r="I2395">
            <v>0.7191399086692315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29.444444444444443</v>
          </cell>
          <cell r="I2397">
            <v>0.55555555555555558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29.444444444444443</v>
          </cell>
          <cell r="I2399">
            <v>0.55555555555555558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44.780219780219781</v>
          </cell>
          <cell r="I2400">
            <v>1.4652014652014651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44.755877034358051</v>
          </cell>
          <cell r="I2401">
            <v>1.4466546112115732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44.780219780219781</v>
          </cell>
          <cell r="I2402">
            <v>1.4652014652014651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62.767857142857146</v>
          </cell>
          <cell r="I2403">
            <v>1.4285714285714286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75.882352941176464</v>
          </cell>
          <cell r="I2404">
            <v>1.3445378151260505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0.71378602881963127</v>
          </cell>
          <cell r="G2405">
            <v>0.37430809149287547</v>
          </cell>
          <cell r="H2405">
            <v>4798.9330145229314</v>
          </cell>
          <cell r="I2405">
            <v>32.64580281988389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5061.5584767364226</v>
          </cell>
          <cell r="I2406">
            <v>34.432370590043696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0.40626810387690959</v>
          </cell>
          <cell r="H2407">
            <v>5061.5584767364226</v>
          </cell>
          <cell r="I2407">
            <v>34.432370590043696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0.42765063565990485</v>
          </cell>
          <cell r="H2408">
            <v>5061.5584767364226</v>
          </cell>
          <cell r="I2408">
            <v>34.432370590043696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0.4779624751493054</v>
          </cell>
          <cell r="H2409">
            <v>5509.1792944069903</v>
          </cell>
          <cell r="I2409">
            <v>34.432370590043696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0.45140900430767733</v>
          </cell>
          <cell r="H2410">
            <v>5061.5584767364226</v>
          </cell>
          <cell r="I2410">
            <v>34.432370590043696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0.50783512984613699</v>
          </cell>
          <cell r="H2411">
            <v>5509.1792944069903</v>
          </cell>
          <cell r="I2411">
            <v>34.432370590043696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0.4779624751493054</v>
          </cell>
          <cell r="H2412">
            <v>5061.5584767364226</v>
          </cell>
          <cell r="I2412">
            <v>34.432370590043696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0.54169080516921275</v>
          </cell>
          <cell r="H2413">
            <v>5509.1792944069903</v>
          </cell>
          <cell r="I2413">
            <v>34.432370590043696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0.28621397118036873</v>
          </cell>
          <cell r="G2414">
            <v>1.1519614143855001</v>
          </cell>
          <cell r="H2414">
            <v>6266.6914473879524</v>
          </cell>
          <cell r="I2414">
            <v>18.937803824524028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1.2555989801892915</v>
          </cell>
          <cell r="H2415">
            <v>6266.6914473879524</v>
          </cell>
          <cell r="I2415">
            <v>18.937803824524028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1.2756371740545605</v>
          </cell>
          <cell r="H2416">
            <v>6266.6914473879524</v>
          </cell>
          <cell r="I2416">
            <v>18.937803824524028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1.3427975589919237</v>
          </cell>
          <cell r="H2417">
            <v>6266.6914473879524</v>
          </cell>
          <cell r="I2417">
            <v>18.937803824524028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1.5008305122108097</v>
          </cell>
          <cell r="H2418">
            <v>6886.4741180087385</v>
          </cell>
          <cell r="I2418">
            <v>18.937803824524028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1.4174227415084442</v>
          </cell>
          <cell r="H2419">
            <v>6266.6914473879524</v>
          </cell>
          <cell r="I2419">
            <v>18.937803824524028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1.5945160285786506</v>
          </cell>
          <cell r="H2420">
            <v>6886.4741180087385</v>
          </cell>
          <cell r="I2420">
            <v>18.937803824524028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1.5945160285786506</v>
          </cell>
          <cell r="H2421">
            <v>6886.4741180087385</v>
          </cell>
          <cell r="I2421">
            <v>18.937803824524028</v>
          </cell>
          <cell r="J2421">
            <v>0</v>
          </cell>
          <cell r="K2421">
            <v>688.6474118008739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1.5945160285786506</v>
          </cell>
          <cell r="H2422">
            <v>6886.4741180087385</v>
          </cell>
          <cell r="I2422">
            <v>18.937803824524028</v>
          </cell>
          <cell r="J2422">
            <v>0</v>
          </cell>
          <cell r="K2422">
            <v>1032.9711177013107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1.5008305122108097</v>
          </cell>
          <cell r="H2423">
            <v>6266.6914473879524</v>
          </cell>
          <cell r="I2423">
            <v>18.937803824524028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1.7008495654060805</v>
          </cell>
          <cell r="H2424">
            <v>6886.4741180087385</v>
          </cell>
          <cell r="I2424">
            <v>18.937803824524028</v>
          </cell>
          <cell r="J2424">
            <v>0</v>
          </cell>
          <cell r="K2424">
            <v>1032.9711177013107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0.45854322006981996</v>
          </cell>
          <cell r="G2425">
            <v>0.7</v>
          </cell>
          <cell r="H2425">
            <v>52.560439969176251</v>
          </cell>
          <cell r="I2425">
            <v>0.4277070160240386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61.463082302713701</v>
          </cell>
          <cell r="I2426">
            <v>0.4277070160240386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0.3248740654776095</v>
          </cell>
          <cell r="G2427">
            <v>0.45</v>
          </cell>
          <cell r="H2427">
            <v>37.701581412489269</v>
          </cell>
          <cell r="I2427">
            <v>0.4277070160240386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0.21658271031840634</v>
          </cell>
          <cell r="G2428">
            <v>0.6</v>
          </cell>
          <cell r="H2428">
            <v>51.372364924665021</v>
          </cell>
          <cell r="I2428">
            <v>0.4277070160240386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0.28148717865451756</v>
          </cell>
          <cell r="G2429">
            <v>10</v>
          </cell>
          <cell r="H2429">
            <v>92.998482973791027</v>
          </cell>
          <cell r="I2429">
            <v>4.7852631976013074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76.103504888536023</v>
          </cell>
          <cell r="I2430">
            <v>4.5899646778998626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91.358177884712831</v>
          </cell>
          <cell r="I2431">
            <v>5.4606870986280347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83.436802453689495</v>
          </cell>
          <cell r="I2432">
            <v>4.602572767458625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0.18821587899732492</v>
          </cell>
          <cell r="G2433">
            <v>41.1</v>
          </cell>
          <cell r="H2433">
            <v>93.39296921838816</v>
          </cell>
          <cell r="I2433">
            <v>1.8851992166924549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76.426325055964128</v>
          </cell>
          <cell r="I2434">
            <v>1.610394782596418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84.669763746009082</v>
          </cell>
          <cell r="I2435">
            <v>0.89858344507898613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44.556521739130432</v>
          </cell>
          <cell r="H2436">
            <v>78.621923478437012</v>
          </cell>
          <cell r="I2436">
            <v>0.85522357105803182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46.784347826086957</v>
          </cell>
          <cell r="H2437">
            <v>73.006071801405795</v>
          </cell>
          <cell r="I2437">
            <v>0.81395626690186407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81.891372024005392</v>
          </cell>
          <cell r="I2438">
            <v>8.721862953369051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67.01421605892422</v>
          </cell>
          <cell r="I2439">
            <v>7.1373673922823659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19.399999999999999</v>
          </cell>
          <cell r="H2440">
            <v>59.238487036634311</v>
          </cell>
          <cell r="I2440">
            <v>5.7838663075931454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55.007166534017578</v>
          </cell>
          <cell r="I2441">
            <v>5.5029391222448396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21.360937500000002</v>
          </cell>
          <cell r="H2442">
            <v>51.078083210159164</v>
          </cell>
          <cell r="I2442">
            <v>5.2356579575338422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2.9131051471079854E-2</v>
          </cell>
          <cell r="G2443">
            <v>13.5</v>
          </cell>
          <cell r="H2443">
            <v>81.891372024005392</v>
          </cell>
          <cell r="I2443">
            <v>8.340401476332211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67.01421605892422</v>
          </cell>
          <cell r="I2444">
            <v>7.0513536604675595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68.024927263257055</v>
          </cell>
          <cell r="I2445">
            <v>5.4943387327292035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14.343700000000002</v>
          </cell>
          <cell r="H2446">
            <v>64.165958983516646</v>
          </cell>
          <cell r="I2446">
            <v>5.2085910615201065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15.060885000000003</v>
          </cell>
          <cell r="H2447">
            <v>60.499332755887124</v>
          </cell>
          <cell r="I2447">
            <v>4.9372498808619874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86.304208059140237</v>
          </cell>
          <cell r="I2448">
            <v>9.1028550470379042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70.625374843813617</v>
          </cell>
          <cell r="I2449">
            <v>7.6441647818176586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73.557667646417997</v>
          </cell>
          <cell r="I2450">
            <v>12.040668458538761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69.319871650520071</v>
          </cell>
          <cell r="I2451">
            <v>11.40283091974578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65.358736127633222</v>
          </cell>
          <cell r="I2452">
            <v>10.799241326538027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15.054945054945055</v>
          </cell>
          <cell r="H2453">
            <v>509.766874839151</v>
          </cell>
          <cell r="I2453">
            <v>27.523251886627747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296.81135573825793</v>
          </cell>
          <cell r="I2454">
            <v>28.708206851793367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167.68996602559412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105.71169896351547</v>
          </cell>
          <cell r="I2456">
            <v>1.0422102711403398</v>
          </cell>
          <cell r="J2456">
            <v>0</v>
          </cell>
          <cell r="K2456">
            <v>10.571169896351549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105.71169896351547</v>
          </cell>
          <cell r="I2457">
            <v>1.0422102711403398</v>
          </cell>
          <cell r="J2457">
            <v>0</v>
          </cell>
          <cell r="K2457">
            <v>15.85675484452732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98.480901139606303</v>
          </cell>
          <cell r="I2458">
            <v>0.71672795842677472</v>
          </cell>
          <cell r="J2458">
            <v>0</v>
          </cell>
          <cell r="K2458">
            <v>14.772135170940945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1.7608624407126086E-2</v>
          </cell>
          <cell r="G2459">
            <v>41.6</v>
          </cell>
          <cell r="H2459">
            <v>19.766996212851847</v>
          </cell>
          <cell r="I2459">
            <v>1.4475999634765355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5.278742902293472E-2</v>
          </cell>
          <cell r="G2460">
            <v>59.001096914997611</v>
          </cell>
          <cell r="H2460">
            <v>31.107112877950648</v>
          </cell>
          <cell r="I2460">
            <v>0.84270712793396041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8.7255419048959199E-2</v>
          </cell>
          <cell r="G2461">
            <v>50.116499999999995</v>
          </cell>
          <cell r="H2461">
            <v>23.290095653517316</v>
          </cell>
          <cell r="I2461">
            <v>1.0223612210273088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60.040593750000006</v>
          </cell>
          <cell r="H2462">
            <v>21.075279621034834</v>
          </cell>
          <cell r="I2462">
            <v>0.92224926317389644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60.040593750000006</v>
          </cell>
          <cell r="H2463">
            <v>20.853670722456549</v>
          </cell>
          <cell r="I2463">
            <v>0.91853297841089832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8.7255419048959199E-2</v>
          </cell>
          <cell r="G2464">
            <v>58.185142857142857</v>
          </cell>
          <cell r="H2464">
            <v>23.739923911618586</v>
          </cell>
          <cell r="I2464">
            <v>1.1029769471832198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62.560191999999986</v>
          </cell>
          <cell r="H2465">
            <v>23.169511975391082</v>
          </cell>
          <cell r="I2465">
            <v>1.0813281055819752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63.587452952380957</v>
          </cell>
          <cell r="H2466">
            <v>22.555174941220358</v>
          </cell>
          <cell r="I2466">
            <v>1.058360427608555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9.5298012469242684E-3</v>
          </cell>
          <cell r="G2467">
            <v>151.13024118738406</v>
          </cell>
          <cell r="H2467">
            <v>24.675005760387791</v>
          </cell>
          <cell r="I2467">
            <v>1.6138223295769607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162.49400519480514</v>
          </cell>
          <cell r="H2468">
            <v>24.076955937004545</v>
          </cell>
          <cell r="I2468">
            <v>1.5792753591546116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165.16221546072973</v>
          </cell>
          <cell r="H2469">
            <v>23.43285273465316</v>
          </cell>
          <cell r="I2469">
            <v>1.542764572707114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0.18794883273271043</v>
          </cell>
          <cell r="G2470">
            <v>68.800000000000011</v>
          </cell>
          <cell r="H2470">
            <v>25.728873751825518</v>
          </cell>
          <cell r="I2470">
            <v>0.95197520430823357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73.973199999999977</v>
          </cell>
          <cell r="H2471">
            <v>25.079423471236673</v>
          </cell>
          <cell r="I2471">
            <v>0.93255791555735845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75.187866666666665</v>
          </cell>
          <cell r="H2472">
            <v>24.379961672002583</v>
          </cell>
          <cell r="I2472">
            <v>0.91199363322246163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178.70129870129873</v>
          </cell>
          <cell r="H2473">
            <v>26.519685829641755</v>
          </cell>
          <cell r="I2473">
            <v>1.4031762852516505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192.13818181818175</v>
          </cell>
          <cell r="H2474">
            <v>25.846861793058345</v>
          </cell>
          <cell r="I2474">
            <v>1.3717423105582471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195.29316017316017</v>
          </cell>
          <cell r="H2475">
            <v>25.122226320162898</v>
          </cell>
          <cell r="I2475">
            <v>1.3385842389507552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8.6841087750886257E-4</v>
          </cell>
          <cell r="G2476">
            <v>71.2</v>
          </cell>
          <cell r="H2476">
            <v>36.267274458920738</v>
          </cell>
          <cell r="I2476">
            <v>0.88866669837763734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74.405995000000004</v>
          </cell>
          <cell r="H2477">
            <v>35.488311267501004</v>
          </cell>
          <cell r="I2477">
            <v>0.76303104475159567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78.331812999999983</v>
          </cell>
          <cell r="H2478">
            <v>34.529354833923151</v>
          </cell>
          <cell r="I2478">
            <v>0.74664261354618167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79.618049666666678</v>
          </cell>
          <cell r="H2479">
            <v>33.496553074550093</v>
          </cell>
          <cell r="I2479">
            <v>0.72932502507222141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15.054945054945055</v>
          </cell>
          <cell r="H2480">
            <v>509.766874839151</v>
          </cell>
          <cell r="I2480">
            <v>27.523251886627747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321.89335003844536</v>
          </cell>
          <cell r="I2481">
            <v>42.001696420220298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124.59586655749499</v>
          </cell>
          <cell r="I2482">
            <v>7.6865611655615886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31.628465964377018</v>
          </cell>
          <cell r="I2483">
            <v>0.94442754506631377</v>
          </cell>
          <cell r="J2483">
            <v>0</v>
          </cell>
          <cell r="K2483">
            <v>3.1628465964377019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31.628465964377018</v>
          </cell>
          <cell r="I2484">
            <v>0.94442754506631377</v>
          </cell>
          <cell r="J2484">
            <v>0</v>
          </cell>
          <cell r="K2484">
            <v>4.7442698946565525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24.397668140467836</v>
          </cell>
          <cell r="I2485">
            <v>0.6189452323527489</v>
          </cell>
          <cell r="J2485">
            <v>0</v>
          </cell>
          <cell r="K2485">
            <v>3.6596502210701751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8.2041378069473894E-3</v>
          </cell>
          <cell r="G2486">
            <v>64.599999999999994</v>
          </cell>
          <cell r="H2486">
            <v>10.768508911922947</v>
          </cell>
          <cell r="I2486">
            <v>0.76262839250749126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8.3226108201169373E-3</v>
          </cell>
          <cell r="G2487">
            <v>59.9</v>
          </cell>
          <cell r="H2487">
            <v>13.984619853431363</v>
          </cell>
          <cell r="I2487">
            <v>0.85290975589273033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9.5302565382622585E-3</v>
          </cell>
          <cell r="G2488">
            <v>73.5</v>
          </cell>
          <cell r="H2488">
            <v>13.111528865443415</v>
          </cell>
          <cell r="I2488">
            <v>0.73486159902435544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1.1779314851553677E-2</v>
          </cell>
          <cell r="G2489">
            <v>83.1</v>
          </cell>
          <cell r="H2489">
            <v>13.887761511437242</v>
          </cell>
          <cell r="I2489">
            <v>0.76824555652708382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73.910953220338982</v>
          </cell>
          <cell r="H2490">
            <v>12.813298094832295</v>
          </cell>
          <cell r="I2490">
            <v>0.64224841199281879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79.314304000000007</v>
          </cell>
          <cell r="H2491">
            <v>12.540585485874045</v>
          </cell>
          <cell r="I2491">
            <v>0.65043008288380477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79.314304000000007</v>
          </cell>
          <cell r="H2492">
            <v>12.428449504981327</v>
          </cell>
          <cell r="I2492">
            <v>0.64387608062378132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69.599999999999994</v>
          </cell>
          <cell r="H2493">
            <v>14.735759576800188</v>
          </cell>
          <cell r="I2493">
            <v>0.56394435718973646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70.254995348837213</v>
          </cell>
          <cell r="H2494">
            <v>14.498514278793014</v>
          </cell>
          <cell r="I2494">
            <v>0.48101209350691232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71.308820279069764</v>
          </cell>
          <cell r="H2495">
            <v>13.985780932059672</v>
          </cell>
          <cell r="I2495">
            <v>0.46609915183236572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72.47973686821706</v>
          </cell>
          <cell r="H2496">
            <v>13.759839398423811</v>
          </cell>
          <cell r="I2496">
            <v>0.45965488856231362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15.054945054945055</v>
          </cell>
          <cell r="H2497">
            <v>509.766874839151</v>
          </cell>
          <cell r="I2497">
            <v>27.523251886627747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321.89335003844536</v>
          </cell>
          <cell r="I2498">
            <v>42.001696420220298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124.59586655749499</v>
          </cell>
          <cell r="I2499">
            <v>7.6865611655615886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31.628465964377018</v>
          </cell>
          <cell r="I2500">
            <v>0.94442754506631377</v>
          </cell>
          <cell r="J2500">
            <v>0</v>
          </cell>
          <cell r="K2500">
            <v>3.1628465964377019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31.628465964377018</v>
          </cell>
          <cell r="I2501">
            <v>0.94442754506631377</v>
          </cell>
          <cell r="J2501">
            <v>0</v>
          </cell>
          <cell r="K2501">
            <v>4.7442698946565525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24.397668140467836</v>
          </cell>
          <cell r="I2502">
            <v>0.6189452323527489</v>
          </cell>
          <cell r="J2502">
            <v>0</v>
          </cell>
          <cell r="K2502">
            <v>3.6596502210701751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2.9607802060171232E-3</v>
          </cell>
          <cell r="G2503">
            <v>24.9</v>
          </cell>
          <cell r="H2503">
            <v>65.623659471848953</v>
          </cell>
          <cell r="I2503">
            <v>1.1277504944989922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6.4909153185414284E-3</v>
          </cell>
          <cell r="G2504">
            <v>31.8</v>
          </cell>
          <cell r="H2504">
            <v>49.284085699355117</v>
          </cell>
          <cell r="I2504">
            <v>1.7800325016548759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34.012293333333332</v>
          </cell>
          <cell r="H2505">
            <v>111.15423165455991</v>
          </cell>
          <cell r="I2505">
            <v>2.8835593985093739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0.66900000000000004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51.223333333333322</v>
          </cell>
          <cell r="H2506">
            <v>87.066855239390549</v>
          </cell>
          <cell r="I2506">
            <v>1.8620595615647806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0.68600000000000005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52.760033333333325</v>
          </cell>
          <cell r="H2507">
            <v>83.930391471645976</v>
          </cell>
          <cell r="I2507">
            <v>1.7473537243607391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0.68600000000000005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54.467477777777766</v>
          </cell>
          <cell r="H2508">
            <v>80.652999864807356</v>
          </cell>
          <cell r="I2508">
            <v>1.6313703817438956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0.68600000000000005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2.0163818736425557E-3</v>
          </cell>
          <cell r="G2509">
            <v>44.4</v>
          </cell>
          <cell r="H2509">
            <v>78.251651472240624</v>
          </cell>
          <cell r="I2509">
            <v>1.4699249951548816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55.465759124999998</v>
          </cell>
          <cell r="H2510">
            <v>109.84805980242103</v>
          </cell>
          <cell r="I2510">
            <v>1.4054863935944411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55.465759124999998</v>
          </cell>
          <cell r="H2511">
            <v>109.17122038462085</v>
          </cell>
          <cell r="I2511">
            <v>1.3928287401608184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55.465759124999998</v>
          </cell>
          <cell r="H2512">
            <v>108.41917658706507</v>
          </cell>
          <cell r="I2512">
            <v>1.3787646807901266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29.910586374710039</v>
          </cell>
          <cell r="I2513">
            <v>0.69216217975744099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69.599999999999994</v>
          </cell>
          <cell r="H2514">
            <v>14.735759576800188</v>
          </cell>
          <cell r="I2514">
            <v>0.56394435718973646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70.254995348837213</v>
          </cell>
          <cell r="H2515">
            <v>14.498514278793014</v>
          </cell>
          <cell r="I2515">
            <v>0.48101209350691232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71.308820279069764</v>
          </cell>
          <cell r="H2516">
            <v>13.985780932059672</v>
          </cell>
          <cell r="I2516">
            <v>0.46609915183236572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72.47973686821706</v>
          </cell>
          <cell r="H2517">
            <v>13.759839398423811</v>
          </cell>
          <cell r="I2517">
            <v>0.45965488856231362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15.054945054945055</v>
          </cell>
          <cell r="H2518">
            <v>509.766874839151</v>
          </cell>
          <cell r="I2518">
            <v>27.523251886627747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123.37109570979237</v>
          </cell>
          <cell r="I2519">
            <v>7.821710161244849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28.337752881271772</v>
          </cell>
          <cell r="I2520">
            <v>0.94008412101518968</v>
          </cell>
          <cell r="J2520">
            <v>0</v>
          </cell>
          <cell r="K2520">
            <v>2.8337752881271774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28.337752881271772</v>
          </cell>
          <cell r="I2521">
            <v>0.94008412101518968</v>
          </cell>
          <cell r="J2521">
            <v>0</v>
          </cell>
          <cell r="K2521">
            <v>4.2506629321907656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21.106955057362597</v>
          </cell>
          <cell r="I2522">
            <v>0.61460180830162481</v>
          </cell>
          <cell r="J2522">
            <v>0</v>
          </cell>
          <cell r="K2522">
            <v>3.1660432586043896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4.4411703090256847E-3</v>
          </cell>
          <cell r="G2523">
            <v>28.8</v>
          </cell>
          <cell r="H2523">
            <v>22.723936545965508</v>
          </cell>
          <cell r="I2523">
            <v>0.49266650966100967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2.1636384395138093E-3</v>
          </cell>
          <cell r="G2524">
            <v>41.8</v>
          </cell>
          <cell r="H2524">
            <v>25.315502482940353</v>
          </cell>
          <cell r="I2524">
            <v>0.89918655203525588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44.304566250000001</v>
          </cell>
          <cell r="H2525">
            <v>46.45065436593984</v>
          </cell>
          <cell r="I2525">
            <v>0.65491941165536471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0.67549999999999999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44.339850538755655</v>
          </cell>
          <cell r="H2526">
            <v>40.181668966817952</v>
          </cell>
          <cell r="I2526">
            <v>0.92953265988110545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0.66300000000000003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48.177331583333341</v>
          </cell>
          <cell r="H2527">
            <v>38.767820776612481</v>
          </cell>
          <cell r="I2527">
            <v>0.86182304710111424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0.66300000000000003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49.736468527777774</v>
          </cell>
          <cell r="H2528">
            <v>37.29044544724421</v>
          </cell>
          <cell r="I2528">
            <v>0.79486550907157061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0.66300000000000003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7.8414850641654935E-4</v>
          </cell>
          <cell r="G2529">
            <v>56.565382500000005</v>
          </cell>
          <cell r="H2529">
            <v>78.365614182794545</v>
          </cell>
          <cell r="I2529">
            <v>1.1078791437605595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56.565382500000005</v>
          </cell>
          <cell r="H2530">
            <v>78.365614182794545</v>
          </cell>
          <cell r="I2530">
            <v>1.1078791437605595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56.565382500000005</v>
          </cell>
          <cell r="H2531">
            <v>77.885876856599452</v>
          </cell>
          <cell r="I2531">
            <v>1.0974193679535218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56.565382500000005</v>
          </cell>
          <cell r="H2532">
            <v>77.352835383049324</v>
          </cell>
          <cell r="I2532">
            <v>1.0852388012383443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1.2185998219173266E-3</v>
          </cell>
          <cell r="G2533">
            <v>69.599999999999994</v>
          </cell>
          <cell r="H2533">
            <v>14.735759576800188</v>
          </cell>
          <cell r="I2533">
            <v>0.56394435718973646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70.254995348837213</v>
          </cell>
          <cell r="H2534">
            <v>14.498514278793014</v>
          </cell>
          <cell r="I2534">
            <v>0.48101209350691232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71.308820279069764</v>
          </cell>
          <cell r="H2535">
            <v>13.985780932059672</v>
          </cell>
          <cell r="I2535">
            <v>0.46609915183236572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72.47973686821706</v>
          </cell>
          <cell r="H2536">
            <v>13.759839398423811</v>
          </cell>
          <cell r="I2536">
            <v>0.45965488856231362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10.52990832907715</v>
          </cell>
          <cell r="I2537">
            <v>0.34924613772902946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75.485831158952649</v>
          </cell>
          <cell r="H2538">
            <v>10.192732436699623</v>
          </cell>
          <cell r="I2538">
            <v>0.21744254916312333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77.501367307259585</v>
          </cell>
          <cell r="H2539">
            <v>9.9154180761290291</v>
          </cell>
          <cell r="I2539">
            <v>0.21225219828173394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78.773967755654667</v>
          </cell>
          <cell r="H2540">
            <v>9.616748867113845</v>
          </cell>
          <cell r="I2540">
            <v>0.20679087632979709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15.054945054945055</v>
          </cell>
          <cell r="H2541">
            <v>509.766874839151</v>
          </cell>
          <cell r="I2541">
            <v>27.523251886627747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70.243907498936608</v>
          </cell>
          <cell r="I2542">
            <v>4.4008308033208738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25.826149437780238</v>
          </cell>
          <cell r="I2543">
            <v>0.93676904658364624</v>
          </cell>
          <cell r="J2543">
            <v>0</v>
          </cell>
          <cell r="K2543">
            <v>2.5826149437780241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25.826149437780238</v>
          </cell>
          <cell r="I2544">
            <v>0.93676904658364624</v>
          </cell>
          <cell r="J2544">
            <v>0</v>
          </cell>
          <cell r="K2544">
            <v>3.8739224156670353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18.595351613871063</v>
          </cell>
          <cell r="I2545">
            <v>0.61128673387008137</v>
          </cell>
          <cell r="J2545">
            <v>0</v>
          </cell>
          <cell r="K2545">
            <v>2.7893027420806593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2.6957796014067998</v>
          </cell>
          <cell r="H2546">
            <v>619.78267062078646</v>
          </cell>
          <cell r="I2546">
            <v>32.162834856171543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2.7029322075269961</v>
          </cell>
          <cell r="H2547">
            <v>604.24494350215946</v>
          </cell>
          <cell r="I2547">
            <v>31.356524233036318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3.0723329425556858</v>
          </cell>
          <cell r="H2548">
            <v>604.24494350215946</v>
          </cell>
          <cell r="I2548">
            <v>31.356524233036318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3.4137032695063176</v>
          </cell>
          <cell r="H2549">
            <v>664.66943785237549</v>
          </cell>
          <cell r="I2549">
            <v>31.356524233036318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3.4137032695063176</v>
          </cell>
          <cell r="H2550">
            <v>664.66943785237549</v>
          </cell>
          <cell r="I2550">
            <v>31.356524233036318</v>
          </cell>
          <cell r="J2550">
            <v>0</v>
          </cell>
          <cell r="K2550">
            <v>66.466943785237547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3.4137032695063176</v>
          </cell>
          <cell r="H2551">
            <v>664.66943785237549</v>
          </cell>
          <cell r="I2551">
            <v>31.356524233036318</v>
          </cell>
          <cell r="J2551">
            <v>0</v>
          </cell>
          <cell r="K2551">
            <v>99.700415677856327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17.819460726846426</v>
          </cell>
          <cell r="H2552">
            <v>31.824527374623184</v>
          </cell>
          <cell r="I2552">
            <v>0.30819236965627922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17.819460726846426</v>
          </cell>
          <cell r="H2553">
            <v>36.775009410675686</v>
          </cell>
          <cell r="I2553">
            <v>0.30819236965627922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20.249387189598213</v>
          </cell>
          <cell r="H2554">
            <v>36.775009410675686</v>
          </cell>
          <cell r="I2554">
            <v>0.30819236965627922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22.499319099553563</v>
          </cell>
          <cell r="H2555">
            <v>40.45251035174325</v>
          </cell>
          <cell r="I2555">
            <v>0.30819236965627922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22.499319099553563</v>
          </cell>
          <cell r="H2556">
            <v>40.45251035174325</v>
          </cell>
          <cell r="I2556">
            <v>0.30819236965627922</v>
          </cell>
          <cell r="J2556">
            <v>0</v>
          </cell>
          <cell r="K2556">
            <v>4.0452510351743252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22.499319099553563</v>
          </cell>
          <cell r="H2557">
            <v>40.45251035174325</v>
          </cell>
          <cell r="I2557">
            <v>0.30819236965627922</v>
          </cell>
          <cell r="J2557">
            <v>0</v>
          </cell>
          <cell r="K2557">
            <v>6.0678765527614873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2.4451515659018592</v>
          </cell>
          <cell r="H2558">
            <v>333.23816219827654</v>
          </cell>
          <cell r="I2558">
            <v>14.634089859558053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2.3022686055707791</v>
          </cell>
          <cell r="H2559">
            <v>606.70782529913572</v>
          </cell>
          <cell r="I2559">
            <v>16.77199522810902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2.4297055804262917</v>
          </cell>
          <cell r="H2560">
            <v>495.97799973841865</v>
          </cell>
          <cell r="I2560">
            <v>19.429698698763325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2.7846388184220561</v>
          </cell>
          <cell r="H2561">
            <v>504.99191223895275</v>
          </cell>
          <cell r="I2561">
            <v>19.429698698763325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3.0201793281812428</v>
          </cell>
          <cell r="H2562">
            <v>534.60491597315877</v>
          </cell>
          <cell r="I2562">
            <v>19.429698698763325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2.9577879849904392</v>
          </cell>
          <cell r="H2563">
            <v>504.99191223895275</v>
          </cell>
          <cell r="I2563">
            <v>19.429698698763325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3.7005439043589257</v>
          </cell>
          <cell r="H2564">
            <v>515.49355787064314</v>
          </cell>
          <cell r="I2564">
            <v>19.429698698763325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3.9981272178799649</v>
          </cell>
          <cell r="H2565">
            <v>564.8545629698441</v>
          </cell>
          <cell r="I2565">
            <v>19.429698698763325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0.47165947545470566</v>
          </cell>
          <cell r="G2566">
            <v>2.7294654660647026</v>
          </cell>
          <cell r="H2566">
            <v>537.83946641569082</v>
          </cell>
          <cell r="I2566">
            <v>21.902111646168553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2.7371008774960157</v>
          </cell>
          <cell r="H2567">
            <v>889.22791780727584</v>
          </cell>
          <cell r="I2567">
            <v>21.902111646168553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3.7459159111246767</v>
          </cell>
          <cell r="H2568">
            <v>808.02480133020379</v>
          </cell>
          <cell r="I2568">
            <v>158.10196829261727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7.3017276698970051</v>
          </cell>
          <cell r="H2569">
            <v>926.2843734974615</v>
          </cell>
          <cell r="I2569">
            <v>170.44023442071628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9.5845539588201394</v>
          </cell>
          <cell r="H2570">
            <v>1140.5951474719286</v>
          </cell>
          <cell r="I2570">
            <v>170.44023442071628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9.3611893203807774</v>
          </cell>
          <cell r="H2571">
            <v>954.07290470238536</v>
          </cell>
          <cell r="I2571">
            <v>170.44023442071628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12.287889690795057</v>
          </cell>
          <cell r="H2572">
            <v>1174.8130018960851</v>
          </cell>
          <cell r="I2572">
            <v>170.44023442071628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4.7605674226401322E-2</v>
          </cell>
          <cell r="G2573">
            <v>0.81120254306069073</v>
          </cell>
          <cell r="H2573">
            <v>1810.1406071019412</v>
          </cell>
          <cell r="I2573">
            <v>114.19144045100465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0.81517390310144133</v>
          </cell>
          <cell r="H2574">
            <v>2944.2046019127961</v>
          </cell>
          <cell r="I2574">
            <v>114.19144045100465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0.81203154050804294</v>
          </cell>
          <cell r="H2575">
            <v>1482.8366706742295</v>
          </cell>
          <cell r="I2575">
            <v>316.17163980011043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1.6690213260745328</v>
          </cell>
          <cell r="H2576">
            <v>1712.5346726838727</v>
          </cell>
          <cell r="I2576">
            <v>340.87626079125357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1.8757327080890973</v>
          </cell>
          <cell r="H2577">
            <v>2466.3502151906582</v>
          </cell>
          <cell r="I2577">
            <v>340.87626079125357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2.0108690675596783</v>
          </cell>
          <cell r="H2578">
            <v>1781.0360595912277</v>
          </cell>
          <cell r="I2578">
            <v>340.87626079125357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2.259918925408551</v>
          </cell>
          <cell r="H2579">
            <v>2565.0042237982771</v>
          </cell>
          <cell r="I2579">
            <v>340.87626079125357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0.11052726045934182</v>
          </cell>
          <cell r="G2580">
            <v>2.0269019559449619</v>
          </cell>
          <cell r="H2580">
            <v>1021.2137228656861</v>
          </cell>
          <cell r="I2580">
            <v>3.4432370590043693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2.7985485221363624</v>
          </cell>
          <cell r="H2581">
            <v>1202.9397618954185</v>
          </cell>
          <cell r="I2581">
            <v>3.8258189544492986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1.0135443307397858</v>
          </cell>
          <cell r="H2582">
            <v>4077.8317001759701</v>
          </cell>
          <cell r="I2582">
            <v>36.872496581722942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1.6063022734263792</v>
          </cell>
          <cell r="H2583">
            <v>4093.5841686235053</v>
          </cell>
          <cell r="I2583">
            <v>36.872496581722942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2.5860285497551891</v>
          </cell>
          <cell r="H2584">
            <v>4140.3756736203422</v>
          </cell>
          <cell r="I2584">
            <v>36.872496581722942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1.2441032117397841</v>
          </cell>
          <cell r="H2585">
            <v>4093.5841686235053</v>
          </cell>
          <cell r="I2585">
            <v>36.872496581722942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1.3622447958003447</v>
          </cell>
          <cell r="H2586">
            <v>4077.8317001759701</v>
          </cell>
          <cell r="I2586">
            <v>36.872496581722942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5.6113839925511978E-2</v>
          </cell>
          <cell r="G2587">
            <v>1.2278913298333249</v>
          </cell>
          <cell r="H2587">
            <v>1245.9784656973682</v>
          </cell>
          <cell r="I2587">
            <v>4.6953232622786851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1.426338413442751</v>
          </cell>
          <cell r="H2588">
            <v>1437.0615082043537</v>
          </cell>
          <cell r="I2588">
            <v>4.6953232622786851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0.60348883601531966</v>
          </cell>
          <cell r="H2589">
            <v>2349.0550966866008</v>
          </cell>
          <cell r="I2589">
            <v>20.48472032317941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0.89719357848649428</v>
          </cell>
          <cell r="H2590">
            <v>2356.8340934508155</v>
          </cell>
          <cell r="I2590">
            <v>20.48472032317941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1.5217783388943997</v>
          </cell>
          <cell r="H2591">
            <v>2392.8329399873724</v>
          </cell>
          <cell r="I2591">
            <v>20.48472032317941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1.0713403609986114</v>
          </cell>
          <cell r="H2592">
            <v>2356.8340934508155</v>
          </cell>
          <cell r="I2592">
            <v>20.48472032317941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1.168285287478634</v>
          </cell>
          <cell r="H2593">
            <v>2356.8340934508155</v>
          </cell>
          <cell r="I2593">
            <v>20.48472032317941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0.22912510565891664</v>
          </cell>
          <cell r="G2594">
            <v>0.30713894324853225</v>
          </cell>
          <cell r="H2594">
            <v>1156.2472476540959</v>
          </cell>
          <cell r="I2594">
            <v>80.553397116839051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0.39090410958904109</v>
          </cell>
          <cell r="H2595">
            <v>2071.6096520469214</v>
          </cell>
          <cell r="I2595">
            <v>80.553397116839037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0.4617638751588759</v>
          </cell>
          <cell r="H2596">
            <v>2051.5535247374596</v>
          </cell>
          <cell r="I2596">
            <v>50.973424217033816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0.5118982387475538</v>
          </cell>
          <cell r="H2597">
            <v>2059.6515306905667</v>
          </cell>
          <cell r="I2597">
            <v>50.973424217033816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0.57572102686903537</v>
          </cell>
          <cell r="H2598">
            <v>2094.5352486424126</v>
          </cell>
          <cell r="I2598">
            <v>50.973424217033823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3.0607549050279261E-2</v>
          </cell>
          <cell r="G2599">
            <v>0.78997204436829294</v>
          </cell>
          <cell r="H2599">
            <v>1388.492342492819</v>
          </cell>
          <cell r="I2599">
            <v>8.6080926475109241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2.5399773884022081</v>
          </cell>
          <cell r="H2600">
            <v>1182.4579948971102</v>
          </cell>
          <cell r="I2600">
            <v>4.1318844708052431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2.1370652598671356</v>
          </cell>
          <cell r="H2601">
            <v>1711.044546680763</v>
          </cell>
          <cell r="I2601">
            <v>17.558331705582351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3.0582598501452671</v>
          </cell>
          <cell r="H2602">
            <v>1783.7657743963853</v>
          </cell>
          <cell r="I2602">
            <v>17.558331705582351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5.4107674271800876</v>
          </cell>
          <cell r="H2603">
            <v>1845.6819516219387</v>
          </cell>
          <cell r="I2603">
            <v>17.558331705582351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5.4361095224843364E-2</v>
          </cell>
          <cell r="G2604">
            <v>0.5990621336459554</v>
          </cell>
          <cell r="H2604">
            <v>2721.1890479969866</v>
          </cell>
          <cell r="I2604">
            <v>14.756730252875869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2.115355475571941</v>
          </cell>
          <cell r="H2605">
            <v>865.7432946851784</v>
          </cell>
          <cell r="I2605">
            <v>4.304046323755462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2.5854344701434835</v>
          </cell>
          <cell r="H2606">
            <v>785.87437836817946</v>
          </cell>
          <cell r="I2606">
            <v>4.304046323755462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3.0362579807197618</v>
          </cell>
          <cell r="H2607">
            <v>916.60730760666013</v>
          </cell>
          <cell r="I2607">
            <v>4.304046323755462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3.3830850446496745</v>
          </cell>
          <cell r="H2608">
            <v>938.22131844614989</v>
          </cell>
          <cell r="I2608">
            <v>4.304046323755462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4.5307220191710913</v>
          </cell>
          <cell r="H2609">
            <v>1222.4713179507862</v>
          </cell>
          <cell r="I2609">
            <v>4.304046323755462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4.7691810728116755</v>
          </cell>
          <cell r="H2610">
            <v>1416.7841363881471</v>
          </cell>
          <cell r="I2610">
            <v>4.304046323755462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5.7792135435488272E-2</v>
          </cell>
          <cell r="G2611">
            <v>3.1</v>
          </cell>
          <cell r="H2611">
            <v>67.777777777777771</v>
          </cell>
          <cell r="I2611">
            <v>1.4722222222222223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81.388888888888886</v>
          </cell>
          <cell r="I2612">
            <v>1.4722222222222223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81.388888888888886</v>
          </cell>
          <cell r="I2613">
            <v>1.4722222222222223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83.611111111111114</v>
          </cell>
          <cell r="I2614">
            <v>1.4722222222222223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102.77777777777777</v>
          </cell>
          <cell r="I2615">
            <v>1.4722222222222223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80.277777777777771</v>
          </cell>
          <cell r="I2616">
            <v>1.4722222222222223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102.77777777777777</v>
          </cell>
          <cell r="I2617">
            <v>1.4722222222222223</v>
          </cell>
          <cell r="J2617">
            <v>0</v>
          </cell>
          <cell r="K2617">
            <v>10.277777777777779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102.77777777777777</v>
          </cell>
          <cell r="I2618">
            <v>1.4722222222222223</v>
          </cell>
          <cell r="J2618">
            <v>0</v>
          </cell>
          <cell r="K2618">
            <v>15.416666666666664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94.064207650273232</v>
          </cell>
          <cell r="I2619">
            <v>1.4722222222222223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6.2840627232950818E-3</v>
          </cell>
          <cell r="G2620">
            <v>3.4</v>
          </cell>
          <cell r="H2620">
            <v>545.83333333333337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545.83333333333337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514.58333333333337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530.20833333333337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514.58333333333337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514.58333333333337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4.4000000000000004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514.58333333333337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530.20833333333337</v>
          </cell>
          <cell r="I2632">
            <v>3.125</v>
          </cell>
          <cell r="J2632">
            <v>146.77083333333334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159.27083333333334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2.5044903137768238E-3</v>
          </cell>
          <cell r="G2634">
            <v>1.3</v>
          </cell>
          <cell r="H2634">
            <v>218.33333333333334</v>
          </cell>
          <cell r="I2634">
            <v>2.6666666666666665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0.11927539422994132</v>
          </cell>
          <cell r="G2644">
            <v>0.93709999999999993</v>
          </cell>
          <cell r="H2644">
            <v>16.680296553988345</v>
          </cell>
          <cell r="I2644">
            <v>0.25589091304413941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0.93709999999999993</v>
          </cell>
          <cell r="H2645">
            <v>21.134693929201145</v>
          </cell>
          <cell r="I2645">
            <v>0.25589091304413941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0.27657949274789301</v>
          </cell>
          <cell r="G2646">
            <v>0.98</v>
          </cell>
          <cell r="H2646">
            <v>21.764705882352942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0.33556030943776821</v>
          </cell>
          <cell r="G2648">
            <v>0.71050000000000002</v>
          </cell>
          <cell r="H2648">
            <v>8.4623504574243498</v>
          </cell>
          <cell r="I2648">
            <v>1.1259676284306828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0.77525000000000011</v>
          </cell>
          <cell r="H2649">
            <v>9.2067075137052559</v>
          </cell>
          <cell r="I2649">
            <v>1.0319251854240568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0.87525000000000008</v>
          </cell>
          <cell r="H2650">
            <v>11.782347900599827</v>
          </cell>
          <cell r="I2650">
            <v>2.656383890317052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10.948081264108351</v>
          </cell>
          <cell r="I2651">
            <v>1.0319251854240568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0.87525000000000008</v>
          </cell>
          <cell r="H2652">
            <v>11.782347900599827</v>
          </cell>
          <cell r="I2652">
            <v>2.656383890317052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10.948081264108351</v>
          </cell>
          <cell r="I2653">
            <v>1.0319251854240568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0.88525000000000009</v>
          </cell>
          <cell r="H2654">
            <v>11.782347900599827</v>
          </cell>
          <cell r="I2654">
            <v>2.656383890317052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0.19917090309502963</v>
          </cell>
          <cell r="G2655">
            <v>0.76</v>
          </cell>
          <cell r="H2655">
            <v>29.358552631578949</v>
          </cell>
          <cell r="I2655">
            <v>0.78947368421052633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30.113636363636363</v>
          </cell>
          <cell r="I2656">
            <v>0.77922077922077926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33.970588235294116</v>
          </cell>
          <cell r="I2658">
            <v>0.70588235294117652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32.33418367346939</v>
          </cell>
          <cell r="I2659">
            <v>0.61224489795918369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32.621951219512198</v>
          </cell>
          <cell r="I2660">
            <v>0.73170731707317072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32.33418367346939</v>
          </cell>
          <cell r="I2661">
            <v>0.61224489795918369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33.057228915662648</v>
          </cell>
          <cell r="I2662">
            <v>0.72289156626506024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9.2673728873827522E-4</v>
          </cell>
          <cell r="G2663">
            <v>0.76049999999999995</v>
          </cell>
          <cell r="H2663">
            <v>14.464168310322156</v>
          </cell>
          <cell r="I2663">
            <v>1.051939513477975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14.008277618592803</v>
          </cell>
          <cell r="I2664">
            <v>1.0187838268067493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0.79525000000000001</v>
          </cell>
          <cell r="H2665">
            <v>14.5813435211716</v>
          </cell>
          <cell r="I2665">
            <v>1.0187838268067493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0.79525000000000001</v>
          </cell>
          <cell r="H2666">
            <v>14.397988054071046</v>
          </cell>
          <cell r="I2666">
            <v>1.0059729644765796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0.79525000000000001</v>
          </cell>
          <cell r="H2667">
            <v>14.397988054071046</v>
          </cell>
          <cell r="I2667">
            <v>1.0059729644765796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1.9064747280693707E-3</v>
          </cell>
          <cell r="G2668">
            <v>0.79</v>
          </cell>
          <cell r="H2668">
            <v>17.827004219409282</v>
          </cell>
          <cell r="I2668">
            <v>0.17405063291139242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19.032921810699587</v>
          </cell>
          <cell r="I2669">
            <v>0.16975308641975309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19.817073170731707</v>
          </cell>
          <cell r="I2670">
            <v>0.1676829268292683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20.682730923694781</v>
          </cell>
          <cell r="I2671">
            <v>0.16566265060240964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30.898876404494381</v>
          </cell>
          <cell r="I2672">
            <v>0.1544943820224719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20.682730923694781</v>
          </cell>
          <cell r="I2673">
            <v>0.16566265060240964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30.898876404494381</v>
          </cell>
          <cell r="I2674">
            <v>0.1544943820224719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6.186858339731223E-2</v>
          </cell>
          <cell r="G2675">
            <v>2.7256740914419697</v>
          </cell>
          <cell r="H2675">
            <v>67.777777777777771</v>
          </cell>
          <cell r="I2675">
            <v>1.4722222222222223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2.9894490035169987</v>
          </cell>
          <cell r="H2676">
            <v>81.388888888888886</v>
          </cell>
          <cell r="I2676">
            <v>1.4722222222222223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3.2239155920281362</v>
          </cell>
          <cell r="H2677">
            <v>81.388888888888886</v>
          </cell>
          <cell r="I2677">
            <v>1.4722222222222223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3.3118405627198126</v>
          </cell>
          <cell r="H2678">
            <v>83.611111111111114</v>
          </cell>
          <cell r="I2678">
            <v>1.4722222222222223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3.7221570926143022</v>
          </cell>
          <cell r="H2679">
            <v>102.77777777777777</v>
          </cell>
          <cell r="I2679">
            <v>1.4722222222222223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3.3411488862837047</v>
          </cell>
          <cell r="H2680">
            <v>80.277777777777771</v>
          </cell>
          <cell r="I2680">
            <v>1.4722222222222223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3.7221570926143022</v>
          </cell>
          <cell r="H2681">
            <v>102.77777777777777</v>
          </cell>
          <cell r="I2681">
            <v>1.4722222222222223</v>
          </cell>
          <cell r="J2681">
            <v>0</v>
          </cell>
          <cell r="K2681">
            <v>10.277777777777779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3.7221570926143022</v>
          </cell>
          <cell r="H2682">
            <v>102.77777777777777</v>
          </cell>
          <cell r="I2682">
            <v>1.4722222222222223</v>
          </cell>
          <cell r="J2682">
            <v>0</v>
          </cell>
          <cell r="K2682">
            <v>15.416666666666664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3.5169988276670576</v>
          </cell>
          <cell r="H2683">
            <v>94.064207650273232</v>
          </cell>
          <cell r="I2683">
            <v>1.4722222222222223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7.4762037533135581E-3</v>
          </cell>
          <cell r="G2684">
            <v>4.0445486518171165</v>
          </cell>
          <cell r="H2684">
            <v>545.83333333333337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4.1031652989449006</v>
          </cell>
          <cell r="H2685">
            <v>545.83333333333337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5.011723329425557</v>
          </cell>
          <cell r="H2686">
            <v>514.58333333333337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5.1582649472450184</v>
          </cell>
          <cell r="H2687">
            <v>530.20833333333337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6.0375146541617823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5.2754982415005864</v>
          </cell>
          <cell r="H2689">
            <v>514.58333333333337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6.4478311840562723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5.8616647127784294</v>
          </cell>
          <cell r="H2693">
            <v>514.58333333333337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7.0339976553341153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5.011723329425557</v>
          </cell>
          <cell r="H2695">
            <v>514.58333333333337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5.1582649472450184</v>
          </cell>
          <cell r="H2696">
            <v>530.20833333333337</v>
          </cell>
          <cell r="I2696">
            <v>3.125</v>
          </cell>
          <cell r="J2696">
            <v>146.77083333333334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6.0375146541617823</v>
          </cell>
          <cell r="H2697">
            <v>571.875</v>
          </cell>
          <cell r="I2697">
            <v>3.125</v>
          </cell>
          <cell r="J2697">
            <v>159.27083333333334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218.33333333333334</v>
          </cell>
          <cell r="I2698">
            <v>2.6666666666666665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1.1000000000000001</v>
          </cell>
          <cell r="H2700">
            <v>300</v>
          </cell>
          <cell r="I2700">
            <v>4.916666666666667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1.1000000000000001</v>
          </cell>
          <cell r="H2703">
            <v>300</v>
          </cell>
          <cell r="I2703">
            <v>4.916666666666667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1.1000000000000001</v>
          </cell>
          <cell r="H2707">
            <v>300</v>
          </cell>
          <cell r="I2707">
            <v>4.916666666666667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3.0582598501452676</v>
          </cell>
          <cell r="H2708">
            <v>39.583333333333336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3.5543191790470527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4.542790152403283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4.6658851113716295</v>
          </cell>
          <cell r="H2711">
            <v>70.833333333333329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4.8651817116060965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4.6658851113716295</v>
          </cell>
          <cell r="H2713">
            <v>70.833333333333329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4.9886508193858976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4.9886508193858976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4.8178066132425448</v>
          </cell>
          <cell r="H2717">
            <v>70.833333333333329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5.0970997502421129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3.0582598501452676</v>
          </cell>
          <cell r="H2719">
            <v>36.458333333333336</v>
          </cell>
          <cell r="I2719">
            <v>2.6666666666666665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3.1148205298431875</v>
          </cell>
          <cell r="H2720">
            <v>59.375</v>
          </cell>
          <cell r="I2720">
            <v>2.6666666666666665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3.7368112543962484</v>
          </cell>
          <cell r="H2721">
            <v>59.375</v>
          </cell>
          <cell r="I2721">
            <v>2.6666666666666665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4.5836862445541549</v>
          </cell>
          <cell r="H2722">
            <v>67.708333333333329</v>
          </cell>
          <cell r="I2722">
            <v>2.6666666666666665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5.8030480656506445</v>
          </cell>
          <cell r="H2723">
            <v>76.041666666666671</v>
          </cell>
          <cell r="I2723">
            <v>2.6666666666666665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4.5836862445541549</v>
          </cell>
          <cell r="H2724">
            <v>67.708333333333329</v>
          </cell>
          <cell r="I2724">
            <v>2.6666666666666665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6.063791082184582</v>
          </cell>
          <cell r="H2725">
            <v>76.041666666666671</v>
          </cell>
          <cell r="I2725">
            <v>2.6666666666666665</v>
          </cell>
          <cell r="J2725">
            <v>0</v>
          </cell>
          <cell r="K2725">
            <v>7.6041666666666679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6.063791082184582</v>
          </cell>
          <cell r="H2726">
            <v>76.041666666666671</v>
          </cell>
          <cell r="I2726">
            <v>2.6666666666666665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4.8847205939820251</v>
          </cell>
          <cell r="H2728">
            <v>67.708333333333329</v>
          </cell>
          <cell r="I2728">
            <v>2.6666666666666665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6.2803550494054594</v>
          </cell>
          <cell r="H2729">
            <v>76.041666666666671</v>
          </cell>
          <cell r="I2729">
            <v>2.6666666666666665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0.25105023017024325</v>
          </cell>
          <cell r="G2733">
            <v>3.0582598501452676</v>
          </cell>
          <cell r="H2733">
            <v>44.791666666666664</v>
          </cell>
          <cell r="I2733">
            <v>2.9166666666666665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3.1096364524023503</v>
          </cell>
          <cell r="H2734">
            <v>59.375</v>
          </cell>
          <cell r="I2734">
            <v>2.9166666666666665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3.6635404454865186</v>
          </cell>
          <cell r="H2735">
            <v>62.5</v>
          </cell>
          <cell r="I2735">
            <v>2.9166666666666665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4.3962485345838216</v>
          </cell>
          <cell r="H2736">
            <v>70.833333333333329</v>
          </cell>
          <cell r="I2736">
            <v>2.9166666666666665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4.4518972502114655</v>
          </cell>
          <cell r="H2737">
            <v>79.166666666666671</v>
          </cell>
          <cell r="I2737">
            <v>2.9166666666666665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4.3962485345838216</v>
          </cell>
          <cell r="H2738">
            <v>70.833333333333329</v>
          </cell>
          <cell r="I2738">
            <v>2.9166666666666665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4.4518972502114655</v>
          </cell>
          <cell r="H2739">
            <v>79.166666666666671</v>
          </cell>
          <cell r="I2739">
            <v>2.9166666666666665</v>
          </cell>
          <cell r="J2739">
            <v>0</v>
          </cell>
          <cell r="K2739">
            <v>7.9166666666666679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4.4518972502114655</v>
          </cell>
          <cell r="H2740">
            <v>79.166666666666671</v>
          </cell>
          <cell r="I2740">
            <v>2.9166666666666665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7.0809039278786554E-2</v>
          </cell>
          <cell r="G2741">
            <v>5.2492519815926224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5.7769363135135645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8.7924970691676432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9.7694411879640501</v>
          </cell>
          <cell r="H2744">
            <v>35.416666666666664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10.657572205051688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9.7694411879640501</v>
          </cell>
          <cell r="H2746">
            <v>35.416666666666664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10.990621336459554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10.990621336459554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0.42794754394871221</v>
          </cell>
          <cell r="G2749">
            <v>2.6963657678780772</v>
          </cell>
          <cell r="H2749">
            <v>66.111111111111114</v>
          </cell>
          <cell r="I2749">
            <v>2.6666666666666665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3.1066822977725672</v>
          </cell>
          <cell r="H2750">
            <v>94.722222222222229</v>
          </cell>
          <cell r="I2750">
            <v>2.6666666666666665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3.2825322391559202</v>
          </cell>
          <cell r="H2751">
            <v>94.722222222222229</v>
          </cell>
          <cell r="I2751">
            <v>2.6666666666666665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3.4290738569753807</v>
          </cell>
          <cell r="H2752">
            <v>101.38888888888889</v>
          </cell>
          <cell r="I2752">
            <v>2.6666666666666665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4.0738569753810081</v>
          </cell>
          <cell r="H2753">
            <v>272.22222222222223</v>
          </cell>
          <cell r="I2753">
            <v>2.6666666666666665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3.4876905041031656</v>
          </cell>
          <cell r="H2754">
            <v>99.166666666666671</v>
          </cell>
          <cell r="I2754">
            <v>2.6666666666666665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4.0738569753810081</v>
          </cell>
          <cell r="H2755">
            <v>272.22222222222223</v>
          </cell>
          <cell r="I2755">
            <v>2.6666666666666665</v>
          </cell>
          <cell r="J2755">
            <v>0</v>
          </cell>
          <cell r="K2755">
            <v>27.222222222222225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4.0738569753810081</v>
          </cell>
          <cell r="H2756">
            <v>272.22222222222223</v>
          </cell>
          <cell r="I2756">
            <v>2.6666666666666665</v>
          </cell>
          <cell r="J2756">
            <v>0</v>
          </cell>
          <cell r="K2756">
            <v>40.833333333333336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3.6342321219226261</v>
          </cell>
          <cell r="H2757">
            <v>113.77260981912146</v>
          </cell>
          <cell r="I2757">
            <v>2.6666666666666665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4.7376639876288831E-2</v>
          </cell>
          <cell r="G2758">
            <v>2.5498241500586163</v>
          </cell>
          <cell r="H2758">
            <v>21.666666666666668</v>
          </cell>
          <cell r="I2758">
            <v>0.95238095238095233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2.8722157092614307</v>
          </cell>
          <cell r="H2759">
            <v>25.238095238095237</v>
          </cell>
          <cell r="I2759">
            <v>0.95238095238095233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3.1652989449003521</v>
          </cell>
          <cell r="H2760">
            <v>27.142857142857142</v>
          </cell>
          <cell r="I2760">
            <v>0.95238095238095233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3.3704572098475967</v>
          </cell>
          <cell r="H2761">
            <v>41.428571428571431</v>
          </cell>
          <cell r="I2761">
            <v>0.95238095238095233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3.2239155920281362</v>
          </cell>
          <cell r="H2762">
            <v>38.571428571428569</v>
          </cell>
          <cell r="I2762">
            <v>0.95238095238095233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3.3704572098475967</v>
          </cell>
          <cell r="H2763">
            <v>41.428571428571431</v>
          </cell>
          <cell r="I2763">
            <v>0.95238095238095233</v>
          </cell>
          <cell r="J2763">
            <v>0</v>
          </cell>
          <cell r="K2763">
            <v>6.2142857142857144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3.3704572098475967</v>
          </cell>
          <cell r="H2764">
            <v>41.428571428571431</v>
          </cell>
          <cell r="I2764">
            <v>0.95238095238095233</v>
          </cell>
          <cell r="J2764">
            <v>0</v>
          </cell>
          <cell r="K2764">
            <v>6.2142857142857144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3.8100820633059791</v>
          </cell>
          <cell r="H2765">
            <v>61.904761904761905</v>
          </cell>
          <cell r="I2765">
            <v>0.95238095238095233</v>
          </cell>
          <cell r="J2765">
            <v>0</v>
          </cell>
          <cell r="K2765">
            <v>9.2857142857142847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0.13314343552344901</v>
          </cell>
          <cell r="G2766">
            <v>3.3411488862837047</v>
          </cell>
          <cell r="H2766">
            <v>58.333333333333336</v>
          </cell>
          <cell r="I2766">
            <v>2.1111111111111112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3.8100820633059791</v>
          </cell>
          <cell r="H2767">
            <v>58.333333333333336</v>
          </cell>
          <cell r="I2767">
            <v>2.1111111111111112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3.9566236811254396</v>
          </cell>
          <cell r="H2768">
            <v>59.722222222222221</v>
          </cell>
          <cell r="I2768">
            <v>2.1111111111111112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4.2497069167643611</v>
          </cell>
          <cell r="H2769">
            <v>63.888888888888886</v>
          </cell>
          <cell r="I2769">
            <v>2.1111111111111112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7.0339976553341153</v>
          </cell>
          <cell r="H2770">
            <v>141.66666666666666</v>
          </cell>
          <cell r="I2770">
            <v>2.1111111111111112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4.2497069167643611</v>
          </cell>
          <cell r="H2771">
            <v>63.888888888888886</v>
          </cell>
          <cell r="I2771">
            <v>2.1111111111111112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7.0339976553341153</v>
          </cell>
          <cell r="H2772">
            <v>141.66666666666666</v>
          </cell>
          <cell r="I2772">
            <v>2.1111111111111112</v>
          </cell>
          <cell r="J2772">
            <v>0</v>
          </cell>
          <cell r="K2772">
            <v>14.166666666666666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7.0339976553341153</v>
          </cell>
          <cell r="H2773">
            <v>141.66666666666666</v>
          </cell>
          <cell r="I2773">
            <v>2.1111111111111112</v>
          </cell>
          <cell r="J2773">
            <v>0</v>
          </cell>
          <cell r="K2773">
            <v>21.249999999999996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4.2497069167643611</v>
          </cell>
          <cell r="H2774">
            <v>63.888888888888886</v>
          </cell>
          <cell r="I2774">
            <v>2.1111111111111112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3.6463094580174326E-5</v>
          </cell>
          <cell r="G2775">
            <v>0.7</v>
          </cell>
          <cell r="H2775">
            <v>104.16666666666667</v>
          </cell>
          <cell r="I2775">
            <v>4.583333333333333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2.9186095731429491E-4</v>
          </cell>
          <cell r="G2777">
            <v>1</v>
          </cell>
          <cell r="H2777">
            <v>72.916666666666671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79.166666666666671</v>
          </cell>
          <cell r="I2778">
            <v>3.5416666666666665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1.1000000000000001</v>
          </cell>
          <cell r="H2779">
            <v>77.083333333333329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77.083333333333329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77.083333333333329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11.340206185567011</v>
          </cell>
          <cell r="I2784">
            <v>6.8728522336769765E-2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14.948453608247423</v>
          </cell>
          <cell r="I2785">
            <v>6.8728522336769765E-2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14.948453608247423</v>
          </cell>
          <cell r="I2786">
            <v>6.8728522336769765E-2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0.88056765842035867</v>
          </cell>
          <cell r="J2787">
            <v>26.769256815978903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0.88056765842035867</v>
          </cell>
          <cell r="J2788">
            <v>119.05274741843249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0.88056765842035867</v>
          </cell>
          <cell r="J2789">
            <v>26.769256815978903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214.2714635489539</v>
          </cell>
          <cell r="I2790">
            <v>0.73380638201696535</v>
          </cell>
          <cell r="J2790">
            <v>21.427146354895388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214.2714635489539</v>
          </cell>
          <cell r="I2791">
            <v>0.73380638201696535</v>
          </cell>
          <cell r="J2791">
            <v>55.710580522728016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214.2714635489539</v>
          </cell>
          <cell r="I2792">
            <v>0.73380638201696535</v>
          </cell>
          <cell r="J2792">
            <v>47.139721980769856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173.59762408858498</v>
          </cell>
          <cell r="I2793">
            <v>0.62897689887168462</v>
          </cell>
          <cell r="J2793">
            <v>17.359762408858497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1.2957874903410677E-2</v>
          </cell>
          <cell r="G2794">
            <v>2</v>
          </cell>
          <cell r="H2794">
            <v>281.42857142857144</v>
          </cell>
          <cell r="I2794">
            <v>2.2857142857142856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281.42857142857144</v>
          </cell>
          <cell r="I2795">
            <v>2.2857142857142856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2.4500000000000002</v>
          </cell>
          <cell r="H2796">
            <v>310</v>
          </cell>
          <cell r="I2796">
            <v>2.2857142857142856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267.14285714285717</v>
          </cell>
          <cell r="I2797">
            <v>2.2857142857142856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2.4500000000000002</v>
          </cell>
          <cell r="H2798">
            <v>310</v>
          </cell>
          <cell r="I2798">
            <v>2.2857142857142856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0.51638227157773775</v>
          </cell>
          <cell r="G2799">
            <v>0.97474999999999989</v>
          </cell>
          <cell r="H2799">
            <v>35.156696519952256</v>
          </cell>
          <cell r="I2799">
            <v>1.0633405374654747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0.97474999999999989</v>
          </cell>
          <cell r="H2800">
            <v>29.297247099960213</v>
          </cell>
          <cell r="I2800">
            <v>0.88611711455456221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5.2310654685494216</v>
          </cell>
          <cell r="I2801">
            <v>6.4184852374839535E-2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5.7535959974984365</v>
          </cell>
          <cell r="I2802">
            <v>6.2539086929330828E-2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6.3953488372093021</v>
          </cell>
          <cell r="I2803">
            <v>5.8139534883720929E-2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5.2260256075254773E-2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9.9496523615439934</v>
          </cell>
          <cell r="I2805">
            <v>4.7950131862862622E-2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53.246753246753244</v>
          </cell>
          <cell r="I2806">
            <v>1.3852813852813852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49.572649572649574</v>
          </cell>
          <cell r="I2807">
            <v>1.3675213675213675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69.662921348314612</v>
          </cell>
          <cell r="I2808">
            <v>1.1985018726591761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48.333333333333336</v>
          </cell>
          <cell r="I2809">
            <v>1.3333333333333333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68.131868131868131</v>
          </cell>
          <cell r="I2810">
            <v>1.1721611721611722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46.586345381526101</v>
          </cell>
          <cell r="I2811">
            <v>1.285140562248996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66.666666666666671</v>
          </cell>
          <cell r="I2812">
            <v>1.1469534050179211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0.46974214626950911</v>
          </cell>
          <cell r="G2813">
            <v>0.77</v>
          </cell>
          <cell r="H2813">
            <v>23.077853432748974</v>
          </cell>
          <cell r="I2813">
            <v>0.7191399086692315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29.444444444444443</v>
          </cell>
          <cell r="I2815">
            <v>0.55555555555555558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29.444444444444443</v>
          </cell>
          <cell r="I2817">
            <v>0.55555555555555558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9.1770724934256811E-4</v>
          </cell>
          <cell r="G2818">
            <v>0.78</v>
          </cell>
          <cell r="H2818">
            <v>44.780219780219781</v>
          </cell>
          <cell r="I2818">
            <v>1.4652014652014651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44.755877034358051</v>
          </cell>
          <cell r="I2819">
            <v>1.4466546112115732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44.780219780219781</v>
          </cell>
          <cell r="I2820">
            <v>1.4652014652014651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62.767857142857146</v>
          </cell>
          <cell r="I2821">
            <v>1.4285714285714286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75.882352941176464</v>
          </cell>
          <cell r="I2822">
            <v>1.3445378151260505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0.25899291355849963</v>
          </cell>
          <cell r="G2823">
            <v>0.37430809149287547</v>
          </cell>
          <cell r="H2823">
            <v>4798.9330145229314</v>
          </cell>
          <cell r="I2823">
            <v>32.64580281988389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5061.5584767364226</v>
          </cell>
          <cell r="I2824">
            <v>34.432370590043696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0.40626810387690959</v>
          </cell>
          <cell r="H2825">
            <v>5061.5584767364226</v>
          </cell>
          <cell r="I2825">
            <v>34.432370590043696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0.42765063565990485</v>
          </cell>
          <cell r="H2826">
            <v>5061.5584767364226</v>
          </cell>
          <cell r="I2826">
            <v>34.432370590043696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0.4779624751493054</v>
          </cell>
          <cell r="H2827">
            <v>5509.1792944069903</v>
          </cell>
          <cell r="I2827">
            <v>34.432370590043696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0.45140900430767733</v>
          </cell>
          <cell r="H2828">
            <v>5061.5584767364226</v>
          </cell>
          <cell r="I2828">
            <v>34.432370590043696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0.50783512984613699</v>
          </cell>
          <cell r="H2829">
            <v>5509.1792944069903</v>
          </cell>
          <cell r="I2829">
            <v>34.432370590043696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0.4779624751493054</v>
          </cell>
          <cell r="H2830">
            <v>5061.5584767364226</v>
          </cell>
          <cell r="I2830">
            <v>34.432370590043696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0.54169080516921275</v>
          </cell>
          <cell r="H2831">
            <v>5509.1792944069903</v>
          </cell>
          <cell r="I2831">
            <v>34.432370590043696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0.74100708644150037</v>
          </cell>
          <cell r="G2832">
            <v>1.1519614143855001</v>
          </cell>
          <cell r="H2832">
            <v>6266.6914473879524</v>
          </cell>
          <cell r="I2832">
            <v>18.937803824524028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1.2555989801892915</v>
          </cell>
          <cell r="H2833">
            <v>6266.6914473879524</v>
          </cell>
          <cell r="I2833">
            <v>18.937803824524028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1.2756371740545605</v>
          </cell>
          <cell r="H2834">
            <v>6266.6914473879524</v>
          </cell>
          <cell r="I2834">
            <v>18.937803824524028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1.3427975589919237</v>
          </cell>
          <cell r="H2835">
            <v>6266.6914473879524</v>
          </cell>
          <cell r="I2835">
            <v>18.937803824524028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1.5008305122108097</v>
          </cell>
          <cell r="H2836">
            <v>6886.4741180087385</v>
          </cell>
          <cell r="I2836">
            <v>18.937803824524028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1.4174227415084442</v>
          </cell>
          <cell r="H2837">
            <v>6266.6914473879524</v>
          </cell>
          <cell r="I2837">
            <v>18.937803824524028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1.5945160285786506</v>
          </cell>
          <cell r="H2838">
            <v>6886.4741180087385</v>
          </cell>
          <cell r="I2838">
            <v>18.937803824524028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1.5945160285786506</v>
          </cell>
          <cell r="H2839">
            <v>6886.4741180087385</v>
          </cell>
          <cell r="I2839">
            <v>18.937803824524028</v>
          </cell>
          <cell r="J2839">
            <v>0</v>
          </cell>
          <cell r="K2839">
            <v>688.6474118008739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1.5945160285786506</v>
          </cell>
          <cell r="H2840">
            <v>6886.4741180087385</v>
          </cell>
          <cell r="I2840">
            <v>18.937803824524028</v>
          </cell>
          <cell r="J2840">
            <v>0</v>
          </cell>
          <cell r="K2840">
            <v>1032.9711177013107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1.5008305122108097</v>
          </cell>
          <cell r="H2841">
            <v>6266.6914473879524</v>
          </cell>
          <cell r="I2841">
            <v>18.937803824524028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1.7008495654060805</v>
          </cell>
          <cell r="H2842">
            <v>6886.4741180087385</v>
          </cell>
          <cell r="I2842">
            <v>18.937803824524028</v>
          </cell>
          <cell r="J2842">
            <v>0</v>
          </cell>
          <cell r="K2842">
            <v>1032.9711177013107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0.45390029032426599</v>
          </cell>
          <cell r="G2843">
            <v>0.7</v>
          </cell>
          <cell r="H2843">
            <v>52.560439969176251</v>
          </cell>
          <cell r="I2843">
            <v>0.4277070160240386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61.463082302713701</v>
          </cell>
          <cell r="I2844">
            <v>0.4277070160240386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0.32765982463084348</v>
          </cell>
          <cell r="G2845">
            <v>0.45</v>
          </cell>
          <cell r="H2845">
            <v>37.701581412489269</v>
          </cell>
          <cell r="I2845">
            <v>0.4277070160240386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51.372364924665021</v>
          </cell>
          <cell r="I2846">
            <v>0.4277070160240386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5.2623892189640142E-2</v>
          </cell>
          <cell r="G2847">
            <v>10</v>
          </cell>
          <cell r="H2847">
            <v>92.998482973791027</v>
          </cell>
          <cell r="I2847">
            <v>4.7852631976013074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76.103504888536023</v>
          </cell>
          <cell r="I2848">
            <v>4.5899646778998626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91.358177884712831</v>
          </cell>
          <cell r="I2849">
            <v>5.4606870986280347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83.436802453689495</v>
          </cell>
          <cell r="I2850">
            <v>4.602572767458625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0.11137667896759622</v>
          </cell>
          <cell r="G2851">
            <v>41.1</v>
          </cell>
          <cell r="H2851">
            <v>93.39296921838816</v>
          </cell>
          <cell r="I2851">
            <v>1.8851992166924549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76.426325055964128</v>
          </cell>
          <cell r="I2852">
            <v>1.610394782596418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84.669763746009082</v>
          </cell>
          <cell r="I2853">
            <v>0.89858344507898613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44.556521739130432</v>
          </cell>
          <cell r="H2854">
            <v>78.621923478437012</v>
          </cell>
          <cell r="I2854">
            <v>0.85522357105803182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46.784347826086957</v>
          </cell>
          <cell r="H2855">
            <v>73.006071801405795</v>
          </cell>
          <cell r="I2855">
            <v>0.81395626690186407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81.891372024005392</v>
          </cell>
          <cell r="I2856">
            <v>8.721862953369051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67.01421605892422</v>
          </cell>
          <cell r="I2857">
            <v>7.1373673922823659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19.399999999999999</v>
          </cell>
          <cell r="H2858">
            <v>59.238487036634311</v>
          </cell>
          <cell r="I2858">
            <v>5.7838663075931454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55.007166534017578</v>
          </cell>
          <cell r="I2859">
            <v>5.5029391222448396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21.360937500000002</v>
          </cell>
          <cell r="H2860">
            <v>51.078083210159164</v>
          </cell>
          <cell r="I2860">
            <v>5.2356579575338422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2.6397571084463285E-2</v>
          </cell>
          <cell r="G2861">
            <v>13.5</v>
          </cell>
          <cell r="H2861">
            <v>81.891372024005392</v>
          </cell>
          <cell r="I2861">
            <v>8.340401476332211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67.01421605892422</v>
          </cell>
          <cell r="I2862">
            <v>7.0513536604675595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68.024927263257055</v>
          </cell>
          <cell r="I2863">
            <v>5.4943387327292035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14.343700000000002</v>
          </cell>
          <cell r="H2864">
            <v>64.165958983516646</v>
          </cell>
          <cell r="I2864">
            <v>5.2085910615201065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15.060885000000003</v>
          </cell>
          <cell r="H2865">
            <v>60.499332755887124</v>
          </cell>
          <cell r="I2865">
            <v>4.9372498808619874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86.304208059140237</v>
          </cell>
          <cell r="I2866">
            <v>9.1028550470379042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70.625374843813617</v>
          </cell>
          <cell r="I2867">
            <v>7.6441647818176586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73.557667646417997</v>
          </cell>
          <cell r="I2868">
            <v>12.040668458538761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69.319871650520071</v>
          </cell>
          <cell r="I2869">
            <v>11.40283091974578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65.358736127633222</v>
          </cell>
          <cell r="I2870">
            <v>10.799241326538027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15.054945054945055</v>
          </cell>
          <cell r="H2871">
            <v>509.766874839151</v>
          </cell>
          <cell r="I2871">
            <v>27.523251886627747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296.81135573825793</v>
          </cell>
          <cell r="I2872">
            <v>28.708206851793367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167.68996602559412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105.71169896351547</v>
          </cell>
          <cell r="I2874">
            <v>1.0422102711403398</v>
          </cell>
          <cell r="J2874">
            <v>0</v>
          </cell>
          <cell r="K2874">
            <v>10.571169896351549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105.71169896351547</v>
          </cell>
          <cell r="I2875">
            <v>1.0422102711403398</v>
          </cell>
          <cell r="J2875">
            <v>0</v>
          </cell>
          <cell r="K2875">
            <v>15.85675484452732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98.480901139606303</v>
          </cell>
          <cell r="I2876">
            <v>0.71672795842677472</v>
          </cell>
          <cell r="J2876">
            <v>0</v>
          </cell>
          <cell r="K2876">
            <v>14.772135170940945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6.6742377422083143E-3</v>
          </cell>
          <cell r="G2877">
            <v>41.6</v>
          </cell>
          <cell r="H2877">
            <v>19.766996212851847</v>
          </cell>
          <cell r="I2877">
            <v>1.4475999634765355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2.0008141632939465E-2</v>
          </cell>
          <cell r="G2878">
            <v>59.001096914997611</v>
          </cell>
          <cell r="H2878">
            <v>31.107112877950648</v>
          </cell>
          <cell r="I2878">
            <v>0.84270712793396041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8.8834385468253466E-2</v>
          </cell>
          <cell r="G2879">
            <v>50.116499999999995</v>
          </cell>
          <cell r="H2879">
            <v>23.290095653517316</v>
          </cell>
          <cell r="I2879">
            <v>1.0223612210273088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60.040593750000006</v>
          </cell>
          <cell r="H2880">
            <v>21.075279621034834</v>
          </cell>
          <cell r="I2880">
            <v>0.92224926317389644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60.040593750000006</v>
          </cell>
          <cell r="H2881">
            <v>20.853670722456549</v>
          </cell>
          <cell r="I2881">
            <v>0.91853297841089832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8.8834385468253466E-2</v>
          </cell>
          <cell r="G2882">
            <v>58.185142857142857</v>
          </cell>
          <cell r="H2882">
            <v>23.739923911618586</v>
          </cell>
          <cell r="I2882">
            <v>1.1029769471832198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62.560191999999986</v>
          </cell>
          <cell r="H2883">
            <v>23.169511975391082</v>
          </cell>
          <cell r="I2883">
            <v>1.0813281055819752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63.587452952380957</v>
          </cell>
          <cell r="H2884">
            <v>22.555174941220358</v>
          </cell>
          <cell r="I2884">
            <v>1.058360427608555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5.9194325345388625E-3</v>
          </cell>
          <cell r="G2885">
            <v>151.13024118738406</v>
          </cell>
          <cell r="H2885">
            <v>24.675005760387791</v>
          </cell>
          <cell r="I2885">
            <v>1.6138223295769607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162.49400519480514</v>
          </cell>
          <cell r="H2886">
            <v>24.076955937004545</v>
          </cell>
          <cell r="I2886">
            <v>1.5792753591546116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165.16221546072973</v>
          </cell>
          <cell r="H2887">
            <v>23.43285273465316</v>
          </cell>
          <cell r="I2887">
            <v>1.542764572707114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0.5040717204370555</v>
          </cell>
          <cell r="G2888">
            <v>68.800000000000011</v>
          </cell>
          <cell r="H2888">
            <v>25.728873751825518</v>
          </cell>
          <cell r="I2888">
            <v>0.95197520430823357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73.973199999999977</v>
          </cell>
          <cell r="H2889">
            <v>25.079423471236673</v>
          </cell>
          <cell r="I2889">
            <v>0.93255791555735845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75.187866666666665</v>
          </cell>
          <cell r="H2890">
            <v>24.379961672002583</v>
          </cell>
          <cell r="I2890">
            <v>0.91199363322246163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178.70129870129873</v>
          </cell>
          <cell r="H2891">
            <v>26.519685829641755</v>
          </cell>
          <cell r="I2891">
            <v>1.4031762852516505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192.13818181818175</v>
          </cell>
          <cell r="H2892">
            <v>25.846861793058345</v>
          </cell>
          <cell r="I2892">
            <v>1.3717423105582471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195.29316017316017</v>
          </cell>
          <cell r="H2893">
            <v>25.122226320162898</v>
          </cell>
          <cell r="I2893">
            <v>1.3385842389507552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8.8412556467307147E-4</v>
          </cell>
          <cell r="G2894">
            <v>71.2</v>
          </cell>
          <cell r="H2894">
            <v>36.267274458920738</v>
          </cell>
          <cell r="I2894">
            <v>0.88866669837763734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74.405995000000004</v>
          </cell>
          <cell r="H2895">
            <v>35.488311267501004</v>
          </cell>
          <cell r="I2895">
            <v>0.76303104475159567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78.331812999999983</v>
          </cell>
          <cell r="H2896">
            <v>34.529354833923151</v>
          </cell>
          <cell r="I2896">
            <v>0.74664261354618167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79.618049666666678</v>
          </cell>
          <cell r="H2897">
            <v>33.496553074550093</v>
          </cell>
          <cell r="I2897">
            <v>0.72932502507222141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15.054945054945055</v>
          </cell>
          <cell r="H2898">
            <v>509.766874839151</v>
          </cell>
          <cell r="I2898">
            <v>27.523251886627747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321.89335003844536</v>
          </cell>
          <cell r="I2899">
            <v>42.001696420220298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124.59586655749499</v>
          </cell>
          <cell r="I2900">
            <v>7.6865611655615886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31.628465964377018</v>
          </cell>
          <cell r="I2901">
            <v>0.94442754506631377</v>
          </cell>
          <cell r="J2901">
            <v>0</v>
          </cell>
          <cell r="K2901">
            <v>3.1628465964377019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31.628465964377018</v>
          </cell>
          <cell r="I2902">
            <v>0.94442754506631377</v>
          </cell>
          <cell r="J2902">
            <v>0</v>
          </cell>
          <cell r="K2902">
            <v>4.7442698946565525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24.397668140467836</v>
          </cell>
          <cell r="I2903">
            <v>0.6189452323527489</v>
          </cell>
          <cell r="J2903">
            <v>0</v>
          </cell>
          <cell r="K2903">
            <v>3.6596502210701751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3.1096333777922425E-3</v>
          </cell>
          <cell r="G2904">
            <v>64.599999999999994</v>
          </cell>
          <cell r="H2904">
            <v>10.768508911922947</v>
          </cell>
          <cell r="I2904">
            <v>0.76262839250749126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3.1545384787045744E-3</v>
          </cell>
          <cell r="G2905">
            <v>59.9</v>
          </cell>
          <cell r="H2905">
            <v>13.984619853431363</v>
          </cell>
          <cell r="I2905">
            <v>0.85290975589273033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9.7027152257018572E-3</v>
          </cell>
          <cell r="G2906">
            <v>73.5</v>
          </cell>
          <cell r="H2906">
            <v>13.111528865443415</v>
          </cell>
          <cell r="I2906">
            <v>0.73486159902435544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3.1591680652981499E-2</v>
          </cell>
          <cell r="G2907">
            <v>83.1</v>
          </cell>
          <cell r="H2907">
            <v>13.887761511437242</v>
          </cell>
          <cell r="I2907">
            <v>0.76824555652708382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73.910953220338982</v>
          </cell>
          <cell r="H2908">
            <v>12.813298094832295</v>
          </cell>
          <cell r="I2908">
            <v>0.64224841199281879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79.314304000000007</v>
          </cell>
          <cell r="H2909">
            <v>12.540585485874045</v>
          </cell>
          <cell r="I2909">
            <v>0.65043008288380477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79.314304000000007</v>
          </cell>
          <cell r="H2910">
            <v>12.428449504981327</v>
          </cell>
          <cell r="I2910">
            <v>0.64387608062378132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69.599999999999994</v>
          </cell>
          <cell r="H2911">
            <v>14.735759576800188</v>
          </cell>
          <cell r="I2911">
            <v>0.56394435718973646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70.254995348837213</v>
          </cell>
          <cell r="H2912">
            <v>14.498514278793014</v>
          </cell>
          <cell r="I2912">
            <v>0.48101209350691232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71.308820279069764</v>
          </cell>
          <cell r="H2913">
            <v>13.985780932059672</v>
          </cell>
          <cell r="I2913">
            <v>0.46609915183236572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72.47973686821706</v>
          </cell>
          <cell r="H2914">
            <v>13.759839398423811</v>
          </cell>
          <cell r="I2914">
            <v>0.45965488856231362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15.054945054945055</v>
          </cell>
          <cell r="H2915">
            <v>509.766874839151</v>
          </cell>
          <cell r="I2915">
            <v>27.523251886627747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321.89335003844536</v>
          </cell>
          <cell r="I2916">
            <v>42.001696420220298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124.59586655749499</v>
          </cell>
          <cell r="I2917">
            <v>7.6865611655615886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31.628465964377018</v>
          </cell>
          <cell r="I2918">
            <v>0.94442754506631377</v>
          </cell>
          <cell r="J2918">
            <v>0</v>
          </cell>
          <cell r="K2918">
            <v>3.1628465964377019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31.628465964377018</v>
          </cell>
          <cell r="I2919">
            <v>0.94442754506631377</v>
          </cell>
          <cell r="J2919">
            <v>0</v>
          </cell>
          <cell r="K2919">
            <v>4.7442698946565525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24.397668140467836</v>
          </cell>
          <cell r="I2920">
            <v>0.6189452323527489</v>
          </cell>
          <cell r="J2920">
            <v>0</v>
          </cell>
          <cell r="K2920">
            <v>3.6596502210701751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6.4475793614548462E-3</v>
          </cell>
          <cell r="G2921">
            <v>24.9</v>
          </cell>
          <cell r="H2921">
            <v>65.623659471848953</v>
          </cell>
          <cell r="I2921">
            <v>1.1277504944989922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1.576259017225403E-2</v>
          </cell>
          <cell r="G2922">
            <v>31.8</v>
          </cell>
          <cell r="H2922">
            <v>49.284085699355117</v>
          </cell>
          <cell r="I2922">
            <v>1.7800325016548759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34.012293333333332</v>
          </cell>
          <cell r="H2923">
            <v>111.15423165455991</v>
          </cell>
          <cell r="I2923">
            <v>2.8835593985093739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0.66900000000000004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51.223333333333322</v>
          </cell>
          <cell r="H2924">
            <v>87.066855239390549</v>
          </cell>
          <cell r="I2924">
            <v>1.8620595615647806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0.68600000000000005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52.760033333333325</v>
          </cell>
          <cell r="H2925">
            <v>83.930391471645976</v>
          </cell>
          <cell r="I2925">
            <v>1.7473537243607391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0.68600000000000005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54.467477777777766</v>
          </cell>
          <cell r="H2926">
            <v>80.652999864807356</v>
          </cell>
          <cell r="I2926">
            <v>1.6313703817438956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0.68600000000000005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6.0771415519297435E-3</v>
          </cell>
          <cell r="G2927">
            <v>44.4</v>
          </cell>
          <cell r="H2927">
            <v>78.251651472240624</v>
          </cell>
          <cell r="I2927">
            <v>1.4699249951548816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55.465759124999998</v>
          </cell>
          <cell r="H2928">
            <v>109.84805980242103</v>
          </cell>
          <cell r="I2928">
            <v>1.4054863935944411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55.465759124999998</v>
          </cell>
          <cell r="H2929">
            <v>109.17122038462085</v>
          </cell>
          <cell r="I2929">
            <v>1.3928287401608184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55.465759124999998</v>
          </cell>
          <cell r="H2930">
            <v>108.41917658706507</v>
          </cell>
          <cell r="I2930">
            <v>1.3787646807901266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29.910586374710039</v>
          </cell>
          <cell r="I2931">
            <v>0.69216217975744099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69.599999999999994</v>
          </cell>
          <cell r="H2932">
            <v>14.735759576800188</v>
          </cell>
          <cell r="I2932">
            <v>0.56394435718973646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70.254995348837213</v>
          </cell>
          <cell r="H2933">
            <v>14.498514278793014</v>
          </cell>
          <cell r="I2933">
            <v>0.48101209350691232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71.308820279069764</v>
          </cell>
          <cell r="H2934">
            <v>13.985780932059672</v>
          </cell>
          <cell r="I2934">
            <v>0.46609915183236572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72.47973686821706</v>
          </cell>
          <cell r="H2935">
            <v>13.759839398423811</v>
          </cell>
          <cell r="I2935">
            <v>0.45965488856231362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15.054945054945055</v>
          </cell>
          <cell r="H2936">
            <v>509.766874839151</v>
          </cell>
          <cell r="I2936">
            <v>27.523251886627747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123.37109570979237</v>
          </cell>
          <cell r="I2937">
            <v>7.821710161244849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28.337752881271772</v>
          </cell>
          <cell r="I2938">
            <v>0.94008412101518968</v>
          </cell>
          <cell r="J2938">
            <v>0</v>
          </cell>
          <cell r="K2938">
            <v>2.8337752881271774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28.337752881271772</v>
          </cell>
          <cell r="I2939">
            <v>0.94008412101518968</v>
          </cell>
          <cell r="J2939">
            <v>0</v>
          </cell>
          <cell r="K2939">
            <v>4.2506629321907656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21.106955057362597</v>
          </cell>
          <cell r="I2940">
            <v>0.61460180830162481</v>
          </cell>
          <cell r="J2940">
            <v>0</v>
          </cell>
          <cell r="K2940">
            <v>3.1660432586043896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9.6713690421822689E-3</v>
          </cell>
          <cell r="G2941">
            <v>28.8</v>
          </cell>
          <cell r="H2941">
            <v>22.723936545965508</v>
          </cell>
          <cell r="I2941">
            <v>0.49266650966100967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5.2541967240846768E-3</v>
          </cell>
          <cell r="G2942">
            <v>41.8</v>
          </cell>
          <cell r="H2942">
            <v>25.315502482940353</v>
          </cell>
          <cell r="I2942">
            <v>0.89918655203525588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44.304566250000001</v>
          </cell>
          <cell r="H2943">
            <v>46.45065436593984</v>
          </cell>
          <cell r="I2943">
            <v>0.65491941165536471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0.67549999999999999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44.339850538755655</v>
          </cell>
          <cell r="H2944">
            <v>40.181668966817952</v>
          </cell>
          <cell r="I2944">
            <v>0.92953265988110545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0.66300000000000003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48.177331583333341</v>
          </cell>
          <cell r="H2945">
            <v>38.767820776612481</v>
          </cell>
          <cell r="I2945">
            <v>0.86182304710111424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0.66300000000000003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49.736468527777774</v>
          </cell>
          <cell r="H2946">
            <v>37.29044544724421</v>
          </cell>
          <cell r="I2946">
            <v>0.79486550907157061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0.66300000000000003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2.3633328257504564E-3</v>
          </cell>
          <cell r="G2947">
            <v>56.565382500000005</v>
          </cell>
          <cell r="H2947">
            <v>78.365614182794545</v>
          </cell>
          <cell r="I2947">
            <v>1.1078791437605595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56.565382500000005</v>
          </cell>
          <cell r="H2948">
            <v>78.365614182794545</v>
          </cell>
          <cell r="I2948">
            <v>1.1078791437605595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56.565382500000005</v>
          </cell>
          <cell r="H2949">
            <v>77.885876856599452</v>
          </cell>
          <cell r="I2949">
            <v>1.0974193679535218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56.565382500000005</v>
          </cell>
          <cell r="H2950">
            <v>77.352835383049324</v>
          </cell>
          <cell r="I2950">
            <v>1.0852388012383443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1.2406514975420325E-3</v>
          </cell>
          <cell r="G2951">
            <v>69.599999999999994</v>
          </cell>
          <cell r="H2951">
            <v>14.735759576800188</v>
          </cell>
          <cell r="I2951">
            <v>0.56394435718973646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70.254995348837213</v>
          </cell>
          <cell r="H2952">
            <v>14.498514278793014</v>
          </cell>
          <cell r="I2952">
            <v>0.48101209350691232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71.308820279069764</v>
          </cell>
          <cell r="H2953">
            <v>13.985780932059672</v>
          </cell>
          <cell r="I2953">
            <v>0.46609915183236572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72.47973686821706</v>
          </cell>
          <cell r="H2954">
            <v>13.759839398423811</v>
          </cell>
          <cell r="I2954">
            <v>0.45965488856231362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10.52990832907715</v>
          </cell>
          <cell r="I2955">
            <v>0.34924613772902946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75.485831158952649</v>
          </cell>
          <cell r="H2956">
            <v>10.192732436699623</v>
          </cell>
          <cell r="I2956">
            <v>0.21744254916312333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77.501367307259585</v>
          </cell>
          <cell r="H2957">
            <v>9.9154180761290291</v>
          </cell>
          <cell r="I2957">
            <v>0.21225219828173394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78.773967755654667</v>
          </cell>
          <cell r="H2958">
            <v>9.616748867113845</v>
          </cell>
          <cell r="I2958">
            <v>0.20679087632979709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15.054945054945055</v>
          </cell>
          <cell r="H2959">
            <v>509.766874839151</v>
          </cell>
          <cell r="I2959">
            <v>27.523251886627747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70.243907498936608</v>
          </cell>
          <cell r="I2960">
            <v>4.4008308033208738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25.826149437780238</v>
          </cell>
          <cell r="I2961">
            <v>0.93676904658364624</v>
          </cell>
          <cell r="J2961">
            <v>0</v>
          </cell>
          <cell r="K2961">
            <v>2.5826149437780241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25.826149437780238</v>
          </cell>
          <cell r="I2962">
            <v>0.93676904658364624</v>
          </cell>
          <cell r="J2962">
            <v>0</v>
          </cell>
          <cell r="K2962">
            <v>3.8739224156670353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18.595351613871063</v>
          </cell>
          <cell r="I2963">
            <v>0.61128673387008137</v>
          </cell>
          <cell r="J2963">
            <v>0</v>
          </cell>
          <cell r="K2963">
            <v>2.7893027420806593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2.6957796014067998</v>
          </cell>
          <cell r="H2964">
            <v>619.78267062078646</v>
          </cell>
          <cell r="I2964">
            <v>32.162834856171543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2.7029322075269961</v>
          </cell>
          <cell r="H2965">
            <v>604.24494350215946</v>
          </cell>
          <cell r="I2965">
            <v>31.356524233036318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3.0723329425556858</v>
          </cell>
          <cell r="H2966">
            <v>604.24494350215946</v>
          </cell>
          <cell r="I2966">
            <v>31.356524233036318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3.4137032695063176</v>
          </cell>
          <cell r="H2967">
            <v>664.66943785237549</v>
          </cell>
          <cell r="I2967">
            <v>31.356524233036318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3.4137032695063176</v>
          </cell>
          <cell r="H2968">
            <v>664.66943785237549</v>
          </cell>
          <cell r="I2968">
            <v>31.356524233036318</v>
          </cell>
          <cell r="J2968">
            <v>0</v>
          </cell>
          <cell r="K2968">
            <v>66.466943785237547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3.4137032695063176</v>
          </cell>
          <cell r="H2969">
            <v>664.66943785237549</v>
          </cell>
          <cell r="I2969">
            <v>31.356524233036318</v>
          </cell>
          <cell r="J2969">
            <v>0</v>
          </cell>
          <cell r="K2969">
            <v>99.700415677856327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17.819460726846426</v>
          </cell>
          <cell r="H2970">
            <v>31.824527374623184</v>
          </cell>
          <cell r="I2970">
            <v>0.30819236965627922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17.819460726846426</v>
          </cell>
          <cell r="H2971">
            <v>36.775009410675686</v>
          </cell>
          <cell r="I2971">
            <v>0.30819236965627922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20.249387189598213</v>
          </cell>
          <cell r="H2972">
            <v>36.775009410675686</v>
          </cell>
          <cell r="I2972">
            <v>0.30819236965627922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22.499319099553563</v>
          </cell>
          <cell r="H2973">
            <v>40.45251035174325</v>
          </cell>
          <cell r="I2973">
            <v>0.30819236965627922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22.499319099553563</v>
          </cell>
          <cell r="H2974">
            <v>40.45251035174325</v>
          </cell>
          <cell r="I2974">
            <v>0.30819236965627922</v>
          </cell>
          <cell r="J2974">
            <v>0</v>
          </cell>
          <cell r="K2974">
            <v>4.0452510351743252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22.499319099553563</v>
          </cell>
          <cell r="H2975">
            <v>40.45251035174325</v>
          </cell>
          <cell r="I2975">
            <v>0.30819236965627922</v>
          </cell>
          <cell r="J2975">
            <v>0</v>
          </cell>
          <cell r="K2975">
            <v>6.0678765527614873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2.4451515659018592</v>
          </cell>
          <cell r="H2976">
            <v>333.23816219827654</v>
          </cell>
          <cell r="I2976">
            <v>14.634089859558053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2.3022686055707791</v>
          </cell>
          <cell r="H2977">
            <v>606.70782529913572</v>
          </cell>
          <cell r="I2977">
            <v>16.77199522810902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2.4297055804262917</v>
          </cell>
          <cell r="H2978">
            <v>495.97799973841865</v>
          </cell>
          <cell r="I2978">
            <v>19.429698698763325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2.7846388184220561</v>
          </cell>
          <cell r="H2979">
            <v>504.99191223895275</v>
          </cell>
          <cell r="I2979">
            <v>19.429698698763325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3.0201793281812428</v>
          </cell>
          <cell r="H2980">
            <v>534.60491597315877</v>
          </cell>
          <cell r="I2980">
            <v>19.429698698763325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2.9577879849904392</v>
          </cell>
          <cell r="H2981">
            <v>504.99191223895275</v>
          </cell>
          <cell r="I2981">
            <v>19.429698698763325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3.7005439043589257</v>
          </cell>
          <cell r="H2982">
            <v>515.49355787064314</v>
          </cell>
          <cell r="I2982">
            <v>19.429698698763325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3.9981272178799649</v>
          </cell>
          <cell r="H2983">
            <v>564.8545629698441</v>
          </cell>
          <cell r="I2983">
            <v>19.429698698763325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0.48444677541948022</v>
          </cell>
          <cell r="G2984">
            <v>2.7294654660647026</v>
          </cell>
          <cell r="H2984">
            <v>537.83946641569082</v>
          </cell>
          <cell r="I2984">
            <v>21.902111646168553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2.7371008774960157</v>
          </cell>
          <cell r="H2985">
            <v>889.22791780727584</v>
          </cell>
          <cell r="I2985">
            <v>21.902111646168553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3.7459159111246767</v>
          </cell>
          <cell r="H2986">
            <v>808.02480133020379</v>
          </cell>
          <cell r="I2986">
            <v>158.10196829261727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7.3017276698970051</v>
          </cell>
          <cell r="H2987">
            <v>926.2843734974615</v>
          </cell>
          <cell r="I2987">
            <v>170.44023442071628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9.5845539588201394</v>
          </cell>
          <cell r="H2988">
            <v>1140.5951474719286</v>
          </cell>
          <cell r="I2988">
            <v>170.44023442071628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9.3611893203807774</v>
          </cell>
          <cell r="H2989">
            <v>954.07290470238536</v>
          </cell>
          <cell r="I2989">
            <v>170.44023442071628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12.287889690795057</v>
          </cell>
          <cell r="H2990">
            <v>1174.8130018960851</v>
          </cell>
          <cell r="I2990">
            <v>170.44023442071628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4.8896325783377811E-2</v>
          </cell>
          <cell r="G2991">
            <v>0.81120254306069073</v>
          </cell>
          <cell r="H2991">
            <v>1810.1406071019412</v>
          </cell>
          <cell r="I2991">
            <v>114.19144045100465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0.81517390310144133</v>
          </cell>
          <cell r="H2992">
            <v>2944.2046019127961</v>
          </cell>
          <cell r="I2992">
            <v>114.19144045100465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0.81203154050804294</v>
          </cell>
          <cell r="H2993">
            <v>1482.8366706742295</v>
          </cell>
          <cell r="I2993">
            <v>316.17163980011043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1.6690213260745328</v>
          </cell>
          <cell r="H2994">
            <v>1712.5346726838727</v>
          </cell>
          <cell r="I2994">
            <v>340.87626079125357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1.8757327080890973</v>
          </cell>
          <cell r="H2995">
            <v>2466.3502151906582</v>
          </cell>
          <cell r="I2995">
            <v>340.87626079125357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2.0108690675596783</v>
          </cell>
          <cell r="H2996">
            <v>1781.0360595912277</v>
          </cell>
          <cell r="I2996">
            <v>340.87626079125357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2.259918925408551</v>
          </cell>
          <cell r="H2997">
            <v>2565.0042237982771</v>
          </cell>
          <cell r="I2997">
            <v>340.87626079125357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0.1381159989522219</v>
          </cell>
          <cell r="G2998">
            <v>2.0269019559449619</v>
          </cell>
          <cell r="H2998">
            <v>1021.2137228656861</v>
          </cell>
          <cell r="I2998">
            <v>3.4432370590043693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2.7985485221363624</v>
          </cell>
          <cell r="H2999">
            <v>1202.9397618954185</v>
          </cell>
          <cell r="I2999">
            <v>3.8258189544492986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1.0135443307397858</v>
          </cell>
          <cell r="H3000">
            <v>4077.8317001759701</v>
          </cell>
          <cell r="I3000">
            <v>36.872496581722942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1.6063022734263792</v>
          </cell>
          <cell r="H3001">
            <v>4093.5841686235053</v>
          </cell>
          <cell r="I3001">
            <v>36.872496581722942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2.5860285497551891</v>
          </cell>
          <cell r="H3002">
            <v>4140.3756736203422</v>
          </cell>
          <cell r="I3002">
            <v>36.872496581722942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1.2441032117397841</v>
          </cell>
          <cell r="H3003">
            <v>4093.5841686235053</v>
          </cell>
          <cell r="I3003">
            <v>36.872496581722942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1.3622447958003447</v>
          </cell>
          <cell r="H3004">
            <v>4077.8317001759701</v>
          </cell>
          <cell r="I3004">
            <v>36.872496581722942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7.0120430237281872E-2</v>
          </cell>
          <cell r="G3005">
            <v>1.2278913298333249</v>
          </cell>
          <cell r="H3005">
            <v>1245.9784656973682</v>
          </cell>
          <cell r="I3005">
            <v>4.6953232622786851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1.426338413442751</v>
          </cell>
          <cell r="H3006">
            <v>1437.0615082043537</v>
          </cell>
          <cell r="I3006">
            <v>4.6953232622786851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0.60348883601531966</v>
          </cell>
          <cell r="H3007">
            <v>2349.0550966866008</v>
          </cell>
          <cell r="I3007">
            <v>20.48472032317941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0.89719357848649428</v>
          </cell>
          <cell r="H3008">
            <v>2356.8340934508155</v>
          </cell>
          <cell r="I3008">
            <v>20.48472032317941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1.5217783388943997</v>
          </cell>
          <cell r="H3009">
            <v>2392.8329399873724</v>
          </cell>
          <cell r="I3009">
            <v>20.48472032317941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1.0713403609986114</v>
          </cell>
          <cell r="H3010">
            <v>2356.8340934508155</v>
          </cell>
          <cell r="I3010">
            <v>20.48472032317941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1.168285287478634</v>
          </cell>
          <cell r="H3011">
            <v>2356.8340934508155</v>
          </cell>
          <cell r="I3011">
            <v>20.48472032317941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3.4293576799380998E-2</v>
          </cell>
          <cell r="G3012">
            <v>0.30713894324853225</v>
          </cell>
          <cell r="H3012">
            <v>1156.2472476540959</v>
          </cell>
          <cell r="I3012">
            <v>80.553397116839051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0.39090410958904109</v>
          </cell>
          <cell r="H3013">
            <v>2071.6096520469214</v>
          </cell>
          <cell r="I3013">
            <v>80.553397116839037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0.4617638751588759</v>
          </cell>
          <cell r="H3014">
            <v>2051.5535247374596</v>
          </cell>
          <cell r="I3014">
            <v>50.973424217033816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0.5118982387475538</v>
          </cell>
          <cell r="H3015">
            <v>2059.6515306905667</v>
          </cell>
          <cell r="I3015">
            <v>50.973424217033816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0.57572102686903537</v>
          </cell>
          <cell r="H3016">
            <v>2094.5352486424126</v>
          </cell>
          <cell r="I3016">
            <v>50.973424217033823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3.8247507402153748E-2</v>
          </cell>
          <cell r="G3017">
            <v>0.78997204436829294</v>
          </cell>
          <cell r="H3017">
            <v>1388.492342492819</v>
          </cell>
          <cell r="I3017">
            <v>8.6080926475109241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2.5399773884022081</v>
          </cell>
          <cell r="H3018">
            <v>1182.4579948971102</v>
          </cell>
          <cell r="I3018">
            <v>4.1318844708052431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2.1370652598671356</v>
          </cell>
          <cell r="H3019">
            <v>1711.044546680763</v>
          </cell>
          <cell r="I3019">
            <v>17.558331705582351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3.0582598501452671</v>
          </cell>
          <cell r="H3020">
            <v>1783.7657743963853</v>
          </cell>
          <cell r="I3020">
            <v>17.558331705582351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5.4107674271800876</v>
          </cell>
          <cell r="H3021">
            <v>1845.6819516219387</v>
          </cell>
          <cell r="I3021">
            <v>17.558331705582351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0.18587938540610333</v>
          </cell>
          <cell r="G3022">
            <v>0.5990621336459554</v>
          </cell>
          <cell r="H3022">
            <v>2721.1890479969866</v>
          </cell>
          <cell r="I3022">
            <v>14.756730252875869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2.115355475571941</v>
          </cell>
          <cell r="H3023">
            <v>865.7432946851784</v>
          </cell>
          <cell r="I3023">
            <v>4.304046323755462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2.5854344701434835</v>
          </cell>
          <cell r="H3024">
            <v>785.87437836817946</v>
          </cell>
          <cell r="I3024">
            <v>4.304046323755462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3.0362579807197618</v>
          </cell>
          <cell r="H3025">
            <v>916.60730760666013</v>
          </cell>
          <cell r="I3025">
            <v>4.304046323755462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3.3830850446496745</v>
          </cell>
          <cell r="H3026">
            <v>938.22131844614989</v>
          </cell>
          <cell r="I3026">
            <v>4.304046323755462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4.5307220191710913</v>
          </cell>
          <cell r="H3027">
            <v>1222.4713179507862</v>
          </cell>
          <cell r="I3027">
            <v>4.304046323755462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4.7691810728116755</v>
          </cell>
          <cell r="H3028">
            <v>1416.7841363881471</v>
          </cell>
          <cell r="I3028">
            <v>4.304046323755462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2.7074064178763835E-2</v>
          </cell>
          <cell r="G3029">
            <v>3.1</v>
          </cell>
          <cell r="H3029">
            <v>67.777777777777771</v>
          </cell>
          <cell r="I3029">
            <v>1.4722222222222223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81.388888888888886</v>
          </cell>
          <cell r="I3030">
            <v>1.4722222222222223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81.388888888888886</v>
          </cell>
          <cell r="I3031">
            <v>1.4722222222222223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83.611111111111114</v>
          </cell>
          <cell r="I3032">
            <v>1.4722222222222223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102.77777777777777</v>
          </cell>
          <cell r="I3033">
            <v>1.4722222222222223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80.277777777777771</v>
          </cell>
          <cell r="I3034">
            <v>1.4722222222222223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102.77777777777777</v>
          </cell>
          <cell r="I3035">
            <v>1.4722222222222223</v>
          </cell>
          <cell r="J3035">
            <v>0</v>
          </cell>
          <cell r="K3035">
            <v>10.277777777777779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102.77777777777777</v>
          </cell>
          <cell r="I3036">
            <v>1.4722222222222223</v>
          </cell>
          <cell r="J3036">
            <v>0</v>
          </cell>
          <cell r="K3036">
            <v>15.416666666666664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94.064207650273232</v>
          </cell>
          <cell r="I3037">
            <v>1.4722222222222223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1.8587297061973294E-2</v>
          </cell>
          <cell r="G3038">
            <v>3.4</v>
          </cell>
          <cell r="H3038">
            <v>545.83333333333337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545.83333333333337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514.58333333333337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530.20833333333337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514.58333333333337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514.58333333333337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4.4000000000000004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514.58333333333337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530.20833333333337</v>
          </cell>
          <cell r="I3050">
            <v>3.125</v>
          </cell>
          <cell r="J3050">
            <v>146.77083333333334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159.27083333333334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2.4562590919574817E-3</v>
          </cell>
          <cell r="G3052">
            <v>1.3</v>
          </cell>
          <cell r="H3052">
            <v>218.33333333333334</v>
          </cell>
          <cell r="I3052">
            <v>2.6666666666666665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6.9455070371877717E-2</v>
          </cell>
          <cell r="G3062">
            <v>0.93709999999999993</v>
          </cell>
          <cell r="H3062">
            <v>16.680296553988345</v>
          </cell>
          <cell r="I3062">
            <v>0.25589091304413941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0.93709999999999993</v>
          </cell>
          <cell r="H3063">
            <v>21.134693929201145</v>
          </cell>
          <cell r="I3063">
            <v>0.25589091304413941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0.14689752551284124</v>
          </cell>
          <cell r="G3064">
            <v>0.98</v>
          </cell>
          <cell r="H3064">
            <v>21.764705882352942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0.36392702916132502</v>
          </cell>
          <cell r="G3066">
            <v>0.71050000000000002</v>
          </cell>
          <cell r="H3066">
            <v>8.4623504574243498</v>
          </cell>
          <cell r="I3066">
            <v>1.1259676284306828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0.77525000000000011</v>
          </cell>
          <cell r="H3067">
            <v>9.2067075137052559</v>
          </cell>
          <cell r="I3067">
            <v>1.0319251854240568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0.87525000000000008</v>
          </cell>
          <cell r="H3068">
            <v>11.782347900599827</v>
          </cell>
          <cell r="I3068">
            <v>2.656383890317052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10.948081264108351</v>
          </cell>
          <cell r="I3069">
            <v>1.0319251854240568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0.87525000000000008</v>
          </cell>
          <cell r="H3070">
            <v>11.782347900599827</v>
          </cell>
          <cell r="I3070">
            <v>2.656383890317052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10.948081264108351</v>
          </cell>
          <cell r="I3071">
            <v>1.0319251854240568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0.88525000000000009</v>
          </cell>
          <cell r="H3072">
            <v>11.782347900599827</v>
          </cell>
          <cell r="I3072">
            <v>2.656383890317052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0.35057278879172959</v>
          </cell>
          <cell r="G3073">
            <v>0.76</v>
          </cell>
          <cell r="H3073">
            <v>29.358552631578949</v>
          </cell>
          <cell r="I3073">
            <v>0.78947368421052633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30.113636363636363</v>
          </cell>
          <cell r="I3074">
            <v>0.77922077922077926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33.970588235294116</v>
          </cell>
          <cell r="I3076">
            <v>0.70588235294117652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32.33418367346939</v>
          </cell>
          <cell r="I3077">
            <v>0.61224489795918369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32.621951219512198</v>
          </cell>
          <cell r="I3078">
            <v>0.73170731707317072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32.33418367346939</v>
          </cell>
          <cell r="I3079">
            <v>0.61224489795918369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33.057228915662648</v>
          </cell>
          <cell r="I3080">
            <v>0.72289156626506024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4.8208959128843805E-3</v>
          </cell>
          <cell r="G3081">
            <v>0.76049999999999995</v>
          </cell>
          <cell r="H3081">
            <v>14.464168310322156</v>
          </cell>
          <cell r="I3081">
            <v>1.051939513477975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14.008277618592803</v>
          </cell>
          <cell r="I3082">
            <v>1.0187838268067493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0.79525000000000001</v>
          </cell>
          <cell r="H3083">
            <v>14.5813435211716</v>
          </cell>
          <cell r="I3083">
            <v>1.0187838268067493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0.79525000000000001</v>
          </cell>
          <cell r="H3084">
            <v>14.397988054071046</v>
          </cell>
          <cell r="I3084">
            <v>1.0059729644765796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0.79525000000000001</v>
          </cell>
          <cell r="H3085">
            <v>14.397988054071046</v>
          </cell>
          <cell r="I3085">
            <v>1.0059729644765796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1.6209069916647365E-2</v>
          </cell>
          <cell r="G3086">
            <v>0.79</v>
          </cell>
          <cell r="H3086">
            <v>17.827004219409282</v>
          </cell>
          <cell r="I3086">
            <v>0.17405063291139242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19.032921810699587</v>
          </cell>
          <cell r="I3087">
            <v>0.16975308641975309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19.817073170731707</v>
          </cell>
          <cell r="I3088">
            <v>0.1676829268292683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20.682730923694781</v>
          </cell>
          <cell r="I3089">
            <v>0.16566265060240964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30.898876404494381</v>
          </cell>
          <cell r="I3090">
            <v>0.1544943820224719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20.682730923694781</v>
          </cell>
          <cell r="I3091">
            <v>0.16566265060240964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30.898876404494381</v>
          </cell>
          <cell r="I3092">
            <v>0.1544943820224719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5.1039510033817362E-2</v>
          </cell>
          <cell r="G3093">
            <v>2.7256740914419697</v>
          </cell>
          <cell r="H3093">
            <v>67.777777777777771</v>
          </cell>
          <cell r="I3093">
            <v>1.4722222222222223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2.9894490035169987</v>
          </cell>
          <cell r="H3094">
            <v>81.388888888888886</v>
          </cell>
          <cell r="I3094">
            <v>1.4722222222222223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3.2239155920281362</v>
          </cell>
          <cell r="H3095">
            <v>81.388888888888886</v>
          </cell>
          <cell r="I3095">
            <v>1.4722222222222223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3.3118405627198126</v>
          </cell>
          <cell r="H3096">
            <v>83.611111111111114</v>
          </cell>
          <cell r="I3096">
            <v>1.4722222222222223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3.7221570926143022</v>
          </cell>
          <cell r="H3097">
            <v>102.77777777777777</v>
          </cell>
          <cell r="I3097">
            <v>1.4722222222222223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3.3411488862837047</v>
          </cell>
          <cell r="H3098">
            <v>80.277777777777771</v>
          </cell>
          <cell r="I3098">
            <v>1.4722222222222223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3.7221570926143022</v>
          </cell>
          <cell r="H3099">
            <v>102.77777777777777</v>
          </cell>
          <cell r="I3099">
            <v>1.4722222222222223</v>
          </cell>
          <cell r="J3099">
            <v>0</v>
          </cell>
          <cell r="K3099">
            <v>10.277777777777779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3.7221570926143022</v>
          </cell>
          <cell r="H3100">
            <v>102.77777777777777</v>
          </cell>
          <cell r="I3100">
            <v>1.4722222222222223</v>
          </cell>
          <cell r="J3100">
            <v>0</v>
          </cell>
          <cell r="K3100">
            <v>15.416666666666664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3.5169988276670576</v>
          </cell>
          <cell r="H3101">
            <v>94.064207650273232</v>
          </cell>
          <cell r="I3101">
            <v>1.4722222222222223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3.1563159281540284E-2</v>
          </cell>
          <cell r="G3102">
            <v>4.0445486518171165</v>
          </cell>
          <cell r="H3102">
            <v>545.83333333333337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4.1031652989449006</v>
          </cell>
          <cell r="H3103">
            <v>545.83333333333337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5.011723329425557</v>
          </cell>
          <cell r="H3104">
            <v>514.58333333333337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5.1582649472450184</v>
          </cell>
          <cell r="H3105">
            <v>530.20833333333337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6.0375146541617823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5.2754982415005864</v>
          </cell>
          <cell r="H3107">
            <v>514.58333333333337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6.4478311840562723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5.8616647127784294</v>
          </cell>
          <cell r="H3111">
            <v>514.58333333333337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7.0339976553341153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5.011723329425557</v>
          </cell>
          <cell r="H3113">
            <v>514.58333333333337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5.1582649472450184</v>
          </cell>
          <cell r="H3114">
            <v>530.20833333333337</v>
          </cell>
          <cell r="I3114">
            <v>3.125</v>
          </cell>
          <cell r="J3114">
            <v>146.77083333333334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6.0375146541617823</v>
          </cell>
          <cell r="H3115">
            <v>571.875</v>
          </cell>
          <cell r="I3115">
            <v>3.125</v>
          </cell>
          <cell r="J3115">
            <v>159.27083333333334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218.33333333333334</v>
          </cell>
          <cell r="I3116">
            <v>2.6666666666666665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1.1000000000000001</v>
          </cell>
          <cell r="H3118">
            <v>300</v>
          </cell>
          <cell r="I3118">
            <v>4.916666666666667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1.1000000000000001</v>
          </cell>
          <cell r="H3121">
            <v>300</v>
          </cell>
          <cell r="I3121">
            <v>4.916666666666667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1.1000000000000001</v>
          </cell>
          <cell r="H3125">
            <v>300</v>
          </cell>
          <cell r="I3125">
            <v>4.916666666666667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3.0582598501452676</v>
          </cell>
          <cell r="H3126">
            <v>39.583333333333336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3.5543191790470527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4.542790152403283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4.6658851113716295</v>
          </cell>
          <cell r="H3129">
            <v>70.833333333333329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4.8651817116060965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4.6658851113716295</v>
          </cell>
          <cell r="H3131">
            <v>70.833333333333329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4.9886508193858976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4.9886508193858976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4.8178066132425448</v>
          </cell>
          <cell r="H3135">
            <v>70.833333333333329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5.0970997502421129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3.0582598501452676</v>
          </cell>
          <cell r="H3137">
            <v>36.458333333333336</v>
          </cell>
          <cell r="I3137">
            <v>2.6666666666666665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3.1148205298431875</v>
          </cell>
          <cell r="H3138">
            <v>59.375</v>
          </cell>
          <cell r="I3138">
            <v>2.6666666666666665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3.7368112543962484</v>
          </cell>
          <cell r="H3139">
            <v>59.375</v>
          </cell>
          <cell r="I3139">
            <v>2.6666666666666665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4.5836862445541549</v>
          </cell>
          <cell r="H3140">
            <v>67.708333333333329</v>
          </cell>
          <cell r="I3140">
            <v>2.6666666666666665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5.8030480656506445</v>
          </cell>
          <cell r="H3141">
            <v>76.041666666666671</v>
          </cell>
          <cell r="I3141">
            <v>2.6666666666666665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4.5836862445541549</v>
          </cell>
          <cell r="H3142">
            <v>67.708333333333329</v>
          </cell>
          <cell r="I3142">
            <v>2.6666666666666665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6.063791082184582</v>
          </cell>
          <cell r="H3143">
            <v>76.041666666666671</v>
          </cell>
          <cell r="I3143">
            <v>2.6666666666666665</v>
          </cell>
          <cell r="J3143">
            <v>0</v>
          </cell>
          <cell r="K3143">
            <v>7.6041666666666679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6.063791082184582</v>
          </cell>
          <cell r="H3144">
            <v>76.041666666666671</v>
          </cell>
          <cell r="I3144">
            <v>2.6666666666666665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4.8847205939820251</v>
          </cell>
          <cell r="H3146">
            <v>67.708333333333329</v>
          </cell>
          <cell r="I3146">
            <v>2.6666666666666665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6.2803550494054594</v>
          </cell>
          <cell r="H3147">
            <v>76.041666666666671</v>
          </cell>
          <cell r="I3147">
            <v>2.6666666666666665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0.1929718352916053</v>
          </cell>
          <cell r="G3151">
            <v>3.0582598501452676</v>
          </cell>
          <cell r="H3151">
            <v>44.791666666666664</v>
          </cell>
          <cell r="I3151">
            <v>2.9166666666666665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3.1096364524023503</v>
          </cell>
          <cell r="H3152">
            <v>59.375</v>
          </cell>
          <cell r="I3152">
            <v>2.9166666666666665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3.6635404454865186</v>
          </cell>
          <cell r="H3153">
            <v>62.5</v>
          </cell>
          <cell r="I3153">
            <v>2.9166666666666665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4.3962485345838216</v>
          </cell>
          <cell r="H3154">
            <v>70.833333333333329</v>
          </cell>
          <cell r="I3154">
            <v>2.9166666666666665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4.4518972502114655</v>
          </cell>
          <cell r="H3155">
            <v>79.166666666666671</v>
          </cell>
          <cell r="I3155">
            <v>2.9166666666666665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4.3962485345838216</v>
          </cell>
          <cell r="H3156">
            <v>70.833333333333329</v>
          </cell>
          <cell r="I3156">
            <v>2.9166666666666665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4.4518972502114655</v>
          </cell>
          <cell r="H3157">
            <v>79.166666666666671</v>
          </cell>
          <cell r="I3157">
            <v>2.9166666666666665</v>
          </cell>
          <cell r="J3157">
            <v>0</v>
          </cell>
          <cell r="K3157">
            <v>7.9166666666666679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4.4518972502114655</v>
          </cell>
          <cell r="H3158">
            <v>79.166666666666671</v>
          </cell>
          <cell r="I3158">
            <v>2.9166666666666665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5.4427953543786108E-2</v>
          </cell>
          <cell r="G3159">
            <v>5.2492519815926224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5.7769363135135645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8.7924970691676432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9.7694411879640501</v>
          </cell>
          <cell r="H3162">
            <v>35.416666666666664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10.657572205051688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9.7694411879640501</v>
          </cell>
          <cell r="H3164">
            <v>35.416666666666664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10.990621336459554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10.990621336459554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0.48040554545797642</v>
          </cell>
          <cell r="G3167">
            <v>2.6963657678780772</v>
          </cell>
          <cell r="H3167">
            <v>66.111111111111114</v>
          </cell>
          <cell r="I3167">
            <v>2.6666666666666665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3.1066822977725672</v>
          </cell>
          <cell r="H3168">
            <v>94.722222222222229</v>
          </cell>
          <cell r="I3168">
            <v>2.6666666666666665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3.2825322391559202</v>
          </cell>
          <cell r="H3169">
            <v>94.722222222222229</v>
          </cell>
          <cell r="I3169">
            <v>2.6666666666666665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3.4290738569753807</v>
          </cell>
          <cell r="H3170">
            <v>101.38888888888889</v>
          </cell>
          <cell r="I3170">
            <v>2.6666666666666665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4.0738569753810081</v>
          </cell>
          <cell r="H3171">
            <v>272.22222222222223</v>
          </cell>
          <cell r="I3171">
            <v>2.6666666666666665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3.4876905041031656</v>
          </cell>
          <cell r="H3172">
            <v>99.166666666666671</v>
          </cell>
          <cell r="I3172">
            <v>2.6666666666666665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4.0738569753810081</v>
          </cell>
          <cell r="H3173">
            <v>272.22222222222223</v>
          </cell>
          <cell r="I3173">
            <v>2.6666666666666665</v>
          </cell>
          <cell r="J3173">
            <v>0</v>
          </cell>
          <cell r="K3173">
            <v>27.222222222222225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4.0738569753810081</v>
          </cell>
          <cell r="H3174">
            <v>272.22222222222223</v>
          </cell>
          <cell r="I3174">
            <v>2.6666666666666665</v>
          </cell>
          <cell r="J3174">
            <v>0</v>
          </cell>
          <cell r="K3174">
            <v>40.833333333333336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3.6342321219226261</v>
          </cell>
          <cell r="H3175">
            <v>113.77260981912146</v>
          </cell>
          <cell r="I3175">
            <v>2.6666666666666665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9.5144231380054067E-2</v>
          </cell>
          <cell r="G3176">
            <v>2.5498241500586163</v>
          </cell>
          <cell r="H3176">
            <v>21.666666666666668</v>
          </cell>
          <cell r="I3176">
            <v>0.95238095238095233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2.8722157092614307</v>
          </cell>
          <cell r="H3177">
            <v>25.238095238095237</v>
          </cell>
          <cell r="I3177">
            <v>0.95238095238095233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3.1652989449003521</v>
          </cell>
          <cell r="H3178">
            <v>27.142857142857142</v>
          </cell>
          <cell r="I3178">
            <v>0.95238095238095233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3.3704572098475967</v>
          </cell>
          <cell r="H3179">
            <v>41.428571428571431</v>
          </cell>
          <cell r="I3179">
            <v>0.95238095238095233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3.2239155920281362</v>
          </cell>
          <cell r="H3180">
            <v>38.571428571428569</v>
          </cell>
          <cell r="I3180">
            <v>0.95238095238095233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3.3704572098475967</v>
          </cell>
          <cell r="H3181">
            <v>41.428571428571431</v>
          </cell>
          <cell r="I3181">
            <v>0.95238095238095233</v>
          </cell>
          <cell r="J3181">
            <v>0</v>
          </cell>
          <cell r="K3181">
            <v>6.2142857142857144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3.3704572098475967</v>
          </cell>
          <cell r="H3182">
            <v>41.428571428571431</v>
          </cell>
          <cell r="I3182">
            <v>0.95238095238095233</v>
          </cell>
          <cell r="J3182">
            <v>0</v>
          </cell>
          <cell r="K3182">
            <v>6.2142857142857144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3.8100820633059791</v>
          </cell>
          <cell r="H3183">
            <v>61.904761904761905</v>
          </cell>
          <cell r="I3183">
            <v>0.95238095238095233</v>
          </cell>
          <cell r="J3183">
            <v>0</v>
          </cell>
          <cell r="K3183">
            <v>9.2857142857142847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9.0289055706138655E-2</v>
          </cell>
          <cell r="G3184">
            <v>3.3411488862837047</v>
          </cell>
          <cell r="H3184">
            <v>63.888888888888886</v>
          </cell>
          <cell r="I3184">
            <v>2.1111111111111112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3.8100820633059791</v>
          </cell>
          <cell r="H3185">
            <v>63.888888888888886</v>
          </cell>
          <cell r="I3185">
            <v>2.1111111111111112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3.8100820633059791</v>
          </cell>
          <cell r="H3186">
            <v>63.888888888888886</v>
          </cell>
          <cell r="I3186">
            <v>2.1111111111111112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4.2497069167643611</v>
          </cell>
          <cell r="H3187">
            <v>69.444444444444443</v>
          </cell>
          <cell r="I3187">
            <v>2.1111111111111112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7.0339976553341153</v>
          </cell>
          <cell r="H3188">
            <v>147.22222222222223</v>
          </cell>
          <cell r="I3188">
            <v>2.1111111111111112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4.1031652989449006</v>
          </cell>
          <cell r="H3189">
            <v>66.666666666666671</v>
          </cell>
          <cell r="I3189">
            <v>2.1111111111111112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7.0339976553341153</v>
          </cell>
          <cell r="H3190">
            <v>147.22222222222223</v>
          </cell>
          <cell r="I3190">
            <v>2.1111111111111112</v>
          </cell>
          <cell r="J3190">
            <v>0</v>
          </cell>
          <cell r="K3190">
            <v>14.722222222222223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7.0339976553341153</v>
          </cell>
          <cell r="H3191">
            <v>147.22222222222223</v>
          </cell>
          <cell r="I3191">
            <v>2.1111111111111112</v>
          </cell>
          <cell r="J3191">
            <v>0</v>
          </cell>
          <cell r="K3191">
            <v>22.083333333333332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4.1031652989449006</v>
          </cell>
          <cell r="H3192">
            <v>66.666666666666671</v>
          </cell>
          <cell r="I3192">
            <v>2.1111111111111112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2.4672547060135367E-4</v>
          </cell>
          <cell r="G3193">
            <v>0.7</v>
          </cell>
          <cell r="H3193">
            <v>104.16666666666667</v>
          </cell>
          <cell r="I3193">
            <v>4.583333333333333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3.9119838344804465E-3</v>
          </cell>
          <cell r="G3195">
            <v>1</v>
          </cell>
          <cell r="H3195">
            <v>72.916666666666671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79.166666666666671</v>
          </cell>
          <cell r="I3196">
            <v>3.5416666666666665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1.1000000000000001</v>
          </cell>
          <cell r="H3197">
            <v>77.083333333333329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77.083333333333329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77.083333333333329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11.340206185567011</v>
          </cell>
          <cell r="I3202">
            <v>6.8728522336769765E-2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14.948453608247423</v>
          </cell>
          <cell r="I3203">
            <v>6.8728522336769765E-2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14.948453608247423</v>
          </cell>
          <cell r="I3204">
            <v>6.8728522336769765E-2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4.8149228006983004E-4</v>
          </cell>
          <cell r="G3205">
            <v>2.5</v>
          </cell>
          <cell r="H3205">
            <v>267.692568159789</v>
          </cell>
          <cell r="I3205">
            <v>0.88056765842035867</v>
          </cell>
          <cell r="J3205">
            <v>26.769256815978903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0.88056765842035867</v>
          </cell>
          <cell r="J3206">
            <v>119.05274741843249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0.88056765842035867</v>
          </cell>
          <cell r="J3207">
            <v>26.769256815978903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214.2714635489539</v>
          </cell>
          <cell r="I3208">
            <v>0.73380638201696535</v>
          </cell>
          <cell r="J3208">
            <v>21.427146354895388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214.2714635489539</v>
          </cell>
          <cell r="I3209">
            <v>0.73380638201696535</v>
          </cell>
          <cell r="J3209">
            <v>55.710580522728016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214.2714635489539</v>
          </cell>
          <cell r="I3210">
            <v>0.73380638201696535</v>
          </cell>
          <cell r="J3210">
            <v>47.139721980769856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173.59762408858498</v>
          </cell>
          <cell r="I3211">
            <v>0.62897689887168462</v>
          </cell>
          <cell r="J3211">
            <v>17.359762408858497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6.0019950806544514E-3</v>
          </cell>
          <cell r="G3212">
            <v>2</v>
          </cell>
          <cell r="H3212">
            <v>281.42857142857144</v>
          </cell>
          <cell r="I3212">
            <v>2.2857142857142856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281.42857142857144</v>
          </cell>
          <cell r="I3213">
            <v>2.2857142857142856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2.4500000000000002</v>
          </cell>
          <cell r="H3214">
            <v>310</v>
          </cell>
          <cell r="I3214">
            <v>2.2857142857142856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267.14285714285717</v>
          </cell>
          <cell r="I3215">
            <v>2.2857142857142856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2.4500000000000002</v>
          </cell>
          <cell r="H3216">
            <v>310</v>
          </cell>
          <cell r="I3216">
            <v>2.2857142857142856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0.33761766396084847</v>
          </cell>
          <cell r="G3217">
            <v>0.97474999999999989</v>
          </cell>
          <cell r="H3217">
            <v>35.156696519952256</v>
          </cell>
          <cell r="I3217">
            <v>1.0633405374654747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0.97474999999999989</v>
          </cell>
          <cell r="H3218">
            <v>29.297247099960213</v>
          </cell>
          <cell r="I3218">
            <v>0.88611711455456221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5.2310654685494216</v>
          </cell>
          <cell r="I3219">
            <v>6.4184852374839535E-2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5.7535959974984365</v>
          </cell>
          <cell r="I3220">
            <v>6.2539086929330828E-2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6.3953488372093021</v>
          </cell>
          <cell r="I3221">
            <v>5.8139534883720929E-2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5.2260256075254773E-2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9.9496523615439934</v>
          </cell>
          <cell r="I3223">
            <v>4.7950131862862622E-2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53.246753246753244</v>
          </cell>
          <cell r="I3224">
            <v>1.3852813852813852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49.572649572649574</v>
          </cell>
          <cell r="I3225">
            <v>1.3675213675213675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69.662921348314612</v>
          </cell>
          <cell r="I3226">
            <v>1.1985018726591761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48.333333333333336</v>
          </cell>
          <cell r="I3227">
            <v>1.3333333333333333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68.131868131868131</v>
          </cell>
          <cell r="I3228">
            <v>1.1721611721611722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46.586345381526101</v>
          </cell>
          <cell r="I3229">
            <v>1.285140562248996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66.666666666666671</v>
          </cell>
          <cell r="I3230">
            <v>1.1469534050179211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0.65329132084372021</v>
          </cell>
          <cell r="G3231">
            <v>0.77</v>
          </cell>
          <cell r="H3231">
            <v>23.077853432748974</v>
          </cell>
          <cell r="I3231">
            <v>0.7191399086692315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29.444444444444443</v>
          </cell>
          <cell r="I3233">
            <v>0.55555555555555558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29.444444444444443</v>
          </cell>
          <cell r="I3235">
            <v>0.55555555555555558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2.6075278347069894E-3</v>
          </cell>
          <cell r="G3236">
            <v>0.78</v>
          </cell>
          <cell r="H3236">
            <v>44.780219780219781</v>
          </cell>
          <cell r="I3236">
            <v>1.4652014652014651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44.755877034358051</v>
          </cell>
          <cell r="I3237">
            <v>1.4466546112115732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44.780219780219781</v>
          </cell>
          <cell r="I3238">
            <v>1.4652014652014651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62.767857142857146</v>
          </cell>
          <cell r="I3239">
            <v>1.4285714285714286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75.882352941176464</v>
          </cell>
          <cell r="I3240">
            <v>1.3445378151260505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0.79901532871635039</v>
          </cell>
          <cell r="G3241">
            <v>0.37430809149287547</v>
          </cell>
          <cell r="H3241">
            <v>4798.9330145229314</v>
          </cell>
          <cell r="I3241">
            <v>32.64580281988389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5061.5584767364226</v>
          </cell>
          <cell r="I3242">
            <v>34.432370590043696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0.40626810387690959</v>
          </cell>
          <cell r="H3243">
            <v>5061.5584767364226</v>
          </cell>
          <cell r="I3243">
            <v>34.432370590043696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0.42765063565990485</v>
          </cell>
          <cell r="H3244">
            <v>5061.5584767364226</v>
          </cell>
          <cell r="I3244">
            <v>34.432370590043696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0.4779624751493054</v>
          </cell>
          <cell r="H3245">
            <v>5509.1792944069903</v>
          </cell>
          <cell r="I3245">
            <v>34.432370590043696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0.45140900430767733</v>
          </cell>
          <cell r="H3246">
            <v>5061.5584767364226</v>
          </cell>
          <cell r="I3246">
            <v>34.432370590043696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0.50783512984613699</v>
          </cell>
          <cell r="H3247">
            <v>5509.1792944069903</v>
          </cell>
          <cell r="I3247">
            <v>34.432370590043696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0.4779624751493054</v>
          </cell>
          <cell r="H3248">
            <v>5061.5584767364226</v>
          </cell>
          <cell r="I3248">
            <v>34.432370590043696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0.54169080516921275</v>
          </cell>
          <cell r="H3249">
            <v>5509.1792944069903</v>
          </cell>
          <cell r="I3249">
            <v>34.432370590043696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0.20098467128364955</v>
          </cell>
          <cell r="G3250">
            <v>1.1519614143855001</v>
          </cell>
          <cell r="H3250">
            <v>6266.6914473879524</v>
          </cell>
          <cell r="I3250">
            <v>18.937803824524028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1.2555989801892915</v>
          </cell>
          <cell r="H3251">
            <v>6266.6914473879524</v>
          </cell>
          <cell r="I3251">
            <v>18.937803824524028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1.2756371740545605</v>
          </cell>
          <cell r="H3252">
            <v>6266.6914473879524</v>
          </cell>
          <cell r="I3252">
            <v>18.937803824524028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1.3427975589919237</v>
          </cell>
          <cell r="H3253">
            <v>6266.6914473879524</v>
          </cell>
          <cell r="I3253">
            <v>18.937803824524028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1.5008305122108097</v>
          </cell>
          <cell r="H3254">
            <v>6886.4741180087385</v>
          </cell>
          <cell r="I3254">
            <v>18.937803824524028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1.4174227415084442</v>
          </cell>
          <cell r="H3255">
            <v>6266.6914473879524</v>
          </cell>
          <cell r="I3255">
            <v>18.937803824524028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1.5945160285786506</v>
          </cell>
          <cell r="H3256">
            <v>6886.4741180087385</v>
          </cell>
          <cell r="I3256">
            <v>18.937803824524028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1.5945160285786506</v>
          </cell>
          <cell r="H3257">
            <v>6886.4741180087385</v>
          </cell>
          <cell r="I3257">
            <v>18.937803824524028</v>
          </cell>
          <cell r="J3257">
            <v>0</v>
          </cell>
          <cell r="K3257">
            <v>688.6474118008739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1.5945160285786506</v>
          </cell>
          <cell r="H3258">
            <v>6886.4741180087385</v>
          </cell>
          <cell r="I3258">
            <v>18.937803824524028</v>
          </cell>
          <cell r="J3258">
            <v>0</v>
          </cell>
          <cell r="K3258">
            <v>1032.9711177013107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1.5008305122108097</v>
          </cell>
          <cell r="H3259">
            <v>6266.6914473879524</v>
          </cell>
          <cell r="I3259">
            <v>18.937803824524028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1.7008495654060805</v>
          </cell>
          <cell r="H3260">
            <v>6886.4741180087385</v>
          </cell>
          <cell r="I3260">
            <v>18.937803824524028</v>
          </cell>
          <cell r="J3260">
            <v>0</v>
          </cell>
          <cell r="K3260">
            <v>1032.9711177013107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0.49835790242488426</v>
          </cell>
          <cell r="G3261">
            <v>0.7</v>
          </cell>
          <cell r="H3261">
            <v>52.560439969176251</v>
          </cell>
          <cell r="I3261">
            <v>0.4277070160240386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61.463082302713701</v>
          </cell>
          <cell r="I3262">
            <v>0.4277070160240386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0.3009852555204568</v>
          </cell>
          <cell r="G3263">
            <v>0.45</v>
          </cell>
          <cell r="H3263">
            <v>37.701581412489269</v>
          </cell>
          <cell r="I3263">
            <v>0.4277070160240386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0.20065683701363787</v>
          </cell>
          <cell r="G3264">
            <v>0.6</v>
          </cell>
          <cell r="H3264">
            <v>51.372364924665021</v>
          </cell>
          <cell r="I3264">
            <v>0.4277070160240386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7.818223929659783E-2</v>
          </cell>
          <cell r="G3265">
            <v>10</v>
          </cell>
          <cell r="H3265">
            <v>92.998482973791027</v>
          </cell>
          <cell r="I3265">
            <v>4.7852631976013074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76.103504888536023</v>
          </cell>
          <cell r="I3266">
            <v>4.5899646778998626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91.358177884712831</v>
          </cell>
          <cell r="I3267">
            <v>5.4606870986280347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83.436802453689495</v>
          </cell>
          <cell r="I3268">
            <v>4.602572767458625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4.7127156680190914E-2</v>
          </cell>
          <cell r="G3269">
            <v>41.1</v>
          </cell>
          <cell r="H3269">
            <v>93.39296921838816</v>
          </cell>
          <cell r="I3269">
            <v>1.8851992166924549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76.426325055964128</v>
          </cell>
          <cell r="I3270">
            <v>1.610394782596418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84.669763746009082</v>
          </cell>
          <cell r="I3271">
            <v>0.89858344507898613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44.556521739130432</v>
          </cell>
          <cell r="H3272">
            <v>78.621923478437012</v>
          </cell>
          <cell r="I3272">
            <v>0.85522357105803182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46.784347826086957</v>
          </cell>
          <cell r="H3273">
            <v>73.006071801405795</v>
          </cell>
          <cell r="I3273">
            <v>0.81395626690186407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81.891372024005392</v>
          </cell>
          <cell r="I3274">
            <v>8.721862953369051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67.01421605892422</v>
          </cell>
          <cell r="I3275">
            <v>7.1373673922823659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19.399999999999999</v>
          </cell>
          <cell r="H3276">
            <v>59.238487036634311</v>
          </cell>
          <cell r="I3276">
            <v>5.7838663075931454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55.007166534017578</v>
          </cell>
          <cell r="I3277">
            <v>5.5029391222448396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21.360937500000002</v>
          </cell>
          <cell r="H3278">
            <v>51.078083210159164</v>
          </cell>
          <cell r="I3278">
            <v>5.2356579575338422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1.4736734143905578E-2</v>
          </cell>
          <cell r="G3279">
            <v>13.5</v>
          </cell>
          <cell r="H3279">
            <v>81.891372024005392</v>
          </cell>
          <cell r="I3279">
            <v>8.340401476332211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67.01421605892422</v>
          </cell>
          <cell r="I3280">
            <v>7.0513536604675595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68.024927263257055</v>
          </cell>
          <cell r="I3281">
            <v>5.4943387327292035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14.343700000000002</v>
          </cell>
          <cell r="H3282">
            <v>64.165958983516646</v>
          </cell>
          <cell r="I3282">
            <v>5.2085910615201065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15.060885000000003</v>
          </cell>
          <cell r="H3283">
            <v>60.499332755887124</v>
          </cell>
          <cell r="I3283">
            <v>4.9372498808619874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86.304208059140237</v>
          </cell>
          <cell r="I3284">
            <v>9.1028550470379042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70.625374843813617</v>
          </cell>
          <cell r="I3285">
            <v>7.6441647818176586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73.557667646417997</v>
          </cell>
          <cell r="I3286">
            <v>12.040668458538761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69.319871650520071</v>
          </cell>
          <cell r="I3287">
            <v>11.40283091974578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65.358736127633222</v>
          </cell>
          <cell r="I3288">
            <v>10.799241326538027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15.054945054945055</v>
          </cell>
          <cell r="H3289">
            <v>509.766874839151</v>
          </cell>
          <cell r="I3289">
            <v>27.523251886627747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296.81135573825793</v>
          </cell>
          <cell r="I3290">
            <v>28.708206851793367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167.68996602559412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105.71169896351547</v>
          </cell>
          <cell r="I3292">
            <v>1.0422102711403398</v>
          </cell>
          <cell r="J3292">
            <v>0</v>
          </cell>
          <cell r="K3292">
            <v>10.571169896351549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105.71169896351547</v>
          </cell>
          <cell r="I3293">
            <v>1.0422102711403398</v>
          </cell>
          <cell r="J3293">
            <v>0</v>
          </cell>
          <cell r="K3293">
            <v>15.85675484452732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98.480901139606303</v>
          </cell>
          <cell r="I3294">
            <v>0.71672795842677472</v>
          </cell>
          <cell r="J3294">
            <v>0</v>
          </cell>
          <cell r="K3294">
            <v>14.772135170940945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4.9156507486326294E-2</v>
          </cell>
          <cell r="G3295">
            <v>41.6</v>
          </cell>
          <cell r="H3295">
            <v>19.766996212851847</v>
          </cell>
          <cell r="I3295">
            <v>1.4475999634765355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0.14736220104164938</v>
          </cell>
          <cell r="G3296">
            <v>59.001096914997611</v>
          </cell>
          <cell r="H3296">
            <v>31.107112877950648</v>
          </cell>
          <cell r="I3296">
            <v>0.84270712793396041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0.16612877266262574</v>
          </cell>
          <cell r="G3297">
            <v>50.116499999999995</v>
          </cell>
          <cell r="H3297">
            <v>23.290095653517316</v>
          </cell>
          <cell r="I3297">
            <v>1.0223612210273088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60.040593750000006</v>
          </cell>
          <cell r="H3298">
            <v>21.075279621034834</v>
          </cell>
          <cell r="I3298">
            <v>0.92224926317389644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60.040593750000006</v>
          </cell>
          <cell r="H3299">
            <v>20.853670722456549</v>
          </cell>
          <cell r="I3299">
            <v>0.91853297841089832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0.16612877266262574</v>
          </cell>
          <cell r="G3300">
            <v>58.185142857142857</v>
          </cell>
          <cell r="H3300">
            <v>23.739923911618586</v>
          </cell>
          <cell r="I3300">
            <v>1.1029769471832198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62.560191999999986</v>
          </cell>
          <cell r="H3301">
            <v>23.169511975391082</v>
          </cell>
          <cell r="I3301">
            <v>1.0813281055819752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63.587452952380957</v>
          </cell>
          <cell r="H3302">
            <v>22.555174941220358</v>
          </cell>
          <cell r="I3302">
            <v>1.058360427608555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8.150142697233298E-3</v>
          </cell>
          <cell r="G3303">
            <v>151.13024118738406</v>
          </cell>
          <cell r="H3303">
            <v>24.675005760387791</v>
          </cell>
          <cell r="I3303">
            <v>1.6138223295769607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162.49400519480514</v>
          </cell>
          <cell r="H3304">
            <v>24.076955937004545</v>
          </cell>
          <cell r="I3304">
            <v>1.5792753591546116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165.16221546072973</v>
          </cell>
          <cell r="H3305">
            <v>23.43285273465316</v>
          </cell>
          <cell r="I3305">
            <v>1.542764572707114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0.2294215145142037</v>
          </cell>
          <cell r="G3306">
            <v>68.800000000000011</v>
          </cell>
          <cell r="H3306">
            <v>25.728873751825518</v>
          </cell>
          <cell r="I3306">
            <v>0.95197520430823357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73.973199999999977</v>
          </cell>
          <cell r="H3307">
            <v>25.079423471236673</v>
          </cell>
          <cell r="I3307">
            <v>0.93255791555735845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75.187866666666665</v>
          </cell>
          <cell r="H3308">
            <v>24.379961672002583</v>
          </cell>
          <cell r="I3308">
            <v>0.91199363322246163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178.70129870129873</v>
          </cell>
          <cell r="H3309">
            <v>26.519685829641755</v>
          </cell>
          <cell r="I3309">
            <v>1.4031762852516505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192.13818181818175</v>
          </cell>
          <cell r="H3310">
            <v>25.846861793058345</v>
          </cell>
          <cell r="I3310">
            <v>1.3717423105582471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195.29316017316017</v>
          </cell>
          <cell r="H3311">
            <v>25.122226320162898</v>
          </cell>
          <cell r="I3311">
            <v>1.3385842389507552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1.6533991220244104E-3</v>
          </cell>
          <cell r="G3312">
            <v>71.2</v>
          </cell>
          <cell r="H3312">
            <v>36.267274458920738</v>
          </cell>
          <cell r="I3312">
            <v>0.88866669837763734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74.405995000000004</v>
          </cell>
          <cell r="H3313">
            <v>35.488311267501004</v>
          </cell>
          <cell r="I3313">
            <v>0.76303104475159567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78.331812999999983</v>
          </cell>
          <cell r="H3314">
            <v>34.529354833923151</v>
          </cell>
          <cell r="I3314">
            <v>0.74664261354618167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79.618049666666678</v>
          </cell>
          <cell r="H3315">
            <v>33.496553074550093</v>
          </cell>
          <cell r="I3315">
            <v>0.72932502507222141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15.054945054945055</v>
          </cell>
          <cell r="H3316">
            <v>509.766874839151</v>
          </cell>
          <cell r="I3316">
            <v>27.523251886627747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321.89335003844536</v>
          </cell>
          <cell r="I3317">
            <v>42.001696420220298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124.59586655749499</v>
          </cell>
          <cell r="I3318">
            <v>7.6865611655615886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31.628465964377018</v>
          </cell>
          <cell r="I3319">
            <v>0.94442754506631377</v>
          </cell>
          <cell r="J3319">
            <v>0</v>
          </cell>
          <cell r="K3319">
            <v>3.1628465964377019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31.628465964377018</v>
          </cell>
          <cell r="I3320">
            <v>0.94442754506631377</v>
          </cell>
          <cell r="J3320">
            <v>0</v>
          </cell>
          <cell r="K3320">
            <v>4.7442698946565525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24.397668140467836</v>
          </cell>
          <cell r="I3321">
            <v>0.6189452323527489</v>
          </cell>
          <cell r="J3321">
            <v>0</v>
          </cell>
          <cell r="K3321">
            <v>3.6596502210701751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2.2902797640618346E-2</v>
          </cell>
          <cell r="G3322">
            <v>64.599999999999994</v>
          </cell>
          <cell r="H3322">
            <v>10.768508911922947</v>
          </cell>
          <cell r="I3322">
            <v>0.76262839250749126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2.32335287314831E-2</v>
          </cell>
          <cell r="G3323">
            <v>59.9</v>
          </cell>
          <cell r="H3323">
            <v>13.984619853431363</v>
          </cell>
          <cell r="I3323">
            <v>0.85290975589273033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1.8145002787426971E-2</v>
          </cell>
          <cell r="G3324">
            <v>73.5</v>
          </cell>
          <cell r="H3324">
            <v>13.111528865443415</v>
          </cell>
          <cell r="I3324">
            <v>0.73486159902435544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1.4378531719993861E-2</v>
          </cell>
          <cell r="G3325">
            <v>83.1</v>
          </cell>
          <cell r="H3325">
            <v>13.887761511437242</v>
          </cell>
          <cell r="I3325">
            <v>0.76824555652708382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73.910953220338982</v>
          </cell>
          <cell r="H3326">
            <v>12.813298094832295</v>
          </cell>
          <cell r="I3326">
            <v>0.64224841199281879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79.314304000000007</v>
          </cell>
          <cell r="H3327">
            <v>12.540585485874045</v>
          </cell>
          <cell r="I3327">
            <v>0.65043008288380477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79.314304000000007</v>
          </cell>
          <cell r="H3328">
            <v>12.428449504981327</v>
          </cell>
          <cell r="I3328">
            <v>0.64387608062378132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69.599999999999994</v>
          </cell>
          <cell r="H3329">
            <v>14.735759576800188</v>
          </cell>
          <cell r="I3329">
            <v>0.56394435718973646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70.254995348837213</v>
          </cell>
          <cell r="H3330">
            <v>14.498514278793014</v>
          </cell>
          <cell r="I3330">
            <v>0.48101209350691232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71.308820279069764</v>
          </cell>
          <cell r="H3331">
            <v>13.985780932059672</v>
          </cell>
          <cell r="I3331">
            <v>0.46609915183236572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72.47973686821706</v>
          </cell>
          <cell r="H3332">
            <v>13.759839398423811</v>
          </cell>
          <cell r="I3332">
            <v>0.45965488856231362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15.054945054945055</v>
          </cell>
          <cell r="H3333">
            <v>509.766874839151</v>
          </cell>
          <cell r="I3333">
            <v>27.523251886627747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321.89335003844536</v>
          </cell>
          <cell r="I3334">
            <v>42.001696420220298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124.59586655749499</v>
          </cell>
          <cell r="I3335">
            <v>7.6865611655615886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31.628465964377018</v>
          </cell>
          <cell r="I3336">
            <v>0.94442754506631377</v>
          </cell>
          <cell r="J3336">
            <v>0</v>
          </cell>
          <cell r="K3336">
            <v>3.1628465964377019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31.628465964377018</v>
          </cell>
          <cell r="I3337">
            <v>0.94442754506631377</v>
          </cell>
          <cell r="J3337">
            <v>0</v>
          </cell>
          <cell r="K3337">
            <v>4.7442698946565525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24.397668140467836</v>
          </cell>
          <cell r="I3338">
            <v>0.6189452323527489</v>
          </cell>
          <cell r="J3338">
            <v>0</v>
          </cell>
          <cell r="K3338">
            <v>3.6596502210701751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1.552267423225559E-3</v>
          </cell>
          <cell r="G3339">
            <v>24.9</v>
          </cell>
          <cell r="H3339">
            <v>65.623659471848953</v>
          </cell>
          <cell r="I3339">
            <v>1.1277504944989922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3.7948746123730257E-3</v>
          </cell>
          <cell r="G3340">
            <v>31.8</v>
          </cell>
          <cell r="H3340">
            <v>49.284085699355117</v>
          </cell>
          <cell r="I3340">
            <v>1.7800325016548759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34.012293333333332</v>
          </cell>
          <cell r="H3341">
            <v>111.15423165455991</v>
          </cell>
          <cell r="I3341">
            <v>2.8835593985093739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0.66900000000000004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51.223333333333322</v>
          </cell>
          <cell r="H3342">
            <v>87.066855239390549</v>
          </cell>
          <cell r="I3342">
            <v>1.8620595615647806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0.68600000000000005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52.760033333333325</v>
          </cell>
          <cell r="H3343">
            <v>83.930391471645976</v>
          </cell>
          <cell r="I3343">
            <v>1.7473537243607391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0.68600000000000005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54.467477777777766</v>
          </cell>
          <cell r="H3344">
            <v>80.652999864807356</v>
          </cell>
          <cell r="I3344">
            <v>1.6313703817438956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0.68600000000000005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1.4630837913815759E-3</v>
          </cell>
          <cell r="G3345">
            <v>44.4</v>
          </cell>
          <cell r="H3345">
            <v>78.251651472240624</v>
          </cell>
          <cell r="I3345">
            <v>1.4699249951548816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55.465759124999998</v>
          </cell>
          <cell r="H3346">
            <v>109.84805980242103</v>
          </cell>
          <cell r="I3346">
            <v>1.4054863935944411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55.465759124999998</v>
          </cell>
          <cell r="H3347">
            <v>109.17122038462085</v>
          </cell>
          <cell r="I3347">
            <v>1.3928287401608184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55.465759124999998</v>
          </cell>
          <cell r="H3348">
            <v>108.41917658706507</v>
          </cell>
          <cell r="I3348">
            <v>1.3787646807901266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29.910586374710039</v>
          </cell>
          <cell r="I3349">
            <v>0.69216217975744099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69.599999999999994</v>
          </cell>
          <cell r="H3350">
            <v>14.735759576800188</v>
          </cell>
          <cell r="I3350">
            <v>0.56394435718973646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70.254995348837213</v>
          </cell>
          <cell r="H3351">
            <v>14.498514278793014</v>
          </cell>
          <cell r="I3351">
            <v>0.48101209350691232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71.308820279069764</v>
          </cell>
          <cell r="H3352">
            <v>13.985780932059672</v>
          </cell>
          <cell r="I3352">
            <v>0.46609915183236572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72.47973686821706</v>
          </cell>
          <cell r="H3353">
            <v>13.759839398423811</v>
          </cell>
          <cell r="I3353">
            <v>0.45965488856231362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15.054945054945055</v>
          </cell>
          <cell r="H3354">
            <v>509.766874839151</v>
          </cell>
          <cell r="I3354">
            <v>27.523251886627747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123.37109570979237</v>
          </cell>
          <cell r="I3355">
            <v>7.821710161244849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28.337752881271772</v>
          </cell>
          <cell r="I3356">
            <v>0.94008412101518968</v>
          </cell>
          <cell r="J3356">
            <v>0</v>
          </cell>
          <cell r="K3356">
            <v>2.8337752881271774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28.337752881271772</v>
          </cell>
          <cell r="I3357">
            <v>0.94008412101518968</v>
          </cell>
          <cell r="J3357">
            <v>0</v>
          </cell>
          <cell r="K3357">
            <v>4.2506629321907656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21.106955057362597</v>
          </cell>
          <cell r="I3358">
            <v>0.61460180830162481</v>
          </cell>
          <cell r="J3358">
            <v>0</v>
          </cell>
          <cell r="K3358">
            <v>3.1660432586043896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2.3284011348383383E-3</v>
          </cell>
          <cell r="G3359">
            <v>28.8</v>
          </cell>
          <cell r="H3359">
            <v>22.723936545965508</v>
          </cell>
          <cell r="I3359">
            <v>0.49266650966100967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1.2649582041243418E-3</v>
          </cell>
          <cell r="G3360">
            <v>41.8</v>
          </cell>
          <cell r="H3360">
            <v>25.315502482940353</v>
          </cell>
          <cell r="I3360">
            <v>0.89918655203525588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44.304566250000001</v>
          </cell>
          <cell r="H3361">
            <v>46.45065436593984</v>
          </cell>
          <cell r="I3361">
            <v>0.65491941165536471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0.67549999999999999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44.339850538755655</v>
          </cell>
          <cell r="H3362">
            <v>40.181668966817952</v>
          </cell>
          <cell r="I3362">
            <v>0.92953265988110545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0.66300000000000003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48.177331583333341</v>
          </cell>
          <cell r="H3363">
            <v>38.767820776612481</v>
          </cell>
          <cell r="I3363">
            <v>0.86182304710111424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0.66300000000000003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49.736468527777774</v>
          </cell>
          <cell r="H3364">
            <v>37.29044544724421</v>
          </cell>
          <cell r="I3364">
            <v>0.79486550907157061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0.66300000000000003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5.6897702998172405E-4</v>
          </cell>
          <cell r="G3365">
            <v>56.565382500000005</v>
          </cell>
          <cell r="H3365">
            <v>78.365614182794545</v>
          </cell>
          <cell r="I3365">
            <v>1.1078791437605595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56.565382500000005</v>
          </cell>
          <cell r="H3366">
            <v>78.365614182794545</v>
          </cell>
          <cell r="I3366">
            <v>1.1078791437605595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56.565382500000005</v>
          </cell>
          <cell r="H3367">
            <v>77.885876856599452</v>
          </cell>
          <cell r="I3367">
            <v>1.0974193679535218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56.565382500000005</v>
          </cell>
          <cell r="H3368">
            <v>77.352835383049324</v>
          </cell>
          <cell r="I3368">
            <v>1.0852388012383443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2.3201366171701921E-3</v>
          </cell>
          <cell r="G3369">
            <v>69.599999999999994</v>
          </cell>
          <cell r="H3369">
            <v>14.735759576800188</v>
          </cell>
          <cell r="I3369">
            <v>0.56394435718973646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70.254995348837213</v>
          </cell>
          <cell r="H3370">
            <v>14.498514278793014</v>
          </cell>
          <cell r="I3370">
            <v>0.48101209350691232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71.308820279069764</v>
          </cell>
          <cell r="H3371">
            <v>13.985780932059672</v>
          </cell>
          <cell r="I3371">
            <v>0.46609915183236572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72.47973686821706</v>
          </cell>
          <cell r="H3372">
            <v>13.759839398423811</v>
          </cell>
          <cell r="I3372">
            <v>0.45965488856231362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10.52990832907715</v>
          </cell>
          <cell r="I3373">
            <v>0.34924613772902946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75.485831158952649</v>
          </cell>
          <cell r="H3374">
            <v>10.192732436699623</v>
          </cell>
          <cell r="I3374">
            <v>0.21744254916312333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77.501367307259585</v>
          </cell>
          <cell r="H3375">
            <v>9.9154180761290291</v>
          </cell>
          <cell r="I3375">
            <v>0.21225219828173394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78.773967755654667</v>
          </cell>
          <cell r="H3376">
            <v>9.616748867113845</v>
          </cell>
          <cell r="I3376">
            <v>0.20679087632979709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15.054945054945055</v>
          </cell>
          <cell r="H3377">
            <v>509.766874839151</v>
          </cell>
          <cell r="I3377">
            <v>27.523251886627747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70.243907498936608</v>
          </cell>
          <cell r="I3378">
            <v>4.4008308033208738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25.826149437780238</v>
          </cell>
          <cell r="I3379">
            <v>0.93676904658364624</v>
          </cell>
          <cell r="J3379">
            <v>0</v>
          </cell>
          <cell r="K3379">
            <v>2.5826149437780241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25.826149437780238</v>
          </cell>
          <cell r="I3380">
            <v>0.93676904658364624</v>
          </cell>
          <cell r="J3380">
            <v>0</v>
          </cell>
          <cell r="K3380">
            <v>3.8739224156670353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18.595351613871063</v>
          </cell>
          <cell r="I3381">
            <v>0.61128673387008137</v>
          </cell>
          <cell r="J3381">
            <v>0</v>
          </cell>
          <cell r="K3381">
            <v>2.7893027420806593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2.6957796014067998</v>
          </cell>
          <cell r="H3382">
            <v>619.78267062078646</v>
          </cell>
          <cell r="I3382">
            <v>32.162834856171543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2.7029322075269961</v>
          </cell>
          <cell r="H3383">
            <v>604.24494350215946</v>
          </cell>
          <cell r="I3383">
            <v>31.356524233036318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3.0723329425556858</v>
          </cell>
          <cell r="H3384">
            <v>604.24494350215946</v>
          </cell>
          <cell r="I3384">
            <v>31.356524233036318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3.4137032695063176</v>
          </cell>
          <cell r="H3385">
            <v>664.66943785237549</v>
          </cell>
          <cell r="I3385">
            <v>31.356524233036318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3.4137032695063176</v>
          </cell>
          <cell r="H3386">
            <v>664.66943785237549</v>
          </cell>
          <cell r="I3386">
            <v>31.356524233036318</v>
          </cell>
          <cell r="J3386">
            <v>0</v>
          </cell>
          <cell r="K3386">
            <v>66.466943785237547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3.4137032695063176</v>
          </cell>
          <cell r="H3387">
            <v>664.66943785237549</v>
          </cell>
          <cell r="I3387">
            <v>31.356524233036318</v>
          </cell>
          <cell r="J3387">
            <v>0</v>
          </cell>
          <cell r="K3387">
            <v>99.700415677856327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17.819460726846426</v>
          </cell>
          <cell r="H3388">
            <v>31.824527374623184</v>
          </cell>
          <cell r="I3388">
            <v>0.30819236965627922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17.819460726846426</v>
          </cell>
          <cell r="H3389">
            <v>36.775009410675686</v>
          </cell>
          <cell r="I3389">
            <v>0.30819236965627922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20.249387189598213</v>
          </cell>
          <cell r="H3390">
            <v>36.775009410675686</v>
          </cell>
          <cell r="I3390">
            <v>0.30819236965627922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22.499319099553563</v>
          </cell>
          <cell r="H3391">
            <v>40.45251035174325</v>
          </cell>
          <cell r="I3391">
            <v>0.30819236965627922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22.499319099553563</v>
          </cell>
          <cell r="H3392">
            <v>40.45251035174325</v>
          </cell>
          <cell r="I3392">
            <v>0.30819236965627922</v>
          </cell>
          <cell r="J3392">
            <v>0</v>
          </cell>
          <cell r="K3392">
            <v>4.0452510351743252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22.499319099553563</v>
          </cell>
          <cell r="H3393">
            <v>40.45251035174325</v>
          </cell>
          <cell r="I3393">
            <v>0.30819236965627922</v>
          </cell>
          <cell r="J3393">
            <v>0</v>
          </cell>
          <cell r="K3393">
            <v>6.0678765527614873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2.4451515659018592</v>
          </cell>
          <cell r="H3394">
            <v>333.23816219827654</v>
          </cell>
          <cell r="I3394">
            <v>14.634089859558053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2.3022686055707791</v>
          </cell>
          <cell r="H3395">
            <v>606.70782529913572</v>
          </cell>
          <cell r="I3395">
            <v>16.77199522810902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2.4297055804262917</v>
          </cell>
          <cell r="H3396">
            <v>495.97799973841865</v>
          </cell>
          <cell r="I3396">
            <v>19.429698698763325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2.7846388184220561</v>
          </cell>
          <cell r="H3397">
            <v>504.99191223895275</v>
          </cell>
          <cell r="I3397">
            <v>19.429698698763325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3.0201793281812428</v>
          </cell>
          <cell r="H3398">
            <v>534.60491597315877</v>
          </cell>
          <cell r="I3398">
            <v>19.429698698763325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2.9577879849904392</v>
          </cell>
          <cell r="H3399">
            <v>504.99191223895275</v>
          </cell>
          <cell r="I3399">
            <v>19.429698698763325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3.7005439043589257</v>
          </cell>
          <cell r="H3400">
            <v>515.49355787064314</v>
          </cell>
          <cell r="I3400">
            <v>19.429698698763325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3.9981272178799649</v>
          </cell>
          <cell r="H3401">
            <v>564.8545629698441</v>
          </cell>
          <cell r="I3401">
            <v>19.429698698763325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0.56138319924963209</v>
          </cell>
          <cell r="G3402">
            <v>2.7294654660647026</v>
          </cell>
          <cell r="H3402">
            <v>537.83946641569082</v>
          </cell>
          <cell r="I3402">
            <v>21.902111646168553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2.7371008774960157</v>
          </cell>
          <cell r="H3403">
            <v>889.22791780727584</v>
          </cell>
          <cell r="I3403">
            <v>21.902111646168553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3.7459159111246767</v>
          </cell>
          <cell r="H3404">
            <v>808.02480133020379</v>
          </cell>
          <cell r="I3404">
            <v>158.10196829261727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7.3017276698970051</v>
          </cell>
          <cell r="H3405">
            <v>926.2843734974615</v>
          </cell>
          <cell r="I3405">
            <v>170.44023442071628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9.5845539588201394</v>
          </cell>
          <cell r="H3406">
            <v>1140.5951474719286</v>
          </cell>
          <cell r="I3406">
            <v>170.44023442071628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9.3611893203807774</v>
          </cell>
          <cell r="H3407">
            <v>954.07290470238536</v>
          </cell>
          <cell r="I3407">
            <v>170.44023442071628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12.287889690795057</v>
          </cell>
          <cell r="H3408">
            <v>1174.8130018960851</v>
          </cell>
          <cell r="I3408">
            <v>170.44023442071628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5.6661695758128315E-2</v>
          </cell>
          <cell r="G3409">
            <v>0.81120254306069073</v>
          </cell>
          <cell r="H3409">
            <v>1810.1406071019412</v>
          </cell>
          <cell r="I3409">
            <v>114.19144045100465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0.81517390310144133</v>
          </cell>
          <cell r="H3410">
            <v>2944.2046019127961</v>
          </cell>
          <cell r="I3410">
            <v>114.19144045100465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0.81203154050804294</v>
          </cell>
          <cell r="H3411">
            <v>1482.8366706742295</v>
          </cell>
          <cell r="I3411">
            <v>316.17163980011043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1.6690213260745328</v>
          </cell>
          <cell r="H3412">
            <v>1712.5346726838727</v>
          </cell>
          <cell r="I3412">
            <v>340.87626079125357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1.8757327080890973</v>
          </cell>
          <cell r="H3413">
            <v>2466.3502151906582</v>
          </cell>
          <cell r="I3413">
            <v>340.87626079125357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2.0108690675596783</v>
          </cell>
          <cell r="H3414">
            <v>1781.0360595912277</v>
          </cell>
          <cell r="I3414">
            <v>340.87626079125357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2.259918925408551</v>
          </cell>
          <cell r="H3415">
            <v>2565.0042237982771</v>
          </cell>
          <cell r="I3415">
            <v>340.87626079125357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9.6772096637859115E-2</v>
          </cell>
          <cell r="G3416">
            <v>2.0269019559449619</v>
          </cell>
          <cell r="H3416">
            <v>1021.2137228656861</v>
          </cell>
          <cell r="I3416">
            <v>3.4432370590043693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2.7985485221363624</v>
          </cell>
          <cell r="H3417">
            <v>1202.9397618954185</v>
          </cell>
          <cell r="I3417">
            <v>3.8258189544492986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1.0135443307397858</v>
          </cell>
          <cell r="H3418">
            <v>4077.8317001759701</v>
          </cell>
          <cell r="I3418">
            <v>36.872496581722942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1.6063022734263792</v>
          </cell>
          <cell r="H3419">
            <v>4093.5841686235053</v>
          </cell>
          <cell r="I3419">
            <v>36.872496581722942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2.5860285497551891</v>
          </cell>
          <cell r="H3420">
            <v>4140.3756736203422</v>
          </cell>
          <cell r="I3420">
            <v>36.872496581722942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1.2441032117397841</v>
          </cell>
          <cell r="H3421">
            <v>4093.5841686235053</v>
          </cell>
          <cell r="I3421">
            <v>36.872496581722942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1.3622447958003447</v>
          </cell>
          <cell r="H3422">
            <v>4077.8317001759701</v>
          </cell>
          <cell r="I3422">
            <v>36.872496581722942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4.9130449062297701E-2</v>
          </cell>
          <cell r="G3423">
            <v>1.2278913298333249</v>
          </cell>
          <cell r="H3423">
            <v>1245.9784656973682</v>
          </cell>
          <cell r="I3423">
            <v>4.6953232622786851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1.426338413442751</v>
          </cell>
          <cell r="H3424">
            <v>1437.0615082043537</v>
          </cell>
          <cell r="I3424">
            <v>4.6953232622786851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0.60348883601531966</v>
          </cell>
          <cell r="H3425">
            <v>2349.0550966866008</v>
          </cell>
          <cell r="I3425">
            <v>20.48472032317941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0.89719357848649428</v>
          </cell>
          <cell r="H3426">
            <v>2356.8340934508155</v>
          </cell>
          <cell r="I3426">
            <v>20.48472032317941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1.5217783388943997</v>
          </cell>
          <cell r="H3427">
            <v>2392.8329399873724</v>
          </cell>
          <cell r="I3427">
            <v>20.48472032317941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1.0713403609986114</v>
          </cell>
          <cell r="H3428">
            <v>2356.8340934508155</v>
          </cell>
          <cell r="I3428">
            <v>20.48472032317941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1.168285287478634</v>
          </cell>
          <cell r="H3429">
            <v>2356.8340934508155</v>
          </cell>
          <cell r="I3429">
            <v>20.48472032317941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2.075462565928066E-2</v>
          </cell>
          <cell r="G3430">
            <v>0.30713894324853225</v>
          </cell>
          <cell r="H3430">
            <v>1156.2472476540959</v>
          </cell>
          <cell r="I3430">
            <v>80.553397116839051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0.39090410958904109</v>
          </cell>
          <cell r="H3431">
            <v>2071.6096520469214</v>
          </cell>
          <cell r="I3431">
            <v>80.553397116839037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0.4617638751588759</v>
          </cell>
          <cell r="H3432">
            <v>2051.5535247374596</v>
          </cell>
          <cell r="I3432">
            <v>50.973424217033816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0.5118982387475538</v>
          </cell>
          <cell r="H3433">
            <v>2059.6515306905667</v>
          </cell>
          <cell r="I3433">
            <v>50.973424217033816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0.57572102686903537</v>
          </cell>
          <cell r="H3434">
            <v>2094.5352486424126</v>
          </cell>
          <cell r="I3434">
            <v>50.973424217033823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2.6798426761253286E-2</v>
          </cell>
          <cell r="G3435">
            <v>0.78997204436829294</v>
          </cell>
          <cell r="H3435">
            <v>1388.492342492819</v>
          </cell>
          <cell r="I3435">
            <v>8.6080926475109241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2.5399773884022081</v>
          </cell>
          <cell r="H3436">
            <v>1182.4579948971102</v>
          </cell>
          <cell r="I3436">
            <v>4.1318844708052431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2.1370652598671356</v>
          </cell>
          <cell r="H3437">
            <v>1711.044546680763</v>
          </cell>
          <cell r="I3437">
            <v>17.558331705582351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3.0582598501452671</v>
          </cell>
          <cell r="H3438">
            <v>1783.7657743963853</v>
          </cell>
          <cell r="I3438">
            <v>17.558331705582351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5.4107674271800876</v>
          </cell>
          <cell r="H3439">
            <v>1845.6819516219387</v>
          </cell>
          <cell r="I3439">
            <v>17.558331705582351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0.18849950687154893</v>
          </cell>
          <cell r="G3440">
            <v>0.5990621336459554</v>
          </cell>
          <cell r="H3440">
            <v>2721.1890479969866</v>
          </cell>
          <cell r="I3440">
            <v>14.756730252875869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2.115355475571941</v>
          </cell>
          <cell r="H3441">
            <v>865.7432946851784</v>
          </cell>
          <cell r="I3441">
            <v>4.304046323755462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2.5854344701434835</v>
          </cell>
          <cell r="H3442">
            <v>785.87437836817946</v>
          </cell>
          <cell r="I3442">
            <v>4.304046323755462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3.0362579807197618</v>
          </cell>
          <cell r="H3443">
            <v>916.60730760666013</v>
          </cell>
          <cell r="I3443">
            <v>4.304046323755462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3.3830850446496745</v>
          </cell>
          <cell r="H3444">
            <v>938.22131844614989</v>
          </cell>
          <cell r="I3444">
            <v>4.304046323755462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4.5307220191710913</v>
          </cell>
          <cell r="H3445">
            <v>1222.4713179507862</v>
          </cell>
          <cell r="I3445">
            <v>4.304046323755462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4.7691810728116755</v>
          </cell>
          <cell r="H3446">
            <v>1416.7841363881471</v>
          </cell>
          <cell r="I3446">
            <v>4.304046323755462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6.9294167450916266E-2</v>
          </cell>
          <cell r="G3447">
            <v>3.1</v>
          </cell>
          <cell r="H3447">
            <v>67.777777777777771</v>
          </cell>
          <cell r="I3447">
            <v>1.4722222222222223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81.388888888888886</v>
          </cell>
          <cell r="I3448">
            <v>1.4722222222222223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81.388888888888886</v>
          </cell>
          <cell r="I3449">
            <v>1.4722222222222223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83.611111111111114</v>
          </cell>
          <cell r="I3450">
            <v>1.4722222222222223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102.77777777777777</v>
          </cell>
          <cell r="I3451">
            <v>1.4722222222222223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80.277777777777771</v>
          </cell>
          <cell r="I3452">
            <v>1.4722222222222223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102.77777777777777</v>
          </cell>
          <cell r="I3453">
            <v>1.4722222222222223</v>
          </cell>
          <cell r="J3453">
            <v>0</v>
          </cell>
          <cell r="K3453">
            <v>10.277777777777779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102.77777777777777</v>
          </cell>
          <cell r="I3454">
            <v>1.4722222222222223</v>
          </cell>
          <cell r="J3454">
            <v>0</v>
          </cell>
          <cell r="K3454">
            <v>15.416666666666664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94.064207650273232</v>
          </cell>
          <cell r="I3455">
            <v>1.4722222222222223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3.597148106787653E-2</v>
          </cell>
          <cell r="G3456">
            <v>3.4</v>
          </cell>
          <cell r="H3456">
            <v>545.83333333333337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545.83333333333337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514.58333333333337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530.20833333333337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514.58333333333337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514.58333333333337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4.4000000000000004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514.58333333333337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530.20833333333337</v>
          </cell>
          <cell r="I3468">
            <v>3.125</v>
          </cell>
          <cell r="J3468">
            <v>146.77083333333334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159.27083333333334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8.489425989369942E-3</v>
          </cell>
          <cell r="G3470">
            <v>1.3</v>
          </cell>
          <cell r="H3470">
            <v>218.33333333333334</v>
          </cell>
          <cell r="I3470">
            <v>2.6666666666666665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0.10853904148419873</v>
          </cell>
          <cell r="G3480">
            <v>0.93709999999999993</v>
          </cell>
          <cell r="H3480">
            <v>16.680296553988345</v>
          </cell>
          <cell r="I3480">
            <v>0.25589091304413941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0.93709999999999993</v>
          </cell>
          <cell r="H3481">
            <v>21.134693929201145</v>
          </cell>
          <cell r="I3481">
            <v>0.25589091304413941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0.15968926751094206</v>
          </cell>
          <cell r="G3482">
            <v>0.98</v>
          </cell>
          <cell r="H3482">
            <v>21.764705882352942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0.34816945319596043</v>
          </cell>
          <cell r="G3484">
            <v>0.71050000000000002</v>
          </cell>
          <cell r="H3484">
            <v>8.4623504574243498</v>
          </cell>
          <cell r="I3484">
            <v>1.1259676284306828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0.77525000000000011</v>
          </cell>
          <cell r="H3485">
            <v>9.2067075137052559</v>
          </cell>
          <cell r="I3485">
            <v>1.0319251854240568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0.87525000000000008</v>
          </cell>
          <cell r="H3486">
            <v>11.782347900599827</v>
          </cell>
          <cell r="I3486">
            <v>2.656383890317052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10.948081264108351</v>
          </cell>
          <cell r="I3487">
            <v>1.0319251854240568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0.87525000000000008</v>
          </cell>
          <cell r="H3488">
            <v>11.782347900599827</v>
          </cell>
          <cell r="I3488">
            <v>2.656383890317052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10.948081264108351</v>
          </cell>
          <cell r="I3489">
            <v>1.0319251854240568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0.88525000000000009</v>
          </cell>
          <cell r="H3490">
            <v>11.782347900599827</v>
          </cell>
          <cell r="I3490">
            <v>2.656383890317052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0.26141930529470758</v>
          </cell>
          <cell r="G3491">
            <v>0.76</v>
          </cell>
          <cell r="H3491">
            <v>29.358552631578949</v>
          </cell>
          <cell r="I3491">
            <v>0.78947368421052633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30.113636363636363</v>
          </cell>
          <cell r="I3492">
            <v>0.77922077922077926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33.970588235294116</v>
          </cell>
          <cell r="I3494">
            <v>0.70588235294117652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32.33418367346939</v>
          </cell>
          <cell r="I3495">
            <v>0.61224489795918369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32.621951219512198</v>
          </cell>
          <cell r="I3496">
            <v>0.73170731707317072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32.33418367346939</v>
          </cell>
          <cell r="I3497">
            <v>0.61224489795918369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33.057228915662648</v>
          </cell>
          <cell r="I3498">
            <v>0.72289156626506024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5.8105165633165591E-3</v>
          </cell>
          <cell r="G3499">
            <v>0.76049999999999995</v>
          </cell>
          <cell r="H3499">
            <v>14.464168310322156</v>
          </cell>
          <cell r="I3499">
            <v>1.051939513477975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14.008277618592803</v>
          </cell>
          <cell r="I3500">
            <v>1.0187838268067493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0.79525000000000001</v>
          </cell>
          <cell r="H3501">
            <v>14.5813435211716</v>
          </cell>
          <cell r="I3501">
            <v>1.0187838268067493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0.79525000000000001</v>
          </cell>
          <cell r="H3502">
            <v>14.397988054071046</v>
          </cell>
          <cell r="I3502">
            <v>1.0059729644765796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0.79525000000000001</v>
          </cell>
          <cell r="H3503">
            <v>14.397988054071046</v>
          </cell>
          <cell r="I3503">
            <v>1.0059729644765796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2.6173414427116148E-3</v>
          </cell>
          <cell r="G3504">
            <v>0.79</v>
          </cell>
          <cell r="H3504">
            <v>17.827004219409282</v>
          </cell>
          <cell r="I3504">
            <v>0.17405063291139242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19.032921810699587</v>
          </cell>
          <cell r="I3505">
            <v>0.16975308641975309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19.817073170731707</v>
          </cell>
          <cell r="I3506">
            <v>0.1676829268292683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20.682730923694781</v>
          </cell>
          <cell r="I3507">
            <v>0.16566265060240964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30.898876404494381</v>
          </cell>
          <cell r="I3508">
            <v>0.1544943820224719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20.682730923694781</v>
          </cell>
          <cell r="I3509">
            <v>0.16566265060240964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30.898876404494381</v>
          </cell>
          <cell r="I3510">
            <v>0.1544943820224719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8.9739711723171398E-2</v>
          </cell>
          <cell r="G3511">
            <v>2.7256740914419697</v>
          </cell>
          <cell r="H3511">
            <v>67.777777777777771</v>
          </cell>
          <cell r="I3511">
            <v>1.4722222222222223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2.9894490035169987</v>
          </cell>
          <cell r="H3512">
            <v>81.388888888888886</v>
          </cell>
          <cell r="I3512">
            <v>1.4722222222222223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3.2239155920281362</v>
          </cell>
          <cell r="H3513">
            <v>81.388888888888886</v>
          </cell>
          <cell r="I3513">
            <v>1.4722222222222223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3.3118405627198126</v>
          </cell>
          <cell r="H3514">
            <v>83.611111111111114</v>
          </cell>
          <cell r="I3514">
            <v>1.4722222222222223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3.7221570926143022</v>
          </cell>
          <cell r="H3515">
            <v>102.77777777777777</v>
          </cell>
          <cell r="I3515">
            <v>1.4722222222222223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3.3411488862837047</v>
          </cell>
          <cell r="H3516">
            <v>80.277777777777771</v>
          </cell>
          <cell r="I3516">
            <v>1.4722222222222223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3.7221570926143022</v>
          </cell>
          <cell r="H3517">
            <v>102.77777777777777</v>
          </cell>
          <cell r="I3517">
            <v>1.4722222222222223</v>
          </cell>
          <cell r="J3517">
            <v>0</v>
          </cell>
          <cell r="K3517">
            <v>10.277777777777779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3.7221570926143022</v>
          </cell>
          <cell r="H3518">
            <v>102.77777777777777</v>
          </cell>
          <cell r="I3518">
            <v>1.4722222222222223</v>
          </cell>
          <cell r="J3518">
            <v>0</v>
          </cell>
          <cell r="K3518">
            <v>15.416666666666664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3.5169988276670576</v>
          </cell>
          <cell r="H3519">
            <v>94.064207650273232</v>
          </cell>
          <cell r="I3519">
            <v>1.4722222222222223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5.6151599466174117E-2</v>
          </cell>
          <cell r="G3520">
            <v>4.0445486518171165</v>
          </cell>
          <cell r="H3520">
            <v>545.83333333333337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4.1031652989449006</v>
          </cell>
          <cell r="H3521">
            <v>545.83333333333337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5.011723329425557</v>
          </cell>
          <cell r="H3522">
            <v>514.58333333333337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5.1582649472450184</v>
          </cell>
          <cell r="H3523">
            <v>530.20833333333337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6.0375146541617823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5.2754982415005864</v>
          </cell>
          <cell r="H3525">
            <v>514.58333333333337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6.4478311840562723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5.8616647127784294</v>
          </cell>
          <cell r="H3529">
            <v>514.58333333333337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7.0339976553341153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5.011723329425557</v>
          </cell>
          <cell r="H3531">
            <v>514.58333333333337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5.1582649472450184</v>
          </cell>
          <cell r="H3532">
            <v>530.20833333333337</v>
          </cell>
          <cell r="I3532">
            <v>3.125</v>
          </cell>
          <cell r="J3532">
            <v>146.77083333333334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6.0375146541617823</v>
          </cell>
          <cell r="H3533">
            <v>571.875</v>
          </cell>
          <cell r="I3533">
            <v>3.125</v>
          </cell>
          <cell r="J3533">
            <v>159.27083333333334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4.4069914330596412E-4</v>
          </cell>
          <cell r="G3534">
            <v>0.6</v>
          </cell>
          <cell r="H3534">
            <v>218.33333333333334</v>
          </cell>
          <cell r="I3534">
            <v>2.6666666666666665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1.1000000000000001</v>
          </cell>
          <cell r="H3536">
            <v>300</v>
          </cell>
          <cell r="I3536">
            <v>4.916666666666667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1.1000000000000001</v>
          </cell>
          <cell r="H3539">
            <v>300</v>
          </cell>
          <cell r="I3539">
            <v>4.916666666666667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1.1000000000000001</v>
          </cell>
          <cell r="H3543">
            <v>300</v>
          </cell>
          <cell r="I3543">
            <v>4.916666666666667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3.0582598501452676</v>
          </cell>
          <cell r="H3544">
            <v>39.583333333333336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3.5543191790470527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4.542790152403283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4.6658851113716295</v>
          </cell>
          <cell r="H3547">
            <v>70.833333333333329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4.8651817116060965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4.6658851113716295</v>
          </cell>
          <cell r="H3549">
            <v>70.833333333333329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4.9886508193858976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4.9886508193858976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4.8178066132425448</v>
          </cell>
          <cell r="H3553">
            <v>70.833333333333329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5.0970997502421129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3.0582598501452676</v>
          </cell>
          <cell r="H3555">
            <v>36.458333333333336</v>
          </cell>
          <cell r="I3555">
            <v>2.6666666666666665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3.1148205298431875</v>
          </cell>
          <cell r="H3556">
            <v>59.375</v>
          </cell>
          <cell r="I3556">
            <v>2.6666666666666665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3.7368112543962484</v>
          </cell>
          <cell r="H3557">
            <v>59.375</v>
          </cell>
          <cell r="I3557">
            <v>2.6666666666666665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4.5836862445541549</v>
          </cell>
          <cell r="H3558">
            <v>67.708333333333329</v>
          </cell>
          <cell r="I3558">
            <v>2.6666666666666665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5.8030480656506445</v>
          </cell>
          <cell r="H3559">
            <v>76.041666666666671</v>
          </cell>
          <cell r="I3559">
            <v>2.6666666666666665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4.5836862445541549</v>
          </cell>
          <cell r="H3560">
            <v>67.708333333333329</v>
          </cell>
          <cell r="I3560">
            <v>2.6666666666666665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6.063791082184582</v>
          </cell>
          <cell r="H3561">
            <v>76.041666666666671</v>
          </cell>
          <cell r="I3561">
            <v>2.6666666666666665</v>
          </cell>
          <cell r="J3561">
            <v>0</v>
          </cell>
          <cell r="K3561">
            <v>7.6041666666666679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6.063791082184582</v>
          </cell>
          <cell r="H3562">
            <v>76.041666666666671</v>
          </cell>
          <cell r="I3562">
            <v>2.6666666666666665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4.8847205939820251</v>
          </cell>
          <cell r="H3564">
            <v>67.708333333333329</v>
          </cell>
          <cell r="I3564">
            <v>2.6666666666666665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6.2803550494054594</v>
          </cell>
          <cell r="H3565">
            <v>76.041666666666671</v>
          </cell>
          <cell r="I3565">
            <v>2.6666666666666665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0.16817514563850644</v>
          </cell>
          <cell r="G3569">
            <v>3.0582598501452676</v>
          </cell>
          <cell r="H3569">
            <v>44.791666666666664</v>
          </cell>
          <cell r="I3569">
            <v>2.9166666666666665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3.1096364524023503</v>
          </cell>
          <cell r="H3570">
            <v>59.375</v>
          </cell>
          <cell r="I3570">
            <v>2.9166666666666665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3.6635404454865186</v>
          </cell>
          <cell r="H3571">
            <v>62.5</v>
          </cell>
          <cell r="I3571">
            <v>2.9166666666666665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4.3962485345838216</v>
          </cell>
          <cell r="H3572">
            <v>70.833333333333329</v>
          </cell>
          <cell r="I3572">
            <v>2.9166666666666665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4.4518972502114655</v>
          </cell>
          <cell r="H3573">
            <v>79.166666666666671</v>
          </cell>
          <cell r="I3573">
            <v>2.9166666666666665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4.3962485345838216</v>
          </cell>
          <cell r="H3574">
            <v>70.833333333333329</v>
          </cell>
          <cell r="I3574">
            <v>2.9166666666666665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4.4518972502114655</v>
          </cell>
          <cell r="H3575">
            <v>79.166666666666671</v>
          </cell>
          <cell r="I3575">
            <v>2.9166666666666665</v>
          </cell>
          <cell r="J3575">
            <v>0</v>
          </cell>
          <cell r="K3575">
            <v>7.9166666666666679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4.4518972502114655</v>
          </cell>
          <cell r="H3576">
            <v>79.166666666666671</v>
          </cell>
          <cell r="I3576">
            <v>2.9166666666666665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4.7434015436501817E-2</v>
          </cell>
          <cell r="G3577">
            <v>5.2492519815926224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5.7769363135135645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8.7924970691676432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9.7694411879640501</v>
          </cell>
          <cell r="H3580">
            <v>35.416666666666664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10.657572205051688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9.7694411879640501</v>
          </cell>
          <cell r="H3582">
            <v>35.416666666666664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10.990621336459554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10.990621336459554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0.46181238376369804</v>
          </cell>
          <cell r="G3585">
            <v>2.6963657678780772</v>
          </cell>
          <cell r="H3585">
            <v>66.111111111111114</v>
          </cell>
          <cell r="I3585">
            <v>2.6666666666666665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3.1066822977725672</v>
          </cell>
          <cell r="H3586">
            <v>94.722222222222229</v>
          </cell>
          <cell r="I3586">
            <v>2.6666666666666665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3.2825322391559202</v>
          </cell>
          <cell r="H3587">
            <v>94.722222222222229</v>
          </cell>
          <cell r="I3587">
            <v>2.6666666666666665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3.4290738569753807</v>
          </cell>
          <cell r="H3588">
            <v>101.38888888888889</v>
          </cell>
          <cell r="I3588">
            <v>2.6666666666666665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4.0738569753810081</v>
          </cell>
          <cell r="H3589">
            <v>272.22222222222223</v>
          </cell>
          <cell r="I3589">
            <v>2.6666666666666665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3.4876905041031656</v>
          </cell>
          <cell r="H3590">
            <v>99.166666666666671</v>
          </cell>
          <cell r="I3590">
            <v>2.6666666666666665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4.0738569753810081</v>
          </cell>
          <cell r="H3591">
            <v>272.22222222222223</v>
          </cell>
          <cell r="I3591">
            <v>2.6666666666666665</v>
          </cell>
          <cell r="J3591">
            <v>0</v>
          </cell>
          <cell r="K3591">
            <v>27.222222222222225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4.0738569753810081</v>
          </cell>
          <cell r="H3592">
            <v>272.22222222222223</v>
          </cell>
          <cell r="I3592">
            <v>2.6666666666666665</v>
          </cell>
          <cell r="J3592">
            <v>0</v>
          </cell>
          <cell r="K3592">
            <v>40.833333333333336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3.6342321219226261</v>
          </cell>
          <cell r="H3593">
            <v>113.77260981912146</v>
          </cell>
          <cell r="I3593">
            <v>2.6666666666666665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5.7080002076057103E-2</v>
          </cell>
          <cell r="G3594">
            <v>2.5498241500586163</v>
          </cell>
          <cell r="H3594">
            <v>21.666666666666668</v>
          </cell>
          <cell r="I3594">
            <v>0.95238095238095233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2.8722157092614307</v>
          </cell>
          <cell r="H3595">
            <v>25.238095238095237</v>
          </cell>
          <cell r="I3595">
            <v>0.95238095238095233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3.1652989449003521</v>
          </cell>
          <cell r="H3596">
            <v>27.142857142857142</v>
          </cell>
          <cell r="I3596">
            <v>0.95238095238095233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3.3704572098475967</v>
          </cell>
          <cell r="H3597">
            <v>41.428571428571431</v>
          </cell>
          <cell r="I3597">
            <v>0.95238095238095233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3.2239155920281362</v>
          </cell>
          <cell r="H3598">
            <v>38.571428571428569</v>
          </cell>
          <cell r="I3598">
            <v>0.95238095238095233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3.3704572098475967</v>
          </cell>
          <cell r="H3599">
            <v>41.428571428571431</v>
          </cell>
          <cell r="I3599">
            <v>0.95238095238095233</v>
          </cell>
          <cell r="J3599">
            <v>0</v>
          </cell>
          <cell r="K3599">
            <v>6.2142857142857144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3.3704572098475967</v>
          </cell>
          <cell r="H3600">
            <v>41.428571428571431</v>
          </cell>
          <cell r="I3600">
            <v>0.95238095238095233</v>
          </cell>
          <cell r="J3600">
            <v>0</v>
          </cell>
          <cell r="K3600">
            <v>6.2142857142857144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3.8100820633059791</v>
          </cell>
          <cell r="H3601">
            <v>61.904761904761905</v>
          </cell>
          <cell r="I3601">
            <v>0.95238095238095233</v>
          </cell>
          <cell r="J3601">
            <v>0</v>
          </cell>
          <cell r="K3601">
            <v>9.2857142857142847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0.10092779947850393</v>
          </cell>
          <cell r="G3602">
            <v>3.3411488862837047</v>
          </cell>
          <cell r="H3602">
            <v>58.333333333333336</v>
          </cell>
          <cell r="I3602">
            <v>2.1111111111111112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3.8100820633059791</v>
          </cell>
          <cell r="H3603">
            <v>58.333333333333336</v>
          </cell>
          <cell r="I3603">
            <v>2.1111111111111112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3.9566236811254396</v>
          </cell>
          <cell r="H3604">
            <v>59.722222222222221</v>
          </cell>
          <cell r="I3604">
            <v>2.1111111111111112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4.2497069167643611</v>
          </cell>
          <cell r="H3605">
            <v>63.888888888888886</v>
          </cell>
          <cell r="I3605">
            <v>2.1111111111111112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7.0339976553341153</v>
          </cell>
          <cell r="H3606">
            <v>141.66666666666666</v>
          </cell>
          <cell r="I3606">
            <v>2.1111111111111112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4.2497069167643611</v>
          </cell>
          <cell r="H3607">
            <v>63.888888888888886</v>
          </cell>
          <cell r="I3607">
            <v>2.1111111111111112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7.0339976553341153</v>
          </cell>
          <cell r="H3608">
            <v>141.66666666666666</v>
          </cell>
          <cell r="I3608">
            <v>2.1111111111111112</v>
          </cell>
          <cell r="J3608">
            <v>0</v>
          </cell>
          <cell r="K3608">
            <v>14.166666666666666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7.0339976553341153</v>
          </cell>
          <cell r="H3609">
            <v>141.66666666666666</v>
          </cell>
          <cell r="I3609">
            <v>2.1111111111111112</v>
          </cell>
          <cell r="J3609">
            <v>0</v>
          </cell>
          <cell r="K3609">
            <v>21.249999999999996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4.2497069167643611</v>
          </cell>
          <cell r="H3610">
            <v>63.888888888888886</v>
          </cell>
          <cell r="I3610">
            <v>2.1111111111111112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6.3658652253695E-3</v>
          </cell>
          <cell r="G3611">
            <v>0.7</v>
          </cell>
          <cell r="H3611">
            <v>104.16666666666667</v>
          </cell>
          <cell r="I3611">
            <v>4.583333333333333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1.1872778048711414E-2</v>
          </cell>
          <cell r="G3613">
            <v>1</v>
          </cell>
          <cell r="H3613">
            <v>72.916666666666671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79.166666666666671</v>
          </cell>
          <cell r="I3614">
            <v>3.5416666666666665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1.1000000000000001</v>
          </cell>
          <cell r="H3615">
            <v>77.083333333333329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77.083333333333329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77.083333333333329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11.340206185567011</v>
          </cell>
          <cell r="I3620">
            <v>6.8728522336769765E-2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14.948453608247423</v>
          </cell>
          <cell r="I3621">
            <v>6.8728522336769765E-2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14.948453608247423</v>
          </cell>
          <cell r="I3622">
            <v>6.8728522336769765E-2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1.6132594010374794E-3</v>
          </cell>
          <cell r="G3623">
            <v>2.5</v>
          </cell>
          <cell r="H3623">
            <v>267.692568159789</v>
          </cell>
          <cell r="I3623">
            <v>0.88056765842035867</v>
          </cell>
          <cell r="J3623">
            <v>26.769256815978903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0.88056765842035867</v>
          </cell>
          <cell r="J3624">
            <v>119.05274741843249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0.88056765842035867</v>
          </cell>
          <cell r="J3625">
            <v>26.769256815978903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214.2714635489539</v>
          </cell>
          <cell r="I3626">
            <v>0.73380638201696535</v>
          </cell>
          <cell r="J3626">
            <v>21.427146354895388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214.2714635489539</v>
          </cell>
          <cell r="I3627">
            <v>0.73380638201696535</v>
          </cell>
          <cell r="J3627">
            <v>55.710580522728016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214.2714635489539</v>
          </cell>
          <cell r="I3628">
            <v>0.73380638201696535</v>
          </cell>
          <cell r="J3628">
            <v>47.139721980769856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173.59762408858498</v>
          </cell>
          <cell r="I3629">
            <v>0.62897689887168462</v>
          </cell>
          <cell r="J3629">
            <v>17.359762408858497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2.1412017548510822E-2</v>
          </cell>
          <cell r="G3630">
            <v>2</v>
          </cell>
          <cell r="H3630">
            <v>281.42857142857144</v>
          </cell>
          <cell r="I3630">
            <v>2.2857142857142856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281.42857142857144</v>
          </cell>
          <cell r="I3631">
            <v>2.2857142857142856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2.4500000000000002</v>
          </cell>
          <cell r="H3632">
            <v>310</v>
          </cell>
          <cell r="I3632">
            <v>2.2857142857142856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267.14285714285717</v>
          </cell>
          <cell r="I3633">
            <v>2.2857142857142856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2.4500000000000002</v>
          </cell>
          <cell r="H3634">
            <v>310</v>
          </cell>
          <cell r="I3634">
            <v>2.2857142857142856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0.39847763080855136</v>
          </cell>
          <cell r="G3635">
            <v>0.97474999999999989</v>
          </cell>
          <cell r="H3635">
            <v>35.156696519952256</v>
          </cell>
          <cell r="I3635">
            <v>1.0633405374654747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0.97474999999999989</v>
          </cell>
          <cell r="H3636">
            <v>29.297247099960213</v>
          </cell>
          <cell r="I3636">
            <v>0.88611711455456221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5.2310654685494216</v>
          </cell>
          <cell r="I3637">
            <v>6.4184852374839535E-2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5.7535959974984365</v>
          </cell>
          <cell r="I3638">
            <v>6.2539086929330828E-2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6.3953488372093021</v>
          </cell>
          <cell r="I3639">
            <v>5.8139534883720929E-2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5.2260256075254773E-2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9.9496523615439934</v>
          </cell>
          <cell r="I3641">
            <v>4.7950131862862622E-2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53.246753246753244</v>
          </cell>
          <cell r="I3642">
            <v>1.3852813852813852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49.572649572649574</v>
          </cell>
          <cell r="I3643">
            <v>1.3675213675213675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69.662921348314612</v>
          </cell>
          <cell r="I3644">
            <v>1.1985018726591761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48.333333333333336</v>
          </cell>
          <cell r="I3645">
            <v>1.3333333333333333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68.131868131868131</v>
          </cell>
          <cell r="I3646">
            <v>1.1721611721611722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46.586345381526101</v>
          </cell>
          <cell r="I3647">
            <v>1.285140562248996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66.666666666666671</v>
          </cell>
          <cell r="I3648">
            <v>1.1469534050179211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0.57415758145523255</v>
          </cell>
          <cell r="G3649">
            <v>0.77</v>
          </cell>
          <cell r="H3649">
            <v>23.077853432748974</v>
          </cell>
          <cell r="I3649">
            <v>0.7191399086692315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29.444444444444443</v>
          </cell>
          <cell r="I3651">
            <v>0.55555555555555558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29.444444444444443</v>
          </cell>
          <cell r="I3653">
            <v>0.55555555555555558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4.339510786667727E-3</v>
          </cell>
          <cell r="G3654">
            <v>0.78</v>
          </cell>
          <cell r="H3654">
            <v>44.780219780219781</v>
          </cell>
          <cell r="I3654">
            <v>1.4652014652014651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44.755877034358051</v>
          </cell>
          <cell r="I3655">
            <v>1.4466546112115732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44.780219780219781</v>
          </cell>
          <cell r="I3656">
            <v>1.4652014652014651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62.767857142857146</v>
          </cell>
          <cell r="I3657">
            <v>1.4285714285714286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75.882352941176464</v>
          </cell>
          <cell r="I3658">
            <v>1.3445378151260505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0.86291172897573043</v>
          </cell>
          <cell r="G3659">
            <v>0.37430809149287547</v>
          </cell>
          <cell r="H3659">
            <v>4798.9330145229314</v>
          </cell>
          <cell r="I3659">
            <v>32.64580281988389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5061.5584767364226</v>
          </cell>
          <cell r="I3660">
            <v>34.432370590043696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0.40626810387690959</v>
          </cell>
          <cell r="H3661">
            <v>5061.5584767364226</v>
          </cell>
          <cell r="I3661">
            <v>34.432370590043696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0.42765063565990485</v>
          </cell>
          <cell r="H3662">
            <v>5061.5584767364226</v>
          </cell>
          <cell r="I3662">
            <v>34.432370590043696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0.4779624751493054</v>
          </cell>
          <cell r="H3663">
            <v>5509.1792944069903</v>
          </cell>
          <cell r="I3663">
            <v>34.432370590043696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0.45140900430767733</v>
          </cell>
          <cell r="H3664">
            <v>5061.5584767364226</v>
          </cell>
          <cell r="I3664">
            <v>34.432370590043696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0.50783512984613699</v>
          </cell>
          <cell r="H3665">
            <v>5509.1792944069903</v>
          </cell>
          <cell r="I3665">
            <v>34.432370590043696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0.4779624751493054</v>
          </cell>
          <cell r="H3666">
            <v>5061.5584767364226</v>
          </cell>
          <cell r="I3666">
            <v>34.432370590043696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0.54169080516921275</v>
          </cell>
          <cell r="H3667">
            <v>5509.1792944069903</v>
          </cell>
          <cell r="I3667">
            <v>34.432370590043696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0.13708827102426951</v>
          </cell>
          <cell r="G3668">
            <v>1.1519614143855001</v>
          </cell>
          <cell r="H3668">
            <v>6266.6914473879524</v>
          </cell>
          <cell r="I3668">
            <v>18.937803824524028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1.2555989801892915</v>
          </cell>
          <cell r="H3669">
            <v>6266.6914473879524</v>
          </cell>
          <cell r="I3669">
            <v>18.937803824524028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1.2756371740545605</v>
          </cell>
          <cell r="H3670">
            <v>6266.6914473879524</v>
          </cell>
          <cell r="I3670">
            <v>18.937803824524028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1.3427975589919237</v>
          </cell>
          <cell r="H3671">
            <v>6266.6914473879524</v>
          </cell>
          <cell r="I3671">
            <v>18.937803824524028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1.5008305122108097</v>
          </cell>
          <cell r="H3672">
            <v>6886.4741180087385</v>
          </cell>
          <cell r="I3672">
            <v>18.937803824524028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1.4174227415084442</v>
          </cell>
          <cell r="H3673">
            <v>6266.6914473879524</v>
          </cell>
          <cell r="I3673">
            <v>18.937803824524028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1.5945160285786506</v>
          </cell>
          <cell r="H3674">
            <v>6886.4741180087385</v>
          </cell>
          <cell r="I3674">
            <v>18.937803824524028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1.5945160285786506</v>
          </cell>
          <cell r="H3675">
            <v>6886.4741180087385</v>
          </cell>
          <cell r="I3675">
            <v>18.937803824524028</v>
          </cell>
          <cell r="J3675">
            <v>0</v>
          </cell>
          <cell r="K3675">
            <v>688.6474118008739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1.5945160285786506</v>
          </cell>
          <cell r="H3676">
            <v>6886.4741180087385</v>
          </cell>
          <cell r="I3676">
            <v>18.937803824524028</v>
          </cell>
          <cell r="J3676">
            <v>0</v>
          </cell>
          <cell r="K3676">
            <v>1032.9711177013107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1.5008305122108097</v>
          </cell>
          <cell r="H3677">
            <v>6266.6914473879524</v>
          </cell>
          <cell r="I3677">
            <v>18.937803824524028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1.7008495654060805</v>
          </cell>
          <cell r="H3678">
            <v>6886.4741180087385</v>
          </cell>
          <cell r="I3678">
            <v>18.937803824524028</v>
          </cell>
          <cell r="J3678">
            <v>0</v>
          </cell>
          <cell r="K3678">
            <v>1032.9711177013107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0.65558592958290496</v>
          </cell>
          <cell r="G3679">
            <v>0.7</v>
          </cell>
          <cell r="H3679">
            <v>52.560439969176251</v>
          </cell>
          <cell r="I3679">
            <v>0.4277070160240386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61.463082302713701</v>
          </cell>
          <cell r="I3680">
            <v>0.4277070160240386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0.20664843927922269</v>
          </cell>
          <cell r="G3681">
            <v>0.45</v>
          </cell>
          <cell r="H3681">
            <v>37.701581412489269</v>
          </cell>
          <cell r="I3681">
            <v>0.4277070160240386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0.13776562618614849</v>
          </cell>
          <cell r="G3682">
            <v>0.6</v>
          </cell>
          <cell r="H3682">
            <v>51.372364924665021</v>
          </cell>
          <cell r="I3682">
            <v>0.4277070160240386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9.085172922600479E-2</v>
          </cell>
          <cell r="G3683">
            <v>10</v>
          </cell>
          <cell r="H3683">
            <v>92.998482973791027</v>
          </cell>
          <cell r="I3683">
            <v>4.7852631976013074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76.103504888536023</v>
          </cell>
          <cell r="I3684">
            <v>4.5899646778998626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91.358177884712831</v>
          </cell>
          <cell r="I3685">
            <v>5.4606870986280347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83.436802453689495</v>
          </cell>
          <cell r="I3686">
            <v>4.602572767458625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6.0748151607831327E-2</v>
          </cell>
          <cell r="G3687">
            <v>41.1</v>
          </cell>
          <cell r="H3687">
            <v>93.39296921838816</v>
          </cell>
          <cell r="I3687">
            <v>1.8851992166924549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76.426325055964128</v>
          </cell>
          <cell r="I3688">
            <v>1.610394782596418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84.669763746009082</v>
          </cell>
          <cell r="I3689">
            <v>0.89858344507898613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44.556521739130432</v>
          </cell>
          <cell r="H3690">
            <v>78.621923478437012</v>
          </cell>
          <cell r="I3690">
            <v>0.85522357105803182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46.784347826086957</v>
          </cell>
          <cell r="H3691">
            <v>73.006071801405795</v>
          </cell>
          <cell r="I3691">
            <v>0.81395626690186407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81.891372024005392</v>
          </cell>
          <cell r="I3692">
            <v>8.721862953369051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67.01421605892422</v>
          </cell>
          <cell r="I3693">
            <v>7.1373673922823659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19.399999999999999</v>
          </cell>
          <cell r="H3694">
            <v>59.238487036634311</v>
          </cell>
          <cell r="I3694">
            <v>5.7838663075931454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55.007166534017578</v>
          </cell>
          <cell r="I3695">
            <v>5.5029391222448396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21.360937500000002</v>
          </cell>
          <cell r="H3696">
            <v>51.078083210159164</v>
          </cell>
          <cell r="I3696">
            <v>5.2356579575338422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3.8308021345657459E-2</v>
          </cell>
          <cell r="G3697">
            <v>13.5</v>
          </cell>
          <cell r="H3697">
            <v>81.891372024005392</v>
          </cell>
          <cell r="I3697">
            <v>8.340401476332211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67.01421605892422</v>
          </cell>
          <cell r="I3698">
            <v>7.0513536604675595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68.024927263257055</v>
          </cell>
          <cell r="I3699">
            <v>5.4943387327292035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14.343700000000002</v>
          </cell>
          <cell r="H3700">
            <v>64.165958983516646</v>
          </cell>
          <cell r="I3700">
            <v>5.2085910615201065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15.060885000000003</v>
          </cell>
          <cell r="H3701">
            <v>60.499332755887124</v>
          </cell>
          <cell r="I3701">
            <v>4.9372498808619874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86.304208059140237</v>
          </cell>
          <cell r="I3702">
            <v>9.1028550470379042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70.625374843813617</v>
          </cell>
          <cell r="I3703">
            <v>7.6441647818176586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73.557667646417997</v>
          </cell>
          <cell r="I3704">
            <v>12.040668458538761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69.319871650520071</v>
          </cell>
          <cell r="I3705">
            <v>11.40283091974578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65.358736127633222</v>
          </cell>
          <cell r="I3706">
            <v>10.799241326538027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15.054945054945055</v>
          </cell>
          <cell r="H3707">
            <v>509.766874839151</v>
          </cell>
          <cell r="I3707">
            <v>27.523251886627747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296.81135573825793</v>
          </cell>
          <cell r="I3708">
            <v>28.708206851793367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167.68996602559412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105.71169896351547</v>
          </cell>
          <cell r="I3710">
            <v>1.0422102711403398</v>
          </cell>
          <cell r="J3710">
            <v>0</v>
          </cell>
          <cell r="K3710">
            <v>10.571169896351549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105.71169896351547</v>
          </cell>
          <cell r="I3711">
            <v>1.0422102711403398</v>
          </cell>
          <cell r="J3711">
            <v>0</v>
          </cell>
          <cell r="K3711">
            <v>15.85675484452732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98.480901139606303</v>
          </cell>
          <cell r="I3712">
            <v>0.71672795842677472</v>
          </cell>
          <cell r="J3712">
            <v>0</v>
          </cell>
          <cell r="K3712">
            <v>14.772135170940945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3.6375646394299542E-2</v>
          </cell>
          <cell r="G3713">
            <v>41.6</v>
          </cell>
          <cell r="H3713">
            <v>19.766996212851847</v>
          </cell>
          <cell r="I3713">
            <v>1.4475999634765355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0.10904752170336349</v>
          </cell>
          <cell r="G3714">
            <v>59.001096914997611</v>
          </cell>
          <cell r="H3714">
            <v>31.107112877950648</v>
          </cell>
          <cell r="I3714">
            <v>0.84270712793396041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0.13231775638479526</v>
          </cell>
          <cell r="G3715">
            <v>50.116499999999995</v>
          </cell>
          <cell r="H3715">
            <v>23.290095653517316</v>
          </cell>
          <cell r="I3715">
            <v>1.0223612210273088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60.040593750000006</v>
          </cell>
          <cell r="H3716">
            <v>21.075279621034834</v>
          </cell>
          <cell r="I3716">
            <v>0.92224926317389644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60.040593750000006</v>
          </cell>
          <cell r="H3717">
            <v>20.853670722456549</v>
          </cell>
          <cell r="I3717">
            <v>0.91853297841089832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0.13231775638479526</v>
          </cell>
          <cell r="G3718">
            <v>58.185142857142857</v>
          </cell>
          <cell r="H3718">
            <v>23.739923911618586</v>
          </cell>
          <cell r="I3718">
            <v>1.1029769471832198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62.560191999999986</v>
          </cell>
          <cell r="H3719">
            <v>23.169511975391082</v>
          </cell>
          <cell r="I3719">
            <v>1.0813281055819752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63.587452952380957</v>
          </cell>
          <cell r="H3720">
            <v>22.555174941220358</v>
          </cell>
          <cell r="I3720">
            <v>1.058360427608555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7.3849177188068148E-3</v>
          </cell>
          <cell r="G3721">
            <v>151.13024118738406</v>
          </cell>
          <cell r="H3721">
            <v>24.675005760387791</v>
          </cell>
          <cell r="I3721">
            <v>1.6138223295769607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162.49400519480514</v>
          </cell>
          <cell r="H3722">
            <v>24.076955937004545</v>
          </cell>
          <cell r="I3722">
            <v>1.5792753591546116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165.16221546072973</v>
          </cell>
          <cell r="H3723">
            <v>23.43285273465316</v>
          </cell>
          <cell r="I3723">
            <v>1.542764572707114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0.1805615092873909</v>
          </cell>
          <cell r="G3724">
            <v>68.800000000000011</v>
          </cell>
          <cell r="H3724">
            <v>25.728873751825518</v>
          </cell>
          <cell r="I3724">
            <v>0.95197520430823357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73.973199999999977</v>
          </cell>
          <cell r="H3725">
            <v>25.079423471236673</v>
          </cell>
          <cell r="I3725">
            <v>0.93255791555735845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75.187866666666665</v>
          </cell>
          <cell r="H3726">
            <v>24.379961672002583</v>
          </cell>
          <cell r="I3726">
            <v>0.91199363322246163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178.70129870129873</v>
          </cell>
          <cell r="H3727">
            <v>26.519685829641755</v>
          </cell>
          <cell r="I3727">
            <v>1.4031762852516505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192.13818181818175</v>
          </cell>
          <cell r="H3728">
            <v>25.846861793058345</v>
          </cell>
          <cell r="I3728">
            <v>1.3717423105582471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195.29316017316017</v>
          </cell>
          <cell r="H3729">
            <v>25.122226320162898</v>
          </cell>
          <cell r="I3729">
            <v>1.3385842389507552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1.3168944712493998E-3</v>
          </cell>
          <cell r="G3730">
            <v>71.2</v>
          </cell>
          <cell r="H3730">
            <v>36.267274458920738</v>
          </cell>
          <cell r="I3730">
            <v>0.88866669837763734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74.405995000000004</v>
          </cell>
          <cell r="H3731">
            <v>35.488311267501004</v>
          </cell>
          <cell r="I3731">
            <v>0.76303104475159567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78.331812999999983</v>
          </cell>
          <cell r="H3732">
            <v>34.529354833923151</v>
          </cell>
          <cell r="I3732">
            <v>0.74664261354618167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79.618049666666678</v>
          </cell>
          <cell r="H3733">
            <v>33.496553074550093</v>
          </cell>
          <cell r="I3733">
            <v>0.72932502507222141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15.054945054945055</v>
          </cell>
          <cell r="H3734">
            <v>509.766874839151</v>
          </cell>
          <cell r="I3734">
            <v>27.523251886627747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321.89335003844536</v>
          </cell>
          <cell r="I3735">
            <v>42.001696420220298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124.59586655749499</v>
          </cell>
          <cell r="I3736">
            <v>7.6865611655615886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31.628465964377018</v>
          </cell>
          <cell r="I3737">
            <v>0.94442754506631377</v>
          </cell>
          <cell r="J3737">
            <v>0</v>
          </cell>
          <cell r="K3737">
            <v>3.1628465964377019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31.628465964377018</v>
          </cell>
          <cell r="I3738">
            <v>0.94442754506631377</v>
          </cell>
          <cell r="J3738">
            <v>0</v>
          </cell>
          <cell r="K3738">
            <v>4.7442698946565525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24.397668140467836</v>
          </cell>
          <cell r="I3739">
            <v>0.6189452323527489</v>
          </cell>
          <cell r="J3739">
            <v>0</v>
          </cell>
          <cell r="K3739">
            <v>3.6596502210701751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1.6947991446444249E-2</v>
          </cell>
          <cell r="G3740">
            <v>64.599999999999994</v>
          </cell>
          <cell r="H3740">
            <v>10.768508911922947</v>
          </cell>
          <cell r="I3740">
            <v>0.76262839250749126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1.7192731315651674E-2</v>
          </cell>
          <cell r="G3741">
            <v>59.9</v>
          </cell>
          <cell r="H3741">
            <v>13.984619853431363</v>
          </cell>
          <cell r="I3741">
            <v>0.85290975589273033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1.4452078468694597E-2</v>
          </cell>
          <cell r="G3742">
            <v>73.5</v>
          </cell>
          <cell r="H3742">
            <v>13.111528865443415</v>
          </cell>
          <cell r="I3742">
            <v>0.73486159902435544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1.1316329221329337E-2</v>
          </cell>
          <cell r="G3743">
            <v>83.1</v>
          </cell>
          <cell r="H3743">
            <v>13.887761511437242</v>
          </cell>
          <cell r="I3743">
            <v>0.76824555652708382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73.910953220338982</v>
          </cell>
          <cell r="H3744">
            <v>12.813298094832295</v>
          </cell>
          <cell r="I3744">
            <v>0.64224841199281879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79.314304000000007</v>
          </cell>
          <cell r="H3745">
            <v>12.540585485874045</v>
          </cell>
          <cell r="I3745">
            <v>0.65043008288380477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79.314304000000007</v>
          </cell>
          <cell r="H3746">
            <v>12.428449504981327</v>
          </cell>
          <cell r="I3746">
            <v>0.64387608062378132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69.599999999999994</v>
          </cell>
          <cell r="H3747">
            <v>14.735759576800188</v>
          </cell>
          <cell r="I3747">
            <v>0.56394435718973646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70.254995348837213</v>
          </cell>
          <cell r="H3748">
            <v>14.498514278793014</v>
          </cell>
          <cell r="I3748">
            <v>0.48101209350691232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71.308820279069764</v>
          </cell>
          <cell r="H3749">
            <v>13.985780932059672</v>
          </cell>
          <cell r="I3749">
            <v>0.46609915183236572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72.47973686821706</v>
          </cell>
          <cell r="H3750">
            <v>13.759839398423811</v>
          </cell>
          <cell r="I3750">
            <v>0.45965488856231362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15.054945054945055</v>
          </cell>
          <cell r="H3751">
            <v>509.766874839151</v>
          </cell>
          <cell r="I3751">
            <v>27.523251886627747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321.89335003844536</v>
          </cell>
          <cell r="I3752">
            <v>42.001696420220298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124.59586655749499</v>
          </cell>
          <cell r="I3753">
            <v>7.6865611655615886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31.628465964377018</v>
          </cell>
          <cell r="I3754">
            <v>0.94442754506631377</v>
          </cell>
          <cell r="J3754">
            <v>0</v>
          </cell>
          <cell r="K3754">
            <v>3.1628465964377019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31.628465964377018</v>
          </cell>
          <cell r="I3755">
            <v>0.94442754506631377</v>
          </cell>
          <cell r="J3755">
            <v>0</v>
          </cell>
          <cell r="K3755">
            <v>4.7442698946565525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24.397668140467836</v>
          </cell>
          <cell r="I3756">
            <v>0.6189452323527489</v>
          </cell>
          <cell r="J3756">
            <v>0</v>
          </cell>
          <cell r="K3756">
            <v>3.6596502210701751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1.3208789613572334E-2</v>
          </cell>
          <cell r="G3757">
            <v>24.9</v>
          </cell>
          <cell r="H3757">
            <v>65.623659471848953</v>
          </cell>
          <cell r="I3757">
            <v>1.1277504944989922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7.2607928448793491E-2</v>
          </cell>
          <cell r="G3758">
            <v>31.8</v>
          </cell>
          <cell r="H3758">
            <v>49.284085699355117</v>
          </cell>
          <cell r="I3758">
            <v>1.7800325016548759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34.012293333333332</v>
          </cell>
          <cell r="H3759">
            <v>111.15423165455991</v>
          </cell>
          <cell r="I3759">
            <v>2.8835593985093739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0.66900000000000004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51.223333333333322</v>
          </cell>
          <cell r="H3760">
            <v>87.066855239390549</v>
          </cell>
          <cell r="I3760">
            <v>1.8620595615647806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0.68600000000000005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52.760033333333325</v>
          </cell>
          <cell r="H3761">
            <v>83.930391471645976</v>
          </cell>
          <cell r="I3761">
            <v>1.7473537243607391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0.68600000000000005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54.467477777777766</v>
          </cell>
          <cell r="H3762">
            <v>80.652999864807356</v>
          </cell>
          <cell r="I3762">
            <v>1.6313703817438956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0.68600000000000005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1.380994857627167E-2</v>
          </cell>
          <cell r="G3763">
            <v>44.4</v>
          </cell>
          <cell r="H3763">
            <v>78.251651472240624</v>
          </cell>
          <cell r="I3763">
            <v>1.4699249951548816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55.465759124999998</v>
          </cell>
          <cell r="H3764">
            <v>109.84805980242103</v>
          </cell>
          <cell r="I3764">
            <v>1.4054863935944411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55.465759124999998</v>
          </cell>
          <cell r="H3765">
            <v>109.17122038462085</v>
          </cell>
          <cell r="I3765">
            <v>1.3928287401608184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55.465759124999998</v>
          </cell>
          <cell r="H3766">
            <v>108.41917658706507</v>
          </cell>
          <cell r="I3766">
            <v>1.3787646807901266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29.910586374710039</v>
          </cell>
          <cell r="I3767">
            <v>0.69216217975744099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69.599999999999994</v>
          </cell>
          <cell r="H3768">
            <v>14.735759576800188</v>
          </cell>
          <cell r="I3768">
            <v>0.56394435718973646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70.254995348837213</v>
          </cell>
          <cell r="H3769">
            <v>14.498514278793014</v>
          </cell>
          <cell r="I3769">
            <v>0.48101209350691232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71.308820279069764</v>
          </cell>
          <cell r="H3770">
            <v>13.985780932059672</v>
          </cell>
          <cell r="I3770">
            <v>0.46609915183236572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72.47973686821706</v>
          </cell>
          <cell r="H3771">
            <v>13.759839398423811</v>
          </cell>
          <cell r="I3771">
            <v>0.45965488856231362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15.054945054945055</v>
          </cell>
          <cell r="H3772">
            <v>509.766874839151</v>
          </cell>
          <cell r="I3772">
            <v>27.523251886627747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123.37109570979237</v>
          </cell>
          <cell r="I3773">
            <v>7.821710161244849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28.337752881271772</v>
          </cell>
          <cell r="I3774">
            <v>0.94008412101518968</v>
          </cell>
          <cell r="J3774">
            <v>0</v>
          </cell>
          <cell r="K3774">
            <v>2.8337752881271774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28.337752881271772</v>
          </cell>
          <cell r="I3775">
            <v>0.94008412101518968</v>
          </cell>
          <cell r="J3775">
            <v>0</v>
          </cell>
          <cell r="K3775">
            <v>4.2506629321907656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21.106955057362597</v>
          </cell>
          <cell r="I3776">
            <v>0.61460180830162481</v>
          </cell>
          <cell r="J3776">
            <v>0</v>
          </cell>
          <cell r="K3776">
            <v>3.1660432586043896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1.9813184420358499E-2</v>
          </cell>
          <cell r="G3777">
            <v>28.8</v>
          </cell>
          <cell r="H3777">
            <v>22.723936545965508</v>
          </cell>
          <cell r="I3777">
            <v>0.49266650966100967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2.4202642816264497E-2</v>
          </cell>
          <cell r="G3778">
            <v>41.8</v>
          </cell>
          <cell r="H3778">
            <v>25.315502482940353</v>
          </cell>
          <cell r="I3778">
            <v>0.89918655203525588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44.304566250000001</v>
          </cell>
          <cell r="H3779">
            <v>46.45065436593984</v>
          </cell>
          <cell r="I3779">
            <v>0.65491941165536471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0.67549999999999999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44.339850538755655</v>
          </cell>
          <cell r="H3780">
            <v>40.181668966817952</v>
          </cell>
          <cell r="I3780">
            <v>0.92953265988110545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0.66300000000000003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48.177331583333341</v>
          </cell>
          <cell r="H3781">
            <v>38.767820776612481</v>
          </cell>
          <cell r="I3781">
            <v>0.86182304710111424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0.66300000000000003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49.736468527777774</v>
          </cell>
          <cell r="H3782">
            <v>37.29044544724421</v>
          </cell>
          <cell r="I3782">
            <v>0.79486550907157061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0.66300000000000003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5.3705355574389831E-3</v>
          </cell>
          <cell r="G3783">
            <v>56.565382500000005</v>
          </cell>
          <cell r="H3783">
            <v>78.365614182794545</v>
          </cell>
          <cell r="I3783">
            <v>1.1078791437605595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56.565382500000005</v>
          </cell>
          <cell r="H3784">
            <v>78.365614182794545</v>
          </cell>
          <cell r="I3784">
            <v>1.1078791437605595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56.565382500000005</v>
          </cell>
          <cell r="H3785">
            <v>77.885876856599452</v>
          </cell>
          <cell r="I3785">
            <v>1.0974193679535218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56.565382500000005</v>
          </cell>
          <cell r="H3786">
            <v>77.352835383049324</v>
          </cell>
          <cell r="I3786">
            <v>1.0852388012383443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1.8479355909864837E-3</v>
          </cell>
          <cell r="G3787">
            <v>69.599999999999994</v>
          </cell>
          <cell r="H3787">
            <v>14.735759576800188</v>
          </cell>
          <cell r="I3787">
            <v>0.56394435718973646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70.254995348837213</v>
          </cell>
          <cell r="H3788">
            <v>14.498514278793014</v>
          </cell>
          <cell r="I3788">
            <v>0.48101209350691232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71.308820279069764</v>
          </cell>
          <cell r="H3789">
            <v>13.985780932059672</v>
          </cell>
          <cell r="I3789">
            <v>0.46609915183236572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72.47973686821706</v>
          </cell>
          <cell r="H3790">
            <v>13.759839398423811</v>
          </cell>
          <cell r="I3790">
            <v>0.45965488856231362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10.52990832907715</v>
          </cell>
          <cell r="I3791">
            <v>0.34924613772902946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75.485831158952649</v>
          </cell>
          <cell r="H3792">
            <v>10.192732436699623</v>
          </cell>
          <cell r="I3792">
            <v>0.21744254916312333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77.501367307259585</v>
          </cell>
          <cell r="H3793">
            <v>9.9154180761290291</v>
          </cell>
          <cell r="I3793">
            <v>0.21225219828173394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78.773967755654667</v>
          </cell>
          <cell r="H3794">
            <v>9.616748867113845</v>
          </cell>
          <cell r="I3794">
            <v>0.20679087632979709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15.054945054945055</v>
          </cell>
          <cell r="H3795">
            <v>509.766874839151</v>
          </cell>
          <cell r="I3795">
            <v>27.523251886627747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70.243907498936608</v>
          </cell>
          <cell r="I3796">
            <v>4.4008308033208738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25.826149437780238</v>
          </cell>
          <cell r="I3797">
            <v>0.93676904658364624</v>
          </cell>
          <cell r="J3797">
            <v>0</v>
          </cell>
          <cell r="K3797">
            <v>2.5826149437780241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25.826149437780238</v>
          </cell>
          <cell r="I3798">
            <v>0.93676904658364624</v>
          </cell>
          <cell r="J3798">
            <v>0</v>
          </cell>
          <cell r="K3798">
            <v>3.8739224156670353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18.595351613871063</v>
          </cell>
          <cell r="I3799">
            <v>0.61128673387008137</v>
          </cell>
          <cell r="J3799">
            <v>0</v>
          </cell>
          <cell r="K3799">
            <v>2.7893027420806593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2.6957796014067998</v>
          </cell>
          <cell r="H3800">
            <v>619.78267062078646</v>
          </cell>
          <cell r="I3800">
            <v>32.162834856171543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2.7029322075269961</v>
          </cell>
          <cell r="H3801">
            <v>604.24494350215946</v>
          </cell>
          <cell r="I3801">
            <v>31.356524233036318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3.0723329425556858</v>
          </cell>
          <cell r="H3802">
            <v>604.24494350215946</v>
          </cell>
          <cell r="I3802">
            <v>31.356524233036318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3.4137032695063176</v>
          </cell>
          <cell r="H3803">
            <v>664.66943785237549</v>
          </cell>
          <cell r="I3803">
            <v>31.356524233036318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3.4137032695063176</v>
          </cell>
          <cell r="H3804">
            <v>664.66943785237549</v>
          </cell>
          <cell r="I3804">
            <v>31.356524233036318</v>
          </cell>
          <cell r="J3804">
            <v>0</v>
          </cell>
          <cell r="K3804">
            <v>66.466943785237547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3.4137032695063176</v>
          </cell>
          <cell r="H3805">
            <v>664.66943785237549</v>
          </cell>
          <cell r="I3805">
            <v>31.356524233036318</v>
          </cell>
          <cell r="J3805">
            <v>0</v>
          </cell>
          <cell r="K3805">
            <v>99.700415677856327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17.819460726846426</v>
          </cell>
          <cell r="H3806">
            <v>31.824527374623184</v>
          </cell>
          <cell r="I3806">
            <v>0.30819236965627922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17.819460726846426</v>
          </cell>
          <cell r="H3807">
            <v>36.775009410675686</v>
          </cell>
          <cell r="I3807">
            <v>0.30819236965627922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20.249387189598213</v>
          </cell>
          <cell r="H3808">
            <v>36.775009410675686</v>
          </cell>
          <cell r="I3808">
            <v>0.30819236965627922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22.499319099553563</v>
          </cell>
          <cell r="H3809">
            <v>40.45251035174325</v>
          </cell>
          <cell r="I3809">
            <v>0.30819236965627922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22.499319099553563</v>
          </cell>
          <cell r="H3810">
            <v>40.45251035174325</v>
          </cell>
          <cell r="I3810">
            <v>0.30819236965627922</v>
          </cell>
          <cell r="J3810">
            <v>0</v>
          </cell>
          <cell r="K3810">
            <v>4.0452510351743252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22.499319099553563</v>
          </cell>
          <cell r="H3811">
            <v>40.45251035174325</v>
          </cell>
          <cell r="I3811">
            <v>0.30819236965627922</v>
          </cell>
          <cell r="J3811">
            <v>0</v>
          </cell>
          <cell r="K3811">
            <v>6.0678765527614873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2.4451515659018592</v>
          </cell>
          <cell r="H3812">
            <v>333.23816219827654</v>
          </cell>
          <cell r="I3812">
            <v>14.634089859558053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2.3022686055707791</v>
          </cell>
          <cell r="H3813">
            <v>606.70782529913572</v>
          </cell>
          <cell r="I3813">
            <v>16.77199522810902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2.4297055804262917</v>
          </cell>
          <cell r="H3814">
            <v>495.97799973841865</v>
          </cell>
          <cell r="I3814">
            <v>19.429698698763325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2.7846388184220561</v>
          </cell>
          <cell r="H3815">
            <v>504.99191223895275</v>
          </cell>
          <cell r="I3815">
            <v>19.429698698763325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3.0201793281812428</v>
          </cell>
          <cell r="H3816">
            <v>534.60491597315877</v>
          </cell>
          <cell r="I3816">
            <v>19.429698698763325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2.9577879849904392</v>
          </cell>
          <cell r="H3817">
            <v>504.99191223895275</v>
          </cell>
          <cell r="I3817">
            <v>19.429698698763325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3.7005439043589257</v>
          </cell>
          <cell r="H3818">
            <v>515.49355787064314</v>
          </cell>
          <cell r="I3818">
            <v>19.429698698763325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3.9981272178799649</v>
          </cell>
          <cell r="H3819">
            <v>564.8545629698441</v>
          </cell>
          <cell r="I3819">
            <v>19.429698698763325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0.60814666070448686</v>
          </cell>
          <cell r="G3820">
            <v>2.7294654660647026</v>
          </cell>
          <cell r="H3820">
            <v>537.83946641569082</v>
          </cell>
          <cell r="I3820">
            <v>21.902111646168553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2.7371008774960157</v>
          </cell>
          <cell r="H3821">
            <v>889.22791780727584</v>
          </cell>
          <cell r="I3821">
            <v>21.902111646168553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3.7459159111246767</v>
          </cell>
          <cell r="H3822">
            <v>808.02480133020379</v>
          </cell>
          <cell r="I3822">
            <v>158.10196829261727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7.3017276698970051</v>
          </cell>
          <cell r="H3823">
            <v>926.2843734974615</v>
          </cell>
          <cell r="I3823">
            <v>170.44023442071628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9.5845539588201394</v>
          </cell>
          <cell r="H3824">
            <v>1140.5951474719286</v>
          </cell>
          <cell r="I3824">
            <v>170.44023442071628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9.3611893203807774</v>
          </cell>
          <cell r="H3825">
            <v>954.07290470238536</v>
          </cell>
          <cell r="I3825">
            <v>170.44023442071628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12.287889690795057</v>
          </cell>
          <cell r="H3826">
            <v>1174.8130018960851</v>
          </cell>
          <cell r="I3826">
            <v>170.44023442071628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6.1381639335160269E-2</v>
          </cell>
          <cell r="G3827">
            <v>0.81120254306069073</v>
          </cell>
          <cell r="H3827">
            <v>1810.1406071019412</v>
          </cell>
          <cell r="I3827">
            <v>114.19144045100465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0.81517390310144133</v>
          </cell>
          <cell r="H3828">
            <v>2944.2046019127961</v>
          </cell>
          <cell r="I3828">
            <v>114.19144045100465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0.81203154050804294</v>
          </cell>
          <cell r="H3829">
            <v>1482.8366706742295</v>
          </cell>
          <cell r="I3829">
            <v>316.17163980011043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1.6690213260745328</v>
          </cell>
          <cell r="H3830">
            <v>1712.5346726838727</v>
          </cell>
          <cell r="I3830">
            <v>340.87626079125357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1.8757327080890973</v>
          </cell>
          <cell r="H3831">
            <v>2466.3502151906582</v>
          </cell>
          <cell r="I3831">
            <v>340.87626079125357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2.0108690675596783</v>
          </cell>
          <cell r="H3832">
            <v>1781.0360595912277</v>
          </cell>
          <cell r="I3832">
            <v>340.87626079125357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2.259918925408551</v>
          </cell>
          <cell r="H3833">
            <v>2565.0042237982771</v>
          </cell>
          <cell r="I3833">
            <v>340.87626079125357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0.13160981403738264</v>
          </cell>
          <cell r="G3834">
            <v>2.0269019559449619</v>
          </cell>
          <cell r="H3834">
            <v>1021.2137228656861</v>
          </cell>
          <cell r="I3834">
            <v>3.4432370590043693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2.7985485221363624</v>
          </cell>
          <cell r="H3835">
            <v>1202.9397618954185</v>
          </cell>
          <cell r="I3835">
            <v>3.8258189544492986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1.0135443307397858</v>
          </cell>
          <cell r="H3836">
            <v>4077.8317001759701</v>
          </cell>
          <cell r="I3836">
            <v>36.872496581722942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1.6063022734263792</v>
          </cell>
          <cell r="H3837">
            <v>4093.5841686235053</v>
          </cell>
          <cell r="I3837">
            <v>36.872496581722942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2.5860285497551891</v>
          </cell>
          <cell r="H3838">
            <v>4140.3756736203422</v>
          </cell>
          <cell r="I3838">
            <v>36.872496581722942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1.2441032117397841</v>
          </cell>
          <cell r="H3839">
            <v>4093.5841686235053</v>
          </cell>
          <cell r="I3839">
            <v>36.872496581722942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1.3622447958003447</v>
          </cell>
          <cell r="H3840">
            <v>4077.8317001759701</v>
          </cell>
          <cell r="I3840">
            <v>36.872496581722942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6.6817290203594254E-2</v>
          </cell>
          <cell r="G3841">
            <v>1.2278913298333249</v>
          </cell>
          <cell r="H3841">
            <v>1245.9784656973682</v>
          </cell>
          <cell r="I3841">
            <v>4.6953232622786851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1.426338413442751</v>
          </cell>
          <cell r="H3842">
            <v>1437.0615082043537</v>
          </cell>
          <cell r="I3842">
            <v>4.6953232622786851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0.60348883601531966</v>
          </cell>
          <cell r="H3843">
            <v>2349.0550966866008</v>
          </cell>
          <cell r="I3843">
            <v>20.48472032317941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0.89719357848649428</v>
          </cell>
          <cell r="H3844">
            <v>2356.8340934508155</v>
          </cell>
          <cell r="I3844">
            <v>20.48472032317941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1.5217783388943997</v>
          </cell>
          <cell r="H3845">
            <v>2392.8329399873724</v>
          </cell>
          <cell r="I3845">
            <v>20.48472032317941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1.0713403609986114</v>
          </cell>
          <cell r="H3846">
            <v>2356.8340934508155</v>
          </cell>
          <cell r="I3846">
            <v>20.48472032317941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1.168285287478634</v>
          </cell>
          <cell r="H3847">
            <v>2356.8340934508155</v>
          </cell>
          <cell r="I3847">
            <v>20.48472032317941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1.2754565743177872E-2</v>
          </cell>
          <cell r="G3848">
            <v>0.30713894324853225</v>
          </cell>
          <cell r="H3848">
            <v>1156.2472476540959</v>
          </cell>
          <cell r="I3848">
            <v>80.553397116839051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0.39090410958904109</v>
          </cell>
          <cell r="H3849">
            <v>2071.6096520469214</v>
          </cell>
          <cell r="I3849">
            <v>80.553397116839037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0.4617638751588759</v>
          </cell>
          <cell r="H3850">
            <v>2051.5535247374596</v>
          </cell>
          <cell r="I3850">
            <v>50.973424217033816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0.5118982387475538</v>
          </cell>
          <cell r="H3851">
            <v>2059.6515306905667</v>
          </cell>
          <cell r="I3851">
            <v>50.973424217033816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0.57572102686903537</v>
          </cell>
          <cell r="H3852">
            <v>2094.5352486424126</v>
          </cell>
          <cell r="I3852">
            <v>50.973424217033823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3.644579465650595E-2</v>
          </cell>
          <cell r="G3853">
            <v>0.78997204436829294</v>
          </cell>
          <cell r="H3853">
            <v>1388.492342492819</v>
          </cell>
          <cell r="I3853">
            <v>8.6080926475109241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2.5399773884022081</v>
          </cell>
          <cell r="H3854">
            <v>1182.4579948971102</v>
          </cell>
          <cell r="I3854">
            <v>4.1318844708052431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2.1370652598671356</v>
          </cell>
          <cell r="H3855">
            <v>1711.044546680763</v>
          </cell>
          <cell r="I3855">
            <v>17.558331705582351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3.0582598501452671</v>
          </cell>
          <cell r="H3856">
            <v>1783.7657743963853</v>
          </cell>
          <cell r="I3856">
            <v>17.558331705582351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5.4107674271800876</v>
          </cell>
          <cell r="H3857">
            <v>1845.6819516219387</v>
          </cell>
          <cell r="I3857">
            <v>17.558331705582351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8.2844235319692081E-2</v>
          </cell>
          <cell r="G3858">
            <v>0.5990621336459554</v>
          </cell>
          <cell r="H3858">
            <v>2721.1890479969866</v>
          </cell>
          <cell r="I3858">
            <v>14.756730252875869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2.115355475571941</v>
          </cell>
          <cell r="H3859">
            <v>865.7432946851784</v>
          </cell>
          <cell r="I3859">
            <v>4.304046323755462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2.5854344701434835</v>
          </cell>
          <cell r="H3860">
            <v>785.87437836817946</v>
          </cell>
          <cell r="I3860">
            <v>4.304046323755462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3.0362579807197618</v>
          </cell>
          <cell r="H3861">
            <v>916.60730760666013</v>
          </cell>
          <cell r="I3861">
            <v>4.304046323755462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3.3830850446496745</v>
          </cell>
          <cell r="H3862">
            <v>938.22131844614989</v>
          </cell>
          <cell r="I3862">
            <v>4.304046323755462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4.5307220191710913</v>
          </cell>
          <cell r="H3863">
            <v>1222.4713179507862</v>
          </cell>
          <cell r="I3863">
            <v>4.304046323755462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4.7691810728116755</v>
          </cell>
          <cell r="H3864">
            <v>1416.7841363881471</v>
          </cell>
          <cell r="I3864">
            <v>4.304046323755462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0.86173182577556184</v>
          </cell>
          <cell r="G3865">
            <v>0.37430809149287547</v>
          </cell>
          <cell r="H3865">
            <v>4798.9330145229314</v>
          </cell>
          <cell r="I3865">
            <v>32.64580281988389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5061.5584767364226</v>
          </cell>
          <cell r="I3866">
            <v>34.432370590043696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0.40626810387690959</v>
          </cell>
          <cell r="H3867">
            <v>5061.5584767364226</v>
          </cell>
          <cell r="I3867">
            <v>34.432370590043696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0.42765063565990485</v>
          </cell>
          <cell r="H3868">
            <v>5061.5584767364226</v>
          </cell>
          <cell r="I3868">
            <v>34.432370590043696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0.4779624751493054</v>
          </cell>
          <cell r="H3869">
            <v>5509.1792944069903</v>
          </cell>
          <cell r="I3869">
            <v>34.432370590043696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0.45140900430767733</v>
          </cell>
          <cell r="H3870">
            <v>5061.5584767364226</v>
          </cell>
          <cell r="I3870">
            <v>34.432370590043696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0.50783512984613699</v>
          </cell>
          <cell r="H3871">
            <v>5509.1792944069903</v>
          </cell>
          <cell r="I3871">
            <v>34.432370590043696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0.4779624751493054</v>
          </cell>
          <cell r="H3872">
            <v>5061.5584767364226</v>
          </cell>
          <cell r="I3872">
            <v>34.432370590043696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0.54169080516921275</v>
          </cell>
          <cell r="H3873">
            <v>5509.1792944069903</v>
          </cell>
          <cell r="I3873">
            <v>34.432370590043696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0.13826817422443816</v>
          </cell>
          <cell r="G3874">
            <v>1.1519614143855001</v>
          </cell>
          <cell r="H3874">
            <v>6266.6914473879524</v>
          </cell>
          <cell r="I3874">
            <v>18.937803824524028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1.2555989801892915</v>
          </cell>
          <cell r="H3875">
            <v>6266.6914473879524</v>
          </cell>
          <cell r="I3875">
            <v>18.937803824524028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1.2756371740545605</v>
          </cell>
          <cell r="H3876">
            <v>6266.6914473879524</v>
          </cell>
          <cell r="I3876">
            <v>18.937803824524028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1.3427975589919237</v>
          </cell>
          <cell r="H3877">
            <v>6266.6914473879524</v>
          </cell>
          <cell r="I3877">
            <v>18.937803824524028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1.5008305122108097</v>
          </cell>
          <cell r="H3878">
            <v>6886.4741180087385</v>
          </cell>
          <cell r="I3878">
            <v>18.937803824524028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1.4174227415084442</v>
          </cell>
          <cell r="H3879">
            <v>6266.6914473879524</v>
          </cell>
          <cell r="I3879">
            <v>18.937803824524028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1.5945160285786506</v>
          </cell>
          <cell r="H3880">
            <v>6886.4741180087385</v>
          </cell>
          <cell r="I3880">
            <v>18.937803824524028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1.5945160285786506</v>
          </cell>
          <cell r="H3881">
            <v>6886.4741180087385</v>
          </cell>
          <cell r="I3881">
            <v>18.937803824524028</v>
          </cell>
          <cell r="J3881">
            <v>0</v>
          </cell>
          <cell r="K3881">
            <v>688.6474118008739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1.5945160285786506</v>
          </cell>
          <cell r="H3882">
            <v>6886.4741180087385</v>
          </cell>
          <cell r="I3882">
            <v>18.937803824524028</v>
          </cell>
          <cell r="J3882">
            <v>0</v>
          </cell>
          <cell r="K3882">
            <v>1032.9711177013107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1.5008305122108097</v>
          </cell>
          <cell r="H3883">
            <v>6266.6914473879524</v>
          </cell>
          <cell r="I3883">
            <v>18.937803824524028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1.7008495654060805</v>
          </cell>
          <cell r="H3884">
            <v>6886.4741180087385</v>
          </cell>
          <cell r="I3884">
            <v>18.937803824524028</v>
          </cell>
          <cell r="J3884">
            <v>0</v>
          </cell>
          <cell r="K3884">
            <v>1032.9711177013107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3.6402821466864757E-2</v>
          </cell>
          <cell r="G3885">
            <v>10</v>
          </cell>
          <cell r="H3885">
            <v>92.998482973791027</v>
          </cell>
          <cell r="I3885">
            <v>4.7852631976013074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76.103504888536023</v>
          </cell>
          <cell r="I3886">
            <v>4.5899646778998626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91.358177884712831</v>
          </cell>
          <cell r="I3887">
            <v>5.4606870986280347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83.436802453689495</v>
          </cell>
          <cell r="I3888">
            <v>4.602572767458625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2.9730291037396106E-2</v>
          </cell>
          <cell r="G3889">
            <v>41.1</v>
          </cell>
          <cell r="H3889">
            <v>93.39296921838816</v>
          </cell>
          <cell r="I3889">
            <v>1.8851992166924549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76.426325055964128</v>
          </cell>
          <cell r="I3890">
            <v>1.610394782596418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84.669763746009082</v>
          </cell>
          <cell r="I3891">
            <v>0.89858344507898613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44.556521739130432</v>
          </cell>
          <cell r="H3892">
            <v>78.621923478437012</v>
          </cell>
          <cell r="I3892">
            <v>0.85522357105803182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46.784347826086957</v>
          </cell>
          <cell r="H3893">
            <v>73.006071801405795</v>
          </cell>
          <cell r="I3893">
            <v>0.81395626690186407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81.891372024005392</v>
          </cell>
          <cell r="I3894">
            <v>8.721862953369051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67.01421605892422</v>
          </cell>
          <cell r="I3895">
            <v>7.1373673922823659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19.399999999999999</v>
          </cell>
          <cell r="H3896">
            <v>59.238487036634311</v>
          </cell>
          <cell r="I3896">
            <v>5.7838663075931454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55.007166534017578</v>
          </cell>
          <cell r="I3897">
            <v>5.5029391222448396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21.360937500000002</v>
          </cell>
          <cell r="H3898">
            <v>51.078083210159164</v>
          </cell>
          <cell r="I3898">
            <v>5.2356579575338422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0.12895149489133825</v>
          </cell>
          <cell r="G3899">
            <v>13.5</v>
          </cell>
          <cell r="H3899">
            <v>81.891372024005392</v>
          </cell>
          <cell r="I3899">
            <v>8.340401476332211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67.01421605892422</v>
          </cell>
          <cell r="I3900">
            <v>7.0513536604675595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68.024927263257055</v>
          </cell>
          <cell r="I3901">
            <v>5.4943387327292035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14.343700000000002</v>
          </cell>
          <cell r="H3902">
            <v>64.165958983516646</v>
          </cell>
          <cell r="I3902">
            <v>5.2085910615201065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15.060885000000003</v>
          </cell>
          <cell r="H3903">
            <v>60.499332755887124</v>
          </cell>
          <cell r="I3903">
            <v>4.9372498808619874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86.304208059140237</v>
          </cell>
          <cell r="I3904">
            <v>9.1028550470379042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70.625374843813617</v>
          </cell>
          <cell r="I3905">
            <v>7.6441647818176586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73.557667646417997</v>
          </cell>
          <cell r="I3906">
            <v>12.040668458538761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69.319871650520071</v>
          </cell>
          <cell r="I3907">
            <v>11.40283091974578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65.358736127633222</v>
          </cell>
          <cell r="I3908">
            <v>10.799241326538027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15.054945054945055</v>
          </cell>
          <cell r="H3909">
            <v>509.766874839151</v>
          </cell>
          <cell r="I3909">
            <v>27.523251886627747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296.81135573825793</v>
          </cell>
          <cell r="I3910">
            <v>28.708206851793367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167.68996602559412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105.71169896351547</v>
          </cell>
          <cell r="I3912">
            <v>1.0422102711403398</v>
          </cell>
          <cell r="J3912">
            <v>0</v>
          </cell>
          <cell r="K3912">
            <v>10.571169896351549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105.71169896351547</v>
          </cell>
          <cell r="I3913">
            <v>1.0422102711403398</v>
          </cell>
          <cell r="J3913">
            <v>0</v>
          </cell>
          <cell r="K3913">
            <v>15.85675484452732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98.480901139606303</v>
          </cell>
          <cell r="I3914">
            <v>0.71672795842677472</v>
          </cell>
          <cell r="J3914">
            <v>0</v>
          </cell>
          <cell r="K3914">
            <v>14.772135170940945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2.8809527787884912E-2</v>
          </cell>
          <cell r="G3915">
            <v>41.6</v>
          </cell>
          <cell r="H3915">
            <v>19.766996212851847</v>
          </cell>
          <cell r="I3915">
            <v>1.4475999634765355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8.6365684685272226E-2</v>
          </cell>
          <cell r="G3916">
            <v>59.001096914997611</v>
          </cell>
          <cell r="H3916">
            <v>31.107112877950648</v>
          </cell>
          <cell r="I3916">
            <v>0.84270712793396041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9.5117910038106754E-2</v>
          </cell>
          <cell r="G3917">
            <v>50.116499999999995</v>
          </cell>
          <cell r="H3917">
            <v>23.290095653517316</v>
          </cell>
          <cell r="I3917">
            <v>1.0223612210273088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60.040593750000006</v>
          </cell>
          <cell r="H3918">
            <v>21.075279621034834</v>
          </cell>
          <cell r="I3918">
            <v>0.92224926317389644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60.040593750000006</v>
          </cell>
          <cell r="H3919">
            <v>20.853670722456549</v>
          </cell>
          <cell r="I3919">
            <v>0.91853297841089832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9.5117910038106754E-2</v>
          </cell>
          <cell r="G3920">
            <v>58.185142857142857</v>
          </cell>
          <cell r="H3920">
            <v>23.739923911618586</v>
          </cell>
          <cell r="I3920">
            <v>1.1029769471832198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62.560191999999986</v>
          </cell>
          <cell r="H3921">
            <v>23.169511975391082</v>
          </cell>
          <cell r="I3921">
            <v>1.0813281055819752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63.587452952380957</v>
          </cell>
          <cell r="H3922">
            <v>22.555174941220358</v>
          </cell>
          <cell r="I3922">
            <v>1.058360427608555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7.46679066071752E-4</v>
          </cell>
          <cell r="G3923">
            <v>151.13024118738406</v>
          </cell>
          <cell r="H3923">
            <v>24.675005760387791</v>
          </cell>
          <cell r="I3923">
            <v>1.6138223295769607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162.49400519480514</v>
          </cell>
          <cell r="H3924">
            <v>24.076955937004545</v>
          </cell>
          <cell r="I3924">
            <v>1.5792753591546116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165.16221546072973</v>
          </cell>
          <cell r="H3925">
            <v>23.43285273465316</v>
          </cell>
          <cell r="I3925">
            <v>1.542764572707114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0.15338668819633139</v>
          </cell>
          <cell r="G3926">
            <v>68.800000000000011</v>
          </cell>
          <cell r="H3926">
            <v>25.728873751825518</v>
          </cell>
          <cell r="I3926">
            <v>0.95197520430823357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73.973199999999977</v>
          </cell>
          <cell r="H3927">
            <v>25.079423471236673</v>
          </cell>
          <cell r="I3927">
            <v>0.93255791555735845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75.187866666666665</v>
          </cell>
          <cell r="H3928">
            <v>24.379961672002583</v>
          </cell>
          <cell r="I3928">
            <v>0.91199363322246163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178.70129870129873</v>
          </cell>
          <cell r="H3929">
            <v>26.519685829641755</v>
          </cell>
          <cell r="I3929">
            <v>1.4031762852516505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192.13818181818175</v>
          </cell>
          <cell r="H3930">
            <v>25.846861793058345</v>
          </cell>
          <cell r="I3930">
            <v>1.3717423105582471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195.29316017316017</v>
          </cell>
          <cell r="H3931">
            <v>25.122226320162898</v>
          </cell>
          <cell r="I3931">
            <v>1.3385842389507552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9.4666243797022511E-4</v>
          </cell>
          <cell r="G3932">
            <v>71.2</v>
          </cell>
          <cell r="H3932">
            <v>36.267274458920738</v>
          </cell>
          <cell r="I3932">
            <v>0.88866669837763734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74.405995000000004</v>
          </cell>
          <cell r="H3933">
            <v>35.488311267501004</v>
          </cell>
          <cell r="I3933">
            <v>0.76303104475159567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78.331812999999983</v>
          </cell>
          <cell r="H3934">
            <v>34.529354833923151</v>
          </cell>
          <cell r="I3934">
            <v>0.74664261354618167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79.618049666666678</v>
          </cell>
          <cell r="H3935">
            <v>33.496553074550093</v>
          </cell>
          <cell r="I3935">
            <v>0.72932502507222141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15.054945054945055</v>
          </cell>
          <cell r="H3936">
            <v>509.766874839151</v>
          </cell>
          <cell r="I3936">
            <v>27.523251886627747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321.89335003844536</v>
          </cell>
          <cell r="I3937">
            <v>42.001696420220298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124.59586655749499</v>
          </cell>
          <cell r="I3938">
            <v>7.6865611655615886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31.628465964377018</v>
          </cell>
          <cell r="I3939">
            <v>0.94442754506631377</v>
          </cell>
          <cell r="J3939">
            <v>0</v>
          </cell>
          <cell r="K3939">
            <v>3.1628465964377019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31.628465964377018</v>
          </cell>
          <cell r="I3940">
            <v>0.94442754506631377</v>
          </cell>
          <cell r="J3940">
            <v>0</v>
          </cell>
          <cell r="K3940">
            <v>4.7442698946565525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24.397668140467836</v>
          </cell>
          <cell r="I3941">
            <v>0.6189452323527489</v>
          </cell>
          <cell r="J3941">
            <v>0</v>
          </cell>
          <cell r="K3941">
            <v>3.6596502210701751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1.3422816607368594E-2</v>
          </cell>
          <cell r="G3942">
            <v>64.599999999999994</v>
          </cell>
          <cell r="H3942">
            <v>10.768508911922947</v>
          </cell>
          <cell r="I3942">
            <v>0.76262839250749126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1.3616650690378582E-2</v>
          </cell>
          <cell r="G3943">
            <v>59.9</v>
          </cell>
          <cell r="H3943">
            <v>13.984619853431363</v>
          </cell>
          <cell r="I3943">
            <v>0.85290975589273033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1.0389017598298052E-2</v>
          </cell>
          <cell r="G3944">
            <v>73.5</v>
          </cell>
          <cell r="H3944">
            <v>13.111528865443415</v>
          </cell>
          <cell r="I3944">
            <v>0.73486159902435544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9.6132019977542942E-3</v>
          </cell>
          <cell r="G3945">
            <v>83.1</v>
          </cell>
          <cell r="H3945">
            <v>13.887761511437242</v>
          </cell>
          <cell r="I3945">
            <v>0.76824555652708382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73.910953220338982</v>
          </cell>
          <cell r="H3946">
            <v>12.813298094832295</v>
          </cell>
          <cell r="I3946">
            <v>0.64224841199281879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79.314304000000007</v>
          </cell>
          <cell r="H3947">
            <v>12.540585485874045</v>
          </cell>
          <cell r="I3947">
            <v>0.65043008288380477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79.314304000000007</v>
          </cell>
          <cell r="H3948">
            <v>12.428449504981327</v>
          </cell>
          <cell r="I3948">
            <v>0.64387608062378132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69.599999999999994</v>
          </cell>
          <cell r="H3949">
            <v>14.735759576800188</v>
          </cell>
          <cell r="I3949">
            <v>0.56394435718973646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70.254995348837213</v>
          </cell>
          <cell r="H3950">
            <v>14.498514278793014</v>
          </cell>
          <cell r="I3950">
            <v>0.48101209350691232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71.308820279069764</v>
          </cell>
          <cell r="H3951">
            <v>13.985780932059672</v>
          </cell>
          <cell r="I3951">
            <v>0.46609915183236572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72.47973686821706</v>
          </cell>
          <cell r="H3952">
            <v>13.759839398423811</v>
          </cell>
          <cell r="I3952">
            <v>0.45965488856231362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15.054945054945055</v>
          </cell>
          <cell r="H3953">
            <v>509.766874839151</v>
          </cell>
          <cell r="I3953">
            <v>27.523251886627747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321.89335003844536</v>
          </cell>
          <cell r="I3954">
            <v>42.001696420220298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124.59586655749499</v>
          </cell>
          <cell r="I3955">
            <v>7.6865611655615886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31.628465964377018</v>
          </cell>
          <cell r="I3956">
            <v>0.94442754506631377</v>
          </cell>
          <cell r="J3956">
            <v>0</v>
          </cell>
          <cell r="K3956">
            <v>3.1628465964377019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31.628465964377018</v>
          </cell>
          <cell r="I3957">
            <v>0.94442754506631377</v>
          </cell>
          <cell r="J3957">
            <v>0</v>
          </cell>
          <cell r="K3957">
            <v>4.7442698946565525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24.397668140467836</v>
          </cell>
          <cell r="I3958">
            <v>0.6189452323527489</v>
          </cell>
          <cell r="J3958">
            <v>0</v>
          </cell>
          <cell r="K3958">
            <v>3.6596502210701751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1.5965876575200533E-2</v>
          </cell>
          <cell r="G3959">
            <v>24.9</v>
          </cell>
          <cell r="H3959">
            <v>65.623659471848953</v>
          </cell>
          <cell r="I3959">
            <v>1.1277504944989922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0.1679910904867136</v>
          </cell>
          <cell r="G3960">
            <v>31.8</v>
          </cell>
          <cell r="H3960">
            <v>49.284085699355117</v>
          </cell>
          <cell r="I3960">
            <v>1.7800325016548759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34.012293333333332</v>
          </cell>
          <cell r="H3961">
            <v>111.15423165455991</v>
          </cell>
          <cell r="I3961">
            <v>2.8835593985093739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0.66900000000000004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51.223333333333322</v>
          </cell>
          <cell r="H3962">
            <v>87.066855239390549</v>
          </cell>
          <cell r="I3962">
            <v>1.8620595615647806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0.68600000000000005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52.760033333333325</v>
          </cell>
          <cell r="H3963">
            <v>83.930391471645976</v>
          </cell>
          <cell r="I3963">
            <v>1.7473537243607391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0.68600000000000005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54.467477777777766</v>
          </cell>
          <cell r="H3964">
            <v>80.652999864807356</v>
          </cell>
          <cell r="I3964">
            <v>1.6313703817438956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0.68600000000000005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2.3149025889335366E-2</v>
          </cell>
          <cell r="G3965">
            <v>44.4</v>
          </cell>
          <cell r="H3965">
            <v>78.251651472240624</v>
          </cell>
          <cell r="I3965">
            <v>1.4699249951548816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55.465759124999998</v>
          </cell>
          <cell r="H3966">
            <v>109.84805980242103</v>
          </cell>
          <cell r="I3966">
            <v>1.4054863935944411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55.465759124999998</v>
          </cell>
          <cell r="H3967">
            <v>109.17122038462085</v>
          </cell>
          <cell r="I3967">
            <v>1.3928287401608184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55.465759124999998</v>
          </cell>
          <cell r="H3968">
            <v>108.41917658706507</v>
          </cell>
          <cell r="I3968">
            <v>1.3787646807901266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29.910586374710039</v>
          </cell>
          <cell r="I3969">
            <v>0.69216217975744099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69.599999999999994</v>
          </cell>
          <cell r="H3970">
            <v>14.735759576800188</v>
          </cell>
          <cell r="I3970">
            <v>0.56394435718973646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70.254995348837213</v>
          </cell>
          <cell r="H3971">
            <v>14.498514278793014</v>
          </cell>
          <cell r="I3971">
            <v>0.48101209350691232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71.308820279069764</v>
          </cell>
          <cell r="H3972">
            <v>13.985780932059672</v>
          </cell>
          <cell r="I3972">
            <v>0.46609915183236572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72.47973686821706</v>
          </cell>
          <cell r="H3973">
            <v>13.759839398423811</v>
          </cell>
          <cell r="I3973">
            <v>0.45965488856231362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15.054945054945055</v>
          </cell>
          <cell r="H3974">
            <v>509.766874839151</v>
          </cell>
          <cell r="I3974">
            <v>27.523251886627747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123.37109570979237</v>
          </cell>
          <cell r="I3975">
            <v>7.821710161244849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28.337752881271772</v>
          </cell>
          <cell r="I3976">
            <v>0.94008412101518968</v>
          </cell>
          <cell r="J3976">
            <v>0</v>
          </cell>
          <cell r="K3976">
            <v>2.8337752881271774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28.337752881271772</v>
          </cell>
          <cell r="I3977">
            <v>0.94008412101518968</v>
          </cell>
          <cell r="J3977">
            <v>0</v>
          </cell>
          <cell r="K3977">
            <v>4.2506629321907656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21.106955057362597</v>
          </cell>
          <cell r="I3978">
            <v>0.61460180830162481</v>
          </cell>
          <cell r="J3978">
            <v>0</v>
          </cell>
          <cell r="K3978">
            <v>3.1660432586043896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2.3948814862800795E-2</v>
          </cell>
          <cell r="G3979">
            <v>28.8</v>
          </cell>
          <cell r="H3979">
            <v>22.723936545965508</v>
          </cell>
          <cell r="I3979">
            <v>0.49266650966100967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5.5997030162237865E-2</v>
          </cell>
          <cell r="G3980">
            <v>41.8</v>
          </cell>
          <cell r="H3980">
            <v>25.315502482940353</v>
          </cell>
          <cell r="I3980">
            <v>0.89918655203525588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44.304566250000001</v>
          </cell>
          <cell r="H3981">
            <v>46.45065436593984</v>
          </cell>
          <cell r="I3981">
            <v>0.65491941165536471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0.67549999999999999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44.339850538755655</v>
          </cell>
          <cell r="H3982">
            <v>40.181668966817952</v>
          </cell>
          <cell r="I3982">
            <v>0.92953265988110545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0.66300000000000003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48.177331583333341</v>
          </cell>
          <cell r="H3983">
            <v>38.767820776612481</v>
          </cell>
          <cell r="I3983">
            <v>0.86182304710111424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0.66300000000000003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49.736468527777774</v>
          </cell>
          <cell r="H3984">
            <v>37.29044544724421</v>
          </cell>
          <cell r="I3984">
            <v>0.79486550907157061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0.66300000000000003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9.0023989569637548E-3</v>
          </cell>
          <cell r="G3985">
            <v>56.565382500000005</v>
          </cell>
          <cell r="H3985">
            <v>78.365614182794545</v>
          </cell>
          <cell r="I3985">
            <v>1.1078791437605595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56.565382500000005</v>
          </cell>
          <cell r="H3986">
            <v>78.365614182794545</v>
          </cell>
          <cell r="I3986">
            <v>1.1078791437605595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56.565382500000005</v>
          </cell>
          <cell r="H3987">
            <v>77.885876856599452</v>
          </cell>
          <cell r="I3987">
            <v>1.0974193679535218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56.565382500000005</v>
          </cell>
          <cell r="H3988">
            <v>77.352835383049324</v>
          </cell>
          <cell r="I3988">
            <v>1.0852388012383443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1.3284065276054371E-3</v>
          </cell>
          <cell r="G3989">
            <v>69.599999999999994</v>
          </cell>
          <cell r="H3989">
            <v>14.735759576800188</v>
          </cell>
          <cell r="I3989">
            <v>0.56394435718973646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70.254995348837213</v>
          </cell>
          <cell r="H3990">
            <v>14.498514278793014</v>
          </cell>
          <cell r="I3990">
            <v>0.48101209350691232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71.308820279069764</v>
          </cell>
          <cell r="H3991">
            <v>13.985780932059672</v>
          </cell>
          <cell r="I3991">
            <v>0.46609915183236572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72.47973686821706</v>
          </cell>
          <cell r="H3992">
            <v>13.759839398423811</v>
          </cell>
          <cell r="I3992">
            <v>0.45965488856231362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10.52990832907715</v>
          </cell>
          <cell r="I3993">
            <v>0.34924613772902946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75.485831158952649</v>
          </cell>
          <cell r="H3994">
            <v>10.192732436699623</v>
          </cell>
          <cell r="I3994">
            <v>0.21744254916312333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77.501367307259585</v>
          </cell>
          <cell r="H3995">
            <v>9.9154180761290291</v>
          </cell>
          <cell r="I3995">
            <v>0.21225219828173394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78.773967755654667</v>
          </cell>
          <cell r="H3996">
            <v>9.616748867113845</v>
          </cell>
          <cell r="I3996">
            <v>0.20679087632979709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15.054945054945055</v>
          </cell>
          <cell r="H3997">
            <v>509.766874839151</v>
          </cell>
          <cell r="I3997">
            <v>27.523251886627747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70.243907498936608</v>
          </cell>
          <cell r="I3998">
            <v>4.4008308033208738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25.826149437780238</v>
          </cell>
          <cell r="I3999">
            <v>0.93676904658364624</v>
          </cell>
          <cell r="J3999">
            <v>0</v>
          </cell>
          <cell r="K3999">
            <v>2.5826149437780241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25.826149437780238</v>
          </cell>
          <cell r="I4000">
            <v>0.93676904658364624</v>
          </cell>
          <cell r="J4000">
            <v>0</v>
          </cell>
          <cell r="K4000">
            <v>3.8739224156670353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18.595351613871063</v>
          </cell>
          <cell r="I4001">
            <v>0.61128673387008137</v>
          </cell>
          <cell r="J4001">
            <v>0</v>
          </cell>
          <cell r="K4001">
            <v>2.7893027420806593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2.6957796014067998</v>
          </cell>
          <cell r="H4002">
            <v>619.78267062078646</v>
          </cell>
          <cell r="I4002">
            <v>32.162834856171543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2.7029322075269961</v>
          </cell>
          <cell r="H4003">
            <v>604.24494350215946</v>
          </cell>
          <cell r="I4003">
            <v>31.356524233036318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3.0723329425556858</v>
          </cell>
          <cell r="H4004">
            <v>604.24494350215946</v>
          </cell>
          <cell r="I4004">
            <v>31.356524233036318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3.4137032695063176</v>
          </cell>
          <cell r="H4005">
            <v>664.66943785237549</v>
          </cell>
          <cell r="I4005">
            <v>31.356524233036318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3.4137032695063176</v>
          </cell>
          <cell r="H4006">
            <v>664.66943785237549</v>
          </cell>
          <cell r="I4006">
            <v>31.356524233036318</v>
          </cell>
          <cell r="J4006">
            <v>0</v>
          </cell>
          <cell r="K4006">
            <v>66.466943785237547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3.4137032695063176</v>
          </cell>
          <cell r="H4007">
            <v>664.66943785237549</v>
          </cell>
          <cell r="I4007">
            <v>31.356524233036318</v>
          </cell>
          <cell r="J4007">
            <v>0</v>
          </cell>
          <cell r="K4007">
            <v>99.700415677856327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17.819460726846426</v>
          </cell>
          <cell r="H4008">
            <v>31.824527374623184</v>
          </cell>
          <cell r="I4008">
            <v>0.30819236965627922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17.819460726846426</v>
          </cell>
          <cell r="H4009">
            <v>36.775009410675686</v>
          </cell>
          <cell r="I4009">
            <v>0.30819236965627922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20.249387189598213</v>
          </cell>
          <cell r="H4010">
            <v>36.775009410675686</v>
          </cell>
          <cell r="I4010">
            <v>0.30819236965627922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22.499319099553563</v>
          </cell>
          <cell r="H4011">
            <v>40.45251035174325</v>
          </cell>
          <cell r="I4011">
            <v>0.30819236965627922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22.499319099553563</v>
          </cell>
          <cell r="H4012">
            <v>40.45251035174325</v>
          </cell>
          <cell r="I4012">
            <v>0.30819236965627922</v>
          </cell>
          <cell r="J4012">
            <v>0</v>
          </cell>
          <cell r="K4012">
            <v>4.0452510351743252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22.499319099553563</v>
          </cell>
          <cell r="H4013">
            <v>40.45251035174325</v>
          </cell>
          <cell r="I4013">
            <v>0.30819236965627922</v>
          </cell>
          <cell r="J4013">
            <v>0</v>
          </cell>
          <cell r="K4013">
            <v>6.0678765527614873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2.4451515659018592</v>
          </cell>
          <cell r="H4014">
            <v>333.23816219827654</v>
          </cell>
          <cell r="I4014">
            <v>14.634089859558053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2.3022686055707791</v>
          </cell>
          <cell r="H4015">
            <v>606.70782529913572</v>
          </cell>
          <cell r="I4015">
            <v>16.77199522810902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2.4297055804262917</v>
          </cell>
          <cell r="H4016">
            <v>495.97799973841865</v>
          </cell>
          <cell r="I4016">
            <v>19.429698698763325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2.7846388184220561</v>
          </cell>
          <cell r="H4017">
            <v>504.99191223895275</v>
          </cell>
          <cell r="I4017">
            <v>19.429698698763325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3.0201793281812428</v>
          </cell>
          <cell r="H4018">
            <v>534.60491597315877</v>
          </cell>
          <cell r="I4018">
            <v>19.429698698763325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2.9577879849904392</v>
          </cell>
          <cell r="H4019">
            <v>504.99191223895275</v>
          </cell>
          <cell r="I4019">
            <v>19.429698698763325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3.7005439043589257</v>
          </cell>
          <cell r="H4020">
            <v>515.49355787064314</v>
          </cell>
          <cell r="I4020">
            <v>19.429698698763325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3.9981272178799649</v>
          </cell>
          <cell r="H4021">
            <v>564.8545629698441</v>
          </cell>
          <cell r="I4021">
            <v>19.429698698763325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0.78623620351923018</v>
          </cell>
          <cell r="G4022">
            <v>2.7294654660647026</v>
          </cell>
          <cell r="H4022">
            <v>537.83946641569082</v>
          </cell>
          <cell r="I4022">
            <v>21.902111646168553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2.7371008774960157</v>
          </cell>
          <cell r="H4023">
            <v>889.22791780727584</v>
          </cell>
          <cell r="I4023">
            <v>21.902111646168553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3.7459159111246767</v>
          </cell>
          <cell r="H4024">
            <v>808.02480133020379</v>
          </cell>
          <cell r="I4024">
            <v>158.10196829261727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7.3017276698970051</v>
          </cell>
          <cell r="H4025">
            <v>926.2843734974615</v>
          </cell>
          <cell r="I4025">
            <v>170.44023442071628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9.5845539588201394</v>
          </cell>
          <cell r="H4026">
            <v>1140.5951474719286</v>
          </cell>
          <cell r="I4026">
            <v>170.44023442071628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9.3611893203807774</v>
          </cell>
          <cell r="H4027">
            <v>954.07290470238536</v>
          </cell>
          <cell r="I4027">
            <v>170.44023442071628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12.287889690795057</v>
          </cell>
          <cell r="H4028">
            <v>1174.8130018960851</v>
          </cell>
          <cell r="I4028">
            <v>170.44023442071628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7.9356625950650364E-2</v>
          </cell>
          <cell r="G4029">
            <v>0.81120254306069073</v>
          </cell>
          <cell r="H4029">
            <v>1810.1406071019412</v>
          </cell>
          <cell r="I4029">
            <v>114.19144045100465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0.81517390310144133</v>
          </cell>
          <cell r="H4030">
            <v>2944.2046019127961</v>
          </cell>
          <cell r="I4030">
            <v>114.19144045100465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0.81203154050804294</v>
          </cell>
          <cell r="H4031">
            <v>1482.8366706742295</v>
          </cell>
          <cell r="I4031">
            <v>316.17163980011043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1.6690213260745328</v>
          </cell>
          <cell r="H4032">
            <v>1712.5346726838727</v>
          </cell>
          <cell r="I4032">
            <v>340.87626079125357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1.8757327080890973</v>
          </cell>
          <cell r="H4033">
            <v>2466.3502151906582</v>
          </cell>
          <cell r="I4033">
            <v>340.87626079125357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2.0108690675596783</v>
          </cell>
          <cell r="H4034">
            <v>1781.0360595912277</v>
          </cell>
          <cell r="I4034">
            <v>340.87626079125357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2.259918925408551</v>
          </cell>
          <cell r="H4035">
            <v>2565.0042237982771</v>
          </cell>
          <cell r="I4035">
            <v>340.87626079125357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3.9006988419790077E-2</v>
          </cell>
          <cell r="G4036">
            <v>2.0269019559449619</v>
          </cell>
          <cell r="H4036">
            <v>1021.2137228656861</v>
          </cell>
          <cell r="I4036">
            <v>3.4432370590043693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2.7985485221363624</v>
          </cell>
          <cell r="H4037">
            <v>1202.9397618954185</v>
          </cell>
          <cell r="I4037">
            <v>3.8258189544492986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1.0135443307397858</v>
          </cell>
          <cell r="H4038">
            <v>4077.8317001759701</v>
          </cell>
          <cell r="I4038">
            <v>36.872496581722942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1.6063022734263792</v>
          </cell>
          <cell r="H4039">
            <v>4093.5841686235053</v>
          </cell>
          <cell r="I4039">
            <v>36.872496581722942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2.5860285497551891</v>
          </cell>
          <cell r="H4040">
            <v>4140.3756736203422</v>
          </cell>
          <cell r="I4040">
            <v>36.872496581722942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1.2441032117397841</v>
          </cell>
          <cell r="H4041">
            <v>4093.5841686235053</v>
          </cell>
          <cell r="I4041">
            <v>36.872496581722942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1.3622447958003447</v>
          </cell>
          <cell r="H4042">
            <v>4077.8317001759701</v>
          </cell>
          <cell r="I4042">
            <v>36.872496581722942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1.9803547966970342E-2</v>
          </cell>
          <cell r="G4043">
            <v>1.2278913298333249</v>
          </cell>
          <cell r="H4043">
            <v>1245.9784656973682</v>
          </cell>
          <cell r="I4043">
            <v>4.6953232622786851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1.426338413442751</v>
          </cell>
          <cell r="H4044">
            <v>1437.0615082043537</v>
          </cell>
          <cell r="I4044">
            <v>4.6953232622786851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0.60348883601531966</v>
          </cell>
          <cell r="H4045">
            <v>2349.0550966866008</v>
          </cell>
          <cell r="I4045">
            <v>20.48472032317941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0.89719357848649428</v>
          </cell>
          <cell r="H4046">
            <v>2356.8340934508155</v>
          </cell>
          <cell r="I4046">
            <v>20.48472032317941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1.5217783388943997</v>
          </cell>
          <cell r="H4047">
            <v>2392.8329399873724</v>
          </cell>
          <cell r="I4047">
            <v>20.48472032317941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1.0713403609986114</v>
          </cell>
          <cell r="H4048">
            <v>2356.8340934508155</v>
          </cell>
          <cell r="I4048">
            <v>20.48472032317941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1.168285287478634</v>
          </cell>
          <cell r="H4049">
            <v>2356.8340934508155</v>
          </cell>
          <cell r="I4049">
            <v>20.48472032317941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0.30713894324853225</v>
          </cell>
          <cell r="H4050">
            <v>1156.2472476540959</v>
          </cell>
          <cell r="I4050">
            <v>80.553397116839051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0.39090410958904109</v>
          </cell>
          <cell r="H4051">
            <v>2071.6096520469214</v>
          </cell>
          <cell r="I4051">
            <v>80.553397116839037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0.4617638751588759</v>
          </cell>
          <cell r="H4052">
            <v>2051.5535247374596</v>
          </cell>
          <cell r="I4052">
            <v>50.973424217033816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0.5118982387475538</v>
          </cell>
          <cell r="H4053">
            <v>2059.6515306905667</v>
          </cell>
          <cell r="I4053">
            <v>50.973424217033816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0.57572102686903537</v>
          </cell>
          <cell r="H4054">
            <v>2094.5352486424126</v>
          </cell>
          <cell r="I4054">
            <v>50.973424217033823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1.0801935254711095E-2</v>
          </cell>
          <cell r="G4055">
            <v>0.78997204436829294</v>
          </cell>
          <cell r="H4055">
            <v>1388.492342492819</v>
          </cell>
          <cell r="I4055">
            <v>8.6080926475109241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2.5399773884022081</v>
          </cell>
          <cell r="H4056">
            <v>1182.4579948971102</v>
          </cell>
          <cell r="I4056">
            <v>4.1318844708052431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2.1370652598671356</v>
          </cell>
          <cell r="H4057">
            <v>1711.044546680763</v>
          </cell>
          <cell r="I4057">
            <v>17.558331705582351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3.0582598501452671</v>
          </cell>
          <cell r="H4058">
            <v>1783.7657743963853</v>
          </cell>
          <cell r="I4058">
            <v>17.558331705582351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5.4107674271800876</v>
          </cell>
          <cell r="H4059">
            <v>1845.6819516219387</v>
          </cell>
          <cell r="I4059">
            <v>17.558331705582351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6.4794698888647917E-2</v>
          </cell>
          <cell r="G4060">
            <v>0.5990621336459554</v>
          </cell>
          <cell r="H4060">
            <v>2721.1890479969866</v>
          </cell>
          <cell r="I4060">
            <v>14.756730252875869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2.115355475571941</v>
          </cell>
          <cell r="H4061">
            <v>865.7432946851784</v>
          </cell>
          <cell r="I4061">
            <v>4.304046323755462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2.5854344701434835</v>
          </cell>
          <cell r="H4062">
            <v>785.87437836817946</v>
          </cell>
          <cell r="I4062">
            <v>4.304046323755462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3.0362579807197618</v>
          </cell>
          <cell r="H4063">
            <v>916.60730760666013</v>
          </cell>
          <cell r="I4063">
            <v>4.304046323755462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3.3830850446496745</v>
          </cell>
          <cell r="H4064">
            <v>938.22131844614989</v>
          </cell>
          <cell r="I4064">
            <v>4.304046323755462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4.5307220191710913</v>
          </cell>
          <cell r="H4065">
            <v>1222.4713179507862</v>
          </cell>
          <cell r="I4065">
            <v>4.304046323755462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4.7691810728116755</v>
          </cell>
          <cell r="H4066">
            <v>1416.7841363881471</v>
          </cell>
          <cell r="I4066">
            <v>4.304046323755462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0.72412262731553056</v>
          </cell>
          <cell r="G4067">
            <v>0.37430809149287547</v>
          </cell>
          <cell r="H4067">
            <v>4798.9330145229314</v>
          </cell>
          <cell r="I4067">
            <v>32.64580281988389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5061.5584767364226</v>
          </cell>
          <cell r="I4068">
            <v>34.432370590043696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0.40626810387690959</v>
          </cell>
          <cell r="H4069">
            <v>5061.5584767364226</v>
          </cell>
          <cell r="I4069">
            <v>34.432370590043696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0.42765063565990485</v>
          </cell>
          <cell r="H4070">
            <v>5061.5584767364226</v>
          </cell>
          <cell r="I4070">
            <v>34.432370590043696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0.4779624751493054</v>
          </cell>
          <cell r="H4071">
            <v>5509.1792944069903</v>
          </cell>
          <cell r="I4071">
            <v>34.432370590043696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0.45140900430767733</v>
          </cell>
          <cell r="H4072">
            <v>5061.5584767364226</v>
          </cell>
          <cell r="I4072">
            <v>34.432370590043696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0.50783512984613699</v>
          </cell>
          <cell r="H4073">
            <v>5509.1792944069903</v>
          </cell>
          <cell r="I4073">
            <v>34.432370590043696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0.4779624751493054</v>
          </cell>
          <cell r="H4074">
            <v>5061.5584767364226</v>
          </cell>
          <cell r="I4074">
            <v>34.432370590043696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0.54169080516921275</v>
          </cell>
          <cell r="H4075">
            <v>5509.1792944069903</v>
          </cell>
          <cell r="I4075">
            <v>34.432370590043696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0.27587737268446944</v>
          </cell>
          <cell r="G4076">
            <v>1.1519614143855001</v>
          </cell>
          <cell r="H4076">
            <v>6266.6914473879524</v>
          </cell>
          <cell r="I4076">
            <v>18.937803824524028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1.2555989801892915</v>
          </cell>
          <cell r="H4077">
            <v>6266.6914473879524</v>
          </cell>
          <cell r="I4077">
            <v>18.937803824524028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1.2756371740545605</v>
          </cell>
          <cell r="H4078">
            <v>6266.6914473879524</v>
          </cell>
          <cell r="I4078">
            <v>18.937803824524028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1.3427975589919237</v>
          </cell>
          <cell r="H4079">
            <v>6266.6914473879524</v>
          </cell>
          <cell r="I4079">
            <v>18.937803824524028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1.5008305122108097</v>
          </cell>
          <cell r="H4080">
            <v>6886.4741180087385</v>
          </cell>
          <cell r="I4080">
            <v>18.937803824524028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1.4174227415084442</v>
          </cell>
          <cell r="H4081">
            <v>6266.6914473879524</v>
          </cell>
          <cell r="I4081">
            <v>18.937803824524028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1.5945160285786506</v>
          </cell>
          <cell r="H4082">
            <v>6886.4741180087385</v>
          </cell>
          <cell r="I4082">
            <v>18.937803824524028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1.5945160285786506</v>
          </cell>
          <cell r="H4083">
            <v>6886.4741180087385</v>
          </cell>
          <cell r="I4083">
            <v>18.937803824524028</v>
          </cell>
          <cell r="J4083">
            <v>0</v>
          </cell>
          <cell r="K4083">
            <v>688.6474118008739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1.5945160285786506</v>
          </cell>
          <cell r="H4084">
            <v>6886.4741180087385</v>
          </cell>
          <cell r="I4084">
            <v>18.937803824524028</v>
          </cell>
          <cell r="J4084">
            <v>0</v>
          </cell>
          <cell r="K4084">
            <v>1032.9711177013107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1.5008305122108097</v>
          </cell>
          <cell r="H4085">
            <v>6266.6914473879524</v>
          </cell>
          <cell r="I4085">
            <v>18.937803824524028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1.7008495654060805</v>
          </cell>
          <cell r="H4086">
            <v>6886.4741180087385</v>
          </cell>
          <cell r="I4086">
            <v>18.937803824524028</v>
          </cell>
          <cell r="J4086">
            <v>0</v>
          </cell>
          <cell r="K4086">
            <v>1032.9711177013107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0.1060536311724295</v>
          </cell>
          <cell r="G4087">
            <v>10</v>
          </cell>
          <cell r="H4087">
            <v>92.998482973791027</v>
          </cell>
          <cell r="I4087">
            <v>4.7852631976013074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76.103504888536023</v>
          </cell>
          <cell r="I4088">
            <v>4.5899646778998626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91.358177884712831</v>
          </cell>
          <cell r="I4089">
            <v>5.4606870986280347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83.436802453689495</v>
          </cell>
          <cell r="I4090">
            <v>4.602572767458625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8.0505681518873454E-2</v>
          </cell>
          <cell r="G4091">
            <v>41.1</v>
          </cell>
          <cell r="H4091">
            <v>93.39296921838816</v>
          </cell>
          <cell r="I4091">
            <v>1.8851992166924549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76.426325055964128</v>
          </cell>
          <cell r="I4092">
            <v>1.610394782596418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84.669763746009082</v>
          </cell>
          <cell r="I4093">
            <v>0.89858344507898613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44.556521739130432</v>
          </cell>
          <cell r="H4094">
            <v>78.621923478437012</v>
          </cell>
          <cell r="I4094">
            <v>0.85522357105803182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46.784347826086957</v>
          </cell>
          <cell r="H4095">
            <v>73.006071801405795</v>
          </cell>
          <cell r="I4095">
            <v>0.81395626690186407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81.891372024005392</v>
          </cell>
          <cell r="I4096">
            <v>8.721862953369051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67.01421605892422</v>
          </cell>
          <cell r="I4097">
            <v>7.1373673922823659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19.399999999999999</v>
          </cell>
          <cell r="H4098">
            <v>59.238487036634311</v>
          </cell>
          <cell r="I4098">
            <v>5.7838663075931454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55.007166534017578</v>
          </cell>
          <cell r="I4099">
            <v>5.5029391222448396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21.360937500000002</v>
          </cell>
          <cell r="H4100">
            <v>51.078083210159164</v>
          </cell>
          <cell r="I4100">
            <v>5.2356579575338422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2.7336376258197771E-2</v>
          </cell>
          <cell r="G4101">
            <v>13.5</v>
          </cell>
          <cell r="H4101">
            <v>81.891372024005392</v>
          </cell>
          <cell r="I4101">
            <v>8.340401476332211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67.01421605892422</v>
          </cell>
          <cell r="I4102">
            <v>7.0513536604675595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68.024927263257055</v>
          </cell>
          <cell r="I4103">
            <v>5.4943387327292035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14.343700000000002</v>
          </cell>
          <cell r="H4104">
            <v>64.165958983516646</v>
          </cell>
          <cell r="I4104">
            <v>5.2085910615201065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15.060885000000003</v>
          </cell>
          <cell r="H4105">
            <v>60.499332755887124</v>
          </cell>
          <cell r="I4105">
            <v>4.9372498808619874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86.304208059140237</v>
          </cell>
          <cell r="I4106">
            <v>9.1028550470379042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70.625374843813617</v>
          </cell>
          <cell r="I4107">
            <v>7.6441647818176586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73.557667646417997</v>
          </cell>
          <cell r="I4108">
            <v>12.040668458538761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69.319871650520071</v>
          </cell>
          <cell r="I4109">
            <v>11.40283091974578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65.358736127633222</v>
          </cell>
          <cell r="I4110">
            <v>10.799241326538027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15.054945054945055</v>
          </cell>
          <cell r="H4111">
            <v>509.766874839151</v>
          </cell>
          <cell r="I4111">
            <v>27.523251886627747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296.81135573825793</v>
          </cell>
          <cell r="I4112">
            <v>28.708206851793367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167.68996602559412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105.71169896351547</v>
          </cell>
          <cell r="I4114">
            <v>1.0422102711403398</v>
          </cell>
          <cell r="J4114">
            <v>0</v>
          </cell>
          <cell r="K4114">
            <v>10.571169896351549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105.71169896351547</v>
          </cell>
          <cell r="I4115">
            <v>1.0422102711403398</v>
          </cell>
          <cell r="J4115">
            <v>0</v>
          </cell>
          <cell r="K4115">
            <v>15.85675484452732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98.480901139606303</v>
          </cell>
          <cell r="I4116">
            <v>0.71672795842677472</v>
          </cell>
          <cell r="J4116">
            <v>0</v>
          </cell>
          <cell r="K4116">
            <v>14.772135170940945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2.8551630836426287E-2</v>
          </cell>
          <cell r="G4117">
            <v>41.6</v>
          </cell>
          <cell r="H4117">
            <v>19.766996212851847</v>
          </cell>
          <cell r="I4117">
            <v>1.4475999634765355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8.559255688689385E-2</v>
          </cell>
          <cell r="G4118">
            <v>59.001096914997611</v>
          </cell>
          <cell r="H4118">
            <v>31.107112877950648</v>
          </cell>
          <cell r="I4118">
            <v>0.84270712793396041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0.1295105421704853</v>
          </cell>
          <cell r="G4119">
            <v>50.116499999999995</v>
          </cell>
          <cell r="H4119">
            <v>23.290095653517316</v>
          </cell>
          <cell r="I4119">
            <v>1.0223612210273088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60.040593750000006</v>
          </cell>
          <cell r="H4120">
            <v>21.075279621034834</v>
          </cell>
          <cell r="I4120">
            <v>0.92224926317389644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60.040593750000006</v>
          </cell>
          <cell r="H4121">
            <v>20.853670722456549</v>
          </cell>
          <cell r="I4121">
            <v>0.91853297841089832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0.1295105421704853</v>
          </cell>
          <cell r="G4122">
            <v>58.185142857142857</v>
          </cell>
          <cell r="H4122">
            <v>23.739923911618586</v>
          </cell>
          <cell r="I4122">
            <v>1.1029769471832198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62.560191999999986</v>
          </cell>
          <cell r="H4123">
            <v>23.169511975391082</v>
          </cell>
          <cell r="I4123">
            <v>1.0813281055819752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63.587452952380957</v>
          </cell>
          <cell r="H4124">
            <v>22.555174941220358</v>
          </cell>
          <cell r="I4124">
            <v>1.058360427608555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2.3801357053789041E-2</v>
          </cell>
          <cell r="G4125">
            <v>151.13024118738406</v>
          </cell>
          <cell r="H4125">
            <v>24.675005760387791</v>
          </cell>
          <cell r="I4125">
            <v>1.6138223295769607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162.49400519480514</v>
          </cell>
          <cell r="H4126">
            <v>24.076955937004545</v>
          </cell>
          <cell r="I4126">
            <v>1.5792753591546116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165.16221546072973</v>
          </cell>
          <cell r="H4127">
            <v>23.43285273465316</v>
          </cell>
          <cell r="I4127">
            <v>1.542764572707114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0.24189519686724964</v>
          </cell>
          <cell r="G4128">
            <v>68.800000000000011</v>
          </cell>
          <cell r="H4128">
            <v>25.728873751825518</v>
          </cell>
          <cell r="I4128">
            <v>0.95197520430823357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73.973199999999977</v>
          </cell>
          <cell r="H4129">
            <v>25.079423471236673</v>
          </cell>
          <cell r="I4129">
            <v>0.93255791555735845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75.187866666666665</v>
          </cell>
          <cell r="H4130">
            <v>24.379961672002583</v>
          </cell>
          <cell r="I4130">
            <v>0.91199363322246163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178.70129870129873</v>
          </cell>
          <cell r="H4131">
            <v>26.519685829641755</v>
          </cell>
          <cell r="I4131">
            <v>1.4031762852516505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192.13818181818175</v>
          </cell>
          <cell r="H4132">
            <v>25.846861793058345</v>
          </cell>
          <cell r="I4132">
            <v>1.3717423105582471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195.29316017316017</v>
          </cell>
          <cell r="H4133">
            <v>25.122226320162898</v>
          </cell>
          <cell r="I4133">
            <v>1.3385842389507552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1.288955629332471E-3</v>
          </cell>
          <cell r="G4134">
            <v>71.2</v>
          </cell>
          <cell r="H4134">
            <v>36.267274458920738</v>
          </cell>
          <cell r="I4134">
            <v>0.88866669837763734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74.405995000000004</v>
          </cell>
          <cell r="H4135">
            <v>35.488311267501004</v>
          </cell>
          <cell r="I4135">
            <v>0.76303104475159567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78.331812999999983</v>
          </cell>
          <cell r="H4136">
            <v>34.529354833923151</v>
          </cell>
          <cell r="I4136">
            <v>0.74664261354618167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79.618049666666678</v>
          </cell>
          <cell r="H4137">
            <v>33.496553074550093</v>
          </cell>
          <cell r="I4137">
            <v>0.72932502507222141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15.054945054945055</v>
          </cell>
          <cell r="H4138">
            <v>509.766874839151</v>
          </cell>
          <cell r="I4138">
            <v>27.523251886627747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321.89335003844536</v>
          </cell>
          <cell r="I4139">
            <v>42.001696420220298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124.59586655749499</v>
          </cell>
          <cell r="I4140">
            <v>7.6865611655615886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31.628465964377018</v>
          </cell>
          <cell r="I4141">
            <v>0.94442754506631377</v>
          </cell>
          <cell r="J4141">
            <v>0</v>
          </cell>
          <cell r="K4141">
            <v>3.1628465964377019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31.628465964377018</v>
          </cell>
          <cell r="I4142">
            <v>0.94442754506631377</v>
          </cell>
          <cell r="J4142">
            <v>0</v>
          </cell>
          <cell r="K4142">
            <v>4.7442698946565525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24.397668140467836</v>
          </cell>
          <cell r="I4143">
            <v>0.6189452323527489</v>
          </cell>
          <cell r="J4143">
            <v>0</v>
          </cell>
          <cell r="K4143">
            <v>3.6596502210701751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1.3302658321244784E-2</v>
          </cell>
          <cell r="G4144">
            <v>64.599999999999994</v>
          </cell>
          <cell r="H4144">
            <v>10.768508911922947</v>
          </cell>
          <cell r="I4144">
            <v>0.76262839250749126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1.349475724151746E-2</v>
          </cell>
          <cell r="G4145">
            <v>59.9</v>
          </cell>
          <cell r="H4145">
            <v>13.984619853431363</v>
          </cell>
          <cell r="I4145">
            <v>0.85290975589273033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1.4145467464910192E-2</v>
          </cell>
          <cell r="G4146">
            <v>73.5</v>
          </cell>
          <cell r="H4146">
            <v>13.111528865443415</v>
          </cell>
          <cell r="I4146">
            <v>0.73486159902435544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1.5160294658653629E-2</v>
          </cell>
          <cell r="G4147">
            <v>83.1</v>
          </cell>
          <cell r="H4147">
            <v>13.887761511437242</v>
          </cell>
          <cell r="I4147">
            <v>0.76824555652708382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73.910953220338982</v>
          </cell>
          <cell r="H4148">
            <v>12.813298094832295</v>
          </cell>
          <cell r="I4148">
            <v>0.64224841199281879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79.314304000000007</v>
          </cell>
          <cell r="H4149">
            <v>12.540585485874045</v>
          </cell>
          <cell r="I4149">
            <v>0.65043008288380477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79.314304000000007</v>
          </cell>
          <cell r="H4150">
            <v>12.428449504981327</v>
          </cell>
          <cell r="I4150">
            <v>0.64387608062378132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69.599999999999994</v>
          </cell>
          <cell r="H4151">
            <v>14.735759576800188</v>
          </cell>
          <cell r="I4151">
            <v>0.56394435718973646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70.254995348837213</v>
          </cell>
          <cell r="H4152">
            <v>14.498514278793014</v>
          </cell>
          <cell r="I4152">
            <v>0.48101209350691232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71.308820279069764</v>
          </cell>
          <cell r="H4153">
            <v>13.985780932059672</v>
          </cell>
          <cell r="I4153">
            <v>0.46609915183236572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72.47973686821706</v>
          </cell>
          <cell r="H4154">
            <v>13.759839398423811</v>
          </cell>
          <cell r="I4154">
            <v>0.45965488856231362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15.054945054945055</v>
          </cell>
          <cell r="H4155">
            <v>509.766874839151</v>
          </cell>
          <cell r="I4155">
            <v>27.523251886627747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321.89335003844536</v>
          </cell>
          <cell r="I4156">
            <v>42.001696420220298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124.59586655749499</v>
          </cell>
          <cell r="I4157">
            <v>7.6865611655615886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31.628465964377018</v>
          </cell>
          <cell r="I4158">
            <v>0.94442754506631377</v>
          </cell>
          <cell r="J4158">
            <v>0</v>
          </cell>
          <cell r="K4158">
            <v>3.1628465964377019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31.628465964377018</v>
          </cell>
          <cell r="I4159">
            <v>0.94442754506631377</v>
          </cell>
          <cell r="J4159">
            <v>0</v>
          </cell>
          <cell r="K4159">
            <v>4.7442698946565525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24.397668140467836</v>
          </cell>
          <cell r="I4160">
            <v>0.6189452323527489</v>
          </cell>
          <cell r="J4160">
            <v>0</v>
          </cell>
          <cell r="K4160">
            <v>3.6596502210701751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1.2699345297957902E-2</v>
          </cell>
          <cell r="G4161">
            <v>24.9</v>
          </cell>
          <cell r="H4161">
            <v>65.623659471848953</v>
          </cell>
          <cell r="I4161">
            <v>1.1277504944989922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3.0499591817028028E-2</v>
          </cell>
          <cell r="G4162">
            <v>31.8</v>
          </cell>
          <cell r="H4162">
            <v>49.284085699355117</v>
          </cell>
          <cell r="I4162">
            <v>1.7800325016548759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34.012293333333332</v>
          </cell>
          <cell r="H4163">
            <v>111.15423165455991</v>
          </cell>
          <cell r="I4163">
            <v>2.8835593985093739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0.66900000000000004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51.223333333333322</v>
          </cell>
          <cell r="H4164">
            <v>87.066855239390549</v>
          </cell>
          <cell r="I4164">
            <v>1.8620595615647806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0.68600000000000005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52.760033333333325</v>
          </cell>
          <cell r="H4165">
            <v>83.930391471645976</v>
          </cell>
          <cell r="I4165">
            <v>1.7473537243607391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0.68600000000000005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54.467477777777766</v>
          </cell>
          <cell r="H4166">
            <v>80.652999864807356</v>
          </cell>
          <cell r="I4166">
            <v>1.6313703817438956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0.68600000000000005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1.1251537735314817E-2</v>
          </cell>
          <cell r="G4167">
            <v>44.4</v>
          </cell>
          <cell r="H4167">
            <v>78.251651472240624</v>
          </cell>
          <cell r="I4167">
            <v>1.4699249951548816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55.465759124999998</v>
          </cell>
          <cell r="H4168">
            <v>109.84805980242103</v>
          </cell>
          <cell r="I4168">
            <v>1.4054863935944411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55.465759124999998</v>
          </cell>
          <cell r="H4169">
            <v>109.17122038462085</v>
          </cell>
          <cell r="I4169">
            <v>1.3928287401608184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55.465759124999998</v>
          </cell>
          <cell r="H4170">
            <v>108.41917658706507</v>
          </cell>
          <cell r="I4170">
            <v>1.3787646807901266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29.910586374710039</v>
          </cell>
          <cell r="I4171">
            <v>0.69216217975744099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69.599999999999994</v>
          </cell>
          <cell r="H4172">
            <v>14.735759576800188</v>
          </cell>
          <cell r="I4172">
            <v>0.56394435718973646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70.254995348837213</v>
          </cell>
          <cell r="H4173">
            <v>14.498514278793014</v>
          </cell>
          <cell r="I4173">
            <v>0.48101209350691232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71.308820279069764</v>
          </cell>
          <cell r="H4174">
            <v>13.985780932059672</v>
          </cell>
          <cell r="I4174">
            <v>0.46609915183236572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72.47973686821706</v>
          </cell>
          <cell r="H4175">
            <v>13.759839398423811</v>
          </cell>
          <cell r="I4175">
            <v>0.45965488856231362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15.054945054945055</v>
          </cell>
          <cell r="H4176">
            <v>509.766874839151</v>
          </cell>
          <cell r="I4176">
            <v>27.523251886627747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123.37109570979237</v>
          </cell>
          <cell r="I4177">
            <v>7.821710161244849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28.337752881271772</v>
          </cell>
          <cell r="I4178">
            <v>0.94008412101518968</v>
          </cell>
          <cell r="J4178">
            <v>0</v>
          </cell>
          <cell r="K4178">
            <v>2.8337752881271774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28.337752881271772</v>
          </cell>
          <cell r="I4179">
            <v>0.94008412101518968</v>
          </cell>
          <cell r="J4179">
            <v>0</v>
          </cell>
          <cell r="K4179">
            <v>4.2506629321907656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21.106955057362597</v>
          </cell>
          <cell r="I4180">
            <v>0.61460180830162481</v>
          </cell>
          <cell r="J4180">
            <v>0</v>
          </cell>
          <cell r="K4180">
            <v>3.1660432586043896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1.904901794693685E-2</v>
          </cell>
          <cell r="G4181">
            <v>28.8</v>
          </cell>
          <cell r="H4181">
            <v>22.723936545965508</v>
          </cell>
          <cell r="I4181">
            <v>0.49266650966100967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1.0166530605676009E-2</v>
          </cell>
          <cell r="G4182">
            <v>41.8</v>
          </cell>
          <cell r="H4182">
            <v>25.315502482940353</v>
          </cell>
          <cell r="I4182">
            <v>0.89918655203525588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44.304566250000001</v>
          </cell>
          <cell r="H4183">
            <v>46.45065436593984</v>
          </cell>
          <cell r="I4183">
            <v>0.65491941165536471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0.67549999999999999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44.339850538755655</v>
          </cell>
          <cell r="H4184">
            <v>40.181668966817952</v>
          </cell>
          <cell r="I4184">
            <v>0.92953265988110545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0.66300000000000003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48.177331583333341</v>
          </cell>
          <cell r="H4185">
            <v>38.767820776612481</v>
          </cell>
          <cell r="I4185">
            <v>0.86182304710111424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0.66300000000000003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49.736468527777774</v>
          </cell>
          <cell r="H4186">
            <v>37.29044544724421</v>
          </cell>
          <cell r="I4186">
            <v>0.79486550907157061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0.66300000000000003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4.3755980081779848E-3</v>
          </cell>
          <cell r="G4187">
            <v>56.565382500000005</v>
          </cell>
          <cell r="H4187">
            <v>78.365614182794545</v>
          </cell>
          <cell r="I4187">
            <v>1.1078791437605595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56.565382500000005</v>
          </cell>
          <cell r="H4188">
            <v>78.365614182794545</v>
          </cell>
          <cell r="I4188">
            <v>1.1078791437605595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56.565382500000005</v>
          </cell>
          <cell r="H4189">
            <v>77.352835383049324</v>
          </cell>
          <cell r="I4189">
            <v>1.0852388012383443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56.565382500000005</v>
          </cell>
          <cell r="H4190">
            <v>77.352835383049324</v>
          </cell>
          <cell r="I4190">
            <v>1.0852388012383443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1.8087303384196206E-3</v>
          </cell>
          <cell r="G4191">
            <v>69.599999999999994</v>
          </cell>
          <cell r="H4191">
            <v>14.735759576800188</v>
          </cell>
          <cell r="I4191">
            <v>0.56394435718973646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70.254995348837213</v>
          </cell>
          <cell r="H4192">
            <v>14.498514278793014</v>
          </cell>
          <cell r="I4192">
            <v>0.48101209350691232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71.308820279069764</v>
          </cell>
          <cell r="H4193">
            <v>13.985780932059672</v>
          </cell>
          <cell r="I4193">
            <v>0.46609915183236572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72.47973686821706</v>
          </cell>
          <cell r="H4194">
            <v>13.759839398423811</v>
          </cell>
          <cell r="I4194">
            <v>0.45965488856231362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10.52990832907715</v>
          </cell>
          <cell r="I4195">
            <v>0.34924613772902946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75.485831158952649</v>
          </cell>
          <cell r="H4196">
            <v>10.192732436699623</v>
          </cell>
          <cell r="I4196">
            <v>0.21744254916312333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77.501367307259585</v>
          </cell>
          <cell r="H4197">
            <v>9.9154180761290291</v>
          </cell>
          <cell r="I4197">
            <v>0.21225219828173394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78.773967755654667</v>
          </cell>
          <cell r="H4198">
            <v>9.616748867113845</v>
          </cell>
          <cell r="I4198">
            <v>0.20679087632979709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15.054945054945055</v>
          </cell>
          <cell r="H4199">
            <v>509.766874839151</v>
          </cell>
          <cell r="I4199">
            <v>27.523251886627747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70.243907498936608</v>
          </cell>
          <cell r="I4200">
            <v>4.4008308033208738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25.826149437780238</v>
          </cell>
          <cell r="I4201">
            <v>0.93676904658364624</v>
          </cell>
          <cell r="J4201">
            <v>0</v>
          </cell>
          <cell r="K4201">
            <v>2.5826149437780241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25.826149437780238</v>
          </cell>
          <cell r="I4202">
            <v>0.93676904658364624</v>
          </cell>
          <cell r="J4202">
            <v>0</v>
          </cell>
          <cell r="K4202">
            <v>3.8739224156670353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18.595351613871063</v>
          </cell>
          <cell r="I4203">
            <v>0.61128673387008137</v>
          </cell>
          <cell r="J4203">
            <v>0</v>
          </cell>
          <cell r="K4203">
            <v>2.7893027420806593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2.6957796014067998</v>
          </cell>
          <cell r="H4204">
            <v>619.78267062078646</v>
          </cell>
          <cell r="I4204">
            <v>32.162834856171543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2.7029322075269961</v>
          </cell>
          <cell r="H4205">
            <v>604.24494350215946</v>
          </cell>
          <cell r="I4205">
            <v>31.356524233036318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3.0723329425556858</v>
          </cell>
          <cell r="H4206">
            <v>604.24494350215946</v>
          </cell>
          <cell r="I4206">
            <v>31.356524233036318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3.4137032695063176</v>
          </cell>
          <cell r="H4207">
            <v>664.66943785237549</v>
          </cell>
          <cell r="I4207">
            <v>31.356524233036318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3.4137032695063176</v>
          </cell>
          <cell r="H4208">
            <v>664.66943785237549</v>
          </cell>
          <cell r="I4208">
            <v>31.356524233036318</v>
          </cell>
          <cell r="J4208">
            <v>0</v>
          </cell>
          <cell r="K4208">
            <v>66.466943785237547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3.4137032695063176</v>
          </cell>
          <cell r="H4209">
            <v>664.66943785237549</v>
          </cell>
          <cell r="I4209">
            <v>31.356524233036318</v>
          </cell>
          <cell r="J4209">
            <v>0</v>
          </cell>
          <cell r="K4209">
            <v>99.700415677856327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17.819460726846426</v>
          </cell>
          <cell r="H4210">
            <v>31.824527374623184</v>
          </cell>
          <cell r="I4210">
            <v>0.30819236965627922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17.819460726846426</v>
          </cell>
          <cell r="H4211">
            <v>36.775009410675686</v>
          </cell>
          <cell r="I4211">
            <v>0.30819236965627922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20.249387189598213</v>
          </cell>
          <cell r="H4212">
            <v>36.775009410675686</v>
          </cell>
          <cell r="I4212">
            <v>0.30819236965627922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22.499319099553563</v>
          </cell>
          <cell r="H4213">
            <v>40.45251035174325</v>
          </cell>
          <cell r="I4213">
            <v>0.30819236965627922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22.499319099553563</v>
          </cell>
          <cell r="H4214">
            <v>40.45251035174325</v>
          </cell>
          <cell r="I4214">
            <v>0.30819236965627922</v>
          </cell>
          <cell r="J4214">
            <v>0</v>
          </cell>
          <cell r="K4214">
            <v>4.0452510351743252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22.499319099553563</v>
          </cell>
          <cell r="H4215">
            <v>40.45251035174325</v>
          </cell>
          <cell r="I4215">
            <v>0.30819236965627922</v>
          </cell>
          <cell r="J4215">
            <v>0</v>
          </cell>
          <cell r="K4215">
            <v>6.0678765527614873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2.4451515659018592</v>
          </cell>
          <cell r="H4216">
            <v>333.23816219827654</v>
          </cell>
          <cell r="I4216">
            <v>14.634089859558053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2.3022686055707791</v>
          </cell>
          <cell r="H4217">
            <v>606.70782529913572</v>
          </cell>
          <cell r="I4217">
            <v>16.77199522810902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2.4297055804262917</v>
          </cell>
          <cell r="H4218">
            <v>495.97799973841865</v>
          </cell>
          <cell r="I4218">
            <v>19.429698698763325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2.7846388184220561</v>
          </cell>
          <cell r="H4219">
            <v>504.99191223895275</v>
          </cell>
          <cell r="I4219">
            <v>19.429698698763325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3.0201793281812428</v>
          </cell>
          <cell r="H4220">
            <v>534.60491597315877</v>
          </cell>
          <cell r="I4220">
            <v>19.429698698763325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2.9577879849904392</v>
          </cell>
          <cell r="H4221">
            <v>504.99191223895275</v>
          </cell>
          <cell r="I4221">
            <v>19.429698698763325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3.7005439043589257</v>
          </cell>
          <cell r="H4222">
            <v>515.49355787064314</v>
          </cell>
          <cell r="I4222">
            <v>19.429698698763325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3.9981272178799649</v>
          </cell>
          <cell r="H4223">
            <v>564.8545629698441</v>
          </cell>
          <cell r="I4223">
            <v>19.429698698763325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0.60503929074438834</v>
          </cell>
          <cell r="G4224">
            <v>2.7294654660647026</v>
          </cell>
          <cell r="H4224">
            <v>537.83946641569082</v>
          </cell>
          <cell r="I4224">
            <v>21.902111646168553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2.7371008774960157</v>
          </cell>
          <cell r="H4225">
            <v>889.22791780727584</v>
          </cell>
          <cell r="I4225">
            <v>21.902111646168553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3.7459159111246767</v>
          </cell>
          <cell r="H4226">
            <v>808.02480133020379</v>
          </cell>
          <cell r="I4226">
            <v>158.10196829261727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7.3017276698970051</v>
          </cell>
          <cell r="H4227">
            <v>926.2843734974615</v>
          </cell>
          <cell r="I4227">
            <v>170.44023442071628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9.5845539588201394</v>
          </cell>
          <cell r="H4228">
            <v>1140.5951474719286</v>
          </cell>
          <cell r="I4228">
            <v>170.44023442071628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9.3611893203807774</v>
          </cell>
          <cell r="H4229">
            <v>954.07290470238536</v>
          </cell>
          <cell r="I4229">
            <v>170.44023442071628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12.287889690795057</v>
          </cell>
          <cell r="H4230">
            <v>1174.8130018960851</v>
          </cell>
          <cell r="I4230">
            <v>170.44023442071628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6.1068005347676514E-2</v>
          </cell>
          <cell r="G4231">
            <v>0.81120254306069073</v>
          </cell>
          <cell r="H4231">
            <v>1810.1406071019412</v>
          </cell>
          <cell r="I4231">
            <v>114.19144045100465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0.81517390310144133</v>
          </cell>
          <cell r="H4232">
            <v>2944.2046019127961</v>
          </cell>
          <cell r="I4232">
            <v>114.19144045100465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0.81203154050804294</v>
          </cell>
          <cell r="H4233">
            <v>1482.8366706742295</v>
          </cell>
          <cell r="I4233">
            <v>316.17163980011043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1.6690213260745328</v>
          </cell>
          <cell r="H4234">
            <v>1712.5346726838727</v>
          </cell>
          <cell r="I4234">
            <v>340.87626079125357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1.8757327080890973</v>
          </cell>
          <cell r="H4235">
            <v>2466.3502151906582</v>
          </cell>
          <cell r="I4235">
            <v>340.87626079125357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2.0108690675596783</v>
          </cell>
          <cell r="H4236">
            <v>1781.0360595912277</v>
          </cell>
          <cell r="I4236">
            <v>340.87626079125357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2.259918925408551</v>
          </cell>
          <cell r="H4237">
            <v>2565.0042237982771</v>
          </cell>
          <cell r="I4237">
            <v>340.87626079125357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0.15223552787547637</v>
          </cell>
          <cell r="G4238">
            <v>2.0269019559449619</v>
          </cell>
          <cell r="H4238">
            <v>1021.2137228656861</v>
          </cell>
          <cell r="I4238">
            <v>3.4432370590043693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2.7985485221363624</v>
          </cell>
          <cell r="H4239">
            <v>1202.9397618954185</v>
          </cell>
          <cell r="I4239">
            <v>3.8258189544492986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1.0135443307397858</v>
          </cell>
          <cell r="H4240">
            <v>4077.8317001759701</v>
          </cell>
          <cell r="I4240">
            <v>36.872496581722942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1.6063022734263792</v>
          </cell>
          <cell r="H4241">
            <v>4093.5841686235053</v>
          </cell>
          <cell r="I4241">
            <v>36.872496581722942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2.5860285497551891</v>
          </cell>
          <cell r="H4242">
            <v>4140.3756736203422</v>
          </cell>
          <cell r="I4242">
            <v>36.872496581722942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1.2441032117397841</v>
          </cell>
          <cell r="H4243">
            <v>4093.5841686235053</v>
          </cell>
          <cell r="I4243">
            <v>36.872496581722942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1.3622447958003447</v>
          </cell>
          <cell r="H4244">
            <v>4077.8317001759701</v>
          </cell>
          <cell r="I4244">
            <v>36.872496581722942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7.7288806459857237E-2</v>
          </cell>
          <cell r="G4245">
            <v>1.2278913298333249</v>
          </cell>
          <cell r="H4245">
            <v>1245.9784656973682</v>
          </cell>
          <cell r="I4245">
            <v>4.6953232622786851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1.426338413442751</v>
          </cell>
          <cell r="H4246">
            <v>1437.0615082043537</v>
          </cell>
          <cell r="I4246">
            <v>4.6953232622786851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0.60348883601531966</v>
          </cell>
          <cell r="H4247">
            <v>2349.0550966866008</v>
          </cell>
          <cell r="I4247">
            <v>20.48472032317941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0.89719357848649428</v>
          </cell>
          <cell r="H4248">
            <v>2356.8340934508155</v>
          </cell>
          <cell r="I4248">
            <v>20.48472032317941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1.5217783388943997</v>
          </cell>
          <cell r="H4249">
            <v>2392.8329399873724</v>
          </cell>
          <cell r="I4249">
            <v>20.48472032317941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1.0713403609986114</v>
          </cell>
          <cell r="H4250">
            <v>2356.8340934508155</v>
          </cell>
          <cell r="I4250">
            <v>20.48472032317941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1.168285287478634</v>
          </cell>
          <cell r="H4251">
            <v>2356.8340934508155</v>
          </cell>
          <cell r="I4251">
            <v>20.48472032317941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0.30713894324853225</v>
          </cell>
          <cell r="H4252">
            <v>1156.2472476540959</v>
          </cell>
          <cell r="I4252">
            <v>80.553397116839051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0.39090410958904109</v>
          </cell>
          <cell r="H4253">
            <v>2071.6096520469214</v>
          </cell>
          <cell r="I4253">
            <v>80.553397116839037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0.4617638751588759</v>
          </cell>
          <cell r="H4254">
            <v>2051.5535247374596</v>
          </cell>
          <cell r="I4254">
            <v>50.973424217033816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0.5118982387475538</v>
          </cell>
          <cell r="H4255">
            <v>2059.6515306905667</v>
          </cell>
          <cell r="I4255">
            <v>50.973424217033816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0.57572102686903537</v>
          </cell>
          <cell r="H4256">
            <v>2094.5352486424126</v>
          </cell>
          <cell r="I4256">
            <v>50.973424217033823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4.2157530796285765E-2</v>
          </cell>
          <cell r="G4257">
            <v>0.78997204436829294</v>
          </cell>
          <cell r="H4257">
            <v>1388.492342492819</v>
          </cell>
          <cell r="I4257">
            <v>8.6080926475109241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2.5399773884022081</v>
          </cell>
          <cell r="H4258">
            <v>1182.4579948971102</v>
          </cell>
          <cell r="I4258">
            <v>4.1318844708052431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2.1370652598671356</v>
          </cell>
          <cell r="H4259">
            <v>1711.044546680763</v>
          </cell>
          <cell r="I4259">
            <v>17.558331705582351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3.0582598501452671</v>
          </cell>
          <cell r="H4260">
            <v>1783.7657743963853</v>
          </cell>
          <cell r="I4260">
            <v>17.558331705582351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5.4107674271800876</v>
          </cell>
          <cell r="H4261">
            <v>1845.6819516219387</v>
          </cell>
          <cell r="I4261">
            <v>17.558331705582351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6.2210838776315655E-2</v>
          </cell>
          <cell r="G4262">
            <v>0.5990621336459554</v>
          </cell>
          <cell r="H4262">
            <v>2721.1890479969866</v>
          </cell>
          <cell r="I4262">
            <v>14.756730252875869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2.115355475571941</v>
          </cell>
          <cell r="H4263">
            <v>865.7432946851784</v>
          </cell>
          <cell r="I4263">
            <v>4.304046323755462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2.5854344701434835</v>
          </cell>
          <cell r="H4264">
            <v>785.87437836817946</v>
          </cell>
          <cell r="I4264">
            <v>4.304046323755462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3.0362579807197618</v>
          </cell>
          <cell r="H4265">
            <v>916.60730760666013</v>
          </cell>
          <cell r="I4265">
            <v>4.304046323755462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3.3830850446496745</v>
          </cell>
          <cell r="H4266">
            <v>938.22131844614989</v>
          </cell>
          <cell r="I4266">
            <v>4.304046323755462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4.5307220191710913</v>
          </cell>
          <cell r="H4267">
            <v>1222.4713179507862</v>
          </cell>
          <cell r="I4267">
            <v>4.304046323755462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4.7691810728116755</v>
          </cell>
          <cell r="H4268">
            <v>1416.7841363881471</v>
          </cell>
          <cell r="I4268">
            <v>4.304046323755462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72.400000000000006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1.0550559999999999E-6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3.4119999999999999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topLeftCell="A9" zoomScaleNormal="100" workbookViewId="0">
      <selection activeCell="B23" sqref="B23:D23"/>
    </sheetView>
  </sheetViews>
  <sheetFormatPr defaultColWidth="8.85546875" defaultRowHeight="15" x14ac:dyDescent="0.25"/>
  <cols>
    <col min="1" max="4" width="21.7109375" style="131" customWidth="1"/>
    <col min="5" max="6" width="14.140625" style="131" customWidth="1"/>
    <col min="7" max="7" width="12.140625" style="131" customWidth="1"/>
    <col min="8" max="10" width="8.140625" style="131" customWidth="1"/>
    <col min="11" max="11" width="9.7109375" style="131" customWidth="1"/>
    <col min="12" max="12" width="8.140625" style="131" customWidth="1"/>
    <col min="13" max="13" width="10" style="131" customWidth="1"/>
    <col min="14" max="14" width="11.42578125" style="131" customWidth="1"/>
    <col min="15" max="15" width="13.42578125" style="131" customWidth="1"/>
    <col min="16" max="16384" width="8.85546875" style="131"/>
  </cols>
  <sheetData>
    <row r="1" spans="1:26" x14ac:dyDescent="0.25">
      <c r="A1" s="129"/>
      <c r="B1" s="129"/>
      <c r="C1" s="129"/>
      <c r="D1" s="129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</row>
    <row r="2" spans="1:26" x14ac:dyDescent="0.25">
      <c r="A2" s="129"/>
      <c r="B2" s="129"/>
      <c r="C2" s="129"/>
      <c r="D2" s="129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</row>
    <row r="3" spans="1:26" x14ac:dyDescent="0.25">
      <c r="A3" s="129"/>
      <c r="B3" s="129"/>
      <c r="C3" s="129"/>
      <c r="D3" s="129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</row>
    <row r="4" spans="1:26" x14ac:dyDescent="0.25">
      <c r="A4" s="129"/>
      <c r="B4" s="129"/>
      <c r="C4" s="129"/>
      <c r="D4" s="129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</row>
    <row r="5" spans="1:26" x14ac:dyDescent="0.25">
      <c r="A5" s="129"/>
      <c r="B5" s="129"/>
      <c r="C5" s="129"/>
      <c r="D5" s="129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</row>
    <row r="6" spans="1:26" x14ac:dyDescent="0.25">
      <c r="A6" s="129"/>
      <c r="B6" s="129"/>
      <c r="C6" s="129"/>
      <c r="D6" s="129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</row>
    <row r="7" spans="1:26" x14ac:dyDescent="0.25">
      <c r="A7" s="129"/>
      <c r="B7" s="129"/>
      <c r="C7" s="129"/>
      <c r="D7" s="129"/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</row>
    <row r="8" spans="1:26" x14ac:dyDescent="0.25">
      <c r="A8" s="129"/>
      <c r="B8" s="129"/>
      <c r="C8" s="129"/>
      <c r="D8" s="129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</row>
    <row r="9" spans="1:26" x14ac:dyDescent="0.25">
      <c r="A9" s="129"/>
      <c r="B9" s="129"/>
      <c r="C9" s="129"/>
      <c r="D9" s="129"/>
      <c r="E9" s="130"/>
      <c r="F9" s="130"/>
      <c r="G9" s="130"/>
      <c r="H9" s="130"/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</row>
    <row r="10" spans="1:26" x14ac:dyDescent="0.25">
      <c r="A10" s="129"/>
      <c r="B10" s="129"/>
      <c r="C10" s="129"/>
      <c r="D10" s="129"/>
      <c r="E10" s="130"/>
      <c r="F10" s="130"/>
      <c r="G10" s="130"/>
      <c r="H10" s="130"/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</row>
    <row r="11" spans="1:26" x14ac:dyDescent="0.25">
      <c r="A11" s="129"/>
      <c r="B11" s="129"/>
      <c r="C11" s="129"/>
      <c r="D11" s="129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</row>
    <row r="12" spans="1:26" x14ac:dyDescent="0.25">
      <c r="A12" s="129"/>
      <c r="B12" s="129"/>
      <c r="C12" s="129"/>
      <c r="D12" s="129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</row>
    <row r="13" spans="1:26" x14ac:dyDescent="0.25">
      <c r="A13" s="129"/>
      <c r="B13" s="129"/>
      <c r="C13" s="129"/>
      <c r="D13" s="129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</row>
    <row r="14" spans="1:26" x14ac:dyDescent="0.25">
      <c r="A14" s="129"/>
      <c r="B14" s="129"/>
      <c r="C14" s="129"/>
      <c r="D14" s="129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</row>
    <row r="15" spans="1:26" x14ac:dyDescent="0.25">
      <c r="A15" s="129"/>
      <c r="B15" s="129"/>
      <c r="C15" s="129"/>
      <c r="D15" s="129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</row>
    <row r="16" spans="1:26" ht="102.75" customHeight="1" x14ac:dyDescent="0.25">
      <c r="A16" s="148" t="s">
        <v>465</v>
      </c>
      <c r="B16" s="148"/>
      <c r="C16" s="148"/>
      <c r="D16" s="148"/>
      <c r="E16" s="132"/>
      <c r="F16" s="132"/>
      <c r="G16" s="133"/>
      <c r="H16" s="133"/>
      <c r="I16" s="133"/>
      <c r="J16" s="133"/>
      <c r="K16" s="133"/>
      <c r="L16" s="133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</row>
    <row r="17" spans="1:26" ht="17.25" customHeight="1" x14ac:dyDescent="0.25">
      <c r="A17" s="134"/>
      <c r="B17" s="134"/>
      <c r="C17" s="134"/>
      <c r="D17" s="134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</row>
    <row r="18" spans="1:26" ht="17.25" customHeight="1" x14ac:dyDescent="0.25">
      <c r="A18" s="134"/>
      <c r="B18" s="134"/>
      <c r="C18" s="134"/>
      <c r="D18" s="134"/>
      <c r="E18" s="135"/>
      <c r="F18" s="135"/>
      <c r="G18" s="136"/>
      <c r="H18" s="136"/>
      <c r="I18" s="136"/>
      <c r="J18" s="136"/>
      <c r="K18" s="136"/>
      <c r="L18" s="136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</row>
    <row r="19" spans="1:26" ht="17.25" customHeight="1" x14ac:dyDescent="0.25">
      <c r="A19" s="137" t="s">
        <v>16</v>
      </c>
      <c r="B19" s="147" t="s">
        <v>7</v>
      </c>
      <c r="C19" s="147"/>
      <c r="D19" s="147"/>
      <c r="E19" s="138"/>
      <c r="F19" s="138"/>
      <c r="G19" s="139"/>
      <c r="H19" s="139"/>
      <c r="I19" s="139"/>
      <c r="J19" s="139"/>
      <c r="K19" s="139"/>
      <c r="L19" s="139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</row>
    <row r="20" spans="1:26" ht="17.25" customHeight="1" x14ac:dyDescent="0.25">
      <c r="A20" s="137" t="s">
        <v>466</v>
      </c>
      <c r="B20" s="147" t="s">
        <v>476</v>
      </c>
      <c r="C20" s="147"/>
      <c r="D20" s="147"/>
      <c r="E20" s="138"/>
      <c r="F20" s="138"/>
      <c r="G20" s="139"/>
      <c r="H20" s="139"/>
      <c r="I20" s="139"/>
      <c r="J20" s="139"/>
      <c r="K20" s="139"/>
      <c r="L20" s="139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</row>
    <row r="21" spans="1:26" ht="17.25" customHeight="1" x14ac:dyDescent="0.25">
      <c r="A21" s="137" t="s">
        <v>467</v>
      </c>
      <c r="B21" s="150" t="s">
        <v>480</v>
      </c>
      <c r="C21" s="150"/>
      <c r="D21" s="150"/>
      <c r="E21" s="138"/>
      <c r="F21" s="138"/>
      <c r="G21" s="139"/>
      <c r="H21" s="139"/>
      <c r="I21" s="139"/>
      <c r="J21" s="139"/>
      <c r="K21" s="139"/>
      <c r="L21" s="139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</row>
    <row r="22" spans="1:26" ht="17.25" customHeight="1" x14ac:dyDescent="0.25">
      <c r="A22" s="137"/>
      <c r="B22" s="150"/>
      <c r="C22" s="150"/>
      <c r="D22" s="150"/>
      <c r="E22" s="138"/>
      <c r="F22" s="138"/>
      <c r="G22" s="139"/>
      <c r="H22" s="139"/>
      <c r="I22" s="139"/>
      <c r="J22" s="139"/>
      <c r="K22" s="139"/>
      <c r="L22" s="139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</row>
    <row r="23" spans="1:26" ht="17.25" customHeight="1" x14ac:dyDescent="0.25">
      <c r="A23" s="137" t="s">
        <v>468</v>
      </c>
      <c r="B23" s="147" t="s">
        <v>477</v>
      </c>
      <c r="C23" s="147"/>
      <c r="D23" s="147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</row>
    <row r="24" spans="1:26" ht="17.25" customHeight="1" x14ac:dyDescent="0.25">
      <c r="A24" s="137"/>
      <c r="B24" s="147" t="s">
        <v>478</v>
      </c>
      <c r="C24" s="147"/>
      <c r="D24" s="147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</row>
    <row r="25" spans="1:26" ht="17.25" customHeight="1" x14ac:dyDescent="0.25">
      <c r="A25" s="137"/>
      <c r="B25" s="140"/>
      <c r="C25" s="140"/>
      <c r="D25" s="14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</row>
    <row r="26" spans="1:26" ht="17.25" customHeight="1" x14ac:dyDescent="0.25">
      <c r="A26" s="137" t="s">
        <v>469</v>
      </c>
      <c r="B26" s="147" t="s">
        <v>477</v>
      </c>
      <c r="C26" s="147"/>
      <c r="D26" s="147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</row>
    <row r="27" spans="1:26" ht="17.25" customHeight="1" x14ac:dyDescent="0.25">
      <c r="A27" s="137"/>
      <c r="B27" s="147" t="s">
        <v>479</v>
      </c>
      <c r="C27" s="147"/>
      <c r="D27" s="147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</row>
    <row r="28" spans="1:26" ht="17.25" customHeight="1" x14ac:dyDescent="0.25">
      <c r="A28" s="137"/>
      <c r="B28" s="140"/>
      <c r="C28" s="140"/>
      <c r="D28" s="14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</row>
    <row r="29" spans="1:26" ht="17.25" customHeight="1" x14ac:dyDescent="0.25">
      <c r="A29" s="137" t="s">
        <v>470</v>
      </c>
      <c r="B29" s="141">
        <v>1</v>
      </c>
      <c r="C29" s="140"/>
      <c r="D29" s="14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</row>
    <row r="30" spans="1:26" ht="17.25" customHeight="1" x14ac:dyDescent="0.25">
      <c r="A30" s="137" t="s">
        <v>471</v>
      </c>
      <c r="B30" s="149" t="s">
        <v>472</v>
      </c>
      <c r="C30" s="147"/>
      <c r="D30" s="147"/>
      <c r="E30" s="142"/>
      <c r="F30" s="142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</row>
    <row r="31" spans="1:26" ht="17.25" customHeight="1" x14ac:dyDescent="0.25">
      <c r="A31" s="137" t="s">
        <v>473</v>
      </c>
      <c r="B31" s="147" t="s">
        <v>474</v>
      </c>
      <c r="C31" s="147"/>
      <c r="D31" s="147"/>
      <c r="E31" s="142"/>
      <c r="F31" s="142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</row>
    <row r="32" spans="1:26" ht="17.25" customHeight="1" x14ac:dyDescent="0.25">
      <c r="A32" s="143"/>
      <c r="B32" s="144" t="s">
        <v>475</v>
      </c>
      <c r="C32" s="143"/>
      <c r="D32" s="143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</row>
    <row r="33" spans="1:26" x14ac:dyDescent="0.25">
      <c r="A33" s="129"/>
      <c r="B33" s="129"/>
      <c r="C33" s="129"/>
      <c r="D33" s="129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</row>
    <row r="34" spans="1:26" x14ac:dyDescent="0.25">
      <c r="A34" s="129"/>
      <c r="B34" s="129"/>
      <c r="C34" s="129"/>
      <c r="D34" s="129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</row>
    <row r="35" spans="1:26" x14ac:dyDescent="0.25">
      <c r="A35" s="129"/>
      <c r="B35" s="129"/>
      <c r="C35" s="129"/>
      <c r="D35" s="129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</row>
    <row r="36" spans="1:26" x14ac:dyDescent="0.25">
      <c r="A36" s="129"/>
      <c r="B36" s="129"/>
      <c r="C36" s="129"/>
      <c r="D36" s="129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</row>
    <row r="37" spans="1:26" x14ac:dyDescent="0.25">
      <c r="A37" s="129"/>
      <c r="B37" s="129"/>
      <c r="C37" s="129"/>
      <c r="D37" s="129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</row>
    <row r="38" spans="1:26" x14ac:dyDescent="0.25">
      <c r="A38" s="129"/>
      <c r="B38" s="129"/>
      <c r="C38" s="129"/>
      <c r="D38" s="129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</row>
    <row r="39" spans="1:26" x14ac:dyDescent="0.25">
      <c r="A39" s="129"/>
      <c r="B39" s="129"/>
      <c r="C39" s="129"/>
      <c r="D39" s="129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</row>
    <row r="40" spans="1:26" x14ac:dyDescent="0.25">
      <c r="A40" s="129"/>
      <c r="B40" s="129"/>
      <c r="C40" s="129"/>
      <c r="D40" s="129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</row>
    <row r="41" spans="1:26" x14ac:dyDescent="0.25">
      <c r="A41" s="129"/>
      <c r="B41" s="129"/>
      <c r="C41" s="129"/>
      <c r="D41" s="129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</row>
    <row r="42" spans="1:26" x14ac:dyDescent="0.25">
      <c r="A42" s="129"/>
      <c r="B42" s="129"/>
      <c r="C42" s="129"/>
      <c r="D42" s="129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</row>
    <row r="43" spans="1:26" x14ac:dyDescent="0.25">
      <c r="A43" s="130"/>
      <c r="B43" s="130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</row>
    <row r="44" spans="1:26" x14ac:dyDescent="0.25">
      <c r="A44" s="130"/>
      <c r="B44" s="130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</row>
    <row r="45" spans="1:26" x14ac:dyDescent="0.25">
      <c r="A45" s="130"/>
      <c r="B45" s="130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</row>
    <row r="46" spans="1:26" x14ac:dyDescent="0.25">
      <c r="A46" s="130"/>
      <c r="B46" s="130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</row>
    <row r="47" spans="1:26" x14ac:dyDescent="0.25">
      <c r="A47" s="130"/>
      <c r="B47" s="130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</row>
    <row r="48" spans="1:26" x14ac:dyDescent="0.25">
      <c r="A48" s="130"/>
      <c r="B48" s="130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</row>
    <row r="49" spans="1:26" x14ac:dyDescent="0.25">
      <c r="A49" s="130"/>
      <c r="B49" s="130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</row>
    <row r="50" spans="1:26" x14ac:dyDescent="0.25">
      <c r="A50" s="130"/>
      <c r="B50" s="130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</row>
    <row r="51" spans="1:26" x14ac:dyDescent="0.25">
      <c r="A51" s="130"/>
      <c r="B51" s="130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</row>
    <row r="52" spans="1:26" x14ac:dyDescent="0.25">
      <c r="A52" s="130"/>
      <c r="B52" s="130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</row>
    <row r="53" spans="1:26" x14ac:dyDescent="0.25">
      <c r="A53" s="130"/>
      <c r="B53" s="130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</row>
    <row r="54" spans="1:26" x14ac:dyDescent="0.25">
      <c r="A54" s="130"/>
      <c r="B54" s="130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</row>
    <row r="55" spans="1:26" x14ac:dyDescent="0.25">
      <c r="A55" s="130"/>
      <c r="B55" s="130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</row>
    <row r="56" spans="1:26" x14ac:dyDescent="0.25">
      <c r="A56" s="130"/>
      <c r="B56" s="130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</row>
    <row r="57" spans="1:26" x14ac:dyDescent="0.25">
      <c r="A57" s="130"/>
      <c r="B57" s="130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</row>
    <row r="58" spans="1:26" x14ac:dyDescent="0.25">
      <c r="A58" s="130"/>
      <c r="B58" s="130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</row>
    <row r="59" spans="1:26" x14ac:dyDescent="0.25">
      <c r="A59" s="130"/>
      <c r="B59" s="130"/>
      <c r="C59" s="130"/>
      <c r="D59" s="130"/>
      <c r="E59" s="130"/>
      <c r="F59" s="130"/>
      <c r="G59" s="130"/>
      <c r="H59" s="130"/>
      <c r="I59" s="130"/>
      <c r="J59" s="130"/>
      <c r="K59" s="130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130"/>
      <c r="Y59" s="130"/>
      <c r="Z59" s="130"/>
    </row>
    <row r="60" spans="1:26" x14ac:dyDescent="0.25">
      <c r="A60" s="130"/>
      <c r="B60" s="130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</row>
    <row r="61" spans="1:26" x14ac:dyDescent="0.25">
      <c r="A61" s="130"/>
      <c r="B61" s="130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</row>
    <row r="62" spans="1:26" x14ac:dyDescent="0.25">
      <c r="A62" s="130"/>
      <c r="B62" s="130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</row>
    <row r="63" spans="1:26" x14ac:dyDescent="0.25">
      <c r="A63" s="130"/>
      <c r="B63" s="130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</row>
    <row r="64" spans="1:26" x14ac:dyDescent="0.25">
      <c r="A64" s="130"/>
      <c r="B64" s="130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</row>
    <row r="65" spans="1:26" x14ac:dyDescent="0.25">
      <c r="A65" s="130"/>
      <c r="B65" s="130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</row>
    <row r="66" spans="1:26" x14ac:dyDescent="0.25">
      <c r="A66" s="130"/>
      <c r="B66" s="130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</row>
    <row r="67" spans="1:26" x14ac:dyDescent="0.25">
      <c r="A67" s="130"/>
      <c r="B67" s="130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</row>
    <row r="68" spans="1:26" x14ac:dyDescent="0.25">
      <c r="A68" s="130"/>
      <c r="B68" s="130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</row>
    <row r="69" spans="1:26" x14ac:dyDescent="0.25">
      <c r="A69" s="130"/>
      <c r="B69" s="130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</row>
    <row r="70" spans="1:26" x14ac:dyDescent="0.25">
      <c r="A70" s="130"/>
      <c r="B70" s="130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</row>
    <row r="71" spans="1:26" x14ac:dyDescent="0.25">
      <c r="A71" s="130"/>
      <c r="B71" s="130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</row>
    <row r="72" spans="1:26" x14ac:dyDescent="0.25">
      <c r="A72" s="130"/>
      <c r="B72" s="130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</row>
    <row r="73" spans="1:26" x14ac:dyDescent="0.25">
      <c r="A73" s="130"/>
      <c r="B73" s="130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</row>
    <row r="74" spans="1:26" x14ac:dyDescent="0.25">
      <c r="A74" s="130"/>
      <c r="B74" s="130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</row>
    <row r="75" spans="1:26" x14ac:dyDescent="0.25">
      <c r="A75" s="130"/>
      <c r="B75" s="130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</row>
    <row r="76" spans="1:26" x14ac:dyDescent="0.25">
      <c r="A76" s="130"/>
      <c r="B76" s="130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</row>
    <row r="77" spans="1:26" x14ac:dyDescent="0.25">
      <c r="A77" s="130"/>
      <c r="B77" s="130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</row>
    <row r="78" spans="1:26" x14ac:dyDescent="0.25">
      <c r="A78" s="130"/>
      <c r="B78" s="130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</row>
    <row r="79" spans="1:26" x14ac:dyDescent="0.25">
      <c r="A79" s="130"/>
      <c r="B79" s="130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</row>
    <row r="80" spans="1:26" x14ac:dyDescent="0.25">
      <c r="A80" s="130"/>
      <c r="B80" s="130"/>
      <c r="C80" s="130"/>
      <c r="D80" s="130"/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</row>
    <row r="81" spans="1:26" x14ac:dyDescent="0.25">
      <c r="A81" s="130"/>
      <c r="B81" s="130"/>
      <c r="C81" s="130"/>
      <c r="D81" s="130"/>
      <c r="E81" s="130"/>
      <c r="F81" s="130"/>
      <c r="G81" s="130"/>
      <c r="H81" s="130"/>
      <c r="I81" s="130"/>
      <c r="J81" s="130"/>
      <c r="K81" s="130"/>
      <c r="L81" s="130"/>
      <c r="M81" s="130"/>
      <c r="N81" s="130"/>
      <c r="O81" s="130"/>
      <c r="P81" s="130"/>
      <c r="Q81" s="130"/>
      <c r="R81" s="130"/>
      <c r="S81" s="130"/>
      <c r="T81" s="130"/>
      <c r="U81" s="130"/>
      <c r="V81" s="130"/>
      <c r="W81" s="130"/>
      <c r="X81" s="130"/>
      <c r="Y81" s="130"/>
      <c r="Z81" s="130"/>
    </row>
    <row r="82" spans="1:26" x14ac:dyDescent="0.25">
      <c r="A82" s="130"/>
      <c r="B82" s="130"/>
      <c r="C82" s="130"/>
      <c r="D82" s="130"/>
      <c r="E82" s="130"/>
      <c r="F82" s="130"/>
      <c r="G82" s="130"/>
      <c r="H82" s="130"/>
      <c r="I82" s="130"/>
      <c r="J82" s="130"/>
      <c r="K82" s="130"/>
      <c r="L82" s="130"/>
      <c r="M82" s="130"/>
      <c r="N82" s="130"/>
      <c r="O82" s="130"/>
      <c r="P82" s="130"/>
      <c r="Q82" s="130"/>
      <c r="R82" s="130"/>
      <c r="S82" s="130"/>
      <c r="T82" s="130"/>
      <c r="U82" s="130"/>
      <c r="V82" s="130"/>
      <c r="W82" s="130"/>
      <c r="X82" s="130"/>
      <c r="Y82" s="130"/>
      <c r="Z82" s="130"/>
    </row>
    <row r="83" spans="1:26" x14ac:dyDescent="0.25">
      <c r="A83" s="130"/>
      <c r="B83" s="130"/>
      <c r="C83" s="130"/>
      <c r="D83" s="130"/>
      <c r="E83" s="130"/>
      <c r="F83" s="130"/>
      <c r="G83" s="130"/>
      <c r="H83" s="130"/>
      <c r="I83" s="130"/>
      <c r="J83" s="130"/>
      <c r="K83" s="130"/>
      <c r="L83" s="130"/>
      <c r="M83" s="130"/>
      <c r="N83" s="130"/>
      <c r="O83" s="130"/>
      <c r="P83" s="130"/>
      <c r="Q83" s="130"/>
      <c r="R83" s="130"/>
      <c r="S83" s="130"/>
      <c r="T83" s="130"/>
      <c r="U83" s="130"/>
      <c r="V83" s="130"/>
      <c r="W83" s="130"/>
      <c r="X83" s="130"/>
      <c r="Y83" s="130"/>
      <c r="Z83" s="130"/>
    </row>
    <row r="84" spans="1:26" x14ac:dyDescent="0.25">
      <c r="A84" s="130"/>
      <c r="B84" s="130"/>
      <c r="C84" s="130"/>
      <c r="D84" s="130"/>
      <c r="E84" s="130"/>
      <c r="F84" s="130"/>
      <c r="G84" s="130"/>
      <c r="H84" s="130"/>
      <c r="I84" s="130"/>
      <c r="J84" s="130"/>
      <c r="K84" s="130"/>
      <c r="L84" s="130"/>
      <c r="M84" s="130"/>
      <c r="N84" s="130"/>
      <c r="O84" s="130"/>
      <c r="P84" s="130"/>
      <c r="Q84" s="130"/>
      <c r="R84" s="130"/>
      <c r="S84" s="130"/>
      <c r="T84" s="130"/>
      <c r="U84" s="130"/>
      <c r="V84" s="130"/>
      <c r="W84" s="130"/>
      <c r="X84" s="130"/>
      <c r="Y84" s="130"/>
      <c r="Z84" s="130"/>
    </row>
    <row r="85" spans="1:26" x14ac:dyDescent="0.25">
      <c r="A85" s="130"/>
      <c r="B85" s="130"/>
      <c r="C85" s="130"/>
      <c r="D85" s="130"/>
      <c r="E85" s="130"/>
      <c r="F85" s="130"/>
      <c r="G85" s="130"/>
      <c r="H85" s="130"/>
      <c r="I85" s="130"/>
      <c r="J85" s="130"/>
      <c r="K85" s="130"/>
      <c r="L85" s="130"/>
      <c r="M85" s="130"/>
      <c r="N85" s="130"/>
      <c r="O85" s="130"/>
      <c r="P85" s="130"/>
      <c r="Q85" s="130"/>
      <c r="R85" s="130"/>
      <c r="S85" s="130"/>
      <c r="T85" s="130"/>
      <c r="U85" s="130"/>
      <c r="V85" s="130"/>
      <c r="W85" s="130"/>
      <c r="X85" s="130"/>
      <c r="Y85" s="130"/>
      <c r="Z85" s="130"/>
    </row>
    <row r="86" spans="1:26" x14ac:dyDescent="0.25">
      <c r="A86" s="130"/>
      <c r="B86" s="130"/>
      <c r="C86" s="130"/>
      <c r="D86" s="130"/>
      <c r="E86" s="130"/>
      <c r="F86" s="130"/>
      <c r="G86" s="130"/>
      <c r="H86" s="130"/>
      <c r="I86" s="130"/>
      <c r="J86" s="130"/>
      <c r="K86" s="130"/>
      <c r="L86" s="130"/>
      <c r="M86" s="130"/>
      <c r="N86" s="130"/>
      <c r="O86" s="130"/>
      <c r="P86" s="130"/>
      <c r="Q86" s="130"/>
      <c r="R86" s="130"/>
      <c r="S86" s="130"/>
      <c r="T86" s="130"/>
      <c r="U86" s="130"/>
      <c r="V86" s="130"/>
      <c r="W86" s="130"/>
      <c r="X86" s="130"/>
      <c r="Y86" s="130"/>
      <c r="Z86" s="130"/>
    </row>
    <row r="87" spans="1:26" x14ac:dyDescent="0.25">
      <c r="A87" s="130"/>
      <c r="B87" s="130"/>
      <c r="C87" s="130"/>
      <c r="D87" s="130"/>
      <c r="E87" s="130"/>
      <c r="F87" s="130"/>
      <c r="G87" s="130"/>
      <c r="H87" s="130"/>
      <c r="I87" s="130"/>
      <c r="J87" s="130"/>
      <c r="K87" s="130"/>
      <c r="L87" s="130"/>
      <c r="M87" s="130"/>
      <c r="N87" s="130"/>
      <c r="O87" s="130"/>
      <c r="P87" s="130"/>
      <c r="Q87" s="130"/>
      <c r="R87" s="130"/>
      <c r="S87" s="130"/>
      <c r="T87" s="130"/>
      <c r="U87" s="130"/>
      <c r="V87" s="130"/>
      <c r="W87" s="130"/>
      <c r="X87" s="130"/>
      <c r="Y87" s="130"/>
      <c r="Z87" s="130"/>
    </row>
    <row r="88" spans="1:26" x14ac:dyDescent="0.25">
      <c r="A88" s="130"/>
      <c r="B88" s="130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</row>
    <row r="89" spans="1:26" x14ac:dyDescent="0.25">
      <c r="A89" s="130"/>
      <c r="B89" s="130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</row>
    <row r="90" spans="1:26" x14ac:dyDescent="0.25">
      <c r="A90" s="130"/>
      <c r="B90" s="130"/>
      <c r="C90" s="130"/>
      <c r="D90" s="130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30"/>
      <c r="Q90" s="130"/>
      <c r="R90" s="130"/>
      <c r="S90" s="130"/>
      <c r="T90" s="130"/>
      <c r="U90" s="130"/>
      <c r="V90" s="130"/>
      <c r="W90" s="130"/>
      <c r="X90" s="130"/>
      <c r="Y90" s="130"/>
      <c r="Z90" s="130"/>
    </row>
    <row r="91" spans="1:26" x14ac:dyDescent="0.25">
      <c r="A91" s="130"/>
      <c r="B91" s="130"/>
      <c r="C91" s="130"/>
      <c r="D91" s="130"/>
      <c r="E91" s="130"/>
      <c r="F91" s="130"/>
      <c r="G91" s="130"/>
      <c r="H91" s="130"/>
      <c r="I91" s="130"/>
      <c r="J91" s="130"/>
      <c r="K91" s="130"/>
      <c r="L91" s="130"/>
      <c r="M91" s="130"/>
      <c r="N91" s="130"/>
      <c r="O91" s="130"/>
      <c r="P91" s="130"/>
      <c r="Q91" s="130"/>
      <c r="R91" s="130"/>
      <c r="S91" s="130"/>
      <c r="T91" s="130"/>
      <c r="U91" s="130"/>
      <c r="V91" s="130"/>
      <c r="W91" s="130"/>
      <c r="X91" s="130"/>
      <c r="Y91" s="130"/>
      <c r="Z91" s="130"/>
    </row>
    <row r="92" spans="1:26" x14ac:dyDescent="0.25">
      <c r="A92" s="130"/>
      <c r="B92" s="130"/>
      <c r="C92" s="130"/>
      <c r="D92" s="130"/>
      <c r="E92" s="130"/>
      <c r="F92" s="130"/>
      <c r="G92" s="130"/>
      <c r="H92" s="130"/>
      <c r="I92" s="130"/>
      <c r="J92" s="130"/>
      <c r="K92" s="130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  <c r="X92" s="130"/>
      <c r="Y92" s="130"/>
      <c r="Z92" s="130"/>
    </row>
    <row r="93" spans="1:26" x14ac:dyDescent="0.25">
      <c r="A93" s="130"/>
      <c r="B93" s="130"/>
      <c r="C93" s="130"/>
      <c r="D93" s="130"/>
      <c r="E93" s="130"/>
      <c r="F93" s="130"/>
      <c r="G93" s="130"/>
      <c r="H93" s="130"/>
      <c r="I93" s="130"/>
      <c r="J93" s="130"/>
      <c r="K93" s="130"/>
      <c r="L93" s="130"/>
      <c r="M93" s="130"/>
      <c r="N93" s="130"/>
      <c r="O93" s="130"/>
      <c r="P93" s="130"/>
      <c r="Q93" s="130"/>
      <c r="R93" s="130"/>
      <c r="S93" s="130"/>
      <c r="T93" s="130"/>
      <c r="U93" s="130"/>
      <c r="V93" s="130"/>
      <c r="W93" s="130"/>
      <c r="X93" s="130"/>
      <c r="Y93" s="130"/>
      <c r="Z93" s="130"/>
    </row>
    <row r="94" spans="1:26" x14ac:dyDescent="0.25">
      <c r="A94" s="130"/>
      <c r="B94" s="130"/>
      <c r="C94" s="130"/>
      <c r="D94" s="130"/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</row>
    <row r="95" spans="1:26" x14ac:dyDescent="0.25">
      <c r="A95" s="130"/>
      <c r="B95" s="130"/>
      <c r="C95" s="130"/>
      <c r="D95" s="130"/>
      <c r="E95" s="130"/>
      <c r="F95" s="130"/>
      <c r="G95" s="130"/>
      <c r="H95" s="130"/>
      <c r="I95" s="130"/>
      <c r="J95" s="130"/>
      <c r="K95" s="130"/>
      <c r="L95" s="130"/>
      <c r="M95" s="130"/>
      <c r="N95" s="130"/>
      <c r="O95" s="130"/>
      <c r="P95" s="130"/>
      <c r="Q95" s="130"/>
      <c r="R95" s="130"/>
      <c r="S95" s="130"/>
      <c r="T95" s="130"/>
      <c r="U95" s="130"/>
      <c r="V95" s="130"/>
      <c r="W95" s="130"/>
      <c r="X95" s="130"/>
      <c r="Y95" s="130"/>
      <c r="Z95" s="130"/>
    </row>
    <row r="96" spans="1:26" x14ac:dyDescent="0.25">
      <c r="A96" s="130"/>
      <c r="B96" s="130"/>
      <c r="C96" s="130"/>
      <c r="D96" s="130"/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0"/>
      <c r="Z96" s="130"/>
    </row>
    <row r="97" spans="1:26" x14ac:dyDescent="0.25">
      <c r="A97" s="130"/>
      <c r="B97" s="130"/>
      <c r="C97" s="130"/>
      <c r="D97" s="130"/>
      <c r="E97" s="130"/>
      <c r="F97" s="130"/>
      <c r="G97" s="130"/>
      <c r="H97" s="130"/>
      <c r="I97" s="130"/>
      <c r="J97" s="130"/>
      <c r="K97" s="130"/>
      <c r="L97" s="130"/>
      <c r="M97" s="130"/>
      <c r="N97" s="130"/>
      <c r="O97" s="130"/>
      <c r="P97" s="130"/>
      <c r="Q97" s="130"/>
      <c r="R97" s="130"/>
      <c r="S97" s="130"/>
      <c r="T97" s="130"/>
      <c r="U97" s="130"/>
      <c r="V97" s="130"/>
      <c r="W97" s="130"/>
      <c r="X97" s="130"/>
      <c r="Y97" s="130"/>
      <c r="Z97" s="130"/>
    </row>
    <row r="98" spans="1:26" x14ac:dyDescent="0.25">
      <c r="A98" s="130"/>
      <c r="B98" s="130"/>
      <c r="C98" s="130"/>
      <c r="D98" s="130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</row>
    <row r="99" spans="1:26" x14ac:dyDescent="0.25">
      <c r="A99" s="130"/>
      <c r="B99" s="130"/>
      <c r="C99" s="130"/>
      <c r="D99" s="130"/>
      <c r="E99" s="130"/>
      <c r="F99" s="130"/>
      <c r="G99" s="130"/>
      <c r="H99" s="130"/>
      <c r="I99" s="130"/>
      <c r="J99" s="130"/>
      <c r="K99" s="130"/>
      <c r="L99" s="130"/>
      <c r="M99" s="130"/>
      <c r="N99" s="130"/>
      <c r="O99" s="130"/>
      <c r="P99" s="130"/>
      <c r="Q99" s="130"/>
      <c r="R99" s="130"/>
      <c r="S99" s="130"/>
      <c r="T99" s="130"/>
      <c r="U99" s="130"/>
      <c r="V99" s="130"/>
      <c r="W99" s="130"/>
      <c r="X99" s="130"/>
      <c r="Y99" s="130"/>
      <c r="Z99" s="130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117C9C66-4278-4E1A-9B8F-379CF31BBA20}"/>
    <hyperlink ref="B32" r:id="rId2" xr:uid="{D3869E46-4A3D-4C8B-8A13-2ED36AB19D2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zoomScaleNormal="100" workbookViewId="0">
      <selection activeCell="D12" sqref="D12"/>
    </sheetView>
  </sheetViews>
  <sheetFormatPr defaultColWidth="9.140625" defaultRowHeight="12.75" x14ac:dyDescent="0.2"/>
  <cols>
    <col min="1" max="1" width="12.140625" style="122" customWidth="1"/>
    <col min="2" max="2" width="11.7109375" style="122" customWidth="1"/>
    <col min="3" max="3" width="3.140625" style="122" bestFit="1" customWidth="1"/>
    <col min="4" max="4" width="8.5703125" style="122" bestFit="1" customWidth="1"/>
    <col min="5" max="5" width="6.42578125" style="122" bestFit="1" customWidth="1"/>
    <col min="6" max="6" width="4.85546875" style="122" bestFit="1" customWidth="1"/>
    <col min="7" max="7" width="5.7109375" style="122" bestFit="1" customWidth="1"/>
    <col min="8" max="8" width="5.85546875" style="122" bestFit="1" customWidth="1"/>
    <col min="9" max="9" width="5.42578125" style="122" bestFit="1" customWidth="1"/>
    <col min="10" max="11" width="5.7109375" style="122" bestFit="1" customWidth="1"/>
    <col min="12" max="12" width="6.5703125" style="122" bestFit="1" customWidth="1"/>
    <col min="13" max="13" width="6.140625" style="122" bestFit="1" customWidth="1"/>
    <col min="14" max="14" width="6.7109375" style="122" bestFit="1" customWidth="1"/>
    <col min="15" max="15" width="6.5703125" style="122" bestFit="1" customWidth="1"/>
    <col min="16" max="16" width="7.28515625" style="122" bestFit="1" customWidth="1"/>
    <col min="17" max="17" width="5.7109375" style="122" bestFit="1" customWidth="1"/>
    <col min="18" max="18" width="6.140625" style="122" bestFit="1" customWidth="1"/>
    <col min="19" max="19" width="5.7109375" style="122" bestFit="1" customWidth="1"/>
    <col min="20" max="20" width="5.5703125" style="122" bestFit="1" customWidth="1"/>
    <col min="21" max="21" width="5.85546875" style="122" bestFit="1" customWidth="1"/>
    <col min="22" max="22" width="6.7109375" style="122" bestFit="1" customWidth="1"/>
    <col min="23" max="23" width="4.85546875" style="122" bestFit="1" customWidth="1"/>
    <col min="24" max="24" width="7.5703125" style="122" customWidth="1"/>
    <col min="25" max="25" width="6.7109375" style="122" bestFit="1" customWidth="1"/>
    <col min="26" max="26" width="6.140625" style="122" bestFit="1" customWidth="1"/>
    <col min="27" max="28" width="6" style="122" bestFit="1" customWidth="1"/>
    <col min="29" max="29" width="5.7109375" style="122" bestFit="1" customWidth="1"/>
    <col min="30" max="30" width="6.7109375" style="122" bestFit="1" customWidth="1"/>
    <col min="31" max="16384" width="9.140625" style="122"/>
  </cols>
  <sheetData>
    <row r="3" spans="1:30" ht="15" x14ac:dyDescent="0.2">
      <c r="C3" s="123" t="str" cm="1">
        <f t="array" ref="C3">IF(LEFT(INDEX(C5:C7,$A$4),1)&lt;&gt;"*",INDEX(C5:C7,$A$4),"")</f>
        <v>IE</v>
      </c>
      <c r="D3" s="123" t="str" cm="1">
        <f t="array" ref="D3">IF(LEFT(INDEX(D5:D7,$A$4),1)&lt;&gt;"*",INDEX(D5:D7,$A$4),"")</f>
        <v>National</v>
      </c>
      <c r="E3" s="123" t="str" cm="1">
        <f t="array" ref="E3">IF(LEFT(INDEX(E5:E7,$A$4),1)&lt;&gt;"*",INDEX(E5:E7,$A$4),"")</f>
        <v>IE-CW</v>
      </c>
      <c r="F3" s="123" t="str" cm="1">
        <f t="array" ref="F3">IF(LEFT(INDEX(F5:F7,$A$4),1)&lt;&gt;"*",INDEX(F5:F7,$A$4),"")</f>
        <v>IE-D</v>
      </c>
      <c r="G3" s="123" t="str" cm="1">
        <f t="array" ref="G3">IF(LEFT(INDEX(G5:G7,$A$4),1)&lt;&gt;"*",INDEX(G5:G7,$A$4),"")</f>
        <v>IE-KE</v>
      </c>
      <c r="H3" s="123" t="str" cm="1">
        <f t="array" ref="H3">IF(LEFT(INDEX(H5:H7,$A$4),1)&lt;&gt;"*",INDEX(H5:H7,$A$4),"")</f>
        <v>IE-KK</v>
      </c>
      <c r="I3" s="123" t="str" cm="1">
        <f t="array" ref="I3">IF(LEFT(INDEX(I5:I7,$A$4),1)&lt;&gt;"*",INDEX(I5:I7,$A$4),"")</f>
        <v>IE-LS</v>
      </c>
      <c r="J3" s="123" t="str" cm="1">
        <f t="array" ref="J3">IF(LEFT(INDEX(J5:J7,$A$4),1)&lt;&gt;"*",INDEX(J5:J7,$A$4),"")</f>
        <v>IE-LD</v>
      </c>
      <c r="K3" s="123" t="str" cm="1">
        <f t="array" ref="K3">IF(LEFT(INDEX(K5:K7,$A$4),1)&lt;&gt;"*",INDEX(K5:K7,$A$4),"")</f>
        <v>IE-LH</v>
      </c>
      <c r="L3" s="123" t="str" cm="1">
        <f t="array" ref="L3">IF(LEFT(INDEX(L5:L7,$A$4),1)&lt;&gt;"*",INDEX(L5:L7,$A$4),"")</f>
        <v>IE-MH</v>
      </c>
      <c r="M3" s="123" t="str" cm="1">
        <f t="array" ref="M3">IF(LEFT(INDEX(M5:M7,$A$4),1)&lt;&gt;"*",INDEX(M5:M7,$A$4),"")</f>
        <v>IE-OY</v>
      </c>
      <c r="N3" s="123" t="str" cm="1">
        <f t="array" ref="N3">IF(LEFT(INDEX(N5:N7,$A$4),1)&lt;&gt;"*",INDEX(N5:N7,$A$4),"")</f>
        <v>IE-WH</v>
      </c>
      <c r="O3" s="123" t="str" cm="1">
        <f t="array" ref="O3">IF(LEFT(INDEX(O5:O7,$A$4),1)&lt;&gt;"*",INDEX(O5:O7,$A$4),"")</f>
        <v>IE-WX</v>
      </c>
      <c r="P3" s="123" t="str" cm="1">
        <f t="array" ref="P3">IF(LEFT(INDEX(P5:P7,$A$4),1)&lt;&gt;"*",INDEX(P5:P7,$A$4),"")</f>
        <v>IE-WW</v>
      </c>
      <c r="Q3" s="123" t="str" cm="1">
        <f t="array" ref="Q3">IF(LEFT(INDEX(Q5:Q7,$A$4),1)&lt;&gt;"*",INDEX(Q5:Q7,$A$4),"")</f>
        <v>IE-CE</v>
      </c>
      <c r="R3" s="123" t="str" cm="1">
        <f t="array" ref="R3">IF(LEFT(INDEX(R5:R7,$A$4),1)&lt;&gt;"*",INDEX(R5:R7,$A$4),"")</f>
        <v>IE-CO</v>
      </c>
      <c r="S3" s="123" t="str" cm="1">
        <f t="array" ref="S3">IF(LEFT(INDEX(S5:S7,$A$4),1)&lt;&gt;"*",INDEX(S5:S7,$A$4),"")</f>
        <v>IE-KY</v>
      </c>
      <c r="T3" s="123" t="str" cm="1">
        <f t="array" ref="T3">IF(LEFT(INDEX(T5:T7,$A$4),1)&lt;&gt;"*",INDEX(T5:T7,$A$4),"")</f>
        <v>IE-LK</v>
      </c>
      <c r="U3" s="123" t="str" cm="1">
        <f t="array" ref="U3">IF(LEFT(INDEX(U5:U7,$A$4),1)&lt;&gt;"*",INDEX(U5:U7,$A$4),"")</f>
        <v>IE-TA</v>
      </c>
      <c r="V3" s="123" t="str" cm="1">
        <f t="array" ref="V3">IF(LEFT(INDEX(V5:V7,$A$4),1)&lt;&gt;"*",INDEX(V5:V7,$A$4),"")</f>
        <v>IE-WD</v>
      </c>
      <c r="W3" s="123" t="str" cm="1">
        <f t="array" ref="W3">IF(LEFT(INDEX(W5:W7,$A$4),1)&lt;&gt;"*",INDEX(W5:W7,$A$4),"")</f>
        <v>IE-G</v>
      </c>
      <c r="X3" s="123" t="str" cm="1">
        <f t="array" ref="X3">IF(LEFT(INDEX(X5:X7,$A$4),1)&lt;&gt;"*",INDEX(X5:X7,$A$4),"")</f>
        <v>IE-LM</v>
      </c>
      <c r="Y3" s="123" t="str" cm="1">
        <f t="array" ref="Y3">IF(LEFT(INDEX(Y5:Y7,$A$4),1)&lt;&gt;"*",INDEX(Y5:Y7,$A$4),"")</f>
        <v>IE-MO</v>
      </c>
      <c r="Z3" s="123" t="str" cm="1">
        <f t="array" ref="Z3">IF(LEFT(INDEX(Z5:Z7,$A$4),1)&lt;&gt;"*",INDEX(Z5:Z7,$A$4),"")</f>
        <v>IE-RN</v>
      </c>
      <c r="AA3" s="123" t="str" cm="1">
        <f t="array" ref="AA3">IF(LEFT(INDEX(AA5:AA7,$A$4),1)&lt;&gt;"*",INDEX(AA5:AA7,$A$4),"")</f>
        <v>IE-SO</v>
      </c>
      <c r="AB3" s="123" t="str" cm="1">
        <f t="array" ref="AB3">IF(LEFT(INDEX(AB5:AB7,$A$4),1)&lt;&gt;"*",INDEX(AB5:AB7,$A$4),"")</f>
        <v>IE-CN</v>
      </c>
      <c r="AC3" s="123" t="str" cm="1">
        <f t="array" ref="AC3">IF(LEFT(INDEX(AC5:AC7,$A$4),1)&lt;&gt;"*",INDEX(AC5:AC7,$A$4),"")</f>
        <v>IE-DL</v>
      </c>
      <c r="AD3" s="123" t="str" cm="1">
        <f t="array" ref="AD3">IF(LEFT(INDEX(AD5:AD7,$A$4),1)&lt;&gt;"*",INDEX(AD5:AD7,$A$4),"")</f>
        <v>IE-MN</v>
      </c>
    </row>
    <row r="4" spans="1:30" x14ac:dyDescent="0.2">
      <c r="A4" s="122">
        <v>1</v>
      </c>
    </row>
    <row r="5" spans="1:30" ht="15" x14ac:dyDescent="0.2">
      <c r="A5" s="122" t="s">
        <v>405</v>
      </c>
      <c r="C5" s="124" t="s">
        <v>215</v>
      </c>
      <c r="D5" s="124" t="s">
        <v>216</v>
      </c>
      <c r="E5" s="123" t="str">
        <f>Regions!A11</f>
        <v>IE-CW</v>
      </c>
      <c r="F5" s="123" t="str">
        <f>Regions!A16</f>
        <v>IE-D</v>
      </c>
      <c r="G5" s="123" t="str">
        <f>Regions!A19</f>
        <v>IE-KE</v>
      </c>
      <c r="H5" s="123" t="str">
        <f>Regions!A20</f>
        <v>IE-KK</v>
      </c>
      <c r="I5" s="123" t="str">
        <f>Regions!A21</f>
        <v>IE-LS</v>
      </c>
      <c r="J5" s="123" t="str">
        <f>Regions!A24</f>
        <v>IE-LD</v>
      </c>
      <c r="K5" s="123" t="str">
        <f>Regions!A25</f>
        <v>IE-LH</v>
      </c>
      <c r="L5" s="123" t="str">
        <f>Regions!A27</f>
        <v>IE-MH</v>
      </c>
      <c r="M5" s="123" t="str">
        <f>Regions!A29</f>
        <v>IE-OY</v>
      </c>
      <c r="N5" s="123" t="str">
        <f>Regions!A34</f>
        <v>IE-WH</v>
      </c>
      <c r="O5" s="123" t="str">
        <f>Regions!A35</f>
        <v>IE-WX</v>
      </c>
      <c r="P5" s="123" t="str">
        <f>Regions!A36</f>
        <v>IE-WW</v>
      </c>
      <c r="Q5" s="123" t="str">
        <f>Regions!A13</f>
        <v>IE-CE</v>
      </c>
      <c r="R5" s="123" t="str">
        <f>Regions!A14</f>
        <v>IE-CO</v>
      </c>
      <c r="S5" s="123" t="str">
        <f>Regions!A18</f>
        <v>IE-KY</v>
      </c>
      <c r="T5" s="123" t="str">
        <f>Regions!A23</f>
        <v>IE-LK</v>
      </c>
      <c r="U5" s="123" t="str">
        <f>Regions!A32</f>
        <v>IE-TA</v>
      </c>
      <c r="V5" s="123" t="str">
        <f>Regions!A33</f>
        <v>IE-WD</v>
      </c>
      <c r="W5" s="123" t="str">
        <f>Regions!A17</f>
        <v>IE-G</v>
      </c>
      <c r="X5" s="123" t="str">
        <f>Regions!A22</f>
        <v>IE-LM</v>
      </c>
      <c r="Y5" s="123" t="str">
        <f>Regions!A26</f>
        <v>IE-MO</v>
      </c>
      <c r="Z5" s="123" t="str">
        <f>Regions!A30</f>
        <v>IE-RN</v>
      </c>
      <c r="AA5" s="123" t="str">
        <f>Regions!A31</f>
        <v>IE-SO</v>
      </c>
      <c r="AB5" s="123" t="str">
        <f>Regions!A12</f>
        <v>IE-CN</v>
      </c>
      <c r="AC5" s="123" t="str">
        <f>Regions!A15</f>
        <v>IE-DL</v>
      </c>
      <c r="AD5" s="123" t="str">
        <f>Regions!A28</f>
        <v>IE-MN</v>
      </c>
    </row>
    <row r="6" spans="1:30" ht="15" x14ac:dyDescent="0.2">
      <c r="A6" s="122" t="s">
        <v>406</v>
      </c>
      <c r="C6" s="123" t="str">
        <f>C5</f>
        <v>IE</v>
      </c>
      <c r="D6" s="123" t="str">
        <f>IF(LEFT(D5,1)&lt;&gt;"*","*"&amp;D5,D5)</f>
        <v>*National</v>
      </c>
      <c r="E6" s="123" t="str">
        <f t="shared" ref="E6:AD6" si="0">IF(LEFT(E5,1)&lt;&gt;"*","*"&amp;E5,E5)</f>
        <v>*IE-CW</v>
      </c>
      <c r="F6" s="123" t="str">
        <f t="shared" si="0"/>
        <v>*IE-D</v>
      </c>
      <c r="G6" s="123" t="str">
        <f t="shared" si="0"/>
        <v>*IE-KE</v>
      </c>
      <c r="H6" s="123" t="str">
        <f t="shared" si="0"/>
        <v>*IE-KK</v>
      </c>
      <c r="I6" s="123" t="str">
        <f t="shared" si="0"/>
        <v>*IE-LS</v>
      </c>
      <c r="J6" s="123" t="str">
        <f t="shared" si="0"/>
        <v>*IE-LD</v>
      </c>
      <c r="K6" s="123" t="str">
        <f t="shared" si="0"/>
        <v>*IE-LH</v>
      </c>
      <c r="L6" s="123" t="str">
        <f t="shared" si="0"/>
        <v>*IE-MH</v>
      </c>
      <c r="M6" s="123" t="str">
        <f t="shared" si="0"/>
        <v>*IE-OY</v>
      </c>
      <c r="N6" s="123" t="str">
        <f t="shared" si="0"/>
        <v>*IE-WH</v>
      </c>
      <c r="O6" s="123" t="str">
        <f t="shared" si="0"/>
        <v>*IE-WX</v>
      </c>
      <c r="P6" s="123" t="str">
        <f t="shared" si="0"/>
        <v>*IE-WW</v>
      </c>
      <c r="Q6" s="123" t="str">
        <f t="shared" si="0"/>
        <v>*IE-CE</v>
      </c>
      <c r="R6" s="123" t="str">
        <f t="shared" si="0"/>
        <v>*IE-CO</v>
      </c>
      <c r="S6" s="123" t="str">
        <f t="shared" si="0"/>
        <v>*IE-KY</v>
      </c>
      <c r="T6" s="123" t="str">
        <f t="shared" si="0"/>
        <v>*IE-LK</v>
      </c>
      <c r="U6" s="123" t="str">
        <f t="shared" si="0"/>
        <v>*IE-TA</v>
      </c>
      <c r="V6" s="123" t="str">
        <f t="shared" si="0"/>
        <v>*IE-WD</v>
      </c>
      <c r="W6" s="123" t="str">
        <f t="shared" si="0"/>
        <v>*IE-G</v>
      </c>
      <c r="X6" s="123" t="str">
        <f t="shared" si="0"/>
        <v>*IE-LM</v>
      </c>
      <c r="Y6" s="123" t="str">
        <f t="shared" si="0"/>
        <v>*IE-MO</v>
      </c>
      <c r="Z6" s="123" t="str">
        <f t="shared" si="0"/>
        <v>*IE-RN</v>
      </c>
      <c r="AA6" s="123" t="str">
        <f t="shared" si="0"/>
        <v>*IE-SO</v>
      </c>
      <c r="AB6" s="123" t="str">
        <f t="shared" si="0"/>
        <v>*IE-CN</v>
      </c>
      <c r="AC6" s="123" t="str">
        <f t="shared" si="0"/>
        <v>*IE-DL</v>
      </c>
      <c r="AD6" s="123" t="str">
        <f t="shared" si="0"/>
        <v>*IE-MN</v>
      </c>
    </row>
    <row r="7" spans="1:30" ht="15" x14ac:dyDescent="0.2">
      <c r="A7" s="122" t="s">
        <v>407</v>
      </c>
      <c r="C7" s="123" t="str">
        <f>"*"&amp;C5</f>
        <v>*IE</v>
      </c>
      <c r="D7" s="123" t="str">
        <f>D5</f>
        <v>National</v>
      </c>
      <c r="E7" s="123" t="str">
        <f t="shared" ref="E7:AD7" si="1">E5</f>
        <v>IE-CW</v>
      </c>
      <c r="F7" s="123" t="str">
        <f t="shared" si="1"/>
        <v>IE-D</v>
      </c>
      <c r="G7" s="123" t="str">
        <f t="shared" si="1"/>
        <v>IE-KE</v>
      </c>
      <c r="H7" s="123" t="str">
        <f t="shared" si="1"/>
        <v>IE-KK</v>
      </c>
      <c r="I7" s="123" t="str">
        <f t="shared" si="1"/>
        <v>IE-LS</v>
      </c>
      <c r="J7" s="123" t="str">
        <f t="shared" si="1"/>
        <v>IE-LD</v>
      </c>
      <c r="K7" s="123" t="str">
        <f t="shared" si="1"/>
        <v>IE-LH</v>
      </c>
      <c r="L7" s="123" t="str">
        <f t="shared" si="1"/>
        <v>IE-MH</v>
      </c>
      <c r="M7" s="123" t="str">
        <f t="shared" si="1"/>
        <v>IE-OY</v>
      </c>
      <c r="N7" s="123" t="str">
        <f t="shared" si="1"/>
        <v>IE-WH</v>
      </c>
      <c r="O7" s="123" t="str">
        <f t="shared" si="1"/>
        <v>IE-WX</v>
      </c>
      <c r="P7" s="123" t="str">
        <f t="shared" si="1"/>
        <v>IE-WW</v>
      </c>
      <c r="Q7" s="123" t="str">
        <f t="shared" si="1"/>
        <v>IE-CE</v>
      </c>
      <c r="R7" s="123" t="str">
        <f t="shared" si="1"/>
        <v>IE-CO</v>
      </c>
      <c r="S7" s="123" t="str">
        <f t="shared" si="1"/>
        <v>IE-KY</v>
      </c>
      <c r="T7" s="123" t="str">
        <f t="shared" si="1"/>
        <v>IE-LK</v>
      </c>
      <c r="U7" s="123" t="str">
        <f t="shared" si="1"/>
        <v>IE-TA</v>
      </c>
      <c r="V7" s="123" t="str">
        <f t="shared" si="1"/>
        <v>IE-WD</v>
      </c>
      <c r="W7" s="123" t="str">
        <f t="shared" si="1"/>
        <v>IE-G</v>
      </c>
      <c r="X7" s="123" t="str">
        <f t="shared" si="1"/>
        <v>IE-LM</v>
      </c>
      <c r="Y7" s="123" t="str">
        <f t="shared" si="1"/>
        <v>IE-MO</v>
      </c>
      <c r="Z7" s="123" t="str">
        <f t="shared" si="1"/>
        <v>IE-RN</v>
      </c>
      <c r="AA7" s="123" t="str">
        <f t="shared" si="1"/>
        <v>IE-SO</v>
      </c>
      <c r="AB7" s="123" t="str">
        <f t="shared" si="1"/>
        <v>IE-CN</v>
      </c>
      <c r="AC7" s="123" t="str">
        <f t="shared" si="1"/>
        <v>IE-DL</v>
      </c>
      <c r="AD7" s="123" t="str">
        <f t="shared" si="1"/>
        <v>IE-MN</v>
      </c>
    </row>
    <row r="10" spans="1:30" ht="15.75" thickBot="1" x14ac:dyDescent="0.3">
      <c r="A10" s="125" t="s">
        <v>408</v>
      </c>
      <c r="B10" s="125" t="s">
        <v>409</v>
      </c>
    </row>
    <row r="11" spans="1:30" x14ac:dyDescent="0.2">
      <c r="A11" s="126" t="s">
        <v>410</v>
      </c>
      <c r="B11" s="126" t="s">
        <v>411</v>
      </c>
    </row>
    <row r="12" spans="1:30" x14ac:dyDescent="0.2">
      <c r="A12" s="127" t="s">
        <v>412</v>
      </c>
      <c r="B12" s="127" t="s">
        <v>413</v>
      </c>
    </row>
    <row r="13" spans="1:30" x14ac:dyDescent="0.2">
      <c r="A13" s="127" t="s">
        <v>414</v>
      </c>
      <c r="B13" s="127" t="s">
        <v>415</v>
      </c>
    </row>
    <row r="14" spans="1:30" x14ac:dyDescent="0.2">
      <c r="A14" s="127" t="s">
        <v>416</v>
      </c>
      <c r="B14" s="127" t="s">
        <v>417</v>
      </c>
    </row>
    <row r="15" spans="1:30" x14ac:dyDescent="0.2">
      <c r="A15" s="127" t="s">
        <v>418</v>
      </c>
      <c r="B15" s="127" t="s">
        <v>419</v>
      </c>
    </row>
    <row r="16" spans="1:30" x14ac:dyDescent="0.2">
      <c r="A16" s="127" t="s">
        <v>420</v>
      </c>
      <c r="B16" s="127" t="s">
        <v>421</v>
      </c>
    </row>
    <row r="17" spans="1:2" x14ac:dyDescent="0.2">
      <c r="A17" s="127" t="s">
        <v>422</v>
      </c>
      <c r="B17" s="127" t="s">
        <v>423</v>
      </c>
    </row>
    <row r="18" spans="1:2" x14ac:dyDescent="0.2">
      <c r="A18" s="127" t="s">
        <v>424</v>
      </c>
      <c r="B18" s="127" t="s">
        <v>425</v>
      </c>
    </row>
    <row r="19" spans="1:2" x14ac:dyDescent="0.2">
      <c r="A19" s="127" t="s">
        <v>426</v>
      </c>
      <c r="B19" s="127" t="s">
        <v>427</v>
      </c>
    </row>
    <row r="20" spans="1:2" x14ac:dyDescent="0.2">
      <c r="A20" s="127" t="s">
        <v>428</v>
      </c>
      <c r="B20" s="127" t="s">
        <v>429</v>
      </c>
    </row>
    <row r="21" spans="1:2" x14ac:dyDescent="0.2">
      <c r="A21" s="127" t="s">
        <v>430</v>
      </c>
      <c r="B21" s="127" t="s">
        <v>431</v>
      </c>
    </row>
    <row r="22" spans="1:2" x14ac:dyDescent="0.2">
      <c r="A22" s="127" t="s">
        <v>432</v>
      </c>
      <c r="B22" s="127" t="s">
        <v>433</v>
      </c>
    </row>
    <row r="23" spans="1:2" x14ac:dyDescent="0.2">
      <c r="A23" s="127" t="s">
        <v>434</v>
      </c>
      <c r="B23" s="127" t="s">
        <v>435</v>
      </c>
    </row>
    <row r="24" spans="1:2" x14ac:dyDescent="0.2">
      <c r="A24" s="127" t="s">
        <v>436</v>
      </c>
      <c r="B24" s="127" t="s">
        <v>437</v>
      </c>
    </row>
    <row r="25" spans="1:2" x14ac:dyDescent="0.2">
      <c r="A25" s="127" t="s">
        <v>438</v>
      </c>
      <c r="B25" s="127" t="s">
        <v>439</v>
      </c>
    </row>
    <row r="26" spans="1:2" x14ac:dyDescent="0.2">
      <c r="A26" s="127" t="s">
        <v>440</v>
      </c>
      <c r="B26" s="127" t="s">
        <v>441</v>
      </c>
    </row>
    <row r="27" spans="1:2" x14ac:dyDescent="0.2">
      <c r="A27" s="127" t="s">
        <v>442</v>
      </c>
      <c r="B27" s="127" t="s">
        <v>443</v>
      </c>
    </row>
    <row r="28" spans="1:2" x14ac:dyDescent="0.2">
      <c r="A28" s="127" t="s">
        <v>444</v>
      </c>
      <c r="B28" s="127" t="s">
        <v>445</v>
      </c>
    </row>
    <row r="29" spans="1:2" x14ac:dyDescent="0.2">
      <c r="A29" s="127" t="s">
        <v>446</v>
      </c>
      <c r="B29" s="127" t="s">
        <v>447</v>
      </c>
    </row>
    <row r="30" spans="1:2" x14ac:dyDescent="0.2">
      <c r="A30" s="127" t="s">
        <v>448</v>
      </c>
      <c r="B30" s="127" t="s">
        <v>449</v>
      </c>
    </row>
    <row r="31" spans="1:2" x14ac:dyDescent="0.2">
      <c r="A31" s="127" t="s">
        <v>450</v>
      </c>
      <c r="B31" s="127" t="s">
        <v>451</v>
      </c>
    </row>
    <row r="32" spans="1:2" x14ac:dyDescent="0.2">
      <c r="A32" s="127" t="s">
        <v>452</v>
      </c>
      <c r="B32" s="127" t="s">
        <v>453</v>
      </c>
    </row>
    <row r="33" spans="1:2" x14ac:dyDescent="0.2">
      <c r="A33" s="127" t="s">
        <v>454</v>
      </c>
      <c r="B33" s="127" t="s">
        <v>455</v>
      </c>
    </row>
    <row r="34" spans="1:2" x14ac:dyDescent="0.2">
      <c r="A34" s="127" t="s">
        <v>456</v>
      </c>
      <c r="B34" s="127" t="s">
        <v>457</v>
      </c>
    </row>
    <row r="35" spans="1:2" x14ac:dyDescent="0.2">
      <c r="A35" s="127" t="s">
        <v>458</v>
      </c>
      <c r="B35" s="127" t="s">
        <v>459</v>
      </c>
    </row>
    <row r="36" spans="1:2" x14ac:dyDescent="0.2">
      <c r="A36" s="127" t="s">
        <v>460</v>
      </c>
      <c r="B36" s="127" t="s">
        <v>461</v>
      </c>
    </row>
    <row r="37" spans="1:2" ht="15" x14ac:dyDescent="0.25">
      <c r="A37" s="128" t="s">
        <v>462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197"/>
  <sheetViews>
    <sheetView workbookViewId="0"/>
  </sheetViews>
  <sheetFormatPr defaultRowHeight="12.75" x14ac:dyDescent="0.2"/>
  <cols>
    <col min="3" max="3" width="22.42578125" bestFit="1" customWidth="1"/>
    <col min="4" max="4" width="14" customWidth="1"/>
  </cols>
  <sheetData>
    <row r="1" spans="1:13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</row>
    <row r="2" spans="1:13" x14ac:dyDescent="0.2">
      <c r="A2" t="s">
        <v>464</v>
      </c>
      <c r="B2" t="s">
        <v>283</v>
      </c>
      <c r="C2" t="s">
        <v>285</v>
      </c>
      <c r="D2" t="s">
        <v>286</v>
      </c>
      <c r="E2" t="s">
        <v>218</v>
      </c>
      <c r="F2" t="s">
        <v>287</v>
      </c>
      <c r="G2">
        <v>2018</v>
      </c>
      <c r="H2" t="s">
        <v>218</v>
      </c>
      <c r="I2" t="s">
        <v>218</v>
      </c>
      <c r="J2" t="s">
        <v>218</v>
      </c>
      <c r="K2" t="s">
        <v>218</v>
      </c>
      <c r="L2">
        <v>3.07019607843137</v>
      </c>
      <c r="M2">
        <v>3.07019607843137</v>
      </c>
    </row>
    <row r="3" spans="1:13" x14ac:dyDescent="0.2">
      <c r="A3" t="s">
        <v>464</v>
      </c>
      <c r="B3" t="s">
        <v>283</v>
      </c>
      <c r="C3" t="s">
        <v>285</v>
      </c>
      <c r="D3" t="s">
        <v>286</v>
      </c>
      <c r="E3" t="s">
        <v>218</v>
      </c>
      <c r="F3" t="s">
        <v>287</v>
      </c>
      <c r="G3">
        <v>2030</v>
      </c>
      <c r="H3" t="s">
        <v>218</v>
      </c>
      <c r="I3" t="s">
        <v>218</v>
      </c>
      <c r="J3" t="s">
        <v>218</v>
      </c>
      <c r="K3" t="s">
        <v>218</v>
      </c>
      <c r="L3">
        <v>3.2748758169934713</v>
      </c>
      <c r="M3">
        <v>3.2748758169934713</v>
      </c>
    </row>
    <row r="4" spans="1:13" x14ac:dyDescent="0.2">
      <c r="A4" t="s">
        <v>464</v>
      </c>
      <c r="B4" t="s">
        <v>283</v>
      </c>
      <c r="C4" t="s">
        <v>285</v>
      </c>
      <c r="D4" t="s">
        <v>286</v>
      </c>
      <c r="E4" t="s">
        <v>218</v>
      </c>
      <c r="F4" t="s">
        <v>287</v>
      </c>
      <c r="G4">
        <v>2040</v>
      </c>
      <c r="H4" t="s">
        <v>218</v>
      </c>
      <c r="I4" t="s">
        <v>218</v>
      </c>
      <c r="J4" t="s">
        <v>218</v>
      </c>
      <c r="K4" t="s">
        <v>218</v>
      </c>
      <c r="L4">
        <v>3.7865751633986795</v>
      </c>
      <c r="M4">
        <v>3.7865751633986795</v>
      </c>
    </row>
    <row r="5" spans="1:13" x14ac:dyDescent="0.2">
      <c r="A5" t="s">
        <v>464</v>
      </c>
      <c r="B5" t="s">
        <v>283</v>
      </c>
      <c r="C5" t="s">
        <v>285</v>
      </c>
      <c r="D5" t="s">
        <v>286</v>
      </c>
      <c r="E5" t="s">
        <v>218</v>
      </c>
      <c r="F5" t="s">
        <v>287</v>
      </c>
      <c r="G5">
        <v>2050</v>
      </c>
      <c r="H5" t="s">
        <v>218</v>
      </c>
      <c r="I5" t="s">
        <v>218</v>
      </c>
      <c r="J5" t="s">
        <v>218</v>
      </c>
      <c r="K5" t="s">
        <v>218</v>
      </c>
      <c r="L5">
        <v>4.0935947712418166</v>
      </c>
      <c r="M5">
        <v>4.0935947712418166</v>
      </c>
    </row>
    <row r="6" spans="1:13" x14ac:dyDescent="0.2">
      <c r="A6" t="s">
        <v>464</v>
      </c>
      <c r="B6" t="s">
        <v>283</v>
      </c>
      <c r="C6" t="s">
        <v>285</v>
      </c>
      <c r="D6" t="s">
        <v>137</v>
      </c>
      <c r="E6" t="s">
        <v>218</v>
      </c>
      <c r="F6" t="s">
        <v>287</v>
      </c>
      <c r="G6">
        <v>2018</v>
      </c>
      <c r="H6" t="s">
        <v>218</v>
      </c>
      <c r="I6" t="s">
        <v>218</v>
      </c>
      <c r="J6" t="s">
        <v>218</v>
      </c>
      <c r="K6" t="s">
        <v>218</v>
      </c>
      <c r="L6">
        <v>3.07019607843137</v>
      </c>
      <c r="M6">
        <v>3.07019607843137</v>
      </c>
    </row>
    <row r="7" spans="1:13" x14ac:dyDescent="0.2">
      <c r="A7" t="s">
        <v>464</v>
      </c>
      <c r="B7" t="s">
        <v>283</v>
      </c>
      <c r="C7" t="s">
        <v>285</v>
      </c>
      <c r="D7" t="s">
        <v>137</v>
      </c>
      <c r="E7" t="s">
        <v>218</v>
      </c>
      <c r="F7" t="s">
        <v>287</v>
      </c>
      <c r="G7">
        <v>2030</v>
      </c>
      <c r="H7" t="s">
        <v>218</v>
      </c>
      <c r="I7" t="s">
        <v>218</v>
      </c>
      <c r="J7" t="s">
        <v>218</v>
      </c>
      <c r="K7" t="s">
        <v>218</v>
      </c>
      <c r="L7">
        <v>3.2748758169934713</v>
      </c>
      <c r="M7">
        <v>3.2748758169934713</v>
      </c>
    </row>
    <row r="8" spans="1:13" x14ac:dyDescent="0.2">
      <c r="A8" t="s">
        <v>464</v>
      </c>
      <c r="B8" t="s">
        <v>283</v>
      </c>
      <c r="C8" t="s">
        <v>285</v>
      </c>
      <c r="D8" t="s">
        <v>137</v>
      </c>
      <c r="E8" t="s">
        <v>218</v>
      </c>
      <c r="F8" t="s">
        <v>287</v>
      </c>
      <c r="G8">
        <v>2040</v>
      </c>
      <c r="H8" t="s">
        <v>218</v>
      </c>
      <c r="I8" t="s">
        <v>218</v>
      </c>
      <c r="J8" t="s">
        <v>218</v>
      </c>
      <c r="K8" t="s">
        <v>218</v>
      </c>
      <c r="L8">
        <v>3.7865751633986795</v>
      </c>
      <c r="M8">
        <v>3.7865751633986795</v>
      </c>
    </row>
    <row r="9" spans="1:13" x14ac:dyDescent="0.2">
      <c r="A9" t="s">
        <v>464</v>
      </c>
      <c r="B9" t="s">
        <v>283</v>
      </c>
      <c r="C9" t="s">
        <v>285</v>
      </c>
      <c r="D9" t="s">
        <v>137</v>
      </c>
      <c r="E9" t="s">
        <v>218</v>
      </c>
      <c r="F9" t="s">
        <v>287</v>
      </c>
      <c r="G9">
        <v>2050</v>
      </c>
      <c r="H9" t="s">
        <v>218</v>
      </c>
      <c r="I9" t="s">
        <v>218</v>
      </c>
      <c r="J9" t="s">
        <v>218</v>
      </c>
      <c r="K9" t="s">
        <v>218</v>
      </c>
      <c r="L9">
        <v>4.0935947712418166</v>
      </c>
      <c r="M9">
        <v>4.0935947712418166</v>
      </c>
    </row>
    <row r="10" spans="1:13" x14ac:dyDescent="0.2">
      <c r="A10" t="s">
        <v>464</v>
      </c>
      <c r="B10" t="s">
        <v>283</v>
      </c>
      <c r="C10" t="s">
        <v>288</v>
      </c>
      <c r="D10" t="s">
        <v>286</v>
      </c>
      <c r="E10" t="s">
        <v>218</v>
      </c>
      <c r="F10" t="s">
        <v>287</v>
      </c>
      <c r="G10">
        <v>2018</v>
      </c>
      <c r="H10" t="s">
        <v>218</v>
      </c>
      <c r="I10" t="s">
        <v>218</v>
      </c>
      <c r="J10" t="s">
        <v>218</v>
      </c>
      <c r="K10" t="s">
        <v>218</v>
      </c>
      <c r="L10">
        <v>3.07019607843137</v>
      </c>
      <c r="M10">
        <v>3.07019607843137</v>
      </c>
    </row>
    <row r="11" spans="1:13" x14ac:dyDescent="0.2">
      <c r="A11" t="s">
        <v>464</v>
      </c>
      <c r="B11" t="s">
        <v>283</v>
      </c>
      <c r="C11" t="s">
        <v>288</v>
      </c>
      <c r="D11" t="s">
        <v>286</v>
      </c>
      <c r="E11" t="s">
        <v>218</v>
      </c>
      <c r="F11" t="s">
        <v>287</v>
      </c>
      <c r="G11">
        <v>2030</v>
      </c>
      <c r="H11" t="s">
        <v>218</v>
      </c>
      <c r="I11" t="s">
        <v>218</v>
      </c>
      <c r="J11" t="s">
        <v>218</v>
      </c>
      <c r="K11" t="s">
        <v>218</v>
      </c>
      <c r="L11">
        <v>3.5818954248366088</v>
      </c>
      <c r="M11">
        <v>3.5818954248366088</v>
      </c>
    </row>
    <row r="12" spans="1:13" x14ac:dyDescent="0.2">
      <c r="A12" t="s">
        <v>464</v>
      </c>
      <c r="B12" t="s">
        <v>283</v>
      </c>
      <c r="C12" t="s">
        <v>288</v>
      </c>
      <c r="D12" t="s">
        <v>286</v>
      </c>
      <c r="E12" t="s">
        <v>218</v>
      </c>
      <c r="F12" t="s">
        <v>287</v>
      </c>
      <c r="G12">
        <v>2040</v>
      </c>
      <c r="H12" t="s">
        <v>218</v>
      </c>
      <c r="I12" t="s">
        <v>218</v>
      </c>
      <c r="J12" t="s">
        <v>218</v>
      </c>
      <c r="K12" t="s">
        <v>218</v>
      </c>
      <c r="L12">
        <v>4.0935947712418166</v>
      </c>
      <c r="M12">
        <v>4.0935947712418166</v>
      </c>
    </row>
    <row r="13" spans="1:13" x14ac:dyDescent="0.2">
      <c r="A13" t="s">
        <v>464</v>
      </c>
      <c r="B13" t="s">
        <v>283</v>
      </c>
      <c r="C13" t="s">
        <v>288</v>
      </c>
      <c r="D13" t="s">
        <v>286</v>
      </c>
      <c r="E13" t="s">
        <v>218</v>
      </c>
      <c r="F13" t="s">
        <v>287</v>
      </c>
      <c r="G13">
        <v>2050</v>
      </c>
      <c r="H13" t="s">
        <v>218</v>
      </c>
      <c r="I13" t="s">
        <v>218</v>
      </c>
      <c r="J13" t="s">
        <v>218</v>
      </c>
      <c r="K13" t="s">
        <v>218</v>
      </c>
      <c r="L13">
        <v>4.6052941176470554</v>
      </c>
      <c r="M13">
        <v>4.6052941176470554</v>
      </c>
    </row>
    <row r="14" spans="1:13" x14ac:dyDescent="0.2">
      <c r="A14" t="s">
        <v>464</v>
      </c>
      <c r="B14" t="s">
        <v>283</v>
      </c>
      <c r="C14" t="s">
        <v>288</v>
      </c>
      <c r="D14" t="s">
        <v>137</v>
      </c>
      <c r="E14" t="s">
        <v>218</v>
      </c>
      <c r="F14" t="s">
        <v>287</v>
      </c>
      <c r="G14">
        <v>2018</v>
      </c>
      <c r="H14" t="s">
        <v>218</v>
      </c>
      <c r="I14" t="s">
        <v>218</v>
      </c>
      <c r="J14" t="s">
        <v>218</v>
      </c>
      <c r="K14" t="s">
        <v>218</v>
      </c>
      <c r="L14">
        <v>3.3772156862745071</v>
      </c>
      <c r="M14">
        <v>3.3772156862745071</v>
      </c>
    </row>
    <row r="15" spans="1:13" x14ac:dyDescent="0.2">
      <c r="A15" t="s">
        <v>464</v>
      </c>
      <c r="B15" t="s">
        <v>283</v>
      </c>
      <c r="C15" t="s">
        <v>288</v>
      </c>
      <c r="D15" t="s">
        <v>137</v>
      </c>
      <c r="E15" t="s">
        <v>218</v>
      </c>
      <c r="F15" t="s">
        <v>287</v>
      </c>
      <c r="G15">
        <v>2030</v>
      </c>
      <c r="H15" t="s">
        <v>218</v>
      </c>
      <c r="I15" t="s">
        <v>218</v>
      </c>
      <c r="J15" t="s">
        <v>218</v>
      </c>
      <c r="K15" t="s">
        <v>218</v>
      </c>
      <c r="L15">
        <v>3.5818954248366088</v>
      </c>
      <c r="M15">
        <v>3.5818954248366088</v>
      </c>
    </row>
    <row r="16" spans="1:13" x14ac:dyDescent="0.2">
      <c r="A16" t="s">
        <v>464</v>
      </c>
      <c r="B16" t="s">
        <v>283</v>
      </c>
      <c r="C16" t="s">
        <v>288</v>
      </c>
      <c r="D16" t="s">
        <v>137</v>
      </c>
      <c r="E16" t="s">
        <v>218</v>
      </c>
      <c r="F16" t="s">
        <v>287</v>
      </c>
      <c r="G16">
        <v>2040</v>
      </c>
      <c r="H16" t="s">
        <v>218</v>
      </c>
      <c r="I16" t="s">
        <v>218</v>
      </c>
      <c r="J16" t="s">
        <v>218</v>
      </c>
      <c r="K16" t="s">
        <v>218</v>
      </c>
      <c r="L16">
        <v>4.0935947712418166</v>
      </c>
      <c r="M16">
        <v>4.0935947712418166</v>
      </c>
    </row>
    <row r="17" spans="1:13" x14ac:dyDescent="0.2">
      <c r="A17" t="s">
        <v>464</v>
      </c>
      <c r="B17" t="s">
        <v>283</v>
      </c>
      <c r="C17" t="s">
        <v>288</v>
      </c>
      <c r="D17" t="s">
        <v>137</v>
      </c>
      <c r="E17" t="s">
        <v>218</v>
      </c>
      <c r="F17" t="s">
        <v>287</v>
      </c>
      <c r="G17">
        <v>2050</v>
      </c>
      <c r="H17" t="s">
        <v>218</v>
      </c>
      <c r="I17" t="s">
        <v>218</v>
      </c>
      <c r="J17" t="s">
        <v>218</v>
      </c>
      <c r="K17" t="s">
        <v>218</v>
      </c>
      <c r="L17">
        <v>4.6052941176470554</v>
      </c>
      <c r="M17">
        <v>4.6052941176470554</v>
      </c>
    </row>
    <row r="18" spans="1:13" x14ac:dyDescent="0.2">
      <c r="A18" t="s">
        <v>464</v>
      </c>
      <c r="B18" t="s">
        <v>283</v>
      </c>
      <c r="C18" t="s">
        <v>289</v>
      </c>
      <c r="D18" t="s">
        <v>290</v>
      </c>
      <c r="E18" t="s">
        <v>218</v>
      </c>
      <c r="F18" t="s">
        <v>287</v>
      </c>
      <c r="G18">
        <v>2018</v>
      </c>
      <c r="H18" t="s">
        <v>218</v>
      </c>
      <c r="I18" t="s">
        <v>218</v>
      </c>
      <c r="J18" t="s">
        <v>218</v>
      </c>
      <c r="K18" t="s">
        <v>218</v>
      </c>
      <c r="L18">
        <v>3.1157627118644098</v>
      </c>
      <c r="M18">
        <v>3.1157627118644098</v>
      </c>
    </row>
    <row r="19" spans="1:13" x14ac:dyDescent="0.2">
      <c r="A19" t="s">
        <v>464</v>
      </c>
      <c r="B19" t="s">
        <v>283</v>
      </c>
      <c r="C19" t="s">
        <v>289</v>
      </c>
      <c r="D19" t="s">
        <v>290</v>
      </c>
      <c r="E19" t="s">
        <v>218</v>
      </c>
      <c r="F19" t="s">
        <v>287</v>
      </c>
      <c r="G19">
        <v>2030</v>
      </c>
      <c r="H19" t="s">
        <v>218</v>
      </c>
      <c r="I19" t="s">
        <v>218</v>
      </c>
      <c r="J19" t="s">
        <v>218</v>
      </c>
      <c r="K19" t="s">
        <v>218</v>
      </c>
      <c r="L19">
        <v>3.323480225988714</v>
      </c>
      <c r="M19">
        <v>3.323480225988714</v>
      </c>
    </row>
    <row r="20" spans="1:13" x14ac:dyDescent="0.2">
      <c r="A20" t="s">
        <v>464</v>
      </c>
      <c r="B20" t="s">
        <v>283</v>
      </c>
      <c r="C20" t="s">
        <v>289</v>
      </c>
      <c r="D20" t="s">
        <v>290</v>
      </c>
      <c r="E20" t="s">
        <v>218</v>
      </c>
      <c r="F20" t="s">
        <v>287</v>
      </c>
      <c r="G20">
        <v>2040</v>
      </c>
      <c r="H20" t="s">
        <v>218</v>
      </c>
      <c r="I20" t="s">
        <v>218</v>
      </c>
      <c r="J20" t="s">
        <v>218</v>
      </c>
      <c r="K20" t="s">
        <v>218</v>
      </c>
      <c r="L20">
        <v>3.8427740112994284</v>
      </c>
      <c r="M20">
        <v>3.8427740112994284</v>
      </c>
    </row>
    <row r="21" spans="1:13" x14ac:dyDescent="0.2">
      <c r="A21" t="s">
        <v>464</v>
      </c>
      <c r="B21" t="s">
        <v>283</v>
      </c>
      <c r="C21" t="s">
        <v>289</v>
      </c>
      <c r="D21" t="s">
        <v>290</v>
      </c>
      <c r="E21" t="s">
        <v>218</v>
      </c>
      <c r="F21" t="s">
        <v>287</v>
      </c>
      <c r="G21">
        <v>2050</v>
      </c>
      <c r="H21" t="s">
        <v>218</v>
      </c>
      <c r="I21" t="s">
        <v>218</v>
      </c>
      <c r="J21" t="s">
        <v>218</v>
      </c>
      <c r="K21" t="s">
        <v>218</v>
      </c>
      <c r="L21">
        <v>4.1543502824858694</v>
      </c>
      <c r="M21">
        <v>4.1543502824858694</v>
      </c>
    </row>
    <row r="22" spans="1:13" x14ac:dyDescent="0.2">
      <c r="A22" t="s">
        <v>464</v>
      </c>
      <c r="B22" t="s">
        <v>283</v>
      </c>
      <c r="C22" t="s">
        <v>289</v>
      </c>
      <c r="D22" t="s">
        <v>223</v>
      </c>
      <c r="E22" t="s">
        <v>218</v>
      </c>
      <c r="F22" t="s">
        <v>287</v>
      </c>
      <c r="G22">
        <v>2018</v>
      </c>
      <c r="H22" t="s">
        <v>218</v>
      </c>
      <c r="I22" t="s">
        <v>218</v>
      </c>
      <c r="J22" t="s">
        <v>218</v>
      </c>
      <c r="K22" t="s">
        <v>218</v>
      </c>
      <c r="L22">
        <v>3.1157627118644098</v>
      </c>
      <c r="M22">
        <v>3.1157627118644098</v>
      </c>
    </row>
    <row r="23" spans="1:13" x14ac:dyDescent="0.2">
      <c r="A23" t="s">
        <v>464</v>
      </c>
      <c r="B23" t="s">
        <v>283</v>
      </c>
      <c r="C23" t="s">
        <v>289</v>
      </c>
      <c r="D23" t="s">
        <v>223</v>
      </c>
      <c r="E23" t="s">
        <v>218</v>
      </c>
      <c r="F23" t="s">
        <v>287</v>
      </c>
      <c r="G23">
        <v>2030</v>
      </c>
      <c r="H23" t="s">
        <v>218</v>
      </c>
      <c r="I23" t="s">
        <v>218</v>
      </c>
      <c r="J23" t="s">
        <v>218</v>
      </c>
      <c r="K23" t="s">
        <v>218</v>
      </c>
      <c r="L23">
        <v>3.323480225988714</v>
      </c>
      <c r="M23">
        <v>3.323480225988714</v>
      </c>
    </row>
    <row r="24" spans="1:13" x14ac:dyDescent="0.2">
      <c r="A24" t="s">
        <v>464</v>
      </c>
      <c r="B24" t="s">
        <v>283</v>
      </c>
      <c r="C24" t="s">
        <v>289</v>
      </c>
      <c r="D24" t="s">
        <v>223</v>
      </c>
      <c r="E24" t="s">
        <v>218</v>
      </c>
      <c r="F24" t="s">
        <v>287</v>
      </c>
      <c r="G24">
        <v>2040</v>
      </c>
      <c r="H24" t="s">
        <v>218</v>
      </c>
      <c r="I24" t="s">
        <v>218</v>
      </c>
      <c r="J24" t="s">
        <v>218</v>
      </c>
      <c r="K24" t="s">
        <v>218</v>
      </c>
      <c r="L24">
        <v>3.8427740112994284</v>
      </c>
      <c r="M24">
        <v>3.8427740112994284</v>
      </c>
    </row>
    <row r="25" spans="1:13" x14ac:dyDescent="0.2">
      <c r="A25" t="s">
        <v>464</v>
      </c>
      <c r="B25" t="s">
        <v>283</v>
      </c>
      <c r="C25" t="s">
        <v>289</v>
      </c>
      <c r="D25" t="s">
        <v>223</v>
      </c>
      <c r="E25" t="s">
        <v>218</v>
      </c>
      <c r="F25" t="s">
        <v>287</v>
      </c>
      <c r="G25">
        <v>2050</v>
      </c>
      <c r="H25" t="s">
        <v>218</v>
      </c>
      <c r="I25" t="s">
        <v>218</v>
      </c>
      <c r="J25" t="s">
        <v>218</v>
      </c>
      <c r="K25" t="s">
        <v>218</v>
      </c>
      <c r="L25">
        <v>4.1543502824858694</v>
      </c>
      <c r="M25">
        <v>4.1543502824858694</v>
      </c>
    </row>
    <row r="26" spans="1:13" x14ac:dyDescent="0.2">
      <c r="A26" t="s">
        <v>464</v>
      </c>
      <c r="B26" t="s">
        <v>283</v>
      </c>
      <c r="C26" t="s">
        <v>291</v>
      </c>
      <c r="D26" t="s">
        <v>290</v>
      </c>
      <c r="E26" t="s">
        <v>218</v>
      </c>
      <c r="F26" t="s">
        <v>287</v>
      </c>
      <c r="G26">
        <v>2018</v>
      </c>
      <c r="H26" t="s">
        <v>218</v>
      </c>
      <c r="I26" t="s">
        <v>218</v>
      </c>
      <c r="J26" t="s">
        <v>218</v>
      </c>
      <c r="K26" t="s">
        <v>218</v>
      </c>
      <c r="L26">
        <v>3.4273389830508512</v>
      </c>
      <c r="M26">
        <v>3.4273389830508512</v>
      </c>
    </row>
    <row r="27" spans="1:13" x14ac:dyDescent="0.2">
      <c r="A27" t="s">
        <v>464</v>
      </c>
      <c r="B27" t="s">
        <v>283</v>
      </c>
      <c r="C27" t="s">
        <v>291</v>
      </c>
      <c r="D27" t="s">
        <v>290</v>
      </c>
      <c r="E27" t="s">
        <v>218</v>
      </c>
      <c r="F27" t="s">
        <v>287</v>
      </c>
      <c r="G27">
        <v>2030</v>
      </c>
      <c r="H27" t="s">
        <v>218</v>
      </c>
      <c r="I27" t="s">
        <v>218</v>
      </c>
      <c r="J27" t="s">
        <v>218</v>
      </c>
      <c r="K27" t="s">
        <v>218</v>
      </c>
      <c r="L27">
        <v>3.6350564971751553</v>
      </c>
      <c r="M27">
        <v>3.6350564971751553</v>
      </c>
    </row>
    <row r="28" spans="1:13" x14ac:dyDescent="0.2">
      <c r="A28" t="s">
        <v>464</v>
      </c>
      <c r="B28" t="s">
        <v>283</v>
      </c>
      <c r="C28" t="s">
        <v>291</v>
      </c>
      <c r="D28" t="s">
        <v>290</v>
      </c>
      <c r="E28" t="s">
        <v>218</v>
      </c>
      <c r="F28" t="s">
        <v>287</v>
      </c>
      <c r="G28">
        <v>2040</v>
      </c>
      <c r="H28" t="s">
        <v>218</v>
      </c>
      <c r="I28" t="s">
        <v>218</v>
      </c>
      <c r="J28" t="s">
        <v>218</v>
      </c>
      <c r="K28" t="s">
        <v>218</v>
      </c>
      <c r="L28">
        <v>4.1543502824858694</v>
      </c>
      <c r="M28">
        <v>4.1543502824858694</v>
      </c>
    </row>
    <row r="29" spans="1:13" x14ac:dyDescent="0.2">
      <c r="A29" t="s">
        <v>464</v>
      </c>
      <c r="B29" t="s">
        <v>283</v>
      </c>
      <c r="C29" t="s">
        <v>291</v>
      </c>
      <c r="D29" t="s">
        <v>290</v>
      </c>
      <c r="E29" t="s">
        <v>218</v>
      </c>
      <c r="F29" t="s">
        <v>287</v>
      </c>
      <c r="G29">
        <v>2050</v>
      </c>
      <c r="H29" t="s">
        <v>218</v>
      </c>
      <c r="I29" t="s">
        <v>218</v>
      </c>
      <c r="J29" t="s">
        <v>218</v>
      </c>
      <c r="K29" t="s">
        <v>218</v>
      </c>
      <c r="L29">
        <v>4.6736440677966149</v>
      </c>
      <c r="M29">
        <v>4.6736440677966149</v>
      </c>
    </row>
    <row r="30" spans="1:13" x14ac:dyDescent="0.2">
      <c r="A30" t="s">
        <v>464</v>
      </c>
      <c r="B30" t="s">
        <v>283</v>
      </c>
      <c r="C30" t="s">
        <v>291</v>
      </c>
      <c r="D30" t="s">
        <v>223</v>
      </c>
      <c r="E30" t="s">
        <v>218</v>
      </c>
      <c r="F30" t="s">
        <v>287</v>
      </c>
      <c r="G30">
        <v>2018</v>
      </c>
      <c r="H30" t="s">
        <v>218</v>
      </c>
      <c r="I30" t="s">
        <v>218</v>
      </c>
      <c r="J30" t="s">
        <v>218</v>
      </c>
      <c r="K30" t="s">
        <v>218</v>
      </c>
      <c r="L30">
        <v>3.4273389830508512</v>
      </c>
      <c r="M30">
        <v>3.4273389830508512</v>
      </c>
    </row>
    <row r="31" spans="1:13" x14ac:dyDescent="0.2">
      <c r="A31" t="s">
        <v>464</v>
      </c>
      <c r="B31" t="s">
        <v>283</v>
      </c>
      <c r="C31" t="s">
        <v>291</v>
      </c>
      <c r="D31" t="s">
        <v>223</v>
      </c>
      <c r="E31" t="s">
        <v>218</v>
      </c>
      <c r="F31" t="s">
        <v>287</v>
      </c>
      <c r="G31">
        <v>2030</v>
      </c>
      <c r="H31" t="s">
        <v>218</v>
      </c>
      <c r="I31" t="s">
        <v>218</v>
      </c>
      <c r="J31" t="s">
        <v>218</v>
      </c>
      <c r="K31" t="s">
        <v>218</v>
      </c>
      <c r="L31">
        <v>3.6350564971751553</v>
      </c>
      <c r="M31">
        <v>3.6350564971751553</v>
      </c>
    </row>
    <row r="32" spans="1:13" x14ac:dyDescent="0.2">
      <c r="A32" t="s">
        <v>464</v>
      </c>
      <c r="B32" t="s">
        <v>283</v>
      </c>
      <c r="C32" t="s">
        <v>291</v>
      </c>
      <c r="D32" t="s">
        <v>223</v>
      </c>
      <c r="E32" t="s">
        <v>218</v>
      </c>
      <c r="F32" t="s">
        <v>287</v>
      </c>
      <c r="G32">
        <v>2040</v>
      </c>
      <c r="H32" t="s">
        <v>218</v>
      </c>
      <c r="I32" t="s">
        <v>218</v>
      </c>
      <c r="J32" t="s">
        <v>218</v>
      </c>
      <c r="K32" t="s">
        <v>218</v>
      </c>
      <c r="L32">
        <v>4.1543502824858694</v>
      </c>
      <c r="M32">
        <v>4.1543502824858694</v>
      </c>
    </row>
    <row r="33" spans="1:13" x14ac:dyDescent="0.2">
      <c r="A33" t="s">
        <v>464</v>
      </c>
      <c r="B33" t="s">
        <v>283</v>
      </c>
      <c r="C33" t="s">
        <v>291</v>
      </c>
      <c r="D33" t="s">
        <v>223</v>
      </c>
      <c r="E33" t="s">
        <v>218</v>
      </c>
      <c r="F33" t="s">
        <v>287</v>
      </c>
      <c r="G33">
        <v>2050</v>
      </c>
      <c r="H33" t="s">
        <v>218</v>
      </c>
      <c r="I33" t="s">
        <v>218</v>
      </c>
      <c r="J33" t="s">
        <v>218</v>
      </c>
      <c r="K33" t="s">
        <v>218</v>
      </c>
      <c r="L33">
        <v>4.6736440677966149</v>
      </c>
      <c r="M33">
        <v>4.6736440677966149</v>
      </c>
    </row>
    <row r="34" spans="1:13" x14ac:dyDescent="0.2">
      <c r="A34" t="s">
        <v>464</v>
      </c>
      <c r="B34" t="s">
        <v>283</v>
      </c>
      <c r="C34" t="s">
        <v>292</v>
      </c>
      <c r="D34" t="s">
        <v>293</v>
      </c>
      <c r="E34" t="s">
        <v>218</v>
      </c>
      <c r="F34" t="s">
        <v>287</v>
      </c>
      <c r="G34">
        <v>2018</v>
      </c>
      <c r="H34" t="s">
        <v>218</v>
      </c>
      <c r="I34" t="s">
        <v>218</v>
      </c>
      <c r="J34" t="s">
        <v>218</v>
      </c>
      <c r="K34" t="s">
        <v>218</v>
      </c>
      <c r="L34">
        <v>3.0897837837837798</v>
      </c>
      <c r="M34">
        <v>3.0897837837837798</v>
      </c>
    </row>
    <row r="35" spans="1:13" x14ac:dyDescent="0.2">
      <c r="A35" t="s">
        <v>464</v>
      </c>
      <c r="B35" t="s">
        <v>283</v>
      </c>
      <c r="C35" t="s">
        <v>292</v>
      </c>
      <c r="D35" t="s">
        <v>293</v>
      </c>
      <c r="E35" t="s">
        <v>218</v>
      </c>
      <c r="F35" t="s">
        <v>287</v>
      </c>
      <c r="G35">
        <v>2030</v>
      </c>
      <c r="H35" t="s">
        <v>218</v>
      </c>
      <c r="I35" t="s">
        <v>218</v>
      </c>
      <c r="J35" t="s">
        <v>218</v>
      </c>
      <c r="K35" t="s">
        <v>218</v>
      </c>
      <c r="L35">
        <v>3.2957693693693755</v>
      </c>
      <c r="M35">
        <v>3.2957693693693755</v>
      </c>
    </row>
    <row r="36" spans="1:13" x14ac:dyDescent="0.2">
      <c r="A36" t="s">
        <v>464</v>
      </c>
      <c r="B36" t="s">
        <v>283</v>
      </c>
      <c r="C36" t="s">
        <v>292</v>
      </c>
      <c r="D36" t="s">
        <v>293</v>
      </c>
      <c r="E36" t="s">
        <v>218</v>
      </c>
      <c r="F36" t="s">
        <v>287</v>
      </c>
      <c r="G36">
        <v>2040</v>
      </c>
      <c r="H36" t="s">
        <v>218</v>
      </c>
      <c r="I36" t="s">
        <v>218</v>
      </c>
      <c r="J36" t="s">
        <v>218</v>
      </c>
      <c r="K36" t="s">
        <v>218</v>
      </c>
      <c r="L36">
        <v>3.8107333333333182</v>
      </c>
      <c r="M36">
        <v>3.8107333333333182</v>
      </c>
    </row>
    <row r="37" spans="1:13" x14ac:dyDescent="0.2">
      <c r="A37" t="s">
        <v>464</v>
      </c>
      <c r="B37" t="s">
        <v>283</v>
      </c>
      <c r="C37" t="s">
        <v>292</v>
      </c>
      <c r="D37" t="s">
        <v>293</v>
      </c>
      <c r="E37" t="s">
        <v>218</v>
      </c>
      <c r="F37" t="s">
        <v>287</v>
      </c>
      <c r="G37">
        <v>2050</v>
      </c>
      <c r="H37" t="s">
        <v>218</v>
      </c>
      <c r="I37" t="s">
        <v>218</v>
      </c>
      <c r="J37" t="s">
        <v>218</v>
      </c>
      <c r="K37" t="s">
        <v>218</v>
      </c>
      <c r="L37">
        <v>4.1197117117116955</v>
      </c>
      <c r="M37">
        <v>4.1197117117116955</v>
      </c>
    </row>
    <row r="38" spans="1:13" x14ac:dyDescent="0.2">
      <c r="A38" t="s">
        <v>464</v>
      </c>
      <c r="B38" t="s">
        <v>283</v>
      </c>
      <c r="C38" t="s">
        <v>292</v>
      </c>
      <c r="D38" t="s">
        <v>253</v>
      </c>
      <c r="E38" t="s">
        <v>218</v>
      </c>
      <c r="F38" t="s">
        <v>287</v>
      </c>
      <c r="G38">
        <v>2018</v>
      </c>
      <c r="H38" t="s">
        <v>218</v>
      </c>
      <c r="I38" t="s">
        <v>218</v>
      </c>
      <c r="J38" t="s">
        <v>218</v>
      </c>
      <c r="K38" t="s">
        <v>218</v>
      </c>
      <c r="L38">
        <v>3.0897837837837798</v>
      </c>
      <c r="M38">
        <v>3.0897837837837798</v>
      </c>
    </row>
    <row r="39" spans="1:13" x14ac:dyDescent="0.2">
      <c r="A39" t="s">
        <v>464</v>
      </c>
      <c r="B39" t="s">
        <v>283</v>
      </c>
      <c r="C39" t="s">
        <v>292</v>
      </c>
      <c r="D39" t="s">
        <v>253</v>
      </c>
      <c r="E39" t="s">
        <v>218</v>
      </c>
      <c r="F39" t="s">
        <v>287</v>
      </c>
      <c r="G39">
        <v>2030</v>
      </c>
      <c r="H39" t="s">
        <v>218</v>
      </c>
      <c r="I39" t="s">
        <v>218</v>
      </c>
      <c r="J39" t="s">
        <v>218</v>
      </c>
      <c r="K39" t="s">
        <v>218</v>
      </c>
      <c r="L39">
        <v>3.2957693693693755</v>
      </c>
      <c r="M39">
        <v>3.2957693693693755</v>
      </c>
    </row>
    <row r="40" spans="1:13" x14ac:dyDescent="0.2">
      <c r="A40" t="s">
        <v>464</v>
      </c>
      <c r="B40" t="s">
        <v>283</v>
      </c>
      <c r="C40" t="s">
        <v>292</v>
      </c>
      <c r="D40" t="s">
        <v>253</v>
      </c>
      <c r="E40" t="s">
        <v>218</v>
      </c>
      <c r="F40" t="s">
        <v>287</v>
      </c>
      <c r="G40">
        <v>2040</v>
      </c>
      <c r="H40" t="s">
        <v>218</v>
      </c>
      <c r="I40" t="s">
        <v>218</v>
      </c>
      <c r="J40" t="s">
        <v>218</v>
      </c>
      <c r="K40" t="s">
        <v>218</v>
      </c>
      <c r="L40">
        <v>3.8107333333333182</v>
      </c>
      <c r="M40">
        <v>3.8107333333333182</v>
      </c>
    </row>
    <row r="41" spans="1:13" x14ac:dyDescent="0.2">
      <c r="A41" t="s">
        <v>464</v>
      </c>
      <c r="B41" t="s">
        <v>283</v>
      </c>
      <c r="C41" t="s">
        <v>292</v>
      </c>
      <c r="D41" t="s">
        <v>253</v>
      </c>
      <c r="E41" t="s">
        <v>218</v>
      </c>
      <c r="F41" t="s">
        <v>287</v>
      </c>
      <c r="G41">
        <v>2050</v>
      </c>
      <c r="H41" t="s">
        <v>218</v>
      </c>
      <c r="I41" t="s">
        <v>218</v>
      </c>
      <c r="J41" t="s">
        <v>218</v>
      </c>
      <c r="K41" t="s">
        <v>218</v>
      </c>
      <c r="L41">
        <v>4.1197117117116955</v>
      </c>
      <c r="M41">
        <v>4.1197117117116955</v>
      </c>
    </row>
    <row r="42" spans="1:13" x14ac:dyDescent="0.2">
      <c r="A42" t="s">
        <v>464</v>
      </c>
      <c r="B42" t="s">
        <v>283</v>
      </c>
      <c r="C42" t="s">
        <v>294</v>
      </c>
      <c r="D42" t="s">
        <v>293</v>
      </c>
      <c r="E42" t="s">
        <v>218</v>
      </c>
      <c r="F42" t="s">
        <v>287</v>
      </c>
      <c r="G42">
        <v>2018</v>
      </c>
      <c r="H42" t="s">
        <v>218</v>
      </c>
      <c r="I42" t="s">
        <v>218</v>
      </c>
      <c r="J42" t="s">
        <v>218</v>
      </c>
      <c r="K42" t="s">
        <v>218</v>
      </c>
      <c r="L42">
        <v>3.398762162162158</v>
      </c>
      <c r="M42">
        <v>3.398762162162158</v>
      </c>
    </row>
    <row r="43" spans="1:13" x14ac:dyDescent="0.2">
      <c r="A43" t="s">
        <v>464</v>
      </c>
      <c r="B43" t="s">
        <v>283</v>
      </c>
      <c r="C43" t="s">
        <v>294</v>
      </c>
      <c r="D43" t="s">
        <v>293</v>
      </c>
      <c r="E43" t="s">
        <v>218</v>
      </c>
      <c r="F43" t="s">
        <v>287</v>
      </c>
      <c r="G43">
        <v>2030</v>
      </c>
      <c r="H43" t="s">
        <v>218</v>
      </c>
      <c r="I43" t="s">
        <v>218</v>
      </c>
      <c r="J43" t="s">
        <v>218</v>
      </c>
      <c r="K43" t="s">
        <v>218</v>
      </c>
      <c r="L43">
        <v>3.6047477477477536</v>
      </c>
      <c r="M43">
        <v>3.6047477477477536</v>
      </c>
    </row>
    <row r="44" spans="1:13" x14ac:dyDescent="0.2">
      <c r="A44" t="s">
        <v>464</v>
      </c>
      <c r="B44" t="s">
        <v>283</v>
      </c>
      <c r="C44" t="s">
        <v>294</v>
      </c>
      <c r="D44" t="s">
        <v>293</v>
      </c>
      <c r="E44" t="s">
        <v>218</v>
      </c>
      <c r="F44" t="s">
        <v>287</v>
      </c>
      <c r="G44">
        <v>2040</v>
      </c>
      <c r="H44" t="s">
        <v>218</v>
      </c>
      <c r="I44" t="s">
        <v>218</v>
      </c>
      <c r="J44" t="s">
        <v>218</v>
      </c>
      <c r="K44" t="s">
        <v>218</v>
      </c>
      <c r="L44">
        <v>4.1197117117116955</v>
      </c>
      <c r="M44">
        <v>4.1197117117116955</v>
      </c>
    </row>
    <row r="45" spans="1:13" x14ac:dyDescent="0.2">
      <c r="A45" t="s">
        <v>464</v>
      </c>
      <c r="B45" t="s">
        <v>283</v>
      </c>
      <c r="C45" t="s">
        <v>294</v>
      </c>
      <c r="D45" t="s">
        <v>293</v>
      </c>
      <c r="E45" t="s">
        <v>218</v>
      </c>
      <c r="F45" t="s">
        <v>287</v>
      </c>
      <c r="G45">
        <v>2050</v>
      </c>
      <c r="H45" t="s">
        <v>218</v>
      </c>
      <c r="I45" t="s">
        <v>218</v>
      </c>
      <c r="J45" t="s">
        <v>218</v>
      </c>
      <c r="K45" t="s">
        <v>218</v>
      </c>
      <c r="L45">
        <v>4.6346756756756697</v>
      </c>
      <c r="M45">
        <v>4.6346756756756697</v>
      </c>
    </row>
    <row r="46" spans="1:13" x14ac:dyDescent="0.2">
      <c r="A46" t="s">
        <v>464</v>
      </c>
      <c r="B46" t="s">
        <v>283</v>
      </c>
      <c r="C46" t="s">
        <v>294</v>
      </c>
      <c r="D46" t="s">
        <v>253</v>
      </c>
      <c r="E46" t="s">
        <v>218</v>
      </c>
      <c r="F46" t="s">
        <v>287</v>
      </c>
      <c r="G46">
        <v>2018</v>
      </c>
      <c r="H46" t="s">
        <v>218</v>
      </c>
      <c r="I46" t="s">
        <v>218</v>
      </c>
      <c r="J46" t="s">
        <v>218</v>
      </c>
      <c r="K46" t="s">
        <v>218</v>
      </c>
      <c r="L46">
        <v>3.398762162162158</v>
      </c>
      <c r="M46">
        <v>3.398762162162158</v>
      </c>
    </row>
    <row r="47" spans="1:13" x14ac:dyDescent="0.2">
      <c r="A47" t="s">
        <v>464</v>
      </c>
      <c r="B47" t="s">
        <v>283</v>
      </c>
      <c r="C47" t="s">
        <v>294</v>
      </c>
      <c r="D47" t="s">
        <v>253</v>
      </c>
      <c r="E47" t="s">
        <v>218</v>
      </c>
      <c r="F47" t="s">
        <v>287</v>
      </c>
      <c r="G47">
        <v>2030</v>
      </c>
      <c r="H47" t="s">
        <v>218</v>
      </c>
      <c r="I47" t="s">
        <v>218</v>
      </c>
      <c r="J47" t="s">
        <v>218</v>
      </c>
      <c r="K47" t="s">
        <v>218</v>
      </c>
      <c r="L47">
        <v>3.6047477477477536</v>
      </c>
      <c r="M47">
        <v>3.6047477477477536</v>
      </c>
    </row>
    <row r="48" spans="1:13" x14ac:dyDescent="0.2">
      <c r="A48" t="s">
        <v>464</v>
      </c>
      <c r="B48" t="s">
        <v>283</v>
      </c>
      <c r="C48" t="s">
        <v>294</v>
      </c>
      <c r="D48" t="s">
        <v>253</v>
      </c>
      <c r="E48" t="s">
        <v>218</v>
      </c>
      <c r="F48" t="s">
        <v>287</v>
      </c>
      <c r="G48">
        <v>2040</v>
      </c>
      <c r="H48" t="s">
        <v>218</v>
      </c>
      <c r="I48" t="s">
        <v>218</v>
      </c>
      <c r="J48" t="s">
        <v>218</v>
      </c>
      <c r="K48" t="s">
        <v>218</v>
      </c>
      <c r="L48">
        <v>4.1197117117116955</v>
      </c>
      <c r="M48">
        <v>4.1197117117116955</v>
      </c>
    </row>
    <row r="49" spans="1:13" x14ac:dyDescent="0.2">
      <c r="A49" t="s">
        <v>464</v>
      </c>
      <c r="B49" t="s">
        <v>283</v>
      </c>
      <c r="C49" t="s">
        <v>294</v>
      </c>
      <c r="D49" t="s">
        <v>253</v>
      </c>
      <c r="E49" t="s">
        <v>218</v>
      </c>
      <c r="F49" t="s">
        <v>287</v>
      </c>
      <c r="G49">
        <v>2050</v>
      </c>
      <c r="H49" t="s">
        <v>218</v>
      </c>
      <c r="I49" t="s">
        <v>218</v>
      </c>
      <c r="J49" t="s">
        <v>218</v>
      </c>
      <c r="K49" t="s">
        <v>218</v>
      </c>
      <c r="L49">
        <v>4.6346756756756697</v>
      </c>
      <c r="M49">
        <v>4.6346756756756697</v>
      </c>
    </row>
    <row r="50" spans="1:13" x14ac:dyDescent="0.2">
      <c r="A50" t="s">
        <v>464</v>
      </c>
      <c r="B50" t="s">
        <v>283</v>
      </c>
      <c r="C50" t="s">
        <v>295</v>
      </c>
      <c r="D50" t="s">
        <v>137</v>
      </c>
      <c r="E50" t="s">
        <v>218</v>
      </c>
      <c r="F50" t="s">
        <v>287</v>
      </c>
      <c r="G50">
        <v>2018</v>
      </c>
      <c r="H50" t="s">
        <v>218</v>
      </c>
      <c r="I50" t="s">
        <v>218</v>
      </c>
      <c r="J50" t="s">
        <v>218</v>
      </c>
      <c r="K50" t="s">
        <v>218</v>
      </c>
      <c r="L50">
        <v>3.07019607843137</v>
      </c>
      <c r="M50">
        <v>3.07019607843137</v>
      </c>
    </row>
    <row r="51" spans="1:13" x14ac:dyDescent="0.2">
      <c r="A51" t="s">
        <v>464</v>
      </c>
      <c r="B51" t="s">
        <v>283</v>
      </c>
      <c r="C51" t="s">
        <v>295</v>
      </c>
      <c r="D51" t="s">
        <v>137</v>
      </c>
      <c r="E51" t="s">
        <v>218</v>
      </c>
      <c r="F51" t="s">
        <v>287</v>
      </c>
      <c r="G51">
        <v>2030</v>
      </c>
      <c r="H51" t="s">
        <v>218</v>
      </c>
      <c r="I51" t="s">
        <v>218</v>
      </c>
      <c r="J51" t="s">
        <v>218</v>
      </c>
      <c r="K51" t="s">
        <v>218</v>
      </c>
      <c r="L51">
        <v>3.2748758169934713</v>
      </c>
      <c r="M51">
        <v>3.2748758169934713</v>
      </c>
    </row>
    <row r="52" spans="1:13" x14ac:dyDescent="0.2">
      <c r="A52" t="s">
        <v>464</v>
      </c>
      <c r="B52" t="s">
        <v>283</v>
      </c>
      <c r="C52" t="s">
        <v>295</v>
      </c>
      <c r="D52" t="s">
        <v>137</v>
      </c>
      <c r="E52" t="s">
        <v>218</v>
      </c>
      <c r="F52" t="s">
        <v>287</v>
      </c>
      <c r="G52">
        <v>2040</v>
      </c>
      <c r="H52" t="s">
        <v>218</v>
      </c>
      <c r="I52" t="s">
        <v>218</v>
      </c>
      <c r="J52" t="s">
        <v>218</v>
      </c>
      <c r="K52" t="s">
        <v>218</v>
      </c>
      <c r="L52">
        <v>3.7865751633986795</v>
      </c>
      <c r="M52">
        <v>3.7865751633986795</v>
      </c>
    </row>
    <row r="53" spans="1:13" x14ac:dyDescent="0.2">
      <c r="A53" t="s">
        <v>464</v>
      </c>
      <c r="B53" t="s">
        <v>283</v>
      </c>
      <c r="C53" t="s">
        <v>295</v>
      </c>
      <c r="D53" t="s">
        <v>137</v>
      </c>
      <c r="E53" t="s">
        <v>218</v>
      </c>
      <c r="F53" t="s">
        <v>287</v>
      </c>
      <c r="G53">
        <v>2050</v>
      </c>
      <c r="H53" t="s">
        <v>218</v>
      </c>
      <c r="I53" t="s">
        <v>218</v>
      </c>
      <c r="J53" t="s">
        <v>218</v>
      </c>
      <c r="K53" t="s">
        <v>218</v>
      </c>
      <c r="L53">
        <v>4.0935947712418166</v>
      </c>
      <c r="M53">
        <v>4.0935947712418166</v>
      </c>
    </row>
    <row r="54" spans="1:13" x14ac:dyDescent="0.2">
      <c r="A54" t="s">
        <v>464</v>
      </c>
      <c r="B54" t="s">
        <v>283</v>
      </c>
      <c r="C54" t="s">
        <v>296</v>
      </c>
      <c r="D54" t="s">
        <v>137</v>
      </c>
      <c r="E54" t="s">
        <v>218</v>
      </c>
      <c r="F54" t="s">
        <v>287</v>
      </c>
      <c r="G54">
        <v>2018</v>
      </c>
      <c r="H54" t="s">
        <v>218</v>
      </c>
      <c r="I54" t="s">
        <v>218</v>
      </c>
      <c r="J54" t="s">
        <v>218</v>
      </c>
      <c r="K54" t="s">
        <v>218</v>
      </c>
      <c r="L54">
        <v>3.07019607843137</v>
      </c>
      <c r="M54">
        <v>3.07019607843137</v>
      </c>
    </row>
    <row r="55" spans="1:13" x14ac:dyDescent="0.2">
      <c r="A55" t="s">
        <v>464</v>
      </c>
      <c r="B55" t="s">
        <v>283</v>
      </c>
      <c r="C55" t="s">
        <v>296</v>
      </c>
      <c r="D55" t="s">
        <v>137</v>
      </c>
      <c r="E55" t="s">
        <v>218</v>
      </c>
      <c r="F55" t="s">
        <v>287</v>
      </c>
      <c r="G55">
        <v>2030</v>
      </c>
      <c r="H55" t="s">
        <v>218</v>
      </c>
      <c r="I55" t="s">
        <v>218</v>
      </c>
      <c r="J55" t="s">
        <v>218</v>
      </c>
      <c r="K55" t="s">
        <v>218</v>
      </c>
      <c r="L55">
        <v>3.3772156862745071</v>
      </c>
      <c r="M55">
        <v>3.3772156862745071</v>
      </c>
    </row>
    <row r="56" spans="1:13" x14ac:dyDescent="0.2">
      <c r="A56" t="s">
        <v>464</v>
      </c>
      <c r="B56" t="s">
        <v>283</v>
      </c>
      <c r="C56" t="s">
        <v>296</v>
      </c>
      <c r="D56" t="s">
        <v>137</v>
      </c>
      <c r="E56" t="s">
        <v>218</v>
      </c>
      <c r="F56" t="s">
        <v>287</v>
      </c>
      <c r="G56">
        <v>2040</v>
      </c>
      <c r="H56" t="s">
        <v>218</v>
      </c>
      <c r="I56" t="s">
        <v>218</v>
      </c>
      <c r="J56" t="s">
        <v>218</v>
      </c>
      <c r="K56" t="s">
        <v>218</v>
      </c>
      <c r="L56">
        <v>3.7865751633986795</v>
      </c>
      <c r="M56">
        <v>3.7865751633986795</v>
      </c>
    </row>
    <row r="57" spans="1:13" x14ac:dyDescent="0.2">
      <c r="A57" t="s">
        <v>464</v>
      </c>
      <c r="B57" t="s">
        <v>283</v>
      </c>
      <c r="C57" t="s">
        <v>296</v>
      </c>
      <c r="D57" t="s">
        <v>137</v>
      </c>
      <c r="E57" t="s">
        <v>218</v>
      </c>
      <c r="F57" t="s">
        <v>287</v>
      </c>
      <c r="G57">
        <v>2050</v>
      </c>
      <c r="H57" t="s">
        <v>218</v>
      </c>
      <c r="I57" t="s">
        <v>218</v>
      </c>
      <c r="J57" t="s">
        <v>218</v>
      </c>
      <c r="K57" t="s">
        <v>218</v>
      </c>
      <c r="L57">
        <v>4.0935947712418166</v>
      </c>
      <c r="M57">
        <v>4.0935947712418166</v>
      </c>
    </row>
    <row r="58" spans="1:13" x14ac:dyDescent="0.2">
      <c r="A58" t="s">
        <v>464</v>
      </c>
      <c r="B58" t="s">
        <v>283</v>
      </c>
      <c r="C58" t="s">
        <v>297</v>
      </c>
      <c r="D58" t="s">
        <v>137</v>
      </c>
      <c r="E58" t="s">
        <v>218</v>
      </c>
      <c r="F58" t="s">
        <v>287</v>
      </c>
      <c r="G58">
        <v>2018</v>
      </c>
      <c r="H58" t="s">
        <v>218</v>
      </c>
      <c r="I58" t="s">
        <v>218</v>
      </c>
      <c r="J58" t="s">
        <v>218</v>
      </c>
      <c r="K58" t="s">
        <v>218</v>
      </c>
      <c r="L58">
        <v>3.3772156862745071</v>
      </c>
      <c r="M58">
        <v>3.3772156862745071</v>
      </c>
    </row>
    <row r="59" spans="1:13" x14ac:dyDescent="0.2">
      <c r="A59" t="s">
        <v>464</v>
      </c>
      <c r="B59" t="s">
        <v>283</v>
      </c>
      <c r="C59" t="s">
        <v>297</v>
      </c>
      <c r="D59" t="s">
        <v>137</v>
      </c>
      <c r="E59" t="s">
        <v>218</v>
      </c>
      <c r="F59" t="s">
        <v>287</v>
      </c>
      <c r="G59">
        <v>2030</v>
      </c>
      <c r="H59" t="s">
        <v>218</v>
      </c>
      <c r="I59" t="s">
        <v>218</v>
      </c>
      <c r="J59" t="s">
        <v>218</v>
      </c>
      <c r="K59" t="s">
        <v>218</v>
      </c>
      <c r="L59">
        <v>3.5818954248366088</v>
      </c>
      <c r="M59">
        <v>3.5818954248366088</v>
      </c>
    </row>
    <row r="60" spans="1:13" x14ac:dyDescent="0.2">
      <c r="A60" t="s">
        <v>464</v>
      </c>
      <c r="B60" t="s">
        <v>283</v>
      </c>
      <c r="C60" t="s">
        <v>297</v>
      </c>
      <c r="D60" t="s">
        <v>137</v>
      </c>
      <c r="E60" t="s">
        <v>218</v>
      </c>
      <c r="F60" t="s">
        <v>287</v>
      </c>
      <c r="G60">
        <v>2040</v>
      </c>
      <c r="H60" t="s">
        <v>218</v>
      </c>
      <c r="I60" t="s">
        <v>218</v>
      </c>
      <c r="J60" t="s">
        <v>218</v>
      </c>
      <c r="K60" t="s">
        <v>218</v>
      </c>
      <c r="L60">
        <v>4.0935947712418166</v>
      </c>
      <c r="M60">
        <v>4.0935947712418166</v>
      </c>
    </row>
    <row r="61" spans="1:13" x14ac:dyDescent="0.2">
      <c r="A61" t="s">
        <v>464</v>
      </c>
      <c r="B61" t="s">
        <v>283</v>
      </c>
      <c r="C61" t="s">
        <v>297</v>
      </c>
      <c r="D61" t="s">
        <v>137</v>
      </c>
      <c r="E61" t="s">
        <v>218</v>
      </c>
      <c r="F61" t="s">
        <v>287</v>
      </c>
      <c r="G61">
        <v>2050</v>
      </c>
      <c r="H61" t="s">
        <v>218</v>
      </c>
      <c r="I61" t="s">
        <v>218</v>
      </c>
      <c r="J61" t="s">
        <v>218</v>
      </c>
      <c r="K61" t="s">
        <v>218</v>
      </c>
      <c r="L61">
        <v>4.6052941176470554</v>
      </c>
      <c r="M61">
        <v>4.6052941176470554</v>
      </c>
    </row>
    <row r="62" spans="1:13" x14ac:dyDescent="0.2">
      <c r="A62" t="s">
        <v>464</v>
      </c>
      <c r="B62" t="s">
        <v>283</v>
      </c>
      <c r="C62" t="s">
        <v>298</v>
      </c>
      <c r="D62" t="s">
        <v>223</v>
      </c>
      <c r="E62" t="s">
        <v>218</v>
      </c>
      <c r="F62" t="s">
        <v>287</v>
      </c>
      <c r="G62">
        <v>2018</v>
      </c>
      <c r="H62" t="s">
        <v>218</v>
      </c>
      <c r="I62" t="s">
        <v>218</v>
      </c>
      <c r="J62" t="s">
        <v>218</v>
      </c>
      <c r="K62" t="s">
        <v>218</v>
      </c>
      <c r="L62">
        <v>3.1157627118644098</v>
      </c>
      <c r="M62">
        <v>3.1157627118644098</v>
      </c>
    </row>
    <row r="63" spans="1:13" x14ac:dyDescent="0.2">
      <c r="A63" t="s">
        <v>464</v>
      </c>
      <c r="B63" t="s">
        <v>283</v>
      </c>
      <c r="C63" t="s">
        <v>298</v>
      </c>
      <c r="D63" t="s">
        <v>223</v>
      </c>
      <c r="E63" t="s">
        <v>218</v>
      </c>
      <c r="F63" t="s">
        <v>287</v>
      </c>
      <c r="G63">
        <v>2030</v>
      </c>
      <c r="H63" t="s">
        <v>218</v>
      </c>
      <c r="I63" t="s">
        <v>218</v>
      </c>
      <c r="J63" t="s">
        <v>218</v>
      </c>
      <c r="K63" t="s">
        <v>218</v>
      </c>
      <c r="L63">
        <v>3.323480225988714</v>
      </c>
      <c r="M63">
        <v>3.323480225988714</v>
      </c>
    </row>
    <row r="64" spans="1:13" x14ac:dyDescent="0.2">
      <c r="A64" t="s">
        <v>464</v>
      </c>
      <c r="B64" t="s">
        <v>283</v>
      </c>
      <c r="C64" t="s">
        <v>298</v>
      </c>
      <c r="D64" t="s">
        <v>223</v>
      </c>
      <c r="E64" t="s">
        <v>218</v>
      </c>
      <c r="F64" t="s">
        <v>287</v>
      </c>
      <c r="G64">
        <v>2040</v>
      </c>
      <c r="H64" t="s">
        <v>218</v>
      </c>
      <c r="I64" t="s">
        <v>218</v>
      </c>
      <c r="J64" t="s">
        <v>218</v>
      </c>
      <c r="K64" t="s">
        <v>218</v>
      </c>
      <c r="L64">
        <v>3.8427740112994284</v>
      </c>
      <c r="M64">
        <v>3.8427740112994284</v>
      </c>
    </row>
    <row r="65" spans="1:13" x14ac:dyDescent="0.2">
      <c r="A65" t="s">
        <v>464</v>
      </c>
      <c r="B65" t="s">
        <v>283</v>
      </c>
      <c r="C65" t="s">
        <v>298</v>
      </c>
      <c r="D65" t="s">
        <v>223</v>
      </c>
      <c r="E65" t="s">
        <v>218</v>
      </c>
      <c r="F65" t="s">
        <v>287</v>
      </c>
      <c r="G65">
        <v>2050</v>
      </c>
      <c r="H65" t="s">
        <v>218</v>
      </c>
      <c r="I65" t="s">
        <v>218</v>
      </c>
      <c r="J65" t="s">
        <v>218</v>
      </c>
      <c r="K65" t="s">
        <v>218</v>
      </c>
      <c r="L65">
        <v>4.1543502824858694</v>
      </c>
      <c r="M65">
        <v>4.1543502824858694</v>
      </c>
    </row>
    <row r="66" spans="1:13" x14ac:dyDescent="0.2">
      <c r="A66" t="s">
        <v>464</v>
      </c>
      <c r="B66" t="s">
        <v>283</v>
      </c>
      <c r="C66" t="s">
        <v>299</v>
      </c>
      <c r="D66" t="s">
        <v>223</v>
      </c>
      <c r="E66" t="s">
        <v>218</v>
      </c>
      <c r="F66" t="s">
        <v>287</v>
      </c>
      <c r="G66">
        <v>2018</v>
      </c>
      <c r="H66" t="s">
        <v>218</v>
      </c>
      <c r="I66" t="s">
        <v>218</v>
      </c>
      <c r="J66" t="s">
        <v>218</v>
      </c>
      <c r="K66" t="s">
        <v>218</v>
      </c>
      <c r="L66">
        <v>3.1157627118644098</v>
      </c>
      <c r="M66">
        <v>3.1157627118644098</v>
      </c>
    </row>
    <row r="67" spans="1:13" x14ac:dyDescent="0.2">
      <c r="A67" t="s">
        <v>464</v>
      </c>
      <c r="B67" t="s">
        <v>283</v>
      </c>
      <c r="C67" t="s">
        <v>299</v>
      </c>
      <c r="D67" t="s">
        <v>223</v>
      </c>
      <c r="E67" t="s">
        <v>218</v>
      </c>
      <c r="F67" t="s">
        <v>287</v>
      </c>
      <c r="G67">
        <v>2030</v>
      </c>
      <c r="H67" t="s">
        <v>218</v>
      </c>
      <c r="I67" t="s">
        <v>218</v>
      </c>
      <c r="J67" t="s">
        <v>218</v>
      </c>
      <c r="K67" t="s">
        <v>218</v>
      </c>
      <c r="L67">
        <v>3.4273389830508512</v>
      </c>
      <c r="M67">
        <v>3.4273389830508512</v>
      </c>
    </row>
    <row r="68" spans="1:13" x14ac:dyDescent="0.2">
      <c r="A68" t="s">
        <v>464</v>
      </c>
      <c r="B68" t="s">
        <v>283</v>
      </c>
      <c r="C68" t="s">
        <v>299</v>
      </c>
      <c r="D68" t="s">
        <v>223</v>
      </c>
      <c r="E68" t="s">
        <v>218</v>
      </c>
      <c r="F68" t="s">
        <v>287</v>
      </c>
      <c r="G68">
        <v>2040</v>
      </c>
      <c r="H68" t="s">
        <v>218</v>
      </c>
      <c r="I68" t="s">
        <v>218</v>
      </c>
      <c r="J68" t="s">
        <v>218</v>
      </c>
      <c r="K68" t="s">
        <v>218</v>
      </c>
      <c r="L68">
        <v>3.8427740112994284</v>
      </c>
      <c r="M68">
        <v>3.8427740112994284</v>
      </c>
    </row>
    <row r="69" spans="1:13" x14ac:dyDescent="0.2">
      <c r="A69" t="s">
        <v>464</v>
      </c>
      <c r="B69" t="s">
        <v>283</v>
      </c>
      <c r="C69" t="s">
        <v>299</v>
      </c>
      <c r="D69" t="s">
        <v>223</v>
      </c>
      <c r="E69" t="s">
        <v>218</v>
      </c>
      <c r="F69" t="s">
        <v>287</v>
      </c>
      <c r="G69">
        <v>2050</v>
      </c>
      <c r="H69" t="s">
        <v>218</v>
      </c>
      <c r="I69" t="s">
        <v>218</v>
      </c>
      <c r="J69" t="s">
        <v>218</v>
      </c>
      <c r="K69" t="s">
        <v>218</v>
      </c>
      <c r="L69">
        <v>4.1543502824858694</v>
      </c>
      <c r="M69">
        <v>4.1543502824858694</v>
      </c>
    </row>
    <row r="70" spans="1:13" x14ac:dyDescent="0.2">
      <c r="A70" t="s">
        <v>464</v>
      </c>
      <c r="B70" t="s">
        <v>283</v>
      </c>
      <c r="C70" t="s">
        <v>300</v>
      </c>
      <c r="D70" t="s">
        <v>223</v>
      </c>
      <c r="E70" t="s">
        <v>218</v>
      </c>
      <c r="F70" t="s">
        <v>287</v>
      </c>
      <c r="G70">
        <v>2018</v>
      </c>
      <c r="H70" t="s">
        <v>218</v>
      </c>
      <c r="I70" t="s">
        <v>218</v>
      </c>
      <c r="J70" t="s">
        <v>218</v>
      </c>
      <c r="K70" t="s">
        <v>218</v>
      </c>
      <c r="L70">
        <v>3.4273389830508512</v>
      </c>
      <c r="M70">
        <v>3.4273389830508512</v>
      </c>
    </row>
    <row r="71" spans="1:13" x14ac:dyDescent="0.2">
      <c r="A71" t="s">
        <v>464</v>
      </c>
      <c r="B71" t="s">
        <v>283</v>
      </c>
      <c r="C71" t="s">
        <v>300</v>
      </c>
      <c r="D71" t="s">
        <v>223</v>
      </c>
      <c r="E71" t="s">
        <v>218</v>
      </c>
      <c r="F71" t="s">
        <v>287</v>
      </c>
      <c r="G71">
        <v>2030</v>
      </c>
      <c r="H71" t="s">
        <v>218</v>
      </c>
      <c r="I71" t="s">
        <v>218</v>
      </c>
      <c r="J71" t="s">
        <v>218</v>
      </c>
      <c r="K71" t="s">
        <v>218</v>
      </c>
      <c r="L71">
        <v>3.6350564971751553</v>
      </c>
      <c r="M71">
        <v>3.6350564971751553</v>
      </c>
    </row>
    <row r="72" spans="1:13" x14ac:dyDescent="0.2">
      <c r="A72" t="s">
        <v>464</v>
      </c>
      <c r="B72" t="s">
        <v>283</v>
      </c>
      <c r="C72" t="s">
        <v>300</v>
      </c>
      <c r="D72" t="s">
        <v>223</v>
      </c>
      <c r="E72" t="s">
        <v>218</v>
      </c>
      <c r="F72" t="s">
        <v>287</v>
      </c>
      <c r="G72">
        <v>2040</v>
      </c>
      <c r="H72" t="s">
        <v>218</v>
      </c>
      <c r="I72" t="s">
        <v>218</v>
      </c>
      <c r="J72" t="s">
        <v>218</v>
      </c>
      <c r="K72" t="s">
        <v>218</v>
      </c>
      <c r="L72">
        <v>4.1543502824858694</v>
      </c>
      <c r="M72">
        <v>4.1543502824858694</v>
      </c>
    </row>
    <row r="73" spans="1:13" x14ac:dyDescent="0.2">
      <c r="A73" t="s">
        <v>464</v>
      </c>
      <c r="B73" t="s">
        <v>283</v>
      </c>
      <c r="C73" t="s">
        <v>300</v>
      </c>
      <c r="D73" t="s">
        <v>223</v>
      </c>
      <c r="E73" t="s">
        <v>218</v>
      </c>
      <c r="F73" t="s">
        <v>287</v>
      </c>
      <c r="G73">
        <v>2050</v>
      </c>
      <c r="H73" t="s">
        <v>218</v>
      </c>
      <c r="I73" t="s">
        <v>218</v>
      </c>
      <c r="J73" t="s">
        <v>218</v>
      </c>
      <c r="K73" t="s">
        <v>218</v>
      </c>
      <c r="L73">
        <v>4.6736440677966149</v>
      </c>
      <c r="M73">
        <v>4.6736440677966149</v>
      </c>
    </row>
    <row r="74" spans="1:13" x14ac:dyDescent="0.2">
      <c r="A74" t="s">
        <v>464</v>
      </c>
      <c r="B74" t="s">
        <v>283</v>
      </c>
      <c r="C74" t="s">
        <v>301</v>
      </c>
      <c r="D74" t="s">
        <v>253</v>
      </c>
      <c r="E74" t="s">
        <v>218</v>
      </c>
      <c r="F74" t="s">
        <v>287</v>
      </c>
      <c r="G74">
        <v>2018</v>
      </c>
      <c r="H74" t="s">
        <v>218</v>
      </c>
      <c r="I74" t="s">
        <v>218</v>
      </c>
      <c r="J74" t="s">
        <v>218</v>
      </c>
      <c r="K74" t="s">
        <v>218</v>
      </c>
      <c r="L74">
        <v>3.0897837837837798</v>
      </c>
      <c r="M74">
        <v>3.0897837837837798</v>
      </c>
    </row>
    <row r="75" spans="1:13" x14ac:dyDescent="0.2">
      <c r="A75" t="s">
        <v>464</v>
      </c>
      <c r="B75" t="s">
        <v>283</v>
      </c>
      <c r="C75" t="s">
        <v>301</v>
      </c>
      <c r="D75" t="s">
        <v>253</v>
      </c>
      <c r="E75" t="s">
        <v>218</v>
      </c>
      <c r="F75" t="s">
        <v>287</v>
      </c>
      <c r="G75">
        <v>2030</v>
      </c>
      <c r="H75" t="s">
        <v>218</v>
      </c>
      <c r="I75" t="s">
        <v>218</v>
      </c>
      <c r="J75" t="s">
        <v>218</v>
      </c>
      <c r="K75" t="s">
        <v>218</v>
      </c>
      <c r="L75">
        <v>3.2957693693693755</v>
      </c>
      <c r="M75">
        <v>3.2957693693693755</v>
      </c>
    </row>
    <row r="76" spans="1:13" x14ac:dyDescent="0.2">
      <c r="A76" t="s">
        <v>464</v>
      </c>
      <c r="B76" t="s">
        <v>283</v>
      </c>
      <c r="C76" t="s">
        <v>301</v>
      </c>
      <c r="D76" t="s">
        <v>253</v>
      </c>
      <c r="E76" t="s">
        <v>218</v>
      </c>
      <c r="F76" t="s">
        <v>287</v>
      </c>
      <c r="G76">
        <v>2040</v>
      </c>
      <c r="H76" t="s">
        <v>218</v>
      </c>
      <c r="I76" t="s">
        <v>218</v>
      </c>
      <c r="J76" t="s">
        <v>218</v>
      </c>
      <c r="K76" t="s">
        <v>218</v>
      </c>
      <c r="L76">
        <v>3.8107333333333182</v>
      </c>
      <c r="M76">
        <v>3.8107333333333182</v>
      </c>
    </row>
    <row r="77" spans="1:13" x14ac:dyDescent="0.2">
      <c r="A77" t="s">
        <v>464</v>
      </c>
      <c r="B77" t="s">
        <v>283</v>
      </c>
      <c r="C77" t="s">
        <v>301</v>
      </c>
      <c r="D77" t="s">
        <v>253</v>
      </c>
      <c r="E77" t="s">
        <v>218</v>
      </c>
      <c r="F77" t="s">
        <v>287</v>
      </c>
      <c r="G77">
        <v>2050</v>
      </c>
      <c r="H77" t="s">
        <v>218</v>
      </c>
      <c r="I77" t="s">
        <v>218</v>
      </c>
      <c r="J77" t="s">
        <v>218</v>
      </c>
      <c r="K77" t="s">
        <v>218</v>
      </c>
      <c r="L77">
        <v>4.1197117117116955</v>
      </c>
      <c r="M77">
        <v>4.1197117117116955</v>
      </c>
    </row>
    <row r="78" spans="1:13" x14ac:dyDescent="0.2">
      <c r="A78" t="s">
        <v>464</v>
      </c>
      <c r="B78" t="s">
        <v>283</v>
      </c>
      <c r="C78" t="s">
        <v>302</v>
      </c>
      <c r="D78" t="s">
        <v>253</v>
      </c>
      <c r="E78" t="s">
        <v>218</v>
      </c>
      <c r="F78" t="s">
        <v>287</v>
      </c>
      <c r="G78">
        <v>2018</v>
      </c>
      <c r="H78" t="s">
        <v>218</v>
      </c>
      <c r="I78" t="s">
        <v>218</v>
      </c>
      <c r="J78" t="s">
        <v>218</v>
      </c>
      <c r="K78" t="s">
        <v>218</v>
      </c>
      <c r="L78">
        <v>3.0897837837837798</v>
      </c>
      <c r="M78">
        <v>3.0897837837837798</v>
      </c>
    </row>
    <row r="79" spans="1:13" x14ac:dyDescent="0.2">
      <c r="A79" t="s">
        <v>464</v>
      </c>
      <c r="B79" t="s">
        <v>283</v>
      </c>
      <c r="C79" t="s">
        <v>302</v>
      </c>
      <c r="D79" t="s">
        <v>253</v>
      </c>
      <c r="E79" t="s">
        <v>218</v>
      </c>
      <c r="F79" t="s">
        <v>287</v>
      </c>
      <c r="G79">
        <v>2030</v>
      </c>
      <c r="H79" t="s">
        <v>218</v>
      </c>
      <c r="I79" t="s">
        <v>218</v>
      </c>
      <c r="J79" t="s">
        <v>218</v>
      </c>
      <c r="K79" t="s">
        <v>218</v>
      </c>
      <c r="L79">
        <v>3.398762162162158</v>
      </c>
      <c r="M79">
        <v>3.398762162162158</v>
      </c>
    </row>
    <row r="80" spans="1:13" x14ac:dyDescent="0.2">
      <c r="A80" t="s">
        <v>464</v>
      </c>
      <c r="B80" t="s">
        <v>283</v>
      </c>
      <c r="C80" t="s">
        <v>302</v>
      </c>
      <c r="D80" t="s">
        <v>253</v>
      </c>
      <c r="E80" t="s">
        <v>218</v>
      </c>
      <c r="F80" t="s">
        <v>287</v>
      </c>
      <c r="G80">
        <v>2040</v>
      </c>
      <c r="H80" t="s">
        <v>218</v>
      </c>
      <c r="I80" t="s">
        <v>218</v>
      </c>
      <c r="J80" t="s">
        <v>218</v>
      </c>
      <c r="K80" t="s">
        <v>218</v>
      </c>
      <c r="L80">
        <v>3.8107333333333182</v>
      </c>
      <c r="M80">
        <v>3.8107333333333182</v>
      </c>
    </row>
    <row r="81" spans="1:13" x14ac:dyDescent="0.2">
      <c r="A81" t="s">
        <v>464</v>
      </c>
      <c r="B81" t="s">
        <v>283</v>
      </c>
      <c r="C81" t="s">
        <v>302</v>
      </c>
      <c r="D81" t="s">
        <v>253</v>
      </c>
      <c r="E81" t="s">
        <v>218</v>
      </c>
      <c r="F81" t="s">
        <v>287</v>
      </c>
      <c r="G81">
        <v>2050</v>
      </c>
      <c r="H81" t="s">
        <v>218</v>
      </c>
      <c r="I81" t="s">
        <v>218</v>
      </c>
      <c r="J81" t="s">
        <v>218</v>
      </c>
      <c r="K81" t="s">
        <v>218</v>
      </c>
      <c r="L81">
        <v>4.1197117117116955</v>
      </c>
      <c r="M81">
        <v>4.1197117117116955</v>
      </c>
    </row>
    <row r="82" spans="1:13" x14ac:dyDescent="0.2">
      <c r="A82" t="s">
        <v>464</v>
      </c>
      <c r="B82" t="s">
        <v>283</v>
      </c>
      <c r="C82" t="s">
        <v>303</v>
      </c>
      <c r="D82" t="s">
        <v>253</v>
      </c>
      <c r="E82" t="s">
        <v>218</v>
      </c>
      <c r="F82" t="s">
        <v>287</v>
      </c>
      <c r="G82">
        <v>2018</v>
      </c>
      <c r="H82" t="s">
        <v>218</v>
      </c>
      <c r="I82" t="s">
        <v>218</v>
      </c>
      <c r="J82" t="s">
        <v>218</v>
      </c>
      <c r="K82" t="s">
        <v>218</v>
      </c>
      <c r="L82">
        <v>3.398762162162158</v>
      </c>
      <c r="M82">
        <v>3.398762162162158</v>
      </c>
    </row>
    <row r="83" spans="1:13" x14ac:dyDescent="0.2">
      <c r="A83" t="s">
        <v>464</v>
      </c>
      <c r="B83" t="s">
        <v>283</v>
      </c>
      <c r="C83" t="s">
        <v>303</v>
      </c>
      <c r="D83" t="s">
        <v>253</v>
      </c>
      <c r="E83" t="s">
        <v>218</v>
      </c>
      <c r="F83" t="s">
        <v>287</v>
      </c>
      <c r="G83">
        <v>2030</v>
      </c>
      <c r="H83" t="s">
        <v>218</v>
      </c>
      <c r="I83" t="s">
        <v>218</v>
      </c>
      <c r="J83" t="s">
        <v>218</v>
      </c>
      <c r="K83" t="s">
        <v>218</v>
      </c>
      <c r="L83">
        <v>3.6047477477477536</v>
      </c>
      <c r="M83">
        <v>3.6047477477477536</v>
      </c>
    </row>
    <row r="84" spans="1:13" x14ac:dyDescent="0.2">
      <c r="A84" t="s">
        <v>464</v>
      </c>
      <c r="B84" t="s">
        <v>283</v>
      </c>
      <c r="C84" t="s">
        <v>303</v>
      </c>
      <c r="D84" t="s">
        <v>253</v>
      </c>
      <c r="E84" t="s">
        <v>218</v>
      </c>
      <c r="F84" t="s">
        <v>287</v>
      </c>
      <c r="G84">
        <v>2040</v>
      </c>
      <c r="H84" t="s">
        <v>218</v>
      </c>
      <c r="I84" t="s">
        <v>218</v>
      </c>
      <c r="J84" t="s">
        <v>218</v>
      </c>
      <c r="K84" t="s">
        <v>218</v>
      </c>
      <c r="L84">
        <v>4.1197117117116955</v>
      </c>
      <c r="M84">
        <v>4.1197117117116955</v>
      </c>
    </row>
    <row r="85" spans="1:13" x14ac:dyDescent="0.2">
      <c r="A85" t="s">
        <v>464</v>
      </c>
      <c r="B85" t="s">
        <v>283</v>
      </c>
      <c r="C85" t="s">
        <v>303</v>
      </c>
      <c r="D85" t="s">
        <v>253</v>
      </c>
      <c r="E85" t="s">
        <v>218</v>
      </c>
      <c r="F85" t="s">
        <v>287</v>
      </c>
      <c r="G85">
        <v>2050</v>
      </c>
      <c r="H85" t="s">
        <v>218</v>
      </c>
      <c r="I85" t="s">
        <v>218</v>
      </c>
      <c r="J85" t="s">
        <v>218</v>
      </c>
      <c r="K85" t="s">
        <v>218</v>
      </c>
      <c r="L85">
        <v>4.6346756756756697</v>
      </c>
      <c r="M85">
        <v>4.6346756756756697</v>
      </c>
    </row>
    <row r="86" spans="1:13" x14ac:dyDescent="0.2">
      <c r="A86" t="s">
        <v>464</v>
      </c>
      <c r="B86" t="s">
        <v>283</v>
      </c>
      <c r="C86" t="s">
        <v>304</v>
      </c>
      <c r="D86" t="s">
        <v>137</v>
      </c>
      <c r="E86" t="s">
        <v>218</v>
      </c>
      <c r="F86" t="s">
        <v>287</v>
      </c>
      <c r="G86">
        <v>2018</v>
      </c>
      <c r="H86" t="s">
        <v>218</v>
      </c>
      <c r="I86" t="s">
        <v>218</v>
      </c>
      <c r="J86" t="s">
        <v>218</v>
      </c>
      <c r="K86" t="s">
        <v>218</v>
      </c>
      <c r="L86">
        <v>3.07019607843137</v>
      </c>
      <c r="M86">
        <v>3.07019607843137</v>
      </c>
    </row>
    <row r="87" spans="1:13" x14ac:dyDescent="0.2">
      <c r="A87" t="s">
        <v>464</v>
      </c>
      <c r="B87" t="s">
        <v>283</v>
      </c>
      <c r="C87" t="s">
        <v>304</v>
      </c>
      <c r="D87" t="s">
        <v>137</v>
      </c>
      <c r="E87" t="s">
        <v>218</v>
      </c>
      <c r="F87" t="s">
        <v>287</v>
      </c>
      <c r="G87">
        <v>2030</v>
      </c>
      <c r="H87" t="s">
        <v>218</v>
      </c>
      <c r="I87" t="s">
        <v>218</v>
      </c>
      <c r="J87" t="s">
        <v>218</v>
      </c>
      <c r="K87" t="s">
        <v>218</v>
      </c>
      <c r="L87">
        <v>3.3772156862745071</v>
      </c>
      <c r="M87">
        <v>3.3772156862745071</v>
      </c>
    </row>
    <row r="88" spans="1:13" x14ac:dyDescent="0.2">
      <c r="A88" t="s">
        <v>464</v>
      </c>
      <c r="B88" t="s">
        <v>283</v>
      </c>
      <c r="C88" t="s">
        <v>304</v>
      </c>
      <c r="D88" t="s">
        <v>137</v>
      </c>
      <c r="E88" t="s">
        <v>218</v>
      </c>
      <c r="F88" t="s">
        <v>287</v>
      </c>
      <c r="G88">
        <v>2040</v>
      </c>
      <c r="H88" t="s">
        <v>218</v>
      </c>
      <c r="I88" t="s">
        <v>218</v>
      </c>
      <c r="J88" t="s">
        <v>218</v>
      </c>
      <c r="K88" t="s">
        <v>218</v>
      </c>
      <c r="L88">
        <v>3.7865751633986795</v>
      </c>
      <c r="M88">
        <v>3.7865751633986795</v>
      </c>
    </row>
    <row r="89" spans="1:13" x14ac:dyDescent="0.2">
      <c r="A89" t="s">
        <v>464</v>
      </c>
      <c r="B89" t="s">
        <v>283</v>
      </c>
      <c r="C89" t="s">
        <v>304</v>
      </c>
      <c r="D89" t="s">
        <v>137</v>
      </c>
      <c r="E89" t="s">
        <v>218</v>
      </c>
      <c r="F89" t="s">
        <v>287</v>
      </c>
      <c r="G89">
        <v>2050</v>
      </c>
      <c r="H89" t="s">
        <v>218</v>
      </c>
      <c r="I89" t="s">
        <v>218</v>
      </c>
      <c r="J89" t="s">
        <v>218</v>
      </c>
      <c r="K89" t="s">
        <v>218</v>
      </c>
      <c r="L89">
        <v>4.0935947712418166</v>
      </c>
      <c r="M89">
        <v>4.0935947712418166</v>
      </c>
    </row>
    <row r="90" spans="1:13" x14ac:dyDescent="0.2">
      <c r="A90" t="s">
        <v>464</v>
      </c>
      <c r="B90" t="s">
        <v>283</v>
      </c>
      <c r="C90" t="s">
        <v>304</v>
      </c>
      <c r="D90" t="s">
        <v>146</v>
      </c>
      <c r="E90" t="s">
        <v>218</v>
      </c>
      <c r="F90" t="s">
        <v>287</v>
      </c>
      <c r="G90">
        <v>2018</v>
      </c>
      <c r="H90" t="s">
        <v>218</v>
      </c>
      <c r="I90" t="s">
        <v>218</v>
      </c>
      <c r="J90" t="s">
        <v>218</v>
      </c>
      <c r="K90" t="s">
        <v>218</v>
      </c>
      <c r="L90">
        <v>2.1491372549019587</v>
      </c>
      <c r="M90">
        <v>2.1491372549019587</v>
      </c>
    </row>
    <row r="91" spans="1:13" x14ac:dyDescent="0.2">
      <c r="A91" t="s">
        <v>464</v>
      </c>
      <c r="B91" t="s">
        <v>283</v>
      </c>
      <c r="C91" t="s">
        <v>304</v>
      </c>
      <c r="D91" t="s">
        <v>146</v>
      </c>
      <c r="E91" t="s">
        <v>218</v>
      </c>
      <c r="F91" t="s">
        <v>287</v>
      </c>
      <c r="G91">
        <v>2030</v>
      </c>
      <c r="H91" t="s">
        <v>218</v>
      </c>
      <c r="I91" t="s">
        <v>218</v>
      </c>
      <c r="J91" t="s">
        <v>218</v>
      </c>
      <c r="K91" t="s">
        <v>218</v>
      </c>
      <c r="L91">
        <v>2.3640509803921548</v>
      </c>
      <c r="M91">
        <v>2.3640509803921548</v>
      </c>
    </row>
    <row r="92" spans="1:13" x14ac:dyDescent="0.2">
      <c r="A92" t="s">
        <v>464</v>
      </c>
      <c r="B92" t="s">
        <v>283</v>
      </c>
      <c r="C92" t="s">
        <v>304</v>
      </c>
      <c r="D92" t="s">
        <v>146</v>
      </c>
      <c r="E92" t="s">
        <v>218</v>
      </c>
      <c r="F92" t="s">
        <v>287</v>
      </c>
      <c r="G92">
        <v>2040</v>
      </c>
      <c r="H92" t="s">
        <v>218</v>
      </c>
      <c r="I92" t="s">
        <v>218</v>
      </c>
      <c r="J92" t="s">
        <v>218</v>
      </c>
      <c r="K92" t="s">
        <v>218</v>
      </c>
      <c r="L92">
        <v>2.6506026143790815</v>
      </c>
      <c r="M92">
        <v>2.6506026143790815</v>
      </c>
    </row>
    <row r="93" spans="1:13" x14ac:dyDescent="0.2">
      <c r="A93" t="s">
        <v>464</v>
      </c>
      <c r="B93" t="s">
        <v>283</v>
      </c>
      <c r="C93" t="s">
        <v>304</v>
      </c>
      <c r="D93" t="s">
        <v>146</v>
      </c>
      <c r="E93" t="s">
        <v>218</v>
      </c>
      <c r="F93" t="s">
        <v>287</v>
      </c>
      <c r="G93">
        <v>2050</v>
      </c>
      <c r="H93" t="s">
        <v>218</v>
      </c>
      <c r="I93" t="s">
        <v>218</v>
      </c>
      <c r="J93" t="s">
        <v>218</v>
      </c>
      <c r="K93" t="s">
        <v>218</v>
      </c>
      <c r="L93">
        <v>2.8655163398692776</v>
      </c>
      <c r="M93">
        <v>2.8655163398692776</v>
      </c>
    </row>
    <row r="94" spans="1:13" x14ac:dyDescent="0.2">
      <c r="A94" t="s">
        <v>464</v>
      </c>
      <c r="B94" t="s">
        <v>283</v>
      </c>
      <c r="C94" t="s">
        <v>305</v>
      </c>
      <c r="D94" t="s">
        <v>137</v>
      </c>
      <c r="E94" t="s">
        <v>218</v>
      </c>
      <c r="F94" t="s">
        <v>287</v>
      </c>
      <c r="G94">
        <v>2018</v>
      </c>
      <c r="H94" t="s">
        <v>218</v>
      </c>
      <c r="I94" t="s">
        <v>218</v>
      </c>
      <c r="J94" t="s">
        <v>218</v>
      </c>
      <c r="K94" t="s">
        <v>218</v>
      </c>
      <c r="L94">
        <v>2.6495790322580643</v>
      </c>
      <c r="M94">
        <v>2.6495790322580643</v>
      </c>
    </row>
    <row r="95" spans="1:13" x14ac:dyDescent="0.2">
      <c r="A95" t="s">
        <v>464</v>
      </c>
      <c r="B95" t="s">
        <v>283</v>
      </c>
      <c r="C95" t="s">
        <v>305</v>
      </c>
      <c r="D95" t="s">
        <v>137</v>
      </c>
      <c r="E95" t="s">
        <v>218</v>
      </c>
      <c r="F95" t="s">
        <v>287</v>
      </c>
      <c r="G95">
        <v>2030</v>
      </c>
      <c r="H95" t="s">
        <v>218</v>
      </c>
      <c r="I95" t="s">
        <v>218</v>
      </c>
      <c r="J95" t="s">
        <v>218</v>
      </c>
      <c r="K95" t="s">
        <v>218</v>
      </c>
      <c r="L95">
        <v>2.9412758064516127</v>
      </c>
      <c r="M95">
        <v>2.9412758064516127</v>
      </c>
    </row>
    <row r="96" spans="1:13" x14ac:dyDescent="0.2">
      <c r="A96" t="s">
        <v>464</v>
      </c>
      <c r="B96" t="s">
        <v>283</v>
      </c>
      <c r="C96" t="s">
        <v>305</v>
      </c>
      <c r="D96" t="s">
        <v>137</v>
      </c>
      <c r="E96" t="s">
        <v>218</v>
      </c>
      <c r="F96" t="s">
        <v>287</v>
      </c>
      <c r="G96">
        <v>2040</v>
      </c>
      <c r="H96" t="s">
        <v>218</v>
      </c>
      <c r="I96" t="s">
        <v>218</v>
      </c>
      <c r="J96" t="s">
        <v>218</v>
      </c>
      <c r="K96" t="s">
        <v>218</v>
      </c>
      <c r="L96">
        <v>3.1600483870967739</v>
      </c>
      <c r="M96">
        <v>3.1600483870967739</v>
      </c>
    </row>
    <row r="97" spans="1:13" x14ac:dyDescent="0.2">
      <c r="A97" t="s">
        <v>464</v>
      </c>
      <c r="B97" t="s">
        <v>283</v>
      </c>
      <c r="C97" t="s">
        <v>305</v>
      </c>
      <c r="D97" t="s">
        <v>137</v>
      </c>
      <c r="E97" t="s">
        <v>218</v>
      </c>
      <c r="F97" t="s">
        <v>287</v>
      </c>
      <c r="G97">
        <v>2050</v>
      </c>
      <c r="H97" t="s">
        <v>218</v>
      </c>
      <c r="I97" t="s">
        <v>218</v>
      </c>
      <c r="J97" t="s">
        <v>218</v>
      </c>
      <c r="K97" t="s">
        <v>218</v>
      </c>
      <c r="L97">
        <v>3.1600483870967739</v>
      </c>
      <c r="M97">
        <v>3.1600483870967739</v>
      </c>
    </row>
    <row r="98" spans="1:13" x14ac:dyDescent="0.2">
      <c r="A98" t="s">
        <v>464</v>
      </c>
      <c r="B98" t="s">
        <v>283</v>
      </c>
      <c r="C98" t="s">
        <v>305</v>
      </c>
      <c r="D98" t="s">
        <v>146</v>
      </c>
      <c r="E98" t="s">
        <v>218</v>
      </c>
      <c r="F98" t="s">
        <v>287</v>
      </c>
      <c r="G98">
        <v>2018</v>
      </c>
      <c r="H98" t="s">
        <v>218</v>
      </c>
      <c r="I98" t="s">
        <v>218</v>
      </c>
      <c r="J98" t="s">
        <v>218</v>
      </c>
      <c r="K98" t="s">
        <v>218</v>
      </c>
      <c r="L98">
        <v>1.8547053225806451</v>
      </c>
      <c r="M98">
        <v>1.8547053225806451</v>
      </c>
    </row>
    <row r="99" spans="1:13" x14ac:dyDescent="0.2">
      <c r="A99" t="s">
        <v>464</v>
      </c>
      <c r="B99" t="s">
        <v>283</v>
      </c>
      <c r="C99" t="s">
        <v>305</v>
      </c>
      <c r="D99" t="s">
        <v>146</v>
      </c>
      <c r="E99" t="s">
        <v>218</v>
      </c>
      <c r="F99" t="s">
        <v>287</v>
      </c>
      <c r="G99">
        <v>2030</v>
      </c>
      <c r="H99" t="s">
        <v>218</v>
      </c>
      <c r="I99" t="s">
        <v>218</v>
      </c>
      <c r="J99" t="s">
        <v>218</v>
      </c>
      <c r="K99" t="s">
        <v>218</v>
      </c>
      <c r="L99">
        <v>2.0588930645161287</v>
      </c>
      <c r="M99">
        <v>2.0588930645161287</v>
      </c>
    </row>
    <row r="100" spans="1:13" x14ac:dyDescent="0.2">
      <c r="A100" t="s">
        <v>464</v>
      </c>
      <c r="B100" t="s">
        <v>283</v>
      </c>
      <c r="C100" t="s">
        <v>305</v>
      </c>
      <c r="D100" t="s">
        <v>146</v>
      </c>
      <c r="E100" t="s">
        <v>218</v>
      </c>
      <c r="F100" t="s">
        <v>287</v>
      </c>
      <c r="G100">
        <v>2040</v>
      </c>
      <c r="H100" t="s">
        <v>218</v>
      </c>
      <c r="I100" t="s">
        <v>218</v>
      </c>
      <c r="J100" t="s">
        <v>218</v>
      </c>
      <c r="K100" t="s">
        <v>218</v>
      </c>
      <c r="L100">
        <v>2.2120338709677418</v>
      </c>
      <c r="M100">
        <v>2.2120338709677418</v>
      </c>
    </row>
    <row r="101" spans="1:13" x14ac:dyDescent="0.2">
      <c r="A101" t="s">
        <v>464</v>
      </c>
      <c r="B101" t="s">
        <v>283</v>
      </c>
      <c r="C101" t="s">
        <v>305</v>
      </c>
      <c r="D101" t="s">
        <v>146</v>
      </c>
      <c r="E101" t="s">
        <v>218</v>
      </c>
      <c r="F101" t="s">
        <v>287</v>
      </c>
      <c r="G101">
        <v>2050</v>
      </c>
      <c r="H101" t="s">
        <v>218</v>
      </c>
      <c r="I101" t="s">
        <v>218</v>
      </c>
      <c r="J101" t="s">
        <v>218</v>
      </c>
      <c r="K101" t="s">
        <v>218</v>
      </c>
      <c r="L101">
        <v>2.2120338709677418</v>
      </c>
      <c r="M101">
        <v>2.2120338709677418</v>
      </c>
    </row>
    <row r="102" spans="1:13" x14ac:dyDescent="0.2">
      <c r="A102" t="s">
        <v>464</v>
      </c>
      <c r="B102" t="s">
        <v>283</v>
      </c>
      <c r="C102" t="s">
        <v>306</v>
      </c>
      <c r="D102" t="s">
        <v>137</v>
      </c>
      <c r="E102" t="s">
        <v>218</v>
      </c>
      <c r="F102" t="s">
        <v>287</v>
      </c>
      <c r="G102">
        <v>2018</v>
      </c>
      <c r="H102" t="s">
        <v>218</v>
      </c>
      <c r="I102" t="s">
        <v>218</v>
      </c>
      <c r="J102" t="s">
        <v>218</v>
      </c>
      <c r="K102" t="s">
        <v>218</v>
      </c>
      <c r="L102">
        <v>1.3504480286738378</v>
      </c>
      <c r="M102">
        <v>1.3504480286738378</v>
      </c>
    </row>
    <row r="103" spans="1:13" x14ac:dyDescent="0.2">
      <c r="A103" t="s">
        <v>464</v>
      </c>
      <c r="B103" t="s">
        <v>283</v>
      </c>
      <c r="C103" t="s">
        <v>306</v>
      </c>
      <c r="D103" t="s">
        <v>137</v>
      </c>
      <c r="E103" t="s">
        <v>218</v>
      </c>
      <c r="F103" t="s">
        <v>287</v>
      </c>
      <c r="G103">
        <v>2030</v>
      </c>
      <c r="H103" t="s">
        <v>218</v>
      </c>
      <c r="I103" t="s">
        <v>218</v>
      </c>
      <c r="J103" t="s">
        <v>218</v>
      </c>
      <c r="K103" t="s">
        <v>218</v>
      </c>
      <c r="L103">
        <v>1.4504812159830052</v>
      </c>
      <c r="M103">
        <v>1.4504812159830052</v>
      </c>
    </row>
    <row r="104" spans="1:13" x14ac:dyDescent="0.2">
      <c r="A104" t="s">
        <v>464</v>
      </c>
      <c r="B104" t="s">
        <v>283</v>
      </c>
      <c r="C104" t="s">
        <v>306</v>
      </c>
      <c r="D104" t="s">
        <v>137</v>
      </c>
      <c r="E104" t="s">
        <v>218</v>
      </c>
      <c r="F104" t="s">
        <v>287</v>
      </c>
      <c r="G104">
        <v>2040</v>
      </c>
      <c r="H104" t="s">
        <v>218</v>
      </c>
      <c r="I104" t="s">
        <v>218</v>
      </c>
      <c r="J104" t="s">
        <v>218</v>
      </c>
      <c r="K104" t="s">
        <v>218</v>
      </c>
      <c r="L104">
        <v>1.700564184255944</v>
      </c>
      <c r="M104">
        <v>1.700564184255944</v>
      </c>
    </row>
    <row r="105" spans="1:13" x14ac:dyDescent="0.2">
      <c r="A105" t="s">
        <v>464</v>
      </c>
      <c r="B105" t="s">
        <v>283</v>
      </c>
      <c r="C105" t="s">
        <v>306</v>
      </c>
      <c r="D105" t="s">
        <v>137</v>
      </c>
      <c r="E105" t="s">
        <v>218</v>
      </c>
      <c r="F105" t="s">
        <v>287</v>
      </c>
      <c r="G105">
        <v>2050</v>
      </c>
      <c r="H105" t="s">
        <v>218</v>
      </c>
      <c r="I105" t="s">
        <v>218</v>
      </c>
      <c r="J105" t="s">
        <v>218</v>
      </c>
      <c r="K105" t="s">
        <v>218</v>
      </c>
      <c r="L105">
        <v>1.700564184255944</v>
      </c>
      <c r="M105">
        <v>1.700564184255944</v>
      </c>
    </row>
    <row r="106" spans="1:13" x14ac:dyDescent="0.2">
      <c r="A106" t="s">
        <v>464</v>
      </c>
      <c r="B106" t="s">
        <v>283</v>
      </c>
      <c r="C106" t="s">
        <v>306</v>
      </c>
      <c r="D106" t="s">
        <v>146</v>
      </c>
      <c r="E106" t="s">
        <v>218</v>
      </c>
      <c r="F106" t="s">
        <v>287</v>
      </c>
      <c r="G106">
        <v>2018</v>
      </c>
      <c r="H106" t="s">
        <v>218</v>
      </c>
      <c r="I106" t="s">
        <v>218</v>
      </c>
      <c r="J106" t="s">
        <v>218</v>
      </c>
      <c r="K106" t="s">
        <v>218</v>
      </c>
      <c r="L106">
        <v>0.94531362007168729</v>
      </c>
      <c r="M106">
        <v>0.94531362007168729</v>
      </c>
    </row>
    <row r="107" spans="1:13" x14ac:dyDescent="0.2">
      <c r="A107" t="s">
        <v>464</v>
      </c>
      <c r="B107" t="s">
        <v>283</v>
      </c>
      <c r="C107" t="s">
        <v>306</v>
      </c>
      <c r="D107" t="s">
        <v>146</v>
      </c>
      <c r="E107" t="s">
        <v>218</v>
      </c>
      <c r="F107" t="s">
        <v>287</v>
      </c>
      <c r="G107">
        <v>2030</v>
      </c>
      <c r="H107" t="s">
        <v>218</v>
      </c>
      <c r="I107" t="s">
        <v>218</v>
      </c>
      <c r="J107" t="s">
        <v>218</v>
      </c>
      <c r="K107" t="s">
        <v>218</v>
      </c>
      <c r="L107">
        <v>1.0153368511881085</v>
      </c>
      <c r="M107">
        <v>1.0153368511881085</v>
      </c>
    </row>
    <row r="108" spans="1:13" x14ac:dyDescent="0.2">
      <c r="A108" t="s">
        <v>464</v>
      </c>
      <c r="B108" t="s">
        <v>283</v>
      </c>
      <c r="C108" t="s">
        <v>306</v>
      </c>
      <c r="D108" t="s">
        <v>146</v>
      </c>
      <c r="E108" t="s">
        <v>218</v>
      </c>
      <c r="F108" t="s">
        <v>287</v>
      </c>
      <c r="G108">
        <v>2040</v>
      </c>
      <c r="H108" t="s">
        <v>218</v>
      </c>
      <c r="I108" t="s">
        <v>218</v>
      </c>
      <c r="J108" t="s">
        <v>218</v>
      </c>
      <c r="K108" t="s">
        <v>218</v>
      </c>
      <c r="L108">
        <v>1.1903949289791618</v>
      </c>
      <c r="M108">
        <v>1.1903949289791618</v>
      </c>
    </row>
    <row r="109" spans="1:13" x14ac:dyDescent="0.2">
      <c r="A109" t="s">
        <v>464</v>
      </c>
      <c r="B109" t="s">
        <v>283</v>
      </c>
      <c r="C109" t="s">
        <v>306</v>
      </c>
      <c r="D109" t="s">
        <v>146</v>
      </c>
      <c r="E109" t="s">
        <v>218</v>
      </c>
      <c r="F109" t="s">
        <v>287</v>
      </c>
      <c r="G109">
        <v>2050</v>
      </c>
      <c r="H109" t="s">
        <v>218</v>
      </c>
      <c r="I109" t="s">
        <v>218</v>
      </c>
      <c r="J109" t="s">
        <v>218</v>
      </c>
      <c r="K109" t="s">
        <v>218</v>
      </c>
      <c r="L109">
        <v>1.1903949289791618</v>
      </c>
      <c r="M109">
        <v>1.1903949289791618</v>
      </c>
    </row>
    <row r="110" spans="1:13" x14ac:dyDescent="0.2">
      <c r="A110" t="s">
        <v>464</v>
      </c>
      <c r="B110" t="s">
        <v>283</v>
      </c>
      <c r="C110" t="s">
        <v>307</v>
      </c>
      <c r="D110" t="s">
        <v>137</v>
      </c>
      <c r="E110" t="s">
        <v>218</v>
      </c>
      <c r="F110" t="s">
        <v>287</v>
      </c>
      <c r="G110">
        <v>2018</v>
      </c>
      <c r="H110" t="s">
        <v>218</v>
      </c>
      <c r="I110" t="s">
        <v>218</v>
      </c>
      <c r="J110" t="s">
        <v>218</v>
      </c>
      <c r="K110" t="s">
        <v>218</v>
      </c>
      <c r="L110">
        <v>1.3504480286738378</v>
      </c>
      <c r="M110">
        <v>1.3504480286738378</v>
      </c>
    </row>
    <row r="111" spans="1:13" x14ac:dyDescent="0.2">
      <c r="A111" t="s">
        <v>464</v>
      </c>
      <c r="B111" t="s">
        <v>283</v>
      </c>
      <c r="C111" t="s">
        <v>307</v>
      </c>
      <c r="D111" t="s">
        <v>137</v>
      </c>
      <c r="E111" t="s">
        <v>218</v>
      </c>
      <c r="F111" t="s">
        <v>287</v>
      </c>
      <c r="G111">
        <v>2030</v>
      </c>
      <c r="H111" t="s">
        <v>218</v>
      </c>
      <c r="I111" t="s">
        <v>218</v>
      </c>
      <c r="J111" t="s">
        <v>218</v>
      </c>
      <c r="K111" t="s">
        <v>218</v>
      </c>
      <c r="L111">
        <v>1.3954629629629611</v>
      </c>
      <c r="M111">
        <v>1.3954629629629611</v>
      </c>
    </row>
    <row r="112" spans="1:13" x14ac:dyDescent="0.2">
      <c r="A112" t="s">
        <v>464</v>
      </c>
      <c r="B112" t="s">
        <v>283</v>
      </c>
      <c r="C112" t="s">
        <v>307</v>
      </c>
      <c r="D112" t="s">
        <v>137</v>
      </c>
      <c r="E112" t="s">
        <v>218</v>
      </c>
      <c r="F112" t="s">
        <v>287</v>
      </c>
      <c r="G112">
        <v>2040</v>
      </c>
      <c r="H112" t="s">
        <v>218</v>
      </c>
      <c r="I112" t="s">
        <v>218</v>
      </c>
      <c r="J112" t="s">
        <v>218</v>
      </c>
      <c r="K112" t="s">
        <v>218</v>
      </c>
      <c r="L112">
        <v>1.3954629629629611</v>
      </c>
      <c r="M112">
        <v>1.3954629629629611</v>
      </c>
    </row>
    <row r="113" spans="1:13" x14ac:dyDescent="0.2">
      <c r="A113" t="s">
        <v>464</v>
      </c>
      <c r="B113" t="s">
        <v>283</v>
      </c>
      <c r="C113" t="s">
        <v>307</v>
      </c>
      <c r="D113" t="s">
        <v>137</v>
      </c>
      <c r="E113" t="s">
        <v>218</v>
      </c>
      <c r="F113" t="s">
        <v>287</v>
      </c>
      <c r="G113">
        <v>2050</v>
      </c>
      <c r="H113" t="s">
        <v>218</v>
      </c>
      <c r="I113" t="s">
        <v>218</v>
      </c>
      <c r="J113" t="s">
        <v>218</v>
      </c>
      <c r="K113" t="s">
        <v>218</v>
      </c>
      <c r="L113">
        <v>1.4404778972520924</v>
      </c>
      <c r="M113">
        <v>1.4404778972520924</v>
      </c>
    </row>
    <row r="114" spans="1:13" x14ac:dyDescent="0.2">
      <c r="A114" t="s">
        <v>464</v>
      </c>
      <c r="B114" t="s">
        <v>283</v>
      </c>
      <c r="C114" t="s">
        <v>307</v>
      </c>
      <c r="D114" t="s">
        <v>146</v>
      </c>
      <c r="E114" t="s">
        <v>218</v>
      </c>
      <c r="F114" t="s">
        <v>287</v>
      </c>
      <c r="G114">
        <v>2018</v>
      </c>
      <c r="H114" t="s">
        <v>218</v>
      </c>
      <c r="I114" t="s">
        <v>218</v>
      </c>
      <c r="J114" t="s">
        <v>218</v>
      </c>
      <c r="K114" t="s">
        <v>218</v>
      </c>
      <c r="L114">
        <v>0.94531362007168729</v>
      </c>
      <c r="M114">
        <v>0.94531362007168729</v>
      </c>
    </row>
    <row r="115" spans="1:13" x14ac:dyDescent="0.2">
      <c r="A115" t="s">
        <v>464</v>
      </c>
      <c r="B115" t="s">
        <v>283</v>
      </c>
      <c r="C115" t="s">
        <v>307</v>
      </c>
      <c r="D115" t="s">
        <v>146</v>
      </c>
      <c r="E115" t="s">
        <v>218</v>
      </c>
      <c r="F115" t="s">
        <v>287</v>
      </c>
      <c r="G115">
        <v>2030</v>
      </c>
      <c r="H115" t="s">
        <v>218</v>
      </c>
      <c r="I115" t="s">
        <v>218</v>
      </c>
      <c r="J115" t="s">
        <v>218</v>
      </c>
      <c r="K115" t="s">
        <v>218</v>
      </c>
      <c r="L115">
        <v>0.97682407407407756</v>
      </c>
      <c r="M115">
        <v>0.97682407407407756</v>
      </c>
    </row>
    <row r="116" spans="1:13" x14ac:dyDescent="0.2">
      <c r="A116" t="s">
        <v>464</v>
      </c>
      <c r="B116" t="s">
        <v>283</v>
      </c>
      <c r="C116" t="s">
        <v>307</v>
      </c>
      <c r="D116" t="s">
        <v>146</v>
      </c>
      <c r="E116" t="s">
        <v>218</v>
      </c>
      <c r="F116" t="s">
        <v>287</v>
      </c>
      <c r="G116">
        <v>2040</v>
      </c>
      <c r="H116" t="s">
        <v>218</v>
      </c>
      <c r="I116" t="s">
        <v>218</v>
      </c>
      <c r="J116" t="s">
        <v>218</v>
      </c>
      <c r="K116" t="s">
        <v>218</v>
      </c>
      <c r="L116">
        <v>0.97682407407407756</v>
      </c>
      <c r="M116">
        <v>0.97682407407407756</v>
      </c>
    </row>
    <row r="117" spans="1:13" x14ac:dyDescent="0.2">
      <c r="A117" t="s">
        <v>464</v>
      </c>
      <c r="B117" t="s">
        <v>283</v>
      </c>
      <c r="C117" t="s">
        <v>307</v>
      </c>
      <c r="D117" t="s">
        <v>146</v>
      </c>
      <c r="E117" t="s">
        <v>218</v>
      </c>
      <c r="F117" t="s">
        <v>287</v>
      </c>
      <c r="G117">
        <v>2050</v>
      </c>
      <c r="H117" t="s">
        <v>218</v>
      </c>
      <c r="I117" t="s">
        <v>218</v>
      </c>
      <c r="J117" t="s">
        <v>218</v>
      </c>
      <c r="K117" t="s">
        <v>218</v>
      </c>
      <c r="L117">
        <v>1.00833452807646</v>
      </c>
      <c r="M117">
        <v>1.00833452807646</v>
      </c>
    </row>
    <row r="118" spans="1:13" x14ac:dyDescent="0.2">
      <c r="A118" t="s">
        <v>464</v>
      </c>
      <c r="B118" t="s">
        <v>283</v>
      </c>
      <c r="C118" t="s">
        <v>308</v>
      </c>
      <c r="D118" t="s">
        <v>223</v>
      </c>
      <c r="E118" t="s">
        <v>218</v>
      </c>
      <c r="F118" t="s">
        <v>287</v>
      </c>
      <c r="G118">
        <v>2018</v>
      </c>
      <c r="H118" t="s">
        <v>218</v>
      </c>
      <c r="I118" t="s">
        <v>218</v>
      </c>
      <c r="J118" t="s">
        <v>218</v>
      </c>
      <c r="K118" t="s">
        <v>218</v>
      </c>
      <c r="L118">
        <v>3.1157627118644098</v>
      </c>
      <c r="M118">
        <v>3.1157627118644098</v>
      </c>
    </row>
    <row r="119" spans="1:13" x14ac:dyDescent="0.2">
      <c r="A119" t="s">
        <v>464</v>
      </c>
      <c r="B119" t="s">
        <v>283</v>
      </c>
      <c r="C119" t="s">
        <v>308</v>
      </c>
      <c r="D119" t="s">
        <v>223</v>
      </c>
      <c r="E119" t="s">
        <v>218</v>
      </c>
      <c r="F119" t="s">
        <v>287</v>
      </c>
      <c r="G119">
        <v>2030</v>
      </c>
      <c r="H119" t="s">
        <v>218</v>
      </c>
      <c r="I119" t="s">
        <v>218</v>
      </c>
      <c r="J119" t="s">
        <v>218</v>
      </c>
      <c r="K119" t="s">
        <v>218</v>
      </c>
      <c r="L119">
        <v>3.4273389830508512</v>
      </c>
      <c r="M119">
        <v>3.4273389830508512</v>
      </c>
    </row>
    <row r="120" spans="1:13" x14ac:dyDescent="0.2">
      <c r="A120" t="s">
        <v>464</v>
      </c>
      <c r="B120" t="s">
        <v>283</v>
      </c>
      <c r="C120" t="s">
        <v>308</v>
      </c>
      <c r="D120" t="s">
        <v>223</v>
      </c>
      <c r="E120" t="s">
        <v>218</v>
      </c>
      <c r="F120" t="s">
        <v>287</v>
      </c>
      <c r="G120">
        <v>2040</v>
      </c>
      <c r="H120" t="s">
        <v>218</v>
      </c>
      <c r="I120" t="s">
        <v>218</v>
      </c>
      <c r="J120" t="s">
        <v>218</v>
      </c>
      <c r="K120" t="s">
        <v>218</v>
      </c>
      <c r="L120">
        <v>3.8427740112994284</v>
      </c>
      <c r="M120">
        <v>3.8427740112994284</v>
      </c>
    </row>
    <row r="121" spans="1:13" x14ac:dyDescent="0.2">
      <c r="A121" t="s">
        <v>464</v>
      </c>
      <c r="B121" t="s">
        <v>283</v>
      </c>
      <c r="C121" t="s">
        <v>308</v>
      </c>
      <c r="D121" t="s">
        <v>223</v>
      </c>
      <c r="E121" t="s">
        <v>218</v>
      </c>
      <c r="F121" t="s">
        <v>287</v>
      </c>
      <c r="G121">
        <v>2050</v>
      </c>
      <c r="H121" t="s">
        <v>218</v>
      </c>
      <c r="I121" t="s">
        <v>218</v>
      </c>
      <c r="J121" t="s">
        <v>218</v>
      </c>
      <c r="K121" t="s">
        <v>218</v>
      </c>
      <c r="L121">
        <v>4.1543502824858694</v>
      </c>
      <c r="M121">
        <v>4.1543502824858694</v>
      </c>
    </row>
    <row r="122" spans="1:13" x14ac:dyDescent="0.2">
      <c r="A122" t="s">
        <v>464</v>
      </c>
      <c r="B122" t="s">
        <v>283</v>
      </c>
      <c r="C122" t="s">
        <v>308</v>
      </c>
      <c r="D122" t="s">
        <v>224</v>
      </c>
      <c r="E122" t="s">
        <v>218</v>
      </c>
      <c r="F122" t="s">
        <v>287</v>
      </c>
      <c r="G122">
        <v>2018</v>
      </c>
      <c r="H122" t="s">
        <v>218</v>
      </c>
      <c r="I122" t="s">
        <v>218</v>
      </c>
      <c r="J122" t="s">
        <v>218</v>
      </c>
      <c r="K122" t="s">
        <v>218</v>
      </c>
      <c r="L122">
        <v>2.1810338983050865</v>
      </c>
      <c r="M122">
        <v>2.1810338983050865</v>
      </c>
    </row>
    <row r="123" spans="1:13" x14ac:dyDescent="0.2">
      <c r="A123" t="s">
        <v>464</v>
      </c>
      <c r="B123" t="s">
        <v>283</v>
      </c>
      <c r="C123" t="s">
        <v>308</v>
      </c>
      <c r="D123" t="s">
        <v>224</v>
      </c>
      <c r="E123" t="s">
        <v>218</v>
      </c>
      <c r="F123" t="s">
        <v>287</v>
      </c>
      <c r="G123">
        <v>2030</v>
      </c>
      <c r="H123" t="s">
        <v>218</v>
      </c>
      <c r="I123" t="s">
        <v>218</v>
      </c>
      <c r="J123" t="s">
        <v>218</v>
      </c>
      <c r="K123" t="s">
        <v>218</v>
      </c>
      <c r="L123">
        <v>2.3991372881355955</v>
      </c>
      <c r="M123">
        <v>2.3991372881355955</v>
      </c>
    </row>
    <row r="124" spans="1:13" x14ac:dyDescent="0.2">
      <c r="A124" t="s">
        <v>464</v>
      </c>
      <c r="B124" t="s">
        <v>283</v>
      </c>
      <c r="C124" t="s">
        <v>308</v>
      </c>
      <c r="D124" t="s">
        <v>224</v>
      </c>
      <c r="E124" t="s">
        <v>218</v>
      </c>
      <c r="F124" t="s">
        <v>287</v>
      </c>
      <c r="G124">
        <v>2040</v>
      </c>
      <c r="H124" t="s">
        <v>218</v>
      </c>
      <c r="I124" t="s">
        <v>218</v>
      </c>
      <c r="J124" t="s">
        <v>218</v>
      </c>
      <c r="K124" t="s">
        <v>218</v>
      </c>
      <c r="L124">
        <v>2.689941807909606</v>
      </c>
      <c r="M124">
        <v>2.689941807909606</v>
      </c>
    </row>
    <row r="125" spans="1:13" x14ac:dyDescent="0.2">
      <c r="A125" t="s">
        <v>464</v>
      </c>
      <c r="B125" t="s">
        <v>283</v>
      </c>
      <c r="C125" t="s">
        <v>308</v>
      </c>
      <c r="D125" t="s">
        <v>224</v>
      </c>
      <c r="E125" t="s">
        <v>218</v>
      </c>
      <c r="F125" t="s">
        <v>287</v>
      </c>
      <c r="G125">
        <v>2050</v>
      </c>
      <c r="H125" t="s">
        <v>218</v>
      </c>
      <c r="I125" t="s">
        <v>218</v>
      </c>
      <c r="J125" t="s">
        <v>218</v>
      </c>
      <c r="K125" t="s">
        <v>218</v>
      </c>
      <c r="L125">
        <v>2.9080451977401149</v>
      </c>
      <c r="M125">
        <v>2.9080451977401149</v>
      </c>
    </row>
    <row r="126" spans="1:13" x14ac:dyDescent="0.2">
      <c r="A126" t="s">
        <v>464</v>
      </c>
      <c r="B126" t="s">
        <v>283</v>
      </c>
      <c r="C126" t="s">
        <v>309</v>
      </c>
      <c r="D126" t="s">
        <v>223</v>
      </c>
      <c r="E126" t="s">
        <v>218</v>
      </c>
      <c r="F126" t="s">
        <v>287</v>
      </c>
      <c r="G126">
        <v>2018</v>
      </c>
      <c r="H126" t="s">
        <v>218</v>
      </c>
      <c r="I126" t="s">
        <v>218</v>
      </c>
      <c r="J126" t="s">
        <v>218</v>
      </c>
      <c r="K126" t="s">
        <v>218</v>
      </c>
      <c r="L126">
        <v>3.1157627118644098</v>
      </c>
      <c r="M126">
        <v>3.1157627118644098</v>
      </c>
    </row>
    <row r="127" spans="1:13" x14ac:dyDescent="0.2">
      <c r="A127" t="s">
        <v>464</v>
      </c>
      <c r="B127" t="s">
        <v>283</v>
      </c>
      <c r="C127" t="s">
        <v>309</v>
      </c>
      <c r="D127" t="s">
        <v>223</v>
      </c>
      <c r="E127" t="s">
        <v>218</v>
      </c>
      <c r="F127" t="s">
        <v>287</v>
      </c>
      <c r="G127">
        <v>2030</v>
      </c>
      <c r="H127" t="s">
        <v>218</v>
      </c>
      <c r="I127" t="s">
        <v>218</v>
      </c>
      <c r="J127" t="s">
        <v>218</v>
      </c>
      <c r="K127" t="s">
        <v>218</v>
      </c>
      <c r="L127">
        <v>3.4584966101694952</v>
      </c>
      <c r="M127">
        <v>3.4584966101694952</v>
      </c>
    </row>
    <row r="128" spans="1:13" x14ac:dyDescent="0.2">
      <c r="A128" t="s">
        <v>464</v>
      </c>
      <c r="B128" t="s">
        <v>283</v>
      </c>
      <c r="C128" t="s">
        <v>309</v>
      </c>
      <c r="D128" t="s">
        <v>223</v>
      </c>
      <c r="E128" t="s">
        <v>218</v>
      </c>
      <c r="F128" t="s">
        <v>287</v>
      </c>
      <c r="G128">
        <v>2040</v>
      </c>
      <c r="H128" t="s">
        <v>218</v>
      </c>
      <c r="I128" t="s">
        <v>218</v>
      </c>
      <c r="J128" t="s">
        <v>218</v>
      </c>
      <c r="K128" t="s">
        <v>218</v>
      </c>
      <c r="L128">
        <v>3.7077576271186476</v>
      </c>
      <c r="M128">
        <v>3.7077576271186476</v>
      </c>
    </row>
    <row r="129" spans="1:13" x14ac:dyDescent="0.2">
      <c r="A129" t="s">
        <v>464</v>
      </c>
      <c r="B129" t="s">
        <v>283</v>
      </c>
      <c r="C129" t="s">
        <v>309</v>
      </c>
      <c r="D129" t="s">
        <v>223</v>
      </c>
      <c r="E129" t="s">
        <v>218</v>
      </c>
      <c r="F129" t="s">
        <v>287</v>
      </c>
      <c r="G129">
        <v>2050</v>
      </c>
      <c r="H129" t="s">
        <v>218</v>
      </c>
      <c r="I129" t="s">
        <v>218</v>
      </c>
      <c r="J129" t="s">
        <v>218</v>
      </c>
      <c r="K129" t="s">
        <v>218</v>
      </c>
      <c r="L129">
        <v>3.7077576271186476</v>
      </c>
      <c r="M129">
        <v>3.7077576271186476</v>
      </c>
    </row>
    <row r="130" spans="1:13" x14ac:dyDescent="0.2">
      <c r="A130" t="s">
        <v>464</v>
      </c>
      <c r="B130" t="s">
        <v>283</v>
      </c>
      <c r="C130" t="s">
        <v>309</v>
      </c>
      <c r="D130" t="s">
        <v>224</v>
      </c>
      <c r="E130" t="s">
        <v>218</v>
      </c>
      <c r="F130" t="s">
        <v>287</v>
      </c>
      <c r="G130">
        <v>2018</v>
      </c>
      <c r="H130" t="s">
        <v>218</v>
      </c>
      <c r="I130" t="s">
        <v>218</v>
      </c>
      <c r="J130" t="s">
        <v>218</v>
      </c>
      <c r="K130" t="s">
        <v>218</v>
      </c>
      <c r="L130">
        <v>2.1810338983050865</v>
      </c>
      <c r="M130">
        <v>2.1810338983050865</v>
      </c>
    </row>
    <row r="131" spans="1:13" x14ac:dyDescent="0.2">
      <c r="A131" t="s">
        <v>464</v>
      </c>
      <c r="B131" t="s">
        <v>283</v>
      </c>
      <c r="C131" t="s">
        <v>309</v>
      </c>
      <c r="D131" t="s">
        <v>224</v>
      </c>
      <c r="E131" t="s">
        <v>218</v>
      </c>
      <c r="F131" t="s">
        <v>287</v>
      </c>
      <c r="G131">
        <v>2030</v>
      </c>
      <c r="H131" t="s">
        <v>218</v>
      </c>
      <c r="I131" t="s">
        <v>218</v>
      </c>
      <c r="J131" t="s">
        <v>218</v>
      </c>
      <c r="K131" t="s">
        <v>218</v>
      </c>
      <c r="L131">
        <v>2.4209476271186463</v>
      </c>
      <c r="M131">
        <v>2.4209476271186463</v>
      </c>
    </row>
    <row r="132" spans="1:13" x14ac:dyDescent="0.2">
      <c r="A132" t="s">
        <v>464</v>
      </c>
      <c r="B132" t="s">
        <v>283</v>
      </c>
      <c r="C132" t="s">
        <v>309</v>
      </c>
      <c r="D132" t="s">
        <v>224</v>
      </c>
      <c r="E132" t="s">
        <v>218</v>
      </c>
      <c r="F132" t="s">
        <v>287</v>
      </c>
      <c r="G132">
        <v>2040</v>
      </c>
      <c r="H132" t="s">
        <v>218</v>
      </c>
      <c r="I132" t="s">
        <v>218</v>
      </c>
      <c r="J132" t="s">
        <v>218</v>
      </c>
      <c r="K132" t="s">
        <v>218</v>
      </c>
      <c r="L132">
        <v>2.5954303389830531</v>
      </c>
      <c r="M132">
        <v>2.5954303389830531</v>
      </c>
    </row>
    <row r="133" spans="1:13" x14ac:dyDescent="0.2">
      <c r="A133" t="s">
        <v>464</v>
      </c>
      <c r="B133" t="s">
        <v>283</v>
      </c>
      <c r="C133" t="s">
        <v>309</v>
      </c>
      <c r="D133" t="s">
        <v>224</v>
      </c>
      <c r="E133" t="s">
        <v>218</v>
      </c>
      <c r="F133" t="s">
        <v>287</v>
      </c>
      <c r="G133">
        <v>2050</v>
      </c>
      <c r="H133" t="s">
        <v>218</v>
      </c>
      <c r="I133" t="s">
        <v>218</v>
      </c>
      <c r="J133" t="s">
        <v>218</v>
      </c>
      <c r="K133" t="s">
        <v>218</v>
      </c>
      <c r="L133">
        <v>2.5954303389830531</v>
      </c>
      <c r="M133">
        <v>2.5954303389830531</v>
      </c>
    </row>
    <row r="134" spans="1:13" x14ac:dyDescent="0.2">
      <c r="A134" t="s">
        <v>464</v>
      </c>
      <c r="B134" t="s">
        <v>283</v>
      </c>
      <c r="C134" t="s">
        <v>310</v>
      </c>
      <c r="D134" t="s">
        <v>223</v>
      </c>
      <c r="E134" t="s">
        <v>218</v>
      </c>
      <c r="F134" t="s">
        <v>287</v>
      </c>
      <c r="G134">
        <v>2018</v>
      </c>
      <c r="H134" t="s">
        <v>218</v>
      </c>
      <c r="I134" t="s">
        <v>218</v>
      </c>
      <c r="J134" t="s">
        <v>218</v>
      </c>
      <c r="K134" t="s">
        <v>218</v>
      </c>
      <c r="L134">
        <v>2.672551764705883</v>
      </c>
      <c r="M134">
        <v>2.672551764705883</v>
      </c>
    </row>
    <row r="135" spans="1:13" x14ac:dyDescent="0.2">
      <c r="A135" t="s">
        <v>464</v>
      </c>
      <c r="B135" t="s">
        <v>283</v>
      </c>
      <c r="C135" t="s">
        <v>310</v>
      </c>
      <c r="D135" t="s">
        <v>223</v>
      </c>
      <c r="E135" t="s">
        <v>218</v>
      </c>
      <c r="F135" t="s">
        <v>287</v>
      </c>
      <c r="G135">
        <v>2030</v>
      </c>
      <c r="H135" t="s">
        <v>218</v>
      </c>
      <c r="I135" t="s">
        <v>218</v>
      </c>
      <c r="J135" t="s">
        <v>218</v>
      </c>
      <c r="K135" t="s">
        <v>218</v>
      </c>
      <c r="L135">
        <v>2.9667776470588239</v>
      </c>
      <c r="M135">
        <v>2.9667776470588239</v>
      </c>
    </row>
    <row r="136" spans="1:13" x14ac:dyDescent="0.2">
      <c r="A136" t="s">
        <v>464</v>
      </c>
      <c r="B136" t="s">
        <v>283</v>
      </c>
      <c r="C136" t="s">
        <v>310</v>
      </c>
      <c r="D136" t="s">
        <v>223</v>
      </c>
      <c r="E136" t="s">
        <v>218</v>
      </c>
      <c r="F136" t="s">
        <v>287</v>
      </c>
      <c r="G136">
        <v>2040</v>
      </c>
      <c r="H136" t="s">
        <v>218</v>
      </c>
      <c r="I136" t="s">
        <v>218</v>
      </c>
      <c r="J136" t="s">
        <v>218</v>
      </c>
      <c r="K136" t="s">
        <v>218</v>
      </c>
      <c r="L136">
        <v>3.1874470588235297</v>
      </c>
      <c r="M136">
        <v>3.1874470588235297</v>
      </c>
    </row>
    <row r="137" spans="1:13" x14ac:dyDescent="0.2">
      <c r="A137" t="s">
        <v>464</v>
      </c>
      <c r="B137" t="s">
        <v>283</v>
      </c>
      <c r="C137" t="s">
        <v>310</v>
      </c>
      <c r="D137" t="s">
        <v>223</v>
      </c>
      <c r="E137" t="s">
        <v>218</v>
      </c>
      <c r="F137" t="s">
        <v>287</v>
      </c>
      <c r="G137">
        <v>2050</v>
      </c>
      <c r="H137" t="s">
        <v>218</v>
      </c>
      <c r="I137" t="s">
        <v>218</v>
      </c>
      <c r="J137" t="s">
        <v>218</v>
      </c>
      <c r="K137" t="s">
        <v>218</v>
      </c>
      <c r="L137">
        <v>3.1874470588235297</v>
      </c>
      <c r="M137">
        <v>3.1874470588235297</v>
      </c>
    </row>
    <row r="138" spans="1:13" x14ac:dyDescent="0.2">
      <c r="A138" t="s">
        <v>464</v>
      </c>
      <c r="B138" t="s">
        <v>283</v>
      </c>
      <c r="C138" t="s">
        <v>310</v>
      </c>
      <c r="D138" t="s">
        <v>224</v>
      </c>
      <c r="E138" t="s">
        <v>218</v>
      </c>
      <c r="F138" t="s">
        <v>287</v>
      </c>
      <c r="G138">
        <v>2018</v>
      </c>
      <c r="H138" t="s">
        <v>218</v>
      </c>
      <c r="I138" t="s">
        <v>218</v>
      </c>
      <c r="J138" t="s">
        <v>218</v>
      </c>
      <c r="K138" t="s">
        <v>218</v>
      </c>
      <c r="L138">
        <v>1.870786235294118</v>
      </c>
      <c r="M138">
        <v>1.870786235294118</v>
      </c>
    </row>
    <row r="139" spans="1:13" x14ac:dyDescent="0.2">
      <c r="A139" t="s">
        <v>464</v>
      </c>
      <c r="B139" t="s">
        <v>283</v>
      </c>
      <c r="C139" t="s">
        <v>310</v>
      </c>
      <c r="D139" t="s">
        <v>224</v>
      </c>
      <c r="E139" t="s">
        <v>218</v>
      </c>
      <c r="F139" t="s">
        <v>287</v>
      </c>
      <c r="G139">
        <v>2030</v>
      </c>
      <c r="H139" t="s">
        <v>218</v>
      </c>
      <c r="I139" t="s">
        <v>218</v>
      </c>
      <c r="J139" t="s">
        <v>218</v>
      </c>
      <c r="K139" t="s">
        <v>218</v>
      </c>
      <c r="L139">
        <v>2.0767443529411769</v>
      </c>
      <c r="M139">
        <v>2.0767443529411769</v>
      </c>
    </row>
    <row r="140" spans="1:13" x14ac:dyDescent="0.2">
      <c r="A140" t="s">
        <v>464</v>
      </c>
      <c r="B140" t="s">
        <v>283</v>
      </c>
      <c r="C140" t="s">
        <v>310</v>
      </c>
      <c r="D140" t="s">
        <v>224</v>
      </c>
      <c r="E140" t="s">
        <v>218</v>
      </c>
      <c r="F140" t="s">
        <v>287</v>
      </c>
      <c r="G140">
        <v>2040</v>
      </c>
      <c r="H140" t="s">
        <v>218</v>
      </c>
      <c r="I140" t="s">
        <v>218</v>
      </c>
      <c r="J140" t="s">
        <v>218</v>
      </c>
      <c r="K140" t="s">
        <v>218</v>
      </c>
      <c r="L140">
        <v>2.2312129411764707</v>
      </c>
      <c r="M140">
        <v>2.2312129411764707</v>
      </c>
    </row>
    <row r="141" spans="1:13" x14ac:dyDescent="0.2">
      <c r="A141" t="s">
        <v>464</v>
      </c>
      <c r="B141" t="s">
        <v>283</v>
      </c>
      <c r="C141" t="s">
        <v>310</v>
      </c>
      <c r="D141" t="s">
        <v>224</v>
      </c>
      <c r="E141" t="s">
        <v>218</v>
      </c>
      <c r="F141" t="s">
        <v>287</v>
      </c>
      <c r="G141">
        <v>2050</v>
      </c>
      <c r="H141" t="s">
        <v>218</v>
      </c>
      <c r="I141" t="s">
        <v>218</v>
      </c>
      <c r="J141" t="s">
        <v>218</v>
      </c>
      <c r="K141" t="s">
        <v>218</v>
      </c>
      <c r="L141">
        <v>2.2312129411764707</v>
      </c>
      <c r="M141">
        <v>2.2312129411764707</v>
      </c>
    </row>
    <row r="142" spans="1:13" x14ac:dyDescent="0.2">
      <c r="A142" t="s">
        <v>464</v>
      </c>
      <c r="B142" t="s">
        <v>283</v>
      </c>
      <c r="C142" t="s">
        <v>311</v>
      </c>
      <c r="D142" t="s">
        <v>223</v>
      </c>
      <c r="E142" t="s">
        <v>218</v>
      </c>
      <c r="F142" t="s">
        <v>287</v>
      </c>
      <c r="G142">
        <v>2018</v>
      </c>
      <c r="H142" t="s">
        <v>218</v>
      </c>
      <c r="I142" t="s">
        <v>218</v>
      </c>
      <c r="J142" t="s">
        <v>218</v>
      </c>
      <c r="K142" t="s">
        <v>218</v>
      </c>
      <c r="L142">
        <v>1.3621568627451011</v>
      </c>
      <c r="M142">
        <v>1.3621568627451011</v>
      </c>
    </row>
    <row r="143" spans="1:13" x14ac:dyDescent="0.2">
      <c r="A143" t="s">
        <v>464</v>
      </c>
      <c r="B143" t="s">
        <v>283</v>
      </c>
      <c r="C143" t="s">
        <v>311</v>
      </c>
      <c r="D143" t="s">
        <v>223</v>
      </c>
      <c r="E143" t="s">
        <v>218</v>
      </c>
      <c r="F143" t="s">
        <v>287</v>
      </c>
      <c r="G143">
        <v>2030</v>
      </c>
      <c r="H143" t="s">
        <v>218</v>
      </c>
      <c r="I143" t="s">
        <v>218</v>
      </c>
      <c r="J143" t="s">
        <v>218</v>
      </c>
      <c r="K143" t="s">
        <v>218</v>
      </c>
      <c r="L143">
        <v>1.4630573710965842</v>
      </c>
      <c r="M143">
        <v>1.4630573710965842</v>
      </c>
    </row>
    <row r="144" spans="1:13" x14ac:dyDescent="0.2">
      <c r="A144" t="s">
        <v>464</v>
      </c>
      <c r="B144" t="s">
        <v>283</v>
      </c>
      <c r="C144" t="s">
        <v>311</v>
      </c>
      <c r="D144" t="s">
        <v>223</v>
      </c>
      <c r="E144" t="s">
        <v>218</v>
      </c>
      <c r="F144" t="s">
        <v>287</v>
      </c>
      <c r="G144">
        <v>2040</v>
      </c>
      <c r="H144" t="s">
        <v>218</v>
      </c>
      <c r="I144" t="s">
        <v>218</v>
      </c>
      <c r="J144" t="s">
        <v>218</v>
      </c>
      <c r="K144" t="s">
        <v>218</v>
      </c>
      <c r="L144">
        <v>1.7153086419753125</v>
      </c>
      <c r="M144">
        <v>1.7153086419753125</v>
      </c>
    </row>
    <row r="145" spans="1:13" x14ac:dyDescent="0.2">
      <c r="A145" t="s">
        <v>464</v>
      </c>
      <c r="B145" t="s">
        <v>283</v>
      </c>
      <c r="C145" t="s">
        <v>311</v>
      </c>
      <c r="D145" t="s">
        <v>223</v>
      </c>
      <c r="E145" t="s">
        <v>218</v>
      </c>
      <c r="F145" t="s">
        <v>287</v>
      </c>
      <c r="G145">
        <v>2050</v>
      </c>
      <c r="H145" t="s">
        <v>218</v>
      </c>
      <c r="I145" t="s">
        <v>218</v>
      </c>
      <c r="J145" t="s">
        <v>218</v>
      </c>
      <c r="K145" t="s">
        <v>218</v>
      </c>
      <c r="L145">
        <v>1.7153086419753125</v>
      </c>
      <c r="M145">
        <v>1.7153086419753125</v>
      </c>
    </row>
    <row r="146" spans="1:13" x14ac:dyDescent="0.2">
      <c r="A146" t="s">
        <v>464</v>
      </c>
      <c r="B146" t="s">
        <v>283</v>
      </c>
      <c r="C146" t="s">
        <v>311</v>
      </c>
      <c r="D146" t="s">
        <v>224</v>
      </c>
      <c r="E146" t="s">
        <v>218</v>
      </c>
      <c r="F146" t="s">
        <v>287</v>
      </c>
      <c r="G146">
        <v>2018</v>
      </c>
      <c r="H146" t="s">
        <v>218</v>
      </c>
      <c r="I146" t="s">
        <v>218</v>
      </c>
      <c r="J146" t="s">
        <v>218</v>
      </c>
      <c r="K146" t="s">
        <v>218</v>
      </c>
      <c r="L146">
        <v>0.95350980392157159</v>
      </c>
      <c r="M146">
        <v>0.95350980392157159</v>
      </c>
    </row>
    <row r="147" spans="1:13" x14ac:dyDescent="0.2">
      <c r="A147" t="s">
        <v>464</v>
      </c>
      <c r="B147" t="s">
        <v>283</v>
      </c>
      <c r="C147" t="s">
        <v>311</v>
      </c>
      <c r="D147" t="s">
        <v>224</v>
      </c>
      <c r="E147" t="s">
        <v>218</v>
      </c>
      <c r="F147" t="s">
        <v>287</v>
      </c>
      <c r="G147">
        <v>2030</v>
      </c>
      <c r="H147" t="s">
        <v>218</v>
      </c>
      <c r="I147" t="s">
        <v>218</v>
      </c>
      <c r="J147" t="s">
        <v>218</v>
      </c>
      <c r="K147" t="s">
        <v>218</v>
      </c>
      <c r="L147">
        <v>1.0241401597676139</v>
      </c>
      <c r="M147">
        <v>1.0241401597676139</v>
      </c>
    </row>
    <row r="148" spans="1:13" x14ac:dyDescent="0.2">
      <c r="A148" t="s">
        <v>464</v>
      </c>
      <c r="B148" t="s">
        <v>283</v>
      </c>
      <c r="C148" t="s">
        <v>311</v>
      </c>
      <c r="D148" t="s">
        <v>224</v>
      </c>
      <c r="E148" t="s">
        <v>218</v>
      </c>
      <c r="F148" t="s">
        <v>287</v>
      </c>
      <c r="G148">
        <v>2040</v>
      </c>
      <c r="H148" t="s">
        <v>218</v>
      </c>
      <c r="I148" t="s">
        <v>218</v>
      </c>
      <c r="J148" t="s">
        <v>218</v>
      </c>
      <c r="K148" t="s">
        <v>218</v>
      </c>
      <c r="L148">
        <v>1.2007160493827198</v>
      </c>
      <c r="M148">
        <v>1.2007160493827198</v>
      </c>
    </row>
    <row r="149" spans="1:13" x14ac:dyDescent="0.2">
      <c r="A149" t="s">
        <v>464</v>
      </c>
      <c r="B149" t="s">
        <v>283</v>
      </c>
      <c r="C149" t="s">
        <v>311</v>
      </c>
      <c r="D149" t="s">
        <v>224</v>
      </c>
      <c r="E149" t="s">
        <v>218</v>
      </c>
      <c r="F149" t="s">
        <v>287</v>
      </c>
      <c r="G149">
        <v>2050</v>
      </c>
      <c r="H149" t="s">
        <v>218</v>
      </c>
      <c r="I149" t="s">
        <v>218</v>
      </c>
      <c r="J149" t="s">
        <v>218</v>
      </c>
      <c r="K149" t="s">
        <v>218</v>
      </c>
      <c r="L149">
        <v>1.2007160493827198</v>
      </c>
      <c r="M149">
        <v>1.2007160493827198</v>
      </c>
    </row>
    <row r="150" spans="1:13" x14ac:dyDescent="0.2">
      <c r="A150" t="s">
        <v>464</v>
      </c>
      <c r="B150" t="s">
        <v>283</v>
      </c>
      <c r="C150" t="s">
        <v>312</v>
      </c>
      <c r="D150" t="s">
        <v>223</v>
      </c>
      <c r="E150" t="s">
        <v>218</v>
      </c>
      <c r="F150" t="s">
        <v>287</v>
      </c>
      <c r="G150">
        <v>2018</v>
      </c>
      <c r="H150" t="s">
        <v>218</v>
      </c>
      <c r="I150" t="s">
        <v>218</v>
      </c>
      <c r="J150" t="s">
        <v>218</v>
      </c>
      <c r="K150" t="s">
        <v>218</v>
      </c>
      <c r="L150">
        <v>1.3621568627451011</v>
      </c>
      <c r="M150">
        <v>1.3621568627451011</v>
      </c>
    </row>
    <row r="151" spans="1:13" x14ac:dyDescent="0.2">
      <c r="A151" t="s">
        <v>464</v>
      </c>
      <c r="B151" t="s">
        <v>283</v>
      </c>
      <c r="C151" t="s">
        <v>312</v>
      </c>
      <c r="D151" t="s">
        <v>223</v>
      </c>
      <c r="E151" t="s">
        <v>218</v>
      </c>
      <c r="F151" t="s">
        <v>287</v>
      </c>
      <c r="G151">
        <v>2030</v>
      </c>
      <c r="H151" t="s">
        <v>218</v>
      </c>
      <c r="I151" t="s">
        <v>218</v>
      </c>
      <c r="J151" t="s">
        <v>218</v>
      </c>
      <c r="K151" t="s">
        <v>218</v>
      </c>
      <c r="L151">
        <v>1.4075620915032665</v>
      </c>
      <c r="M151">
        <v>1.4075620915032665</v>
      </c>
    </row>
    <row r="152" spans="1:13" x14ac:dyDescent="0.2">
      <c r="A152" t="s">
        <v>464</v>
      </c>
      <c r="B152" t="s">
        <v>283</v>
      </c>
      <c r="C152" t="s">
        <v>312</v>
      </c>
      <c r="D152" t="s">
        <v>223</v>
      </c>
      <c r="E152" t="s">
        <v>218</v>
      </c>
      <c r="F152" t="s">
        <v>287</v>
      </c>
      <c r="G152">
        <v>2040</v>
      </c>
      <c r="H152" t="s">
        <v>218</v>
      </c>
      <c r="I152" t="s">
        <v>218</v>
      </c>
      <c r="J152" t="s">
        <v>218</v>
      </c>
      <c r="K152" t="s">
        <v>218</v>
      </c>
      <c r="L152">
        <v>1.4075620915032665</v>
      </c>
      <c r="M152">
        <v>1.4075620915032665</v>
      </c>
    </row>
    <row r="153" spans="1:13" x14ac:dyDescent="0.2">
      <c r="A153" t="s">
        <v>464</v>
      </c>
      <c r="B153" t="s">
        <v>283</v>
      </c>
      <c r="C153" t="s">
        <v>312</v>
      </c>
      <c r="D153" t="s">
        <v>223</v>
      </c>
      <c r="E153" t="s">
        <v>218</v>
      </c>
      <c r="F153" t="s">
        <v>287</v>
      </c>
      <c r="G153">
        <v>2050</v>
      </c>
      <c r="H153" t="s">
        <v>218</v>
      </c>
      <c r="I153" t="s">
        <v>218</v>
      </c>
      <c r="J153" t="s">
        <v>218</v>
      </c>
      <c r="K153" t="s">
        <v>218</v>
      </c>
      <c r="L153">
        <v>1.4529673202614399</v>
      </c>
      <c r="M153">
        <v>1.4529673202614399</v>
      </c>
    </row>
    <row r="154" spans="1:13" x14ac:dyDescent="0.2">
      <c r="A154" t="s">
        <v>464</v>
      </c>
      <c r="B154" t="s">
        <v>283</v>
      </c>
      <c r="C154" t="s">
        <v>312</v>
      </c>
      <c r="D154" t="s">
        <v>224</v>
      </c>
      <c r="E154" t="s">
        <v>218</v>
      </c>
      <c r="F154" t="s">
        <v>287</v>
      </c>
      <c r="G154">
        <v>2018</v>
      </c>
      <c r="H154" t="s">
        <v>218</v>
      </c>
      <c r="I154" t="s">
        <v>218</v>
      </c>
      <c r="J154" t="s">
        <v>218</v>
      </c>
      <c r="K154" t="s">
        <v>218</v>
      </c>
      <c r="L154">
        <v>0.95350980392157159</v>
      </c>
      <c r="M154">
        <v>0.95350980392157159</v>
      </c>
    </row>
    <row r="155" spans="1:13" x14ac:dyDescent="0.2">
      <c r="A155" t="s">
        <v>464</v>
      </c>
      <c r="B155" t="s">
        <v>283</v>
      </c>
      <c r="C155" t="s">
        <v>312</v>
      </c>
      <c r="D155" t="s">
        <v>224</v>
      </c>
      <c r="E155" t="s">
        <v>218</v>
      </c>
      <c r="F155" t="s">
        <v>287</v>
      </c>
      <c r="G155">
        <v>2030</v>
      </c>
      <c r="H155" t="s">
        <v>218</v>
      </c>
      <c r="I155" t="s">
        <v>218</v>
      </c>
      <c r="J155" t="s">
        <v>218</v>
      </c>
      <c r="K155" t="s">
        <v>218</v>
      </c>
      <c r="L155">
        <v>0.98529346405229135</v>
      </c>
      <c r="M155">
        <v>0.98529346405229135</v>
      </c>
    </row>
    <row r="156" spans="1:13" x14ac:dyDescent="0.2">
      <c r="A156" t="s">
        <v>464</v>
      </c>
      <c r="B156" t="s">
        <v>283</v>
      </c>
      <c r="C156" t="s">
        <v>312</v>
      </c>
      <c r="D156" t="s">
        <v>224</v>
      </c>
      <c r="E156" t="s">
        <v>218</v>
      </c>
      <c r="F156" t="s">
        <v>287</v>
      </c>
      <c r="G156">
        <v>2040</v>
      </c>
      <c r="H156" t="s">
        <v>218</v>
      </c>
      <c r="I156" t="s">
        <v>218</v>
      </c>
      <c r="J156" t="s">
        <v>218</v>
      </c>
      <c r="K156" t="s">
        <v>218</v>
      </c>
      <c r="L156">
        <v>0.98529346405229135</v>
      </c>
      <c r="M156">
        <v>0.98529346405229135</v>
      </c>
    </row>
    <row r="157" spans="1:13" x14ac:dyDescent="0.2">
      <c r="A157" t="s">
        <v>464</v>
      </c>
      <c r="B157" t="s">
        <v>283</v>
      </c>
      <c r="C157" t="s">
        <v>312</v>
      </c>
      <c r="D157" t="s">
        <v>224</v>
      </c>
      <c r="E157" t="s">
        <v>218</v>
      </c>
      <c r="F157" t="s">
        <v>287</v>
      </c>
      <c r="G157">
        <v>2050</v>
      </c>
      <c r="H157" t="s">
        <v>218</v>
      </c>
      <c r="I157" t="s">
        <v>218</v>
      </c>
      <c r="J157" t="s">
        <v>218</v>
      </c>
      <c r="K157" t="s">
        <v>218</v>
      </c>
      <c r="L157">
        <v>1.017077124183003</v>
      </c>
      <c r="M157">
        <v>1.017077124183003</v>
      </c>
    </row>
    <row r="158" spans="1:13" x14ac:dyDescent="0.2">
      <c r="A158" t="s">
        <v>464</v>
      </c>
      <c r="B158" t="s">
        <v>283</v>
      </c>
      <c r="C158" t="s">
        <v>313</v>
      </c>
      <c r="D158" t="s">
        <v>253</v>
      </c>
      <c r="E158" t="s">
        <v>218</v>
      </c>
      <c r="F158" t="s">
        <v>287</v>
      </c>
      <c r="G158">
        <v>2018</v>
      </c>
      <c r="H158" t="s">
        <v>218</v>
      </c>
      <c r="I158" t="s">
        <v>218</v>
      </c>
      <c r="J158" t="s">
        <v>218</v>
      </c>
      <c r="K158" t="s">
        <v>218</v>
      </c>
      <c r="L158">
        <v>3.0897837837837798</v>
      </c>
      <c r="M158">
        <v>3.0897837837837798</v>
      </c>
    </row>
    <row r="159" spans="1:13" x14ac:dyDescent="0.2">
      <c r="A159" t="s">
        <v>464</v>
      </c>
      <c r="B159" t="s">
        <v>283</v>
      </c>
      <c r="C159" t="s">
        <v>313</v>
      </c>
      <c r="D159" t="s">
        <v>253</v>
      </c>
      <c r="E159" t="s">
        <v>218</v>
      </c>
      <c r="F159" t="s">
        <v>287</v>
      </c>
      <c r="G159">
        <v>2030</v>
      </c>
      <c r="H159" t="s">
        <v>218</v>
      </c>
      <c r="I159" t="s">
        <v>218</v>
      </c>
      <c r="J159" t="s">
        <v>218</v>
      </c>
      <c r="K159" t="s">
        <v>218</v>
      </c>
      <c r="L159">
        <v>3.398762162162158</v>
      </c>
      <c r="M159">
        <v>3.398762162162158</v>
      </c>
    </row>
    <row r="160" spans="1:13" x14ac:dyDescent="0.2">
      <c r="A160" t="s">
        <v>464</v>
      </c>
      <c r="B160" t="s">
        <v>283</v>
      </c>
      <c r="C160" t="s">
        <v>313</v>
      </c>
      <c r="D160" t="s">
        <v>253</v>
      </c>
      <c r="E160" t="s">
        <v>218</v>
      </c>
      <c r="F160" t="s">
        <v>287</v>
      </c>
      <c r="G160">
        <v>2040</v>
      </c>
      <c r="H160" t="s">
        <v>218</v>
      </c>
      <c r="I160" t="s">
        <v>218</v>
      </c>
      <c r="J160" t="s">
        <v>218</v>
      </c>
      <c r="K160" t="s">
        <v>218</v>
      </c>
      <c r="L160">
        <v>3.8107333333333182</v>
      </c>
      <c r="M160">
        <v>3.8107333333333182</v>
      </c>
    </row>
    <row r="161" spans="1:13" x14ac:dyDescent="0.2">
      <c r="A161" t="s">
        <v>464</v>
      </c>
      <c r="B161" t="s">
        <v>283</v>
      </c>
      <c r="C161" t="s">
        <v>313</v>
      </c>
      <c r="D161" t="s">
        <v>253</v>
      </c>
      <c r="E161" t="s">
        <v>218</v>
      </c>
      <c r="F161" t="s">
        <v>287</v>
      </c>
      <c r="G161">
        <v>2050</v>
      </c>
      <c r="H161" t="s">
        <v>218</v>
      </c>
      <c r="I161" t="s">
        <v>218</v>
      </c>
      <c r="J161" t="s">
        <v>218</v>
      </c>
      <c r="K161" t="s">
        <v>218</v>
      </c>
      <c r="L161">
        <v>4.1197117117116955</v>
      </c>
      <c r="M161">
        <v>4.1197117117116955</v>
      </c>
    </row>
    <row r="162" spans="1:13" x14ac:dyDescent="0.2">
      <c r="A162" t="s">
        <v>464</v>
      </c>
      <c r="B162" t="s">
        <v>283</v>
      </c>
      <c r="C162" t="s">
        <v>313</v>
      </c>
      <c r="D162" t="s">
        <v>254</v>
      </c>
      <c r="E162" t="s">
        <v>218</v>
      </c>
      <c r="F162" t="s">
        <v>287</v>
      </c>
      <c r="G162">
        <v>2018</v>
      </c>
      <c r="H162" t="s">
        <v>218</v>
      </c>
      <c r="I162" t="s">
        <v>218</v>
      </c>
      <c r="J162" t="s">
        <v>218</v>
      </c>
      <c r="K162" t="s">
        <v>218</v>
      </c>
      <c r="L162">
        <v>2.1628486486486458</v>
      </c>
      <c r="M162">
        <v>2.1628486486486458</v>
      </c>
    </row>
    <row r="163" spans="1:13" x14ac:dyDescent="0.2">
      <c r="A163" t="s">
        <v>464</v>
      </c>
      <c r="B163" t="s">
        <v>283</v>
      </c>
      <c r="C163" t="s">
        <v>313</v>
      </c>
      <c r="D163" t="s">
        <v>254</v>
      </c>
      <c r="E163" t="s">
        <v>218</v>
      </c>
      <c r="F163" t="s">
        <v>287</v>
      </c>
      <c r="G163">
        <v>2030</v>
      </c>
      <c r="H163" t="s">
        <v>218</v>
      </c>
      <c r="I163" t="s">
        <v>218</v>
      </c>
      <c r="J163" t="s">
        <v>218</v>
      </c>
      <c r="K163" t="s">
        <v>218</v>
      </c>
      <c r="L163">
        <v>2.3791335135135103</v>
      </c>
      <c r="M163">
        <v>2.3791335135135103</v>
      </c>
    </row>
    <row r="164" spans="1:13" x14ac:dyDescent="0.2">
      <c r="A164" t="s">
        <v>464</v>
      </c>
      <c r="B164" t="s">
        <v>283</v>
      </c>
      <c r="C164" t="s">
        <v>313</v>
      </c>
      <c r="D164" t="s">
        <v>254</v>
      </c>
      <c r="E164" t="s">
        <v>218</v>
      </c>
      <c r="F164" t="s">
        <v>287</v>
      </c>
      <c r="G164">
        <v>2040</v>
      </c>
      <c r="H164" t="s">
        <v>218</v>
      </c>
      <c r="I164" t="s">
        <v>218</v>
      </c>
      <c r="J164" t="s">
        <v>218</v>
      </c>
      <c r="K164" t="s">
        <v>218</v>
      </c>
      <c r="L164">
        <v>2.6675133333333285</v>
      </c>
      <c r="M164">
        <v>2.6675133333333285</v>
      </c>
    </row>
    <row r="165" spans="1:13" x14ac:dyDescent="0.2">
      <c r="A165" t="s">
        <v>464</v>
      </c>
      <c r="B165" t="s">
        <v>283</v>
      </c>
      <c r="C165" t="s">
        <v>313</v>
      </c>
      <c r="D165" t="s">
        <v>254</v>
      </c>
      <c r="E165" t="s">
        <v>218</v>
      </c>
      <c r="F165" t="s">
        <v>287</v>
      </c>
      <c r="G165">
        <v>2050</v>
      </c>
      <c r="H165" t="s">
        <v>218</v>
      </c>
      <c r="I165" t="s">
        <v>218</v>
      </c>
      <c r="J165" t="s">
        <v>218</v>
      </c>
      <c r="K165" t="s">
        <v>218</v>
      </c>
      <c r="L165">
        <v>2.8837981981981935</v>
      </c>
      <c r="M165">
        <v>2.8837981981981935</v>
      </c>
    </row>
    <row r="166" spans="1:13" x14ac:dyDescent="0.2">
      <c r="A166" t="s">
        <v>464</v>
      </c>
      <c r="B166" t="s">
        <v>283</v>
      </c>
      <c r="C166" t="s">
        <v>314</v>
      </c>
      <c r="D166" t="s">
        <v>253</v>
      </c>
      <c r="E166" t="s">
        <v>218</v>
      </c>
      <c r="F166" t="s">
        <v>287</v>
      </c>
      <c r="G166">
        <v>2018</v>
      </c>
      <c r="H166" t="s">
        <v>218</v>
      </c>
      <c r="I166" t="s">
        <v>218</v>
      </c>
      <c r="J166" t="s">
        <v>218</v>
      </c>
      <c r="K166" t="s">
        <v>218</v>
      </c>
      <c r="L166">
        <v>3.0897837837837798</v>
      </c>
      <c r="M166">
        <v>3.0897837837837798</v>
      </c>
    </row>
    <row r="167" spans="1:13" x14ac:dyDescent="0.2">
      <c r="A167" t="s">
        <v>464</v>
      </c>
      <c r="B167" t="s">
        <v>283</v>
      </c>
      <c r="C167" t="s">
        <v>314</v>
      </c>
      <c r="D167" t="s">
        <v>253</v>
      </c>
      <c r="E167" t="s">
        <v>218</v>
      </c>
      <c r="F167" t="s">
        <v>287</v>
      </c>
      <c r="G167">
        <v>2030</v>
      </c>
      <c r="H167" t="s">
        <v>218</v>
      </c>
      <c r="I167" t="s">
        <v>218</v>
      </c>
      <c r="J167" t="s">
        <v>218</v>
      </c>
      <c r="K167" t="s">
        <v>218</v>
      </c>
      <c r="L167">
        <v>3.4296599999999957</v>
      </c>
      <c r="M167">
        <v>3.4296599999999957</v>
      </c>
    </row>
    <row r="168" spans="1:13" x14ac:dyDescent="0.2">
      <c r="A168" t="s">
        <v>464</v>
      </c>
      <c r="B168" t="s">
        <v>283</v>
      </c>
      <c r="C168" t="s">
        <v>314</v>
      </c>
      <c r="D168" t="s">
        <v>253</v>
      </c>
      <c r="E168" t="s">
        <v>218</v>
      </c>
      <c r="F168" t="s">
        <v>287</v>
      </c>
      <c r="G168">
        <v>2040</v>
      </c>
      <c r="H168" t="s">
        <v>218</v>
      </c>
      <c r="I168" t="s">
        <v>218</v>
      </c>
      <c r="J168" t="s">
        <v>218</v>
      </c>
      <c r="K168" t="s">
        <v>218</v>
      </c>
      <c r="L168">
        <v>3.676842702702698</v>
      </c>
      <c r="M168">
        <v>3.676842702702698</v>
      </c>
    </row>
    <row r="169" spans="1:13" x14ac:dyDescent="0.2">
      <c r="A169" t="s">
        <v>464</v>
      </c>
      <c r="B169" t="s">
        <v>283</v>
      </c>
      <c r="C169" t="s">
        <v>314</v>
      </c>
      <c r="D169" t="s">
        <v>253</v>
      </c>
      <c r="E169" t="s">
        <v>218</v>
      </c>
      <c r="F169" t="s">
        <v>287</v>
      </c>
      <c r="G169">
        <v>2050</v>
      </c>
      <c r="H169" t="s">
        <v>218</v>
      </c>
      <c r="I169" t="s">
        <v>218</v>
      </c>
      <c r="J169" t="s">
        <v>218</v>
      </c>
      <c r="K169" t="s">
        <v>218</v>
      </c>
      <c r="L169">
        <v>3.676842702702698</v>
      </c>
      <c r="M169">
        <v>3.676842702702698</v>
      </c>
    </row>
    <row r="170" spans="1:13" x14ac:dyDescent="0.2">
      <c r="A170" t="s">
        <v>464</v>
      </c>
      <c r="B170" t="s">
        <v>283</v>
      </c>
      <c r="C170" t="s">
        <v>314</v>
      </c>
      <c r="D170" t="s">
        <v>254</v>
      </c>
      <c r="E170" t="s">
        <v>218</v>
      </c>
      <c r="F170" t="s">
        <v>287</v>
      </c>
      <c r="G170">
        <v>2018</v>
      </c>
      <c r="H170" t="s">
        <v>218</v>
      </c>
      <c r="I170" t="s">
        <v>218</v>
      </c>
      <c r="J170" t="s">
        <v>218</v>
      </c>
      <c r="K170" t="s">
        <v>218</v>
      </c>
      <c r="L170">
        <v>2.1628486486486458</v>
      </c>
      <c r="M170">
        <v>2.1628486486486458</v>
      </c>
    </row>
    <row r="171" spans="1:13" x14ac:dyDescent="0.2">
      <c r="A171" t="s">
        <v>464</v>
      </c>
      <c r="B171" t="s">
        <v>283</v>
      </c>
      <c r="C171" t="s">
        <v>314</v>
      </c>
      <c r="D171" t="s">
        <v>254</v>
      </c>
      <c r="E171" t="s">
        <v>218</v>
      </c>
      <c r="F171" t="s">
        <v>287</v>
      </c>
      <c r="G171">
        <v>2030</v>
      </c>
      <c r="H171" t="s">
        <v>218</v>
      </c>
      <c r="I171" t="s">
        <v>218</v>
      </c>
      <c r="J171" t="s">
        <v>218</v>
      </c>
      <c r="K171" t="s">
        <v>218</v>
      </c>
      <c r="L171">
        <v>2.4007619999999972</v>
      </c>
      <c r="M171">
        <v>2.4007619999999972</v>
      </c>
    </row>
    <row r="172" spans="1:13" x14ac:dyDescent="0.2">
      <c r="A172" t="s">
        <v>464</v>
      </c>
      <c r="B172" t="s">
        <v>283</v>
      </c>
      <c r="C172" t="s">
        <v>314</v>
      </c>
      <c r="D172" t="s">
        <v>254</v>
      </c>
      <c r="E172" t="s">
        <v>218</v>
      </c>
      <c r="F172" t="s">
        <v>287</v>
      </c>
      <c r="G172">
        <v>2040</v>
      </c>
      <c r="H172" t="s">
        <v>218</v>
      </c>
      <c r="I172" t="s">
        <v>218</v>
      </c>
      <c r="J172" t="s">
        <v>218</v>
      </c>
      <c r="K172" t="s">
        <v>218</v>
      </c>
      <c r="L172">
        <v>2.5737898918918884</v>
      </c>
      <c r="M172">
        <v>2.5737898918918884</v>
      </c>
    </row>
    <row r="173" spans="1:13" x14ac:dyDescent="0.2">
      <c r="A173" t="s">
        <v>464</v>
      </c>
      <c r="B173" t="s">
        <v>283</v>
      </c>
      <c r="C173" t="s">
        <v>314</v>
      </c>
      <c r="D173" t="s">
        <v>254</v>
      </c>
      <c r="E173" t="s">
        <v>218</v>
      </c>
      <c r="F173" t="s">
        <v>287</v>
      </c>
      <c r="G173">
        <v>2050</v>
      </c>
      <c r="H173" t="s">
        <v>218</v>
      </c>
      <c r="I173" t="s">
        <v>218</v>
      </c>
      <c r="J173" t="s">
        <v>218</v>
      </c>
      <c r="K173" t="s">
        <v>218</v>
      </c>
      <c r="L173">
        <v>2.5737898918918884</v>
      </c>
      <c r="M173">
        <v>2.5737898918918884</v>
      </c>
    </row>
    <row r="174" spans="1:13" x14ac:dyDescent="0.2">
      <c r="A174" t="s">
        <v>464</v>
      </c>
      <c r="B174" t="s">
        <v>283</v>
      </c>
      <c r="C174" t="s">
        <v>315</v>
      </c>
      <c r="D174" t="s">
        <v>253</v>
      </c>
      <c r="E174" t="s">
        <v>218</v>
      </c>
      <c r="F174" t="s">
        <v>287</v>
      </c>
      <c r="G174">
        <v>2018</v>
      </c>
      <c r="H174" t="s">
        <v>218</v>
      </c>
      <c r="I174" t="s">
        <v>218</v>
      </c>
      <c r="J174" t="s">
        <v>218</v>
      </c>
      <c r="K174" t="s">
        <v>218</v>
      </c>
      <c r="L174">
        <v>2.7052303921568615</v>
      </c>
      <c r="M174">
        <v>2.7052303921568615</v>
      </c>
    </row>
    <row r="175" spans="1:13" x14ac:dyDescent="0.2">
      <c r="A175" t="s">
        <v>464</v>
      </c>
      <c r="B175" t="s">
        <v>283</v>
      </c>
      <c r="C175" t="s">
        <v>315</v>
      </c>
      <c r="D175" t="s">
        <v>253</v>
      </c>
      <c r="E175" t="s">
        <v>218</v>
      </c>
      <c r="F175" t="s">
        <v>287</v>
      </c>
      <c r="G175">
        <v>2030</v>
      </c>
      <c r="H175" t="s">
        <v>218</v>
      </c>
      <c r="I175" t="s">
        <v>218</v>
      </c>
      <c r="J175" t="s">
        <v>218</v>
      </c>
      <c r="K175" t="s">
        <v>218</v>
      </c>
      <c r="L175">
        <v>3.0030539215686258</v>
      </c>
      <c r="M175">
        <v>3.0030539215686258</v>
      </c>
    </row>
    <row r="176" spans="1:13" x14ac:dyDescent="0.2">
      <c r="A176" t="s">
        <v>464</v>
      </c>
      <c r="B176" t="s">
        <v>283</v>
      </c>
      <c r="C176" t="s">
        <v>315</v>
      </c>
      <c r="D176" t="s">
        <v>253</v>
      </c>
      <c r="E176" t="s">
        <v>218</v>
      </c>
      <c r="F176" t="s">
        <v>287</v>
      </c>
      <c r="G176">
        <v>2040</v>
      </c>
      <c r="H176" t="s">
        <v>218</v>
      </c>
      <c r="I176" t="s">
        <v>218</v>
      </c>
      <c r="J176" t="s">
        <v>218</v>
      </c>
      <c r="K176" t="s">
        <v>218</v>
      </c>
      <c r="L176">
        <v>3.2264215686274493</v>
      </c>
      <c r="M176">
        <v>3.2264215686274493</v>
      </c>
    </row>
    <row r="177" spans="1:13" x14ac:dyDescent="0.2">
      <c r="A177" t="s">
        <v>464</v>
      </c>
      <c r="B177" t="s">
        <v>283</v>
      </c>
      <c r="C177" t="s">
        <v>315</v>
      </c>
      <c r="D177" t="s">
        <v>253</v>
      </c>
      <c r="E177" t="s">
        <v>218</v>
      </c>
      <c r="F177" t="s">
        <v>287</v>
      </c>
      <c r="G177">
        <v>2050</v>
      </c>
      <c r="H177" t="s">
        <v>218</v>
      </c>
      <c r="I177" t="s">
        <v>218</v>
      </c>
      <c r="J177" t="s">
        <v>218</v>
      </c>
      <c r="K177" t="s">
        <v>218</v>
      </c>
      <c r="L177">
        <v>3.2264215686274493</v>
      </c>
      <c r="M177">
        <v>3.2264215686274493</v>
      </c>
    </row>
    <row r="178" spans="1:13" x14ac:dyDescent="0.2">
      <c r="A178" t="s">
        <v>464</v>
      </c>
      <c r="B178" t="s">
        <v>283</v>
      </c>
      <c r="C178" t="s">
        <v>315</v>
      </c>
      <c r="D178" t="s">
        <v>254</v>
      </c>
      <c r="E178" t="s">
        <v>218</v>
      </c>
      <c r="F178" t="s">
        <v>287</v>
      </c>
      <c r="G178">
        <v>2018</v>
      </c>
      <c r="H178" t="s">
        <v>218</v>
      </c>
      <c r="I178" t="s">
        <v>218</v>
      </c>
      <c r="J178" t="s">
        <v>218</v>
      </c>
      <c r="K178" t="s">
        <v>218</v>
      </c>
      <c r="L178">
        <v>1.8936612745098031</v>
      </c>
      <c r="M178">
        <v>1.8936612745098031</v>
      </c>
    </row>
    <row r="179" spans="1:13" x14ac:dyDescent="0.2">
      <c r="A179" t="s">
        <v>464</v>
      </c>
      <c r="B179" t="s">
        <v>283</v>
      </c>
      <c r="C179" t="s">
        <v>315</v>
      </c>
      <c r="D179" t="s">
        <v>254</v>
      </c>
      <c r="E179" t="s">
        <v>218</v>
      </c>
      <c r="F179" t="s">
        <v>287</v>
      </c>
      <c r="G179">
        <v>2030</v>
      </c>
      <c r="H179" t="s">
        <v>218</v>
      </c>
      <c r="I179" t="s">
        <v>218</v>
      </c>
      <c r="J179" t="s">
        <v>218</v>
      </c>
      <c r="K179" t="s">
        <v>218</v>
      </c>
      <c r="L179">
        <v>2.1021377450980383</v>
      </c>
      <c r="M179">
        <v>2.1021377450980383</v>
      </c>
    </row>
    <row r="180" spans="1:13" x14ac:dyDescent="0.2">
      <c r="A180" t="s">
        <v>464</v>
      </c>
      <c r="B180" t="s">
        <v>283</v>
      </c>
      <c r="C180" t="s">
        <v>315</v>
      </c>
      <c r="D180" t="s">
        <v>254</v>
      </c>
      <c r="E180" t="s">
        <v>218</v>
      </c>
      <c r="F180" t="s">
        <v>287</v>
      </c>
      <c r="G180">
        <v>2040</v>
      </c>
      <c r="H180" t="s">
        <v>218</v>
      </c>
      <c r="I180" t="s">
        <v>218</v>
      </c>
      <c r="J180" t="s">
        <v>218</v>
      </c>
      <c r="K180" t="s">
        <v>218</v>
      </c>
      <c r="L180">
        <v>2.2584950980392144</v>
      </c>
      <c r="M180">
        <v>2.2584950980392144</v>
      </c>
    </row>
    <row r="181" spans="1:13" x14ac:dyDescent="0.2">
      <c r="A181" t="s">
        <v>464</v>
      </c>
      <c r="B181" t="s">
        <v>283</v>
      </c>
      <c r="C181" t="s">
        <v>315</v>
      </c>
      <c r="D181" t="s">
        <v>254</v>
      </c>
      <c r="E181" t="s">
        <v>218</v>
      </c>
      <c r="F181" t="s">
        <v>287</v>
      </c>
      <c r="G181">
        <v>2050</v>
      </c>
      <c r="H181" t="s">
        <v>218</v>
      </c>
      <c r="I181" t="s">
        <v>218</v>
      </c>
      <c r="J181" t="s">
        <v>218</v>
      </c>
      <c r="K181" t="s">
        <v>218</v>
      </c>
      <c r="L181">
        <v>2.2584950980392144</v>
      </c>
      <c r="M181">
        <v>2.2584950980392144</v>
      </c>
    </row>
    <row r="182" spans="1:13" x14ac:dyDescent="0.2">
      <c r="A182" t="s">
        <v>464</v>
      </c>
      <c r="B182" t="s">
        <v>283</v>
      </c>
      <c r="C182" t="s">
        <v>316</v>
      </c>
      <c r="D182" t="s">
        <v>253</v>
      </c>
      <c r="E182" t="s">
        <v>218</v>
      </c>
      <c r="F182" t="s">
        <v>287</v>
      </c>
      <c r="G182">
        <v>2018</v>
      </c>
      <c r="H182" t="s">
        <v>218</v>
      </c>
      <c r="I182" t="s">
        <v>218</v>
      </c>
      <c r="J182" t="s">
        <v>218</v>
      </c>
      <c r="K182" t="s">
        <v>218</v>
      </c>
      <c r="L182">
        <v>1.3788126361655795</v>
      </c>
      <c r="M182">
        <v>1.3788126361655795</v>
      </c>
    </row>
    <row r="183" spans="1:13" x14ac:dyDescent="0.2">
      <c r="A183" t="s">
        <v>464</v>
      </c>
      <c r="B183" t="s">
        <v>283</v>
      </c>
      <c r="C183" t="s">
        <v>316</v>
      </c>
      <c r="D183" t="s">
        <v>253</v>
      </c>
      <c r="E183" t="s">
        <v>218</v>
      </c>
      <c r="F183" t="s">
        <v>287</v>
      </c>
      <c r="G183">
        <v>2030</v>
      </c>
      <c r="H183" t="s">
        <v>218</v>
      </c>
      <c r="I183" t="s">
        <v>218</v>
      </c>
      <c r="J183" t="s">
        <v>218</v>
      </c>
      <c r="K183" t="s">
        <v>218</v>
      </c>
      <c r="L183">
        <v>1.4809469055111721</v>
      </c>
      <c r="M183">
        <v>1.4809469055111721</v>
      </c>
    </row>
    <row r="184" spans="1:13" x14ac:dyDescent="0.2">
      <c r="A184" t="s">
        <v>464</v>
      </c>
      <c r="B184" t="s">
        <v>283</v>
      </c>
      <c r="C184" t="s">
        <v>316</v>
      </c>
      <c r="D184" t="s">
        <v>253</v>
      </c>
      <c r="E184" t="s">
        <v>218</v>
      </c>
      <c r="F184" t="s">
        <v>287</v>
      </c>
      <c r="G184">
        <v>2040</v>
      </c>
      <c r="H184" t="s">
        <v>218</v>
      </c>
      <c r="I184" t="s">
        <v>218</v>
      </c>
      <c r="J184" t="s">
        <v>218</v>
      </c>
      <c r="K184" t="s">
        <v>218</v>
      </c>
      <c r="L184">
        <v>1.7362825788751743</v>
      </c>
      <c r="M184">
        <v>1.7362825788751743</v>
      </c>
    </row>
    <row r="185" spans="1:13" x14ac:dyDescent="0.2">
      <c r="A185" t="s">
        <v>464</v>
      </c>
      <c r="B185" t="s">
        <v>283</v>
      </c>
      <c r="C185" t="s">
        <v>316</v>
      </c>
      <c r="D185" t="s">
        <v>253</v>
      </c>
      <c r="E185" t="s">
        <v>218</v>
      </c>
      <c r="F185" t="s">
        <v>287</v>
      </c>
      <c r="G185">
        <v>2050</v>
      </c>
      <c r="H185" t="s">
        <v>218</v>
      </c>
      <c r="I185" t="s">
        <v>218</v>
      </c>
      <c r="J185" t="s">
        <v>218</v>
      </c>
      <c r="K185" t="s">
        <v>218</v>
      </c>
      <c r="L185">
        <v>1.7362825788751743</v>
      </c>
      <c r="M185">
        <v>1.7362825788751743</v>
      </c>
    </row>
    <row r="186" spans="1:13" x14ac:dyDescent="0.2">
      <c r="A186" t="s">
        <v>464</v>
      </c>
      <c r="B186" t="s">
        <v>283</v>
      </c>
      <c r="C186" t="s">
        <v>316</v>
      </c>
      <c r="D186" t="s">
        <v>254</v>
      </c>
      <c r="E186" t="s">
        <v>218</v>
      </c>
      <c r="F186" t="s">
        <v>287</v>
      </c>
      <c r="G186">
        <v>2018</v>
      </c>
      <c r="H186" t="s">
        <v>218</v>
      </c>
      <c r="I186" t="s">
        <v>218</v>
      </c>
      <c r="J186" t="s">
        <v>218</v>
      </c>
      <c r="K186" t="s">
        <v>218</v>
      </c>
      <c r="L186">
        <v>0.96516884531590652</v>
      </c>
      <c r="M186">
        <v>0.96516884531590652</v>
      </c>
    </row>
    <row r="187" spans="1:13" x14ac:dyDescent="0.2">
      <c r="A187" t="s">
        <v>464</v>
      </c>
      <c r="B187" t="s">
        <v>283</v>
      </c>
      <c r="C187" t="s">
        <v>316</v>
      </c>
      <c r="D187" t="s">
        <v>254</v>
      </c>
      <c r="E187" t="s">
        <v>218</v>
      </c>
      <c r="F187" t="s">
        <v>287</v>
      </c>
      <c r="G187">
        <v>2030</v>
      </c>
      <c r="H187" t="s">
        <v>218</v>
      </c>
      <c r="I187" t="s">
        <v>218</v>
      </c>
      <c r="J187" t="s">
        <v>218</v>
      </c>
      <c r="K187" t="s">
        <v>218</v>
      </c>
      <c r="L187">
        <v>1.0366628338578254</v>
      </c>
      <c r="M187">
        <v>1.0366628338578254</v>
      </c>
    </row>
    <row r="188" spans="1:13" x14ac:dyDescent="0.2">
      <c r="A188" t="s">
        <v>464</v>
      </c>
      <c r="B188" t="s">
        <v>283</v>
      </c>
      <c r="C188" t="s">
        <v>316</v>
      </c>
      <c r="D188" t="s">
        <v>254</v>
      </c>
      <c r="E188" t="s">
        <v>218</v>
      </c>
      <c r="F188" t="s">
        <v>287</v>
      </c>
      <c r="G188">
        <v>2040</v>
      </c>
      <c r="H188" t="s">
        <v>218</v>
      </c>
      <c r="I188" t="s">
        <v>218</v>
      </c>
      <c r="J188" t="s">
        <v>218</v>
      </c>
      <c r="K188" t="s">
        <v>218</v>
      </c>
      <c r="L188">
        <v>1.2153978052126231</v>
      </c>
      <c r="M188">
        <v>1.2153978052126231</v>
      </c>
    </row>
    <row r="189" spans="1:13" x14ac:dyDescent="0.2">
      <c r="A189" t="s">
        <v>464</v>
      </c>
      <c r="B189" t="s">
        <v>283</v>
      </c>
      <c r="C189" t="s">
        <v>316</v>
      </c>
      <c r="D189" t="s">
        <v>254</v>
      </c>
      <c r="E189" t="s">
        <v>218</v>
      </c>
      <c r="F189" t="s">
        <v>287</v>
      </c>
      <c r="G189">
        <v>2050</v>
      </c>
      <c r="H189" t="s">
        <v>218</v>
      </c>
      <c r="I189" t="s">
        <v>218</v>
      </c>
      <c r="J189" t="s">
        <v>218</v>
      </c>
      <c r="K189" t="s">
        <v>218</v>
      </c>
      <c r="L189">
        <v>1.2153978052126231</v>
      </c>
      <c r="M189">
        <v>1.2153978052126231</v>
      </c>
    </row>
    <row r="190" spans="1:13" x14ac:dyDescent="0.2">
      <c r="A190" t="s">
        <v>464</v>
      </c>
      <c r="B190" t="s">
        <v>283</v>
      </c>
      <c r="C190" t="s">
        <v>317</v>
      </c>
      <c r="D190" t="s">
        <v>253</v>
      </c>
      <c r="E190" t="s">
        <v>218</v>
      </c>
      <c r="F190" t="s">
        <v>287</v>
      </c>
      <c r="G190">
        <v>2018</v>
      </c>
      <c r="H190" t="s">
        <v>218</v>
      </c>
      <c r="I190" t="s">
        <v>218</v>
      </c>
      <c r="J190" t="s">
        <v>218</v>
      </c>
      <c r="K190" t="s">
        <v>218</v>
      </c>
      <c r="L190">
        <v>1.3788126361655795</v>
      </c>
      <c r="M190">
        <v>1.3788126361655795</v>
      </c>
    </row>
    <row r="191" spans="1:13" x14ac:dyDescent="0.2">
      <c r="A191" t="s">
        <v>464</v>
      </c>
      <c r="B191" t="s">
        <v>283</v>
      </c>
      <c r="C191" t="s">
        <v>317</v>
      </c>
      <c r="D191" t="s">
        <v>253</v>
      </c>
      <c r="E191" t="s">
        <v>218</v>
      </c>
      <c r="F191" t="s">
        <v>287</v>
      </c>
      <c r="G191">
        <v>2030</v>
      </c>
      <c r="H191" t="s">
        <v>218</v>
      </c>
      <c r="I191" t="s">
        <v>218</v>
      </c>
      <c r="J191" t="s">
        <v>218</v>
      </c>
      <c r="K191" t="s">
        <v>218</v>
      </c>
      <c r="L191">
        <v>1.4247730573710942</v>
      </c>
      <c r="M191">
        <v>1.4247730573710942</v>
      </c>
    </row>
    <row r="192" spans="1:13" x14ac:dyDescent="0.2">
      <c r="A192" t="s">
        <v>464</v>
      </c>
      <c r="B192" t="s">
        <v>283</v>
      </c>
      <c r="C192" t="s">
        <v>317</v>
      </c>
      <c r="D192" t="s">
        <v>253</v>
      </c>
      <c r="E192" t="s">
        <v>218</v>
      </c>
      <c r="F192" t="s">
        <v>287</v>
      </c>
      <c r="G192">
        <v>2040</v>
      </c>
      <c r="H192" t="s">
        <v>218</v>
      </c>
      <c r="I192" t="s">
        <v>218</v>
      </c>
      <c r="J192" t="s">
        <v>218</v>
      </c>
      <c r="K192" t="s">
        <v>218</v>
      </c>
      <c r="L192">
        <v>1.4247730573710942</v>
      </c>
      <c r="M192">
        <v>1.4247730573710942</v>
      </c>
    </row>
    <row r="193" spans="1:13" x14ac:dyDescent="0.2">
      <c r="A193" t="s">
        <v>464</v>
      </c>
      <c r="B193" t="s">
        <v>283</v>
      </c>
      <c r="C193" t="s">
        <v>317</v>
      </c>
      <c r="D193" t="s">
        <v>253</v>
      </c>
      <c r="E193" t="s">
        <v>218</v>
      </c>
      <c r="F193" t="s">
        <v>287</v>
      </c>
      <c r="G193">
        <v>2050</v>
      </c>
      <c r="H193" t="s">
        <v>218</v>
      </c>
      <c r="I193" t="s">
        <v>218</v>
      </c>
      <c r="J193" t="s">
        <v>218</v>
      </c>
      <c r="K193" t="s">
        <v>218</v>
      </c>
      <c r="L193">
        <v>1.4707334785766168</v>
      </c>
      <c r="M193">
        <v>1.4707334785766168</v>
      </c>
    </row>
    <row r="194" spans="1:13" x14ac:dyDescent="0.2">
      <c r="A194" t="s">
        <v>464</v>
      </c>
      <c r="B194" t="s">
        <v>283</v>
      </c>
      <c r="C194" t="s">
        <v>317</v>
      </c>
      <c r="D194" t="s">
        <v>254</v>
      </c>
      <c r="E194" t="s">
        <v>218</v>
      </c>
      <c r="F194" t="s">
        <v>287</v>
      </c>
      <c r="G194">
        <v>2018</v>
      </c>
      <c r="H194" t="s">
        <v>218</v>
      </c>
      <c r="I194" t="s">
        <v>218</v>
      </c>
      <c r="J194" t="s">
        <v>218</v>
      </c>
      <c r="K194" t="s">
        <v>218</v>
      </c>
      <c r="L194">
        <v>0.96516884531590652</v>
      </c>
      <c r="M194">
        <v>0.96516884531590652</v>
      </c>
    </row>
    <row r="195" spans="1:13" x14ac:dyDescent="0.2">
      <c r="A195" t="s">
        <v>464</v>
      </c>
      <c r="B195" t="s">
        <v>283</v>
      </c>
      <c r="C195" t="s">
        <v>317</v>
      </c>
      <c r="D195" t="s">
        <v>254</v>
      </c>
      <c r="E195" t="s">
        <v>218</v>
      </c>
      <c r="F195" t="s">
        <v>287</v>
      </c>
      <c r="G195">
        <v>2030</v>
      </c>
      <c r="H195" t="s">
        <v>218</v>
      </c>
      <c r="I195" t="s">
        <v>218</v>
      </c>
      <c r="J195" t="s">
        <v>218</v>
      </c>
      <c r="K195" t="s">
        <v>218</v>
      </c>
      <c r="L195">
        <v>0.99734114015977071</v>
      </c>
      <c r="M195">
        <v>0.99734114015977071</v>
      </c>
    </row>
    <row r="196" spans="1:13" x14ac:dyDescent="0.2">
      <c r="A196" t="s">
        <v>464</v>
      </c>
      <c r="B196" t="s">
        <v>283</v>
      </c>
      <c r="C196" t="s">
        <v>317</v>
      </c>
      <c r="D196" t="s">
        <v>254</v>
      </c>
      <c r="E196" t="s">
        <v>218</v>
      </c>
      <c r="F196" t="s">
        <v>287</v>
      </c>
      <c r="G196">
        <v>2040</v>
      </c>
      <c r="H196" t="s">
        <v>218</v>
      </c>
      <c r="I196" t="s">
        <v>218</v>
      </c>
      <c r="J196" t="s">
        <v>218</v>
      </c>
      <c r="K196" t="s">
        <v>218</v>
      </c>
      <c r="L196">
        <v>0.99734114015977071</v>
      </c>
      <c r="M196">
        <v>0.99734114015977071</v>
      </c>
    </row>
    <row r="197" spans="1:13" x14ac:dyDescent="0.2">
      <c r="A197" t="s">
        <v>464</v>
      </c>
      <c r="B197" t="s">
        <v>283</v>
      </c>
      <c r="C197" t="s">
        <v>317</v>
      </c>
      <c r="D197" t="s">
        <v>254</v>
      </c>
      <c r="E197" t="s">
        <v>218</v>
      </c>
      <c r="F197" t="s">
        <v>287</v>
      </c>
      <c r="G197">
        <v>2050</v>
      </c>
      <c r="H197" t="s">
        <v>218</v>
      </c>
      <c r="I197" t="s">
        <v>218</v>
      </c>
      <c r="J197" t="s">
        <v>218</v>
      </c>
      <c r="K197" t="s">
        <v>218</v>
      </c>
      <c r="L197">
        <v>1.029513435003627</v>
      </c>
      <c r="M197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topLeftCell="A38" workbookViewId="0"/>
  </sheetViews>
  <sheetFormatPr defaultRowHeight="12.75" x14ac:dyDescent="0.2"/>
  <cols>
    <col min="2" max="2" width="11.42578125" customWidth="1"/>
    <col min="3" max="3" width="18.42578125" customWidth="1"/>
  </cols>
  <sheetData>
    <row r="1" spans="1:13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</row>
    <row r="2" spans="1:13" x14ac:dyDescent="0.2">
      <c r="A2" t="s">
        <v>217</v>
      </c>
      <c r="B2" t="s">
        <v>14</v>
      </c>
      <c r="C2" t="s">
        <v>268</v>
      </c>
      <c r="D2" t="s">
        <v>218</v>
      </c>
      <c r="E2" t="s">
        <v>221</v>
      </c>
      <c r="F2" t="s">
        <v>218</v>
      </c>
      <c r="G2">
        <v>2018</v>
      </c>
      <c r="H2" t="s">
        <v>218</v>
      </c>
      <c r="I2" t="s">
        <v>218</v>
      </c>
      <c r="J2" t="s">
        <v>218</v>
      </c>
      <c r="K2" t="s">
        <v>218</v>
      </c>
      <c r="L2">
        <v>1.2457230310998201E-2</v>
      </c>
      <c r="M2">
        <v>1.2457230310998201E-2</v>
      </c>
    </row>
    <row r="3" spans="1:13" x14ac:dyDescent="0.2">
      <c r="A3" t="s">
        <v>217</v>
      </c>
      <c r="B3" t="s">
        <v>14</v>
      </c>
      <c r="C3" t="s">
        <v>269</v>
      </c>
      <c r="D3" t="s">
        <v>218</v>
      </c>
      <c r="E3" t="s">
        <v>221</v>
      </c>
      <c r="F3" t="s">
        <v>218</v>
      </c>
      <c r="G3">
        <v>2018</v>
      </c>
      <c r="H3" t="s">
        <v>218</v>
      </c>
      <c r="I3" t="s">
        <v>218</v>
      </c>
      <c r="J3" t="s">
        <v>218</v>
      </c>
      <c r="K3" t="s">
        <v>218</v>
      </c>
      <c r="L3">
        <v>1.06776419273959E-2</v>
      </c>
      <c r="M3">
        <v>1.06776419273959E-2</v>
      </c>
    </row>
    <row r="4" spans="1:13" x14ac:dyDescent="0.2">
      <c r="A4" t="s">
        <v>217</v>
      </c>
      <c r="B4" t="s">
        <v>14</v>
      </c>
      <c r="C4" t="s">
        <v>270</v>
      </c>
      <c r="D4" t="s">
        <v>218</v>
      </c>
      <c r="E4" t="s">
        <v>221</v>
      </c>
      <c r="F4" t="s">
        <v>218</v>
      </c>
      <c r="G4">
        <v>2018</v>
      </c>
      <c r="H4" t="s">
        <v>218</v>
      </c>
      <c r="I4" t="s">
        <v>218</v>
      </c>
      <c r="J4" t="s">
        <v>218</v>
      </c>
      <c r="K4" t="s">
        <v>218</v>
      </c>
      <c r="L4">
        <v>1.06776273367935E-2</v>
      </c>
      <c r="M4">
        <v>1.06776273367935E-2</v>
      </c>
    </row>
    <row r="5" spans="1:13" x14ac:dyDescent="0.2">
      <c r="A5" t="s">
        <v>217</v>
      </c>
      <c r="B5" t="s">
        <v>14</v>
      </c>
      <c r="C5" t="s">
        <v>49</v>
      </c>
      <c r="D5" t="s">
        <v>218</v>
      </c>
      <c r="E5" t="s">
        <v>221</v>
      </c>
      <c r="F5" t="s">
        <v>218</v>
      </c>
      <c r="G5">
        <v>2018</v>
      </c>
      <c r="H5" t="s">
        <v>218</v>
      </c>
      <c r="I5" t="s">
        <v>218</v>
      </c>
      <c r="J5" t="s">
        <v>218</v>
      </c>
      <c r="K5" t="s">
        <v>218</v>
      </c>
      <c r="L5">
        <v>9.4570753703752605E-3</v>
      </c>
      <c r="M5">
        <v>9.4570753703752605E-3</v>
      </c>
    </row>
    <row r="6" spans="1:13" x14ac:dyDescent="0.2">
      <c r="A6" t="s">
        <v>217</v>
      </c>
      <c r="B6" t="s">
        <v>14</v>
      </c>
      <c r="C6" t="s">
        <v>48</v>
      </c>
      <c r="D6" t="s">
        <v>218</v>
      </c>
      <c r="E6" t="s">
        <v>221</v>
      </c>
      <c r="F6" t="s">
        <v>218</v>
      </c>
      <c r="G6">
        <v>2018</v>
      </c>
      <c r="H6" t="s">
        <v>218</v>
      </c>
      <c r="I6" t="s">
        <v>218</v>
      </c>
      <c r="J6" t="s">
        <v>218</v>
      </c>
      <c r="K6" t="s">
        <v>218</v>
      </c>
      <c r="L6">
        <v>0.41882471081785599</v>
      </c>
      <c r="M6">
        <v>0.41882471081785599</v>
      </c>
    </row>
    <row r="7" spans="1:13" x14ac:dyDescent="0.2">
      <c r="A7" t="s">
        <v>217</v>
      </c>
      <c r="B7" t="s">
        <v>14</v>
      </c>
      <c r="C7" t="s">
        <v>52</v>
      </c>
      <c r="D7" t="s">
        <v>218</v>
      </c>
      <c r="E7" t="s">
        <v>221</v>
      </c>
      <c r="F7" t="s">
        <v>218</v>
      </c>
      <c r="G7">
        <v>2018</v>
      </c>
      <c r="H7" t="s">
        <v>218</v>
      </c>
      <c r="I7" t="s">
        <v>218</v>
      </c>
      <c r="J7" t="s">
        <v>218</v>
      </c>
      <c r="K7" t="s">
        <v>218</v>
      </c>
      <c r="L7">
        <v>1.7227618659613701E-2</v>
      </c>
      <c r="M7">
        <v>1.7227618659613701E-2</v>
      </c>
    </row>
    <row r="8" spans="1:13" x14ac:dyDescent="0.2">
      <c r="A8" t="s">
        <v>217</v>
      </c>
      <c r="B8" t="s">
        <v>14</v>
      </c>
      <c r="C8" t="s">
        <v>53</v>
      </c>
      <c r="D8" t="s">
        <v>218</v>
      </c>
      <c r="E8" t="s">
        <v>221</v>
      </c>
      <c r="F8" t="s">
        <v>218</v>
      </c>
      <c r="G8">
        <v>2018</v>
      </c>
      <c r="H8" t="s">
        <v>218</v>
      </c>
      <c r="I8" t="s">
        <v>218</v>
      </c>
      <c r="J8" t="s">
        <v>218</v>
      </c>
      <c r="K8" t="s">
        <v>218</v>
      </c>
      <c r="L8">
        <v>0.183575067201909</v>
      </c>
      <c r="M8">
        <v>0.183575067201909</v>
      </c>
    </row>
    <row r="9" spans="1:13" x14ac:dyDescent="0.2">
      <c r="A9" t="s">
        <v>217</v>
      </c>
      <c r="B9" t="s">
        <v>14</v>
      </c>
      <c r="C9" t="s">
        <v>50</v>
      </c>
      <c r="D9" t="s">
        <v>218</v>
      </c>
      <c r="E9" t="s">
        <v>221</v>
      </c>
      <c r="F9" t="s">
        <v>218</v>
      </c>
      <c r="G9">
        <v>2018</v>
      </c>
      <c r="H9" t="s">
        <v>218</v>
      </c>
      <c r="I9" t="s">
        <v>218</v>
      </c>
      <c r="J9" t="s">
        <v>218</v>
      </c>
      <c r="K9" t="s">
        <v>218</v>
      </c>
      <c r="L9">
        <v>2.0352386019458902E-5</v>
      </c>
      <c r="M9">
        <v>2.0352386019458902E-5</v>
      </c>
    </row>
    <row r="10" spans="1:13" x14ac:dyDescent="0.2">
      <c r="A10" t="s">
        <v>217</v>
      </c>
      <c r="B10" t="s">
        <v>14</v>
      </c>
      <c r="C10" t="s">
        <v>55</v>
      </c>
      <c r="D10" t="s">
        <v>218</v>
      </c>
      <c r="E10" t="s">
        <v>221</v>
      </c>
      <c r="F10" t="s">
        <v>218</v>
      </c>
      <c r="G10">
        <v>2018</v>
      </c>
      <c r="H10" t="s">
        <v>218</v>
      </c>
      <c r="I10" t="s">
        <v>218</v>
      </c>
      <c r="J10" t="s">
        <v>218</v>
      </c>
      <c r="K10" t="s">
        <v>218</v>
      </c>
      <c r="L10">
        <v>2.5069945114006401E-2</v>
      </c>
      <c r="M10">
        <v>2.5069945114006401E-2</v>
      </c>
    </row>
    <row r="11" spans="1:13" x14ac:dyDescent="0.2">
      <c r="A11" t="s">
        <v>217</v>
      </c>
      <c r="B11" t="s">
        <v>14</v>
      </c>
      <c r="C11" t="s">
        <v>59</v>
      </c>
      <c r="D11" t="s">
        <v>218</v>
      </c>
      <c r="E11" t="s">
        <v>221</v>
      </c>
      <c r="F11" t="s">
        <v>218</v>
      </c>
      <c r="G11">
        <v>2018</v>
      </c>
      <c r="H11" t="s">
        <v>218</v>
      </c>
      <c r="I11" t="s">
        <v>218</v>
      </c>
      <c r="J11" t="s">
        <v>218</v>
      </c>
      <c r="K11" t="s">
        <v>218</v>
      </c>
      <c r="L11">
        <v>2.3488908827814098E-3</v>
      </c>
      <c r="M11">
        <v>2.3488908827814098E-3</v>
      </c>
    </row>
    <row r="12" spans="1:13" x14ac:dyDescent="0.2">
      <c r="A12" t="s">
        <v>217</v>
      </c>
      <c r="B12" t="s">
        <v>14</v>
      </c>
      <c r="C12" t="s">
        <v>54</v>
      </c>
      <c r="D12" t="s">
        <v>218</v>
      </c>
      <c r="E12" t="s">
        <v>221</v>
      </c>
      <c r="F12" t="s">
        <v>218</v>
      </c>
      <c r="G12">
        <v>2018</v>
      </c>
      <c r="H12" t="s">
        <v>218</v>
      </c>
      <c r="I12" t="s">
        <v>218</v>
      </c>
      <c r="J12" t="s">
        <v>218</v>
      </c>
      <c r="K12" t="s">
        <v>218</v>
      </c>
      <c r="L12">
        <v>7.8978154557043795E-2</v>
      </c>
      <c r="M12">
        <v>7.8978154557043795E-2</v>
      </c>
    </row>
    <row r="13" spans="1:13" x14ac:dyDescent="0.2">
      <c r="A13" t="s">
        <v>217</v>
      </c>
      <c r="B13" t="s">
        <v>14</v>
      </c>
      <c r="C13" t="s">
        <v>51</v>
      </c>
      <c r="D13" t="s">
        <v>218</v>
      </c>
      <c r="E13" t="s">
        <v>221</v>
      </c>
      <c r="F13" t="s">
        <v>218</v>
      </c>
      <c r="G13">
        <v>2018</v>
      </c>
      <c r="H13" t="s">
        <v>218</v>
      </c>
      <c r="I13" t="s">
        <v>218</v>
      </c>
      <c r="J13" t="s">
        <v>218</v>
      </c>
      <c r="K13" t="s">
        <v>218</v>
      </c>
      <c r="L13">
        <v>4.8787825956958103E-2</v>
      </c>
      <c r="M13">
        <v>4.8787825956958103E-2</v>
      </c>
    </row>
    <row r="14" spans="1:13" x14ac:dyDescent="0.2">
      <c r="A14" t="s">
        <v>217</v>
      </c>
      <c r="B14" t="s">
        <v>14</v>
      </c>
      <c r="C14" t="s">
        <v>56</v>
      </c>
      <c r="D14" t="s">
        <v>218</v>
      </c>
      <c r="E14" t="s">
        <v>221</v>
      </c>
      <c r="F14" t="s">
        <v>218</v>
      </c>
      <c r="G14">
        <v>2018</v>
      </c>
      <c r="H14" t="s">
        <v>218</v>
      </c>
      <c r="I14" t="s">
        <v>218</v>
      </c>
      <c r="J14" t="s">
        <v>218</v>
      </c>
      <c r="K14" t="s">
        <v>218</v>
      </c>
      <c r="L14">
        <v>0.15828050607333199</v>
      </c>
      <c r="M14">
        <v>0.15828050607333199</v>
      </c>
    </row>
    <row r="15" spans="1:13" x14ac:dyDescent="0.2">
      <c r="A15" t="s">
        <v>217</v>
      </c>
      <c r="B15" t="s">
        <v>14</v>
      </c>
      <c r="C15" t="s">
        <v>57</v>
      </c>
      <c r="D15" t="s">
        <v>218</v>
      </c>
      <c r="E15" t="s">
        <v>221</v>
      </c>
      <c r="F15" t="s">
        <v>218</v>
      </c>
      <c r="G15">
        <v>2018</v>
      </c>
      <c r="H15" t="s">
        <v>218</v>
      </c>
      <c r="I15" t="s">
        <v>218</v>
      </c>
      <c r="J15" t="s">
        <v>218</v>
      </c>
      <c r="K15" t="s">
        <v>218</v>
      </c>
      <c r="L15">
        <v>0.14698298838932999</v>
      </c>
      <c r="M15">
        <v>0.14698298838932999</v>
      </c>
    </row>
    <row r="16" spans="1:13" x14ac:dyDescent="0.2">
      <c r="A16" t="s">
        <v>217</v>
      </c>
      <c r="B16" t="s">
        <v>14</v>
      </c>
      <c r="C16" t="s">
        <v>58</v>
      </c>
      <c r="D16" t="s">
        <v>218</v>
      </c>
      <c r="E16" t="s">
        <v>221</v>
      </c>
      <c r="F16" t="s">
        <v>218</v>
      </c>
      <c r="G16">
        <v>2018</v>
      </c>
      <c r="H16" t="s">
        <v>218</v>
      </c>
      <c r="I16" t="s">
        <v>218</v>
      </c>
      <c r="J16" t="s">
        <v>218</v>
      </c>
      <c r="K16" t="s">
        <v>218</v>
      </c>
      <c r="L16">
        <v>3.7307426022765301E-2</v>
      </c>
      <c r="M16">
        <v>3.7307426022765301E-2</v>
      </c>
    </row>
    <row r="17" spans="1:13" x14ac:dyDescent="0.2">
      <c r="A17" t="s">
        <v>217</v>
      </c>
      <c r="B17" t="s">
        <v>14</v>
      </c>
      <c r="C17" t="s">
        <v>74</v>
      </c>
      <c r="D17" t="s">
        <v>218</v>
      </c>
      <c r="E17" t="s">
        <v>221</v>
      </c>
      <c r="F17" t="s">
        <v>218</v>
      </c>
      <c r="G17">
        <v>2018</v>
      </c>
      <c r="H17" t="s">
        <v>218</v>
      </c>
      <c r="I17" t="s">
        <v>218</v>
      </c>
      <c r="J17" t="s">
        <v>218</v>
      </c>
      <c r="K17" t="s">
        <v>218</v>
      </c>
      <c r="L17">
        <v>2.4658929270483999E-2</v>
      </c>
      <c r="M17">
        <v>2.4658929270483999E-2</v>
      </c>
    </row>
    <row r="18" spans="1:13" x14ac:dyDescent="0.2">
      <c r="A18" t="s">
        <v>217</v>
      </c>
      <c r="B18" t="s">
        <v>14</v>
      </c>
      <c r="C18" t="s">
        <v>73</v>
      </c>
      <c r="D18" t="s">
        <v>218</v>
      </c>
      <c r="E18" t="s">
        <v>221</v>
      </c>
      <c r="F18" t="s">
        <v>218</v>
      </c>
      <c r="G18">
        <v>2018</v>
      </c>
      <c r="H18" t="s">
        <v>218</v>
      </c>
      <c r="I18" t="s">
        <v>218</v>
      </c>
      <c r="J18" t="s">
        <v>218</v>
      </c>
      <c r="K18" t="s">
        <v>218</v>
      </c>
      <c r="L18">
        <v>0.31784775894057798</v>
      </c>
      <c r="M18">
        <v>0.31784775894057798</v>
      </c>
    </row>
    <row r="19" spans="1:13" x14ac:dyDescent="0.2">
      <c r="A19" t="s">
        <v>217</v>
      </c>
      <c r="B19" t="s">
        <v>14</v>
      </c>
      <c r="C19" t="s">
        <v>77</v>
      </c>
      <c r="D19" t="s">
        <v>218</v>
      </c>
      <c r="E19" t="s">
        <v>221</v>
      </c>
      <c r="F19" t="s">
        <v>218</v>
      </c>
      <c r="G19">
        <v>2018</v>
      </c>
      <c r="H19" t="s">
        <v>218</v>
      </c>
      <c r="I19" t="s">
        <v>218</v>
      </c>
      <c r="J19" t="s">
        <v>218</v>
      </c>
      <c r="K19" t="s">
        <v>218</v>
      </c>
      <c r="L19">
        <v>3.7537381358533697E-2</v>
      </c>
      <c r="M19">
        <v>3.7537381358533697E-2</v>
      </c>
    </row>
    <row r="20" spans="1:13" x14ac:dyDescent="0.2">
      <c r="A20" t="s">
        <v>217</v>
      </c>
      <c r="B20" t="s">
        <v>14</v>
      </c>
      <c r="C20" t="s">
        <v>78</v>
      </c>
      <c r="D20" t="s">
        <v>218</v>
      </c>
      <c r="E20" t="s">
        <v>221</v>
      </c>
      <c r="F20" t="s">
        <v>218</v>
      </c>
      <c r="G20">
        <v>2018</v>
      </c>
      <c r="H20" t="s">
        <v>218</v>
      </c>
      <c r="I20" t="s">
        <v>218</v>
      </c>
      <c r="J20" t="s">
        <v>218</v>
      </c>
      <c r="K20" t="s">
        <v>218</v>
      </c>
      <c r="L20">
        <v>0.113204385544111</v>
      </c>
      <c r="M20">
        <v>0.113204385544111</v>
      </c>
    </row>
    <row r="21" spans="1:13" x14ac:dyDescent="0.2">
      <c r="A21" t="s">
        <v>217</v>
      </c>
      <c r="B21" t="s">
        <v>14</v>
      </c>
      <c r="C21" t="s">
        <v>75</v>
      </c>
      <c r="D21" t="s">
        <v>218</v>
      </c>
      <c r="E21" t="s">
        <v>221</v>
      </c>
      <c r="F21" t="s">
        <v>218</v>
      </c>
      <c r="G21">
        <v>2018</v>
      </c>
      <c r="H21" t="s">
        <v>218</v>
      </c>
      <c r="I21" t="s">
        <v>218</v>
      </c>
      <c r="J21" t="s">
        <v>218</v>
      </c>
      <c r="K21" t="s">
        <v>218</v>
      </c>
      <c r="L21">
        <v>0</v>
      </c>
      <c r="M21">
        <v>0</v>
      </c>
    </row>
    <row r="22" spans="1:13" x14ac:dyDescent="0.2">
      <c r="A22" t="s">
        <v>217</v>
      </c>
      <c r="B22" t="s">
        <v>14</v>
      </c>
      <c r="C22" t="s">
        <v>80</v>
      </c>
      <c r="D22" t="s">
        <v>218</v>
      </c>
      <c r="E22" t="s">
        <v>221</v>
      </c>
      <c r="F22" t="s">
        <v>218</v>
      </c>
      <c r="G22">
        <v>2018</v>
      </c>
      <c r="H22" t="s">
        <v>218</v>
      </c>
      <c r="I22" t="s">
        <v>218</v>
      </c>
      <c r="J22" t="s">
        <v>218</v>
      </c>
      <c r="K22" t="s">
        <v>218</v>
      </c>
      <c r="L22">
        <v>3.5032805879028399E-2</v>
      </c>
      <c r="M22">
        <v>3.5032805879028399E-2</v>
      </c>
    </row>
    <row r="23" spans="1:13" x14ac:dyDescent="0.2">
      <c r="A23" t="s">
        <v>217</v>
      </c>
      <c r="B23" t="s">
        <v>14</v>
      </c>
      <c r="C23" t="s">
        <v>84</v>
      </c>
      <c r="D23" t="s">
        <v>218</v>
      </c>
      <c r="E23" t="s">
        <v>221</v>
      </c>
      <c r="F23" t="s">
        <v>218</v>
      </c>
      <c r="G23">
        <v>2018</v>
      </c>
      <c r="H23" t="s">
        <v>218</v>
      </c>
      <c r="I23" t="s">
        <v>218</v>
      </c>
      <c r="J23" t="s">
        <v>218</v>
      </c>
      <c r="K23" t="s">
        <v>218</v>
      </c>
      <c r="L23">
        <v>2.2872893208017001E-2</v>
      </c>
      <c r="M23">
        <v>2.2872893208017001E-2</v>
      </c>
    </row>
    <row r="24" spans="1:13" x14ac:dyDescent="0.2">
      <c r="A24" t="s">
        <v>217</v>
      </c>
      <c r="B24" t="s">
        <v>14</v>
      </c>
      <c r="C24" t="s">
        <v>79</v>
      </c>
      <c r="D24" t="s">
        <v>218</v>
      </c>
      <c r="E24" t="s">
        <v>221</v>
      </c>
      <c r="F24" t="s">
        <v>218</v>
      </c>
      <c r="G24">
        <v>2018</v>
      </c>
      <c r="H24" t="s">
        <v>218</v>
      </c>
      <c r="I24" t="s">
        <v>218</v>
      </c>
      <c r="J24" t="s">
        <v>218</v>
      </c>
      <c r="K24" t="s">
        <v>218</v>
      </c>
      <c r="L24">
        <v>4.4978376179101401E-2</v>
      </c>
      <c r="M24">
        <v>4.4978376179101401E-2</v>
      </c>
    </row>
    <row r="25" spans="1:13" x14ac:dyDescent="0.2">
      <c r="A25" t="s">
        <v>217</v>
      </c>
      <c r="B25" t="s">
        <v>14</v>
      </c>
      <c r="C25" t="s">
        <v>76</v>
      </c>
      <c r="D25" t="s">
        <v>218</v>
      </c>
      <c r="E25" t="s">
        <v>221</v>
      </c>
      <c r="F25" t="s">
        <v>218</v>
      </c>
      <c r="G25">
        <v>2018</v>
      </c>
      <c r="H25" t="s">
        <v>218</v>
      </c>
      <c r="I25" t="s">
        <v>218</v>
      </c>
      <c r="J25" t="s">
        <v>218</v>
      </c>
      <c r="K25" t="s">
        <v>218</v>
      </c>
      <c r="L25">
        <v>4.9050090196469498E-2</v>
      </c>
      <c r="M25">
        <v>4.9050090196469498E-2</v>
      </c>
    </row>
    <row r="26" spans="1:13" x14ac:dyDescent="0.2">
      <c r="A26" t="s">
        <v>217</v>
      </c>
      <c r="B26" t="s">
        <v>14</v>
      </c>
      <c r="C26" t="s">
        <v>81</v>
      </c>
      <c r="D26" t="s">
        <v>218</v>
      </c>
      <c r="E26" t="s">
        <v>221</v>
      </c>
      <c r="F26" t="s">
        <v>218</v>
      </c>
      <c r="G26">
        <v>2018</v>
      </c>
      <c r="H26" t="s">
        <v>218</v>
      </c>
      <c r="I26" t="s">
        <v>218</v>
      </c>
      <c r="J26" t="s">
        <v>218</v>
      </c>
      <c r="K26" t="s">
        <v>218</v>
      </c>
      <c r="L26">
        <v>7.0893554801410602E-2</v>
      </c>
      <c r="M26">
        <v>7.0893554801410602E-2</v>
      </c>
    </row>
    <row r="27" spans="1:13" x14ac:dyDescent="0.2">
      <c r="A27" t="s">
        <v>217</v>
      </c>
      <c r="B27" t="s">
        <v>14</v>
      </c>
      <c r="C27" t="s">
        <v>82</v>
      </c>
      <c r="D27" t="s">
        <v>218</v>
      </c>
      <c r="E27" t="s">
        <v>221</v>
      </c>
      <c r="F27" t="s">
        <v>218</v>
      </c>
      <c r="G27">
        <v>2018</v>
      </c>
      <c r="H27" t="s">
        <v>218</v>
      </c>
      <c r="I27" t="s">
        <v>218</v>
      </c>
      <c r="J27" t="s">
        <v>218</v>
      </c>
      <c r="K27" t="s">
        <v>218</v>
      </c>
      <c r="L27">
        <v>7.3631430941555998E-2</v>
      </c>
      <c r="M27">
        <v>7.3631430941555998E-2</v>
      </c>
    </row>
    <row r="28" spans="1:13" x14ac:dyDescent="0.2">
      <c r="A28" t="s">
        <v>217</v>
      </c>
      <c r="B28" t="s">
        <v>14</v>
      </c>
      <c r="C28" t="s">
        <v>83</v>
      </c>
      <c r="D28" t="s">
        <v>218</v>
      </c>
      <c r="E28" t="s">
        <v>221</v>
      </c>
      <c r="F28" t="s">
        <v>218</v>
      </c>
      <c r="G28">
        <v>2018</v>
      </c>
      <c r="H28" t="s">
        <v>218</v>
      </c>
      <c r="I28" t="s">
        <v>218</v>
      </c>
      <c r="J28" t="s">
        <v>218</v>
      </c>
      <c r="K28" t="s">
        <v>218</v>
      </c>
      <c r="L28">
        <v>0.119017735973187</v>
      </c>
      <c r="M28">
        <v>0.119017735973187</v>
      </c>
    </row>
    <row r="29" spans="1:13" x14ac:dyDescent="0.2">
      <c r="A29" t="s">
        <v>217</v>
      </c>
      <c r="B29" t="s">
        <v>14</v>
      </c>
      <c r="C29" t="s">
        <v>99</v>
      </c>
      <c r="D29" t="s">
        <v>218</v>
      </c>
      <c r="E29" t="s">
        <v>221</v>
      </c>
      <c r="F29" t="s">
        <v>218</v>
      </c>
      <c r="G29">
        <v>2018</v>
      </c>
      <c r="H29" t="s">
        <v>218</v>
      </c>
      <c r="I29" t="s">
        <v>218</v>
      </c>
      <c r="J29" t="s">
        <v>218</v>
      </c>
      <c r="K29" t="s">
        <v>218</v>
      </c>
      <c r="L29">
        <v>0</v>
      </c>
      <c r="M29">
        <v>0</v>
      </c>
    </row>
    <row r="30" spans="1:13" x14ac:dyDescent="0.2">
      <c r="A30" t="s">
        <v>217</v>
      </c>
      <c r="B30" t="s">
        <v>14</v>
      </c>
      <c r="C30" t="s">
        <v>98</v>
      </c>
      <c r="D30" t="s">
        <v>218</v>
      </c>
      <c r="E30" t="s">
        <v>221</v>
      </c>
      <c r="F30" t="s">
        <v>218</v>
      </c>
      <c r="G30">
        <v>2018</v>
      </c>
      <c r="H30" t="s">
        <v>218</v>
      </c>
      <c r="I30" t="s">
        <v>218</v>
      </c>
      <c r="J30" t="s">
        <v>218</v>
      </c>
      <c r="K30" t="s">
        <v>218</v>
      </c>
      <c r="L30">
        <v>0.47278411842156098</v>
      </c>
      <c r="M30">
        <v>0.47278411842156098</v>
      </c>
    </row>
    <row r="31" spans="1:13" x14ac:dyDescent="0.2">
      <c r="A31" t="s">
        <v>217</v>
      </c>
      <c r="B31" t="s">
        <v>14</v>
      </c>
      <c r="C31" t="s">
        <v>102</v>
      </c>
      <c r="D31" t="s">
        <v>218</v>
      </c>
      <c r="E31" t="s">
        <v>221</v>
      </c>
      <c r="F31" t="s">
        <v>218</v>
      </c>
      <c r="G31">
        <v>2018</v>
      </c>
      <c r="H31" t="s">
        <v>218</v>
      </c>
      <c r="I31" t="s">
        <v>218</v>
      </c>
      <c r="J31" t="s">
        <v>218</v>
      </c>
      <c r="K31" t="s">
        <v>218</v>
      </c>
      <c r="L31">
        <v>4.5630448521753401E-2</v>
      </c>
      <c r="M31">
        <v>4.5630448521753401E-2</v>
      </c>
    </row>
    <row r="32" spans="1:13" x14ac:dyDescent="0.2">
      <c r="A32" t="s">
        <v>217</v>
      </c>
      <c r="B32" t="s">
        <v>14</v>
      </c>
      <c r="C32" t="s">
        <v>103</v>
      </c>
      <c r="D32" t="s">
        <v>218</v>
      </c>
      <c r="E32" t="s">
        <v>221</v>
      </c>
      <c r="F32" t="s">
        <v>218</v>
      </c>
      <c r="G32">
        <v>2018</v>
      </c>
      <c r="H32" t="s">
        <v>218</v>
      </c>
      <c r="I32" t="s">
        <v>218</v>
      </c>
      <c r="J32" t="s">
        <v>218</v>
      </c>
      <c r="K32" t="s">
        <v>218</v>
      </c>
      <c r="L32">
        <v>0.13766734761320301</v>
      </c>
      <c r="M32">
        <v>0.13766734761320301</v>
      </c>
    </row>
    <row r="33" spans="1:13" x14ac:dyDescent="0.2">
      <c r="A33" t="s">
        <v>217</v>
      </c>
      <c r="B33" t="s">
        <v>14</v>
      </c>
      <c r="C33" t="s">
        <v>100</v>
      </c>
      <c r="D33" t="s">
        <v>218</v>
      </c>
      <c r="E33" t="s">
        <v>221</v>
      </c>
      <c r="F33" t="s">
        <v>218</v>
      </c>
      <c r="G33">
        <v>2018</v>
      </c>
      <c r="H33" t="s">
        <v>218</v>
      </c>
      <c r="I33" t="s">
        <v>218</v>
      </c>
      <c r="J33" t="s">
        <v>218</v>
      </c>
      <c r="K33" t="s">
        <v>218</v>
      </c>
      <c r="L33">
        <v>0</v>
      </c>
      <c r="M33">
        <v>0</v>
      </c>
    </row>
    <row r="34" spans="1:13" x14ac:dyDescent="0.2">
      <c r="A34" t="s">
        <v>217</v>
      </c>
      <c r="B34" t="s">
        <v>14</v>
      </c>
      <c r="C34" t="s">
        <v>105</v>
      </c>
      <c r="D34" t="s">
        <v>218</v>
      </c>
      <c r="E34" t="s">
        <v>221</v>
      </c>
      <c r="F34" t="s">
        <v>218</v>
      </c>
      <c r="G34">
        <v>2018</v>
      </c>
      <c r="H34" t="s">
        <v>218</v>
      </c>
      <c r="I34" t="s">
        <v>218</v>
      </c>
      <c r="J34" t="s">
        <v>218</v>
      </c>
      <c r="K34" t="s">
        <v>218</v>
      </c>
      <c r="L34">
        <v>3.9151690301129402E-2</v>
      </c>
      <c r="M34">
        <v>3.9151690301129402E-2</v>
      </c>
    </row>
    <row r="35" spans="1:13" x14ac:dyDescent="0.2">
      <c r="A35" t="s">
        <v>217</v>
      </c>
      <c r="B35" t="s">
        <v>14</v>
      </c>
      <c r="C35" t="s">
        <v>109</v>
      </c>
      <c r="D35" t="s">
        <v>218</v>
      </c>
      <c r="E35" t="s">
        <v>221</v>
      </c>
      <c r="F35" t="s">
        <v>218</v>
      </c>
      <c r="G35">
        <v>2018</v>
      </c>
      <c r="H35" t="s">
        <v>218</v>
      </c>
      <c r="I35" t="s">
        <v>218</v>
      </c>
      <c r="J35" t="s">
        <v>218</v>
      </c>
      <c r="K35" t="s">
        <v>218</v>
      </c>
      <c r="L35">
        <v>0.200825091733705</v>
      </c>
      <c r="M35">
        <v>0.200825091733705</v>
      </c>
    </row>
    <row r="36" spans="1:13" x14ac:dyDescent="0.2">
      <c r="A36" t="s">
        <v>217</v>
      </c>
      <c r="B36" t="s">
        <v>14</v>
      </c>
      <c r="C36" t="s">
        <v>104</v>
      </c>
      <c r="D36" t="s">
        <v>218</v>
      </c>
      <c r="E36" t="s">
        <v>221</v>
      </c>
      <c r="F36" t="s">
        <v>218</v>
      </c>
      <c r="G36">
        <v>2018</v>
      </c>
      <c r="H36" t="s">
        <v>218</v>
      </c>
      <c r="I36" t="s">
        <v>218</v>
      </c>
      <c r="J36" t="s">
        <v>218</v>
      </c>
      <c r="K36" t="s">
        <v>218</v>
      </c>
      <c r="L36">
        <v>4.92788432018662E-2</v>
      </c>
      <c r="M36">
        <v>4.92788432018662E-2</v>
      </c>
    </row>
    <row r="37" spans="1:13" x14ac:dyDescent="0.2">
      <c r="A37" t="s">
        <v>217</v>
      </c>
      <c r="B37" t="s">
        <v>14</v>
      </c>
      <c r="C37" t="s">
        <v>101</v>
      </c>
      <c r="D37" t="s">
        <v>218</v>
      </c>
      <c r="E37" t="s">
        <v>221</v>
      </c>
      <c r="F37" t="s">
        <v>218</v>
      </c>
      <c r="G37">
        <v>2018</v>
      </c>
      <c r="H37" t="s">
        <v>218</v>
      </c>
      <c r="I37" t="s">
        <v>218</v>
      </c>
      <c r="J37" t="s">
        <v>218</v>
      </c>
      <c r="K37" t="s">
        <v>218</v>
      </c>
      <c r="L37">
        <v>7.0854130591549894E-2</v>
      </c>
      <c r="M37">
        <v>7.0854130591549894E-2</v>
      </c>
    </row>
    <row r="38" spans="1:13" x14ac:dyDescent="0.2">
      <c r="A38" t="s">
        <v>217</v>
      </c>
      <c r="B38" t="s">
        <v>14</v>
      </c>
      <c r="C38" t="s">
        <v>106</v>
      </c>
      <c r="D38" t="s">
        <v>218</v>
      </c>
      <c r="E38" t="s">
        <v>221</v>
      </c>
      <c r="F38" t="s">
        <v>218</v>
      </c>
      <c r="G38">
        <v>2018</v>
      </c>
      <c r="H38" t="s">
        <v>218</v>
      </c>
      <c r="I38" t="s">
        <v>218</v>
      </c>
      <c r="J38" t="s">
        <v>218</v>
      </c>
      <c r="K38" t="s">
        <v>218</v>
      </c>
      <c r="L38">
        <v>0.100420210433235</v>
      </c>
      <c r="M38">
        <v>0.100420210433235</v>
      </c>
    </row>
    <row r="39" spans="1:13" x14ac:dyDescent="0.2">
      <c r="A39" t="s">
        <v>217</v>
      </c>
      <c r="B39" t="s">
        <v>14</v>
      </c>
      <c r="C39" t="s">
        <v>107</v>
      </c>
      <c r="D39" t="s">
        <v>218</v>
      </c>
      <c r="E39" t="s">
        <v>221</v>
      </c>
      <c r="F39" t="s">
        <v>218</v>
      </c>
      <c r="G39">
        <v>2018</v>
      </c>
      <c r="H39" t="s">
        <v>218</v>
      </c>
      <c r="I39" t="s">
        <v>218</v>
      </c>
      <c r="J39" t="s">
        <v>218</v>
      </c>
      <c r="K39" t="s">
        <v>218</v>
      </c>
      <c r="L39">
        <v>0.13720876081054401</v>
      </c>
      <c r="M39">
        <v>0.13720876081054401</v>
      </c>
    </row>
    <row r="40" spans="1:13" x14ac:dyDescent="0.2">
      <c r="A40" t="s">
        <v>217</v>
      </c>
      <c r="B40" t="s">
        <v>14</v>
      </c>
      <c r="C40" t="s">
        <v>108</v>
      </c>
      <c r="D40" t="s">
        <v>218</v>
      </c>
      <c r="E40" t="s">
        <v>221</v>
      </c>
      <c r="F40" t="s">
        <v>218</v>
      </c>
      <c r="G40">
        <v>2018</v>
      </c>
      <c r="H40" t="s">
        <v>218</v>
      </c>
      <c r="I40" t="s">
        <v>218</v>
      </c>
      <c r="J40" t="s">
        <v>218</v>
      </c>
      <c r="K40" t="s">
        <v>218</v>
      </c>
      <c r="L40">
        <v>9.6348966878171502E-2</v>
      </c>
      <c r="M40">
        <v>9.6348966878171502E-2</v>
      </c>
    </row>
    <row r="41" spans="1:13" x14ac:dyDescent="0.2">
      <c r="A41" t="s">
        <v>217</v>
      </c>
      <c r="B41" t="s">
        <v>14</v>
      </c>
      <c r="C41" t="s">
        <v>62</v>
      </c>
      <c r="D41" t="s">
        <v>218</v>
      </c>
      <c r="E41" t="s">
        <v>221</v>
      </c>
      <c r="F41" t="s">
        <v>218</v>
      </c>
      <c r="G41">
        <v>2018</v>
      </c>
      <c r="H41" t="s">
        <v>218</v>
      </c>
      <c r="I41" t="s">
        <v>218</v>
      </c>
      <c r="J41" t="s">
        <v>218</v>
      </c>
      <c r="K41" t="s">
        <v>218</v>
      </c>
      <c r="L41">
        <v>7.5051369863013695E-2</v>
      </c>
      <c r="M41">
        <v>7.5051369863013695E-2</v>
      </c>
    </row>
    <row r="42" spans="1:13" x14ac:dyDescent="0.2">
      <c r="A42" t="s">
        <v>217</v>
      </c>
      <c r="B42" t="s">
        <v>14</v>
      </c>
      <c r="C42" t="s">
        <v>61</v>
      </c>
      <c r="D42" t="s">
        <v>218</v>
      </c>
      <c r="E42" t="s">
        <v>221</v>
      </c>
      <c r="F42" t="s">
        <v>218</v>
      </c>
      <c r="G42">
        <v>2018</v>
      </c>
      <c r="H42" t="s">
        <v>218</v>
      </c>
      <c r="I42" t="s">
        <v>218</v>
      </c>
      <c r="J42" t="s">
        <v>218</v>
      </c>
      <c r="K42" t="s">
        <v>218</v>
      </c>
      <c r="L42">
        <v>0.45255796882634303</v>
      </c>
      <c r="M42">
        <v>0.45255796882634303</v>
      </c>
    </row>
    <row r="43" spans="1:13" x14ac:dyDescent="0.2">
      <c r="A43" t="s">
        <v>217</v>
      </c>
      <c r="B43" t="s">
        <v>14</v>
      </c>
      <c r="C43" t="s">
        <v>65</v>
      </c>
      <c r="D43" t="s">
        <v>218</v>
      </c>
      <c r="E43" t="s">
        <v>221</v>
      </c>
      <c r="F43" t="s">
        <v>218</v>
      </c>
      <c r="G43">
        <v>2018</v>
      </c>
      <c r="H43" t="s">
        <v>218</v>
      </c>
      <c r="I43" t="s">
        <v>218</v>
      </c>
      <c r="J43" t="s">
        <v>218</v>
      </c>
      <c r="K43" t="s">
        <v>218</v>
      </c>
      <c r="L43">
        <v>6.2549233288808403E-2</v>
      </c>
      <c r="M43">
        <v>6.2549233288808403E-2</v>
      </c>
    </row>
    <row r="44" spans="1:13" x14ac:dyDescent="0.2">
      <c r="A44" t="s">
        <v>217</v>
      </c>
      <c r="B44" t="s">
        <v>14</v>
      </c>
      <c r="C44" t="s">
        <v>66</v>
      </c>
      <c r="D44" t="s">
        <v>218</v>
      </c>
      <c r="E44" t="s">
        <v>221</v>
      </c>
      <c r="F44" t="s">
        <v>218</v>
      </c>
      <c r="G44">
        <v>2018</v>
      </c>
      <c r="H44" t="s">
        <v>218</v>
      </c>
      <c r="I44" t="s">
        <v>218</v>
      </c>
      <c r="J44" t="s">
        <v>218</v>
      </c>
      <c r="K44" t="s">
        <v>218</v>
      </c>
      <c r="L44">
        <v>1.5052975614548401</v>
      </c>
      <c r="M44">
        <v>1.5052975614548401</v>
      </c>
    </row>
    <row r="45" spans="1:13" x14ac:dyDescent="0.2">
      <c r="A45" t="s">
        <v>217</v>
      </c>
      <c r="B45" t="s">
        <v>14</v>
      </c>
      <c r="C45" t="s">
        <v>63</v>
      </c>
      <c r="D45" t="s">
        <v>218</v>
      </c>
      <c r="E45" t="s">
        <v>221</v>
      </c>
      <c r="F45" t="s">
        <v>218</v>
      </c>
      <c r="G45">
        <v>2018</v>
      </c>
      <c r="H45" t="s">
        <v>218</v>
      </c>
      <c r="I45" t="s">
        <v>218</v>
      </c>
      <c r="J45" t="s">
        <v>218</v>
      </c>
      <c r="K45" t="s">
        <v>218</v>
      </c>
      <c r="L45">
        <v>9.0422374429223698E-2</v>
      </c>
      <c r="M45">
        <v>9.0422374429223698E-2</v>
      </c>
    </row>
    <row r="46" spans="1:13" x14ac:dyDescent="0.2">
      <c r="A46" t="s">
        <v>217</v>
      </c>
      <c r="B46" t="s">
        <v>14</v>
      </c>
      <c r="C46" t="s">
        <v>68</v>
      </c>
      <c r="D46" t="s">
        <v>218</v>
      </c>
      <c r="E46" t="s">
        <v>221</v>
      </c>
      <c r="F46" t="s">
        <v>218</v>
      </c>
      <c r="G46">
        <v>2018</v>
      </c>
      <c r="H46" t="s">
        <v>218</v>
      </c>
      <c r="I46" t="s">
        <v>218</v>
      </c>
      <c r="J46" t="s">
        <v>218</v>
      </c>
      <c r="K46" t="s">
        <v>218</v>
      </c>
      <c r="L46">
        <v>7.5045615347050301E-2</v>
      </c>
      <c r="M46">
        <v>7.5045615347050301E-2</v>
      </c>
    </row>
    <row r="47" spans="1:13" x14ac:dyDescent="0.2">
      <c r="A47" t="s">
        <v>217</v>
      </c>
      <c r="B47" t="s">
        <v>14</v>
      </c>
      <c r="C47" t="s">
        <v>72</v>
      </c>
      <c r="D47" t="s">
        <v>218</v>
      </c>
      <c r="E47" t="s">
        <v>221</v>
      </c>
      <c r="F47" t="s">
        <v>218</v>
      </c>
      <c r="G47">
        <v>2018</v>
      </c>
      <c r="H47" t="s">
        <v>218</v>
      </c>
      <c r="I47" t="s">
        <v>218</v>
      </c>
      <c r="J47" t="s">
        <v>218</v>
      </c>
      <c r="K47" t="s">
        <v>218</v>
      </c>
      <c r="L47">
        <v>3.2373195740855901E-3</v>
      </c>
      <c r="M47">
        <v>3.2373195740855901E-3</v>
      </c>
    </row>
    <row r="48" spans="1:13" x14ac:dyDescent="0.2">
      <c r="A48" t="s">
        <v>217</v>
      </c>
      <c r="B48" t="s">
        <v>14</v>
      </c>
      <c r="C48" t="s">
        <v>67</v>
      </c>
      <c r="D48" t="s">
        <v>218</v>
      </c>
      <c r="E48" t="s">
        <v>221</v>
      </c>
      <c r="F48" t="s">
        <v>218</v>
      </c>
      <c r="G48">
        <v>2018</v>
      </c>
      <c r="H48" t="s">
        <v>218</v>
      </c>
      <c r="I48" t="s">
        <v>218</v>
      </c>
      <c r="J48" t="s">
        <v>218</v>
      </c>
      <c r="K48" t="s">
        <v>218</v>
      </c>
      <c r="L48">
        <v>0.112170033510623</v>
      </c>
      <c r="M48">
        <v>0.112170033510623</v>
      </c>
    </row>
    <row r="49" spans="1:13" x14ac:dyDescent="0.2">
      <c r="A49" t="s">
        <v>217</v>
      </c>
      <c r="B49" t="s">
        <v>14</v>
      </c>
      <c r="C49" t="s">
        <v>64</v>
      </c>
      <c r="D49" t="s">
        <v>218</v>
      </c>
      <c r="E49" t="s">
        <v>221</v>
      </c>
      <c r="F49" t="s">
        <v>218</v>
      </c>
      <c r="G49">
        <v>2018</v>
      </c>
      <c r="H49" t="s">
        <v>218</v>
      </c>
      <c r="I49" t="s">
        <v>218</v>
      </c>
      <c r="J49" t="s">
        <v>218</v>
      </c>
      <c r="K49" t="s">
        <v>218</v>
      </c>
      <c r="L49">
        <v>0.13251764473730199</v>
      </c>
      <c r="M49">
        <v>0.13251764473730199</v>
      </c>
    </row>
    <row r="50" spans="1:13" x14ac:dyDescent="0.2">
      <c r="A50" t="s">
        <v>217</v>
      </c>
      <c r="B50" t="s">
        <v>14</v>
      </c>
      <c r="C50" t="s">
        <v>69</v>
      </c>
      <c r="D50" t="s">
        <v>218</v>
      </c>
      <c r="E50" t="s">
        <v>221</v>
      </c>
      <c r="F50" t="s">
        <v>218</v>
      </c>
      <c r="G50">
        <v>2018</v>
      </c>
      <c r="H50" t="s">
        <v>218</v>
      </c>
      <c r="I50" t="s">
        <v>218</v>
      </c>
      <c r="J50" t="s">
        <v>218</v>
      </c>
      <c r="K50" t="s">
        <v>218</v>
      </c>
      <c r="L50">
        <v>9.0627195293291204E-2</v>
      </c>
      <c r="M50">
        <v>9.0627195293291204E-2</v>
      </c>
    </row>
    <row r="51" spans="1:13" x14ac:dyDescent="0.2">
      <c r="A51" t="s">
        <v>217</v>
      </c>
      <c r="B51" t="s">
        <v>14</v>
      </c>
      <c r="C51" t="s">
        <v>70</v>
      </c>
      <c r="D51" t="s">
        <v>218</v>
      </c>
      <c r="E51" t="s">
        <v>221</v>
      </c>
      <c r="F51" t="s">
        <v>218</v>
      </c>
      <c r="G51">
        <v>2018</v>
      </c>
      <c r="H51" t="s">
        <v>218</v>
      </c>
      <c r="I51" t="s">
        <v>218</v>
      </c>
      <c r="J51" t="s">
        <v>218</v>
      </c>
      <c r="K51" t="s">
        <v>218</v>
      </c>
      <c r="L51">
        <v>9.0196313138344295E-2</v>
      </c>
      <c r="M51">
        <v>9.0196313138344295E-2</v>
      </c>
    </row>
    <row r="52" spans="1:13" x14ac:dyDescent="0.2">
      <c r="A52" t="s">
        <v>217</v>
      </c>
      <c r="B52" t="s">
        <v>14</v>
      </c>
      <c r="C52" t="s">
        <v>136</v>
      </c>
      <c r="D52" t="s">
        <v>218</v>
      </c>
      <c r="E52" t="s">
        <v>221</v>
      </c>
      <c r="F52" t="s">
        <v>218</v>
      </c>
      <c r="G52">
        <v>2018</v>
      </c>
      <c r="H52" t="s">
        <v>218</v>
      </c>
      <c r="I52" t="s">
        <v>218</v>
      </c>
      <c r="J52" t="s">
        <v>218</v>
      </c>
      <c r="K52" t="s">
        <v>218</v>
      </c>
      <c r="L52">
        <v>0.143159113753899</v>
      </c>
      <c r="M52">
        <v>0.143159113753899</v>
      </c>
    </row>
    <row r="53" spans="1:13" x14ac:dyDescent="0.2">
      <c r="A53" t="s">
        <v>217</v>
      </c>
      <c r="B53" t="s">
        <v>14</v>
      </c>
      <c r="C53" t="s">
        <v>71</v>
      </c>
      <c r="D53" t="s">
        <v>218</v>
      </c>
      <c r="E53" t="s">
        <v>221</v>
      </c>
      <c r="F53" t="s">
        <v>218</v>
      </c>
      <c r="G53">
        <v>2018</v>
      </c>
      <c r="H53" t="s">
        <v>218</v>
      </c>
      <c r="I53" t="s">
        <v>218</v>
      </c>
      <c r="J53" t="s">
        <v>218</v>
      </c>
      <c r="K53" t="s">
        <v>218</v>
      </c>
      <c r="L53">
        <v>0.10316120676872401</v>
      </c>
      <c r="M53">
        <v>0.10316120676872401</v>
      </c>
    </row>
    <row r="54" spans="1:13" x14ac:dyDescent="0.2">
      <c r="A54" t="s">
        <v>217</v>
      </c>
      <c r="B54" t="s">
        <v>14</v>
      </c>
      <c r="C54" t="s">
        <v>87</v>
      </c>
      <c r="D54" t="s">
        <v>218</v>
      </c>
      <c r="E54" t="s">
        <v>221</v>
      </c>
      <c r="F54" t="s">
        <v>218</v>
      </c>
      <c r="G54">
        <v>2018</v>
      </c>
      <c r="H54" t="s">
        <v>218</v>
      </c>
      <c r="I54" t="s">
        <v>218</v>
      </c>
      <c r="J54" t="s">
        <v>218</v>
      </c>
      <c r="K54" t="s">
        <v>218</v>
      </c>
      <c r="L54">
        <v>8.8919330289193299E-2</v>
      </c>
      <c r="M54">
        <v>8.8919330289193299E-2</v>
      </c>
    </row>
    <row r="55" spans="1:13" x14ac:dyDescent="0.2">
      <c r="A55" t="s">
        <v>217</v>
      </c>
      <c r="B55" t="s">
        <v>14</v>
      </c>
      <c r="C55" t="s">
        <v>86</v>
      </c>
      <c r="D55" t="s">
        <v>218</v>
      </c>
      <c r="E55" t="s">
        <v>221</v>
      </c>
      <c r="F55" t="s">
        <v>218</v>
      </c>
      <c r="G55">
        <v>2018</v>
      </c>
      <c r="H55" t="s">
        <v>218</v>
      </c>
      <c r="I55" t="s">
        <v>218</v>
      </c>
      <c r="J55" t="s">
        <v>218</v>
      </c>
      <c r="K55" t="s">
        <v>218</v>
      </c>
      <c r="L55">
        <v>0.104359857576634</v>
      </c>
      <c r="M55">
        <v>0.104359857576634</v>
      </c>
    </row>
    <row r="56" spans="1:13" x14ac:dyDescent="0.2">
      <c r="A56" t="s">
        <v>217</v>
      </c>
      <c r="B56" t="s">
        <v>14</v>
      </c>
      <c r="C56" t="s">
        <v>90</v>
      </c>
      <c r="D56" t="s">
        <v>218</v>
      </c>
      <c r="E56" t="s">
        <v>221</v>
      </c>
      <c r="F56" t="s">
        <v>218</v>
      </c>
      <c r="G56">
        <v>2018</v>
      </c>
      <c r="H56" t="s">
        <v>218</v>
      </c>
      <c r="I56" t="s">
        <v>218</v>
      </c>
      <c r="J56" t="s">
        <v>218</v>
      </c>
      <c r="K56" t="s">
        <v>218</v>
      </c>
      <c r="L56">
        <v>6.6402541005538801E-2</v>
      </c>
      <c r="M56">
        <v>6.6402541005538801E-2</v>
      </c>
    </row>
    <row r="57" spans="1:13" x14ac:dyDescent="0.2">
      <c r="A57" t="s">
        <v>217</v>
      </c>
      <c r="B57" t="s">
        <v>14</v>
      </c>
      <c r="C57" t="s">
        <v>91</v>
      </c>
      <c r="D57" t="s">
        <v>218</v>
      </c>
      <c r="E57" t="s">
        <v>221</v>
      </c>
      <c r="F57" t="s">
        <v>218</v>
      </c>
      <c r="G57">
        <v>2018</v>
      </c>
      <c r="H57" t="s">
        <v>218</v>
      </c>
      <c r="I57" t="s">
        <v>218</v>
      </c>
      <c r="J57" t="s">
        <v>218</v>
      </c>
      <c r="K57" t="s">
        <v>218</v>
      </c>
      <c r="L57">
        <v>0.66825318875216799</v>
      </c>
      <c r="M57">
        <v>0.66825318875216799</v>
      </c>
    </row>
    <row r="58" spans="1:13" x14ac:dyDescent="0.2">
      <c r="A58" t="s">
        <v>217</v>
      </c>
      <c r="B58" t="s">
        <v>14</v>
      </c>
      <c r="C58" t="s">
        <v>88</v>
      </c>
      <c r="D58" t="s">
        <v>218</v>
      </c>
      <c r="E58" t="s">
        <v>221</v>
      </c>
      <c r="F58" t="s">
        <v>218</v>
      </c>
      <c r="G58">
        <v>2018</v>
      </c>
      <c r="H58" t="s">
        <v>218</v>
      </c>
      <c r="I58" t="s">
        <v>218</v>
      </c>
      <c r="J58" t="s">
        <v>218</v>
      </c>
      <c r="K58" t="s">
        <v>218</v>
      </c>
      <c r="L58">
        <v>6.7212328767123297E-2</v>
      </c>
      <c r="M58">
        <v>6.7212328767123297E-2</v>
      </c>
    </row>
    <row r="59" spans="1:13" x14ac:dyDescent="0.2">
      <c r="A59" t="s">
        <v>217</v>
      </c>
      <c r="B59" t="s">
        <v>14</v>
      </c>
      <c r="C59" t="s">
        <v>93</v>
      </c>
      <c r="D59" t="s">
        <v>218</v>
      </c>
      <c r="E59" t="s">
        <v>221</v>
      </c>
      <c r="F59" t="s">
        <v>218</v>
      </c>
      <c r="G59">
        <v>2018</v>
      </c>
      <c r="H59" t="s">
        <v>218</v>
      </c>
      <c r="I59" t="s">
        <v>218</v>
      </c>
      <c r="J59" t="s">
        <v>218</v>
      </c>
      <c r="K59" t="s">
        <v>218</v>
      </c>
      <c r="L59">
        <v>5.8388567987470399E-2</v>
      </c>
      <c r="M59">
        <v>5.8388567987470399E-2</v>
      </c>
    </row>
    <row r="60" spans="1:13" x14ac:dyDescent="0.2">
      <c r="A60" t="s">
        <v>217</v>
      </c>
      <c r="B60" t="s">
        <v>14</v>
      </c>
      <c r="C60" t="s">
        <v>97</v>
      </c>
      <c r="D60" t="s">
        <v>218</v>
      </c>
      <c r="E60" t="s">
        <v>221</v>
      </c>
      <c r="F60" t="s">
        <v>218</v>
      </c>
      <c r="G60">
        <v>2018</v>
      </c>
      <c r="H60" t="s">
        <v>218</v>
      </c>
      <c r="I60" t="s">
        <v>218</v>
      </c>
      <c r="J60" t="s">
        <v>218</v>
      </c>
      <c r="K60" t="s">
        <v>218</v>
      </c>
      <c r="L60">
        <v>4.8794584261943399E-3</v>
      </c>
      <c r="M60">
        <v>4.8794584261943399E-3</v>
      </c>
    </row>
    <row r="61" spans="1:13" x14ac:dyDescent="0.2">
      <c r="A61" t="s">
        <v>217</v>
      </c>
      <c r="B61" t="s">
        <v>14</v>
      </c>
      <c r="C61" t="s">
        <v>92</v>
      </c>
      <c r="D61" t="s">
        <v>218</v>
      </c>
      <c r="E61" t="s">
        <v>221</v>
      </c>
      <c r="F61" t="s">
        <v>218</v>
      </c>
      <c r="G61">
        <v>2018</v>
      </c>
      <c r="H61" t="s">
        <v>218</v>
      </c>
      <c r="I61" t="s">
        <v>218</v>
      </c>
      <c r="J61" t="s">
        <v>218</v>
      </c>
      <c r="K61" t="s">
        <v>218</v>
      </c>
      <c r="L61">
        <v>6.9705277866978901E-2</v>
      </c>
      <c r="M61">
        <v>6.9705277866978901E-2</v>
      </c>
    </row>
    <row r="62" spans="1:13" x14ac:dyDescent="0.2">
      <c r="A62" t="s">
        <v>217</v>
      </c>
      <c r="B62" t="s">
        <v>14</v>
      </c>
      <c r="C62" t="s">
        <v>89</v>
      </c>
      <c r="D62" t="s">
        <v>218</v>
      </c>
      <c r="E62" t="s">
        <v>221</v>
      </c>
      <c r="F62" t="s">
        <v>218</v>
      </c>
      <c r="G62">
        <v>2018</v>
      </c>
      <c r="H62" t="s">
        <v>218</v>
      </c>
      <c r="I62" t="s">
        <v>218</v>
      </c>
      <c r="J62" t="s">
        <v>218</v>
      </c>
      <c r="K62" t="s">
        <v>218</v>
      </c>
      <c r="L62">
        <v>0.100567418678171</v>
      </c>
      <c r="M62">
        <v>0.100567418678171</v>
      </c>
    </row>
    <row r="63" spans="1:13" x14ac:dyDescent="0.2">
      <c r="A63" t="s">
        <v>217</v>
      </c>
      <c r="B63" t="s">
        <v>14</v>
      </c>
      <c r="C63" t="s">
        <v>94</v>
      </c>
      <c r="D63" t="s">
        <v>218</v>
      </c>
      <c r="E63" t="s">
        <v>221</v>
      </c>
      <c r="F63" t="s">
        <v>218</v>
      </c>
      <c r="G63">
        <v>2018</v>
      </c>
      <c r="H63" t="s">
        <v>218</v>
      </c>
      <c r="I63" t="s">
        <v>218</v>
      </c>
      <c r="J63" t="s">
        <v>218</v>
      </c>
      <c r="K63" t="s">
        <v>218</v>
      </c>
      <c r="L63">
        <v>6.8944308925102102E-2</v>
      </c>
      <c r="M63">
        <v>6.8944308925102102E-2</v>
      </c>
    </row>
    <row r="64" spans="1:13" x14ac:dyDescent="0.2">
      <c r="A64" t="s">
        <v>217</v>
      </c>
      <c r="B64" t="s">
        <v>14</v>
      </c>
      <c r="C64" t="s">
        <v>95</v>
      </c>
      <c r="D64" t="s">
        <v>218</v>
      </c>
      <c r="E64" t="s">
        <v>221</v>
      </c>
      <c r="F64" t="s">
        <v>218</v>
      </c>
      <c r="G64">
        <v>2018</v>
      </c>
      <c r="H64" t="s">
        <v>218</v>
      </c>
      <c r="I64" t="s">
        <v>218</v>
      </c>
      <c r="J64" t="s">
        <v>218</v>
      </c>
      <c r="K64" t="s">
        <v>218</v>
      </c>
      <c r="L64">
        <v>5.9040638752358897E-2</v>
      </c>
      <c r="M64">
        <v>5.9040638752358897E-2</v>
      </c>
    </row>
    <row r="65" spans="1:13" x14ac:dyDescent="0.2">
      <c r="A65" t="s">
        <v>217</v>
      </c>
      <c r="B65" t="s">
        <v>14</v>
      </c>
      <c r="C65" t="s">
        <v>219</v>
      </c>
      <c r="D65" t="s">
        <v>218</v>
      </c>
      <c r="E65" t="s">
        <v>221</v>
      </c>
      <c r="F65" t="s">
        <v>218</v>
      </c>
      <c r="G65">
        <v>2018</v>
      </c>
      <c r="H65" t="s">
        <v>218</v>
      </c>
      <c r="I65" t="s">
        <v>218</v>
      </c>
      <c r="J65" t="s">
        <v>218</v>
      </c>
      <c r="K65" t="s">
        <v>218</v>
      </c>
      <c r="L65">
        <v>0.220198275095671</v>
      </c>
      <c r="M65">
        <v>0.220198275095671</v>
      </c>
    </row>
    <row r="66" spans="1:13" x14ac:dyDescent="0.2">
      <c r="A66" t="s">
        <v>217</v>
      </c>
      <c r="B66" t="s">
        <v>14</v>
      </c>
      <c r="C66" t="s">
        <v>96</v>
      </c>
      <c r="D66" t="s">
        <v>218</v>
      </c>
      <c r="E66" t="s">
        <v>221</v>
      </c>
      <c r="F66" t="s">
        <v>218</v>
      </c>
      <c r="G66">
        <v>2018</v>
      </c>
      <c r="H66" t="s">
        <v>218</v>
      </c>
      <c r="I66" t="s">
        <v>218</v>
      </c>
      <c r="J66" t="s">
        <v>218</v>
      </c>
      <c r="K66" t="s">
        <v>218</v>
      </c>
      <c r="L66">
        <v>6.8778139627583307E-2</v>
      </c>
      <c r="M66">
        <v>6.8778139627583307E-2</v>
      </c>
    </row>
    <row r="67" spans="1:13" x14ac:dyDescent="0.2">
      <c r="A67" t="s">
        <v>217</v>
      </c>
      <c r="B67" t="s">
        <v>14</v>
      </c>
      <c r="C67" t="s">
        <v>112</v>
      </c>
      <c r="D67" t="s">
        <v>218</v>
      </c>
      <c r="E67" t="s">
        <v>221</v>
      </c>
      <c r="F67" t="s">
        <v>218</v>
      </c>
      <c r="G67">
        <v>2018</v>
      </c>
      <c r="H67" t="s">
        <v>218</v>
      </c>
      <c r="I67" t="s">
        <v>218</v>
      </c>
      <c r="J67" t="s">
        <v>218</v>
      </c>
      <c r="K67" t="s">
        <v>218</v>
      </c>
      <c r="L67">
        <v>4.2328767123287703E-2</v>
      </c>
      <c r="M67">
        <v>4.2328767123287703E-2</v>
      </c>
    </row>
    <row r="68" spans="1:13" x14ac:dyDescent="0.2">
      <c r="A68" t="s">
        <v>217</v>
      </c>
      <c r="B68" t="s">
        <v>14</v>
      </c>
      <c r="C68" t="s">
        <v>111</v>
      </c>
      <c r="D68" t="s">
        <v>218</v>
      </c>
      <c r="E68" t="s">
        <v>221</v>
      </c>
      <c r="F68" t="s">
        <v>218</v>
      </c>
      <c r="G68">
        <v>2018</v>
      </c>
      <c r="H68" t="s">
        <v>218</v>
      </c>
      <c r="I68" t="s">
        <v>218</v>
      </c>
      <c r="J68" t="s">
        <v>218</v>
      </c>
      <c r="K68" t="s">
        <v>218</v>
      </c>
      <c r="L68">
        <v>7.2518315131287606E-2</v>
      </c>
      <c r="M68">
        <v>7.2518315131287606E-2</v>
      </c>
    </row>
    <row r="69" spans="1:13" x14ac:dyDescent="0.2">
      <c r="A69" t="s">
        <v>217</v>
      </c>
      <c r="B69" t="s">
        <v>14</v>
      </c>
      <c r="C69" t="s">
        <v>115</v>
      </c>
      <c r="D69" t="s">
        <v>218</v>
      </c>
      <c r="E69" t="s">
        <v>221</v>
      </c>
      <c r="F69" t="s">
        <v>218</v>
      </c>
      <c r="G69">
        <v>2018</v>
      </c>
      <c r="H69" t="s">
        <v>218</v>
      </c>
      <c r="I69" t="s">
        <v>218</v>
      </c>
      <c r="J69" t="s">
        <v>218</v>
      </c>
      <c r="K69" t="s">
        <v>218</v>
      </c>
      <c r="L69">
        <v>4.65144570452133E-2</v>
      </c>
      <c r="M69">
        <v>4.65144570452133E-2</v>
      </c>
    </row>
    <row r="70" spans="1:13" x14ac:dyDescent="0.2">
      <c r="A70" t="s">
        <v>217</v>
      </c>
      <c r="B70" t="s">
        <v>14</v>
      </c>
      <c r="C70" t="s">
        <v>116</v>
      </c>
      <c r="D70" t="s">
        <v>218</v>
      </c>
      <c r="E70" t="s">
        <v>221</v>
      </c>
      <c r="F70" t="s">
        <v>218</v>
      </c>
      <c r="G70">
        <v>2018</v>
      </c>
      <c r="H70" t="s">
        <v>218</v>
      </c>
      <c r="I70" t="s">
        <v>218</v>
      </c>
      <c r="J70" t="s">
        <v>218</v>
      </c>
      <c r="K70" t="s">
        <v>218</v>
      </c>
      <c r="L70">
        <v>0.45983560612562002</v>
      </c>
      <c r="M70">
        <v>0.45983560612562002</v>
      </c>
    </row>
    <row r="71" spans="1:13" x14ac:dyDescent="0.2">
      <c r="A71" t="s">
        <v>217</v>
      </c>
      <c r="B71" t="s">
        <v>14</v>
      </c>
      <c r="C71" t="s">
        <v>113</v>
      </c>
      <c r="D71" t="s">
        <v>218</v>
      </c>
      <c r="E71" t="s">
        <v>221</v>
      </c>
      <c r="F71" t="s">
        <v>218</v>
      </c>
      <c r="G71">
        <v>2018</v>
      </c>
      <c r="H71" t="s">
        <v>218</v>
      </c>
      <c r="I71" t="s">
        <v>218</v>
      </c>
      <c r="J71" t="s">
        <v>218</v>
      </c>
      <c r="K71" t="s">
        <v>218</v>
      </c>
      <c r="L71">
        <v>4.7947345890410997E-2</v>
      </c>
      <c r="M71">
        <v>4.7947345890410997E-2</v>
      </c>
    </row>
    <row r="72" spans="1:13" x14ac:dyDescent="0.2">
      <c r="A72" t="s">
        <v>217</v>
      </c>
      <c r="B72" t="s">
        <v>14</v>
      </c>
      <c r="C72" t="s">
        <v>118</v>
      </c>
      <c r="D72" t="s">
        <v>218</v>
      </c>
      <c r="E72" t="s">
        <v>221</v>
      </c>
      <c r="F72" t="s">
        <v>218</v>
      </c>
      <c r="G72">
        <v>2018</v>
      </c>
      <c r="H72" t="s">
        <v>218</v>
      </c>
      <c r="I72" t="s">
        <v>218</v>
      </c>
      <c r="J72" t="s">
        <v>218</v>
      </c>
      <c r="K72" t="s">
        <v>218</v>
      </c>
      <c r="L72">
        <v>4.6985228618266699E-2</v>
      </c>
      <c r="M72">
        <v>4.6985228618266699E-2</v>
      </c>
    </row>
    <row r="73" spans="1:13" x14ac:dyDescent="0.2">
      <c r="A73" t="s">
        <v>217</v>
      </c>
      <c r="B73" t="s">
        <v>14</v>
      </c>
      <c r="C73" t="s">
        <v>122</v>
      </c>
      <c r="D73" t="s">
        <v>218</v>
      </c>
      <c r="E73" t="s">
        <v>221</v>
      </c>
      <c r="F73" t="s">
        <v>218</v>
      </c>
      <c r="G73">
        <v>2018</v>
      </c>
      <c r="H73" t="s">
        <v>218</v>
      </c>
      <c r="I73" t="s">
        <v>218</v>
      </c>
      <c r="J73" t="s">
        <v>218</v>
      </c>
      <c r="K73" t="s">
        <v>218</v>
      </c>
      <c r="L73">
        <v>5.1032329364559198E-3</v>
      </c>
      <c r="M73">
        <v>5.1032329364559198E-3</v>
      </c>
    </row>
    <row r="74" spans="1:13" x14ac:dyDescent="0.2">
      <c r="A74" t="s">
        <v>217</v>
      </c>
      <c r="B74" t="s">
        <v>14</v>
      </c>
      <c r="C74" t="s">
        <v>117</v>
      </c>
      <c r="D74" t="s">
        <v>218</v>
      </c>
      <c r="E74" t="s">
        <v>221</v>
      </c>
      <c r="F74" t="s">
        <v>218</v>
      </c>
      <c r="G74">
        <v>2018</v>
      </c>
      <c r="H74" t="s">
        <v>218</v>
      </c>
      <c r="I74" t="s">
        <v>218</v>
      </c>
      <c r="J74" t="s">
        <v>218</v>
      </c>
      <c r="K74" t="s">
        <v>218</v>
      </c>
      <c r="L74">
        <v>5.3657823067608502E-2</v>
      </c>
      <c r="M74">
        <v>5.3657823067608502E-2</v>
      </c>
    </row>
    <row r="75" spans="1:13" x14ac:dyDescent="0.2">
      <c r="A75" t="s">
        <v>217</v>
      </c>
      <c r="B75" t="s">
        <v>14</v>
      </c>
      <c r="C75" t="s">
        <v>114</v>
      </c>
      <c r="D75" t="s">
        <v>218</v>
      </c>
      <c r="E75" t="s">
        <v>221</v>
      </c>
      <c r="F75" t="s">
        <v>218</v>
      </c>
      <c r="G75">
        <v>2018</v>
      </c>
      <c r="H75" t="s">
        <v>218</v>
      </c>
      <c r="I75" t="s">
        <v>218</v>
      </c>
      <c r="J75" t="s">
        <v>218</v>
      </c>
      <c r="K75" t="s">
        <v>218</v>
      </c>
      <c r="L75">
        <v>6.8787509731139299E-2</v>
      </c>
      <c r="M75">
        <v>6.8787509731139299E-2</v>
      </c>
    </row>
    <row r="76" spans="1:13" x14ac:dyDescent="0.2">
      <c r="A76" t="s">
        <v>217</v>
      </c>
      <c r="B76" t="s">
        <v>14</v>
      </c>
      <c r="C76" t="s">
        <v>119</v>
      </c>
      <c r="D76" t="s">
        <v>218</v>
      </c>
      <c r="E76" t="s">
        <v>221</v>
      </c>
      <c r="F76" t="s">
        <v>218</v>
      </c>
      <c r="G76">
        <v>2018</v>
      </c>
      <c r="H76" t="s">
        <v>218</v>
      </c>
      <c r="I76" t="s">
        <v>218</v>
      </c>
      <c r="J76" t="s">
        <v>218</v>
      </c>
      <c r="K76" t="s">
        <v>218</v>
      </c>
      <c r="L76">
        <v>2.36315789189348E-2</v>
      </c>
      <c r="M76">
        <v>2.36315789189348E-2</v>
      </c>
    </row>
    <row r="77" spans="1:13" x14ac:dyDescent="0.2">
      <c r="A77" t="s">
        <v>217</v>
      </c>
      <c r="B77" t="s">
        <v>14</v>
      </c>
      <c r="C77" t="s">
        <v>120</v>
      </c>
      <c r="D77" t="s">
        <v>218</v>
      </c>
      <c r="E77" t="s">
        <v>221</v>
      </c>
      <c r="F77" t="s">
        <v>218</v>
      </c>
      <c r="G77">
        <v>2018</v>
      </c>
      <c r="H77" t="s">
        <v>218</v>
      </c>
      <c r="I77" t="s">
        <v>218</v>
      </c>
      <c r="J77" t="s">
        <v>218</v>
      </c>
      <c r="K77" t="s">
        <v>218</v>
      </c>
      <c r="L77">
        <v>4.4737576657325098E-2</v>
      </c>
      <c r="M77">
        <v>4.4737576657325098E-2</v>
      </c>
    </row>
    <row r="78" spans="1:13" x14ac:dyDescent="0.2">
      <c r="A78" t="s">
        <v>217</v>
      </c>
      <c r="B78" t="s">
        <v>14</v>
      </c>
      <c r="C78" t="s">
        <v>220</v>
      </c>
      <c r="D78" t="s">
        <v>218</v>
      </c>
      <c r="E78" t="s">
        <v>221</v>
      </c>
      <c r="F78" t="s">
        <v>218</v>
      </c>
      <c r="G78">
        <v>2018</v>
      </c>
      <c r="H78" t="s">
        <v>218</v>
      </c>
      <c r="I78" t="s">
        <v>218</v>
      </c>
      <c r="J78" t="s">
        <v>218</v>
      </c>
      <c r="K78" t="s">
        <v>218</v>
      </c>
      <c r="L78">
        <v>0.145588074596397</v>
      </c>
      <c r="M78">
        <v>0.145588074596397</v>
      </c>
    </row>
    <row r="79" spans="1:13" x14ac:dyDescent="0.2">
      <c r="A79" t="s">
        <v>217</v>
      </c>
      <c r="B79" t="s">
        <v>14</v>
      </c>
      <c r="C79" t="s">
        <v>121</v>
      </c>
      <c r="D79" t="s">
        <v>218</v>
      </c>
      <c r="E79" t="s">
        <v>221</v>
      </c>
      <c r="F79" t="s">
        <v>218</v>
      </c>
      <c r="G79">
        <v>2018</v>
      </c>
      <c r="H79" t="s">
        <v>218</v>
      </c>
      <c r="I79" t="s">
        <v>218</v>
      </c>
      <c r="J79" t="s">
        <v>218</v>
      </c>
      <c r="K79" t="s">
        <v>218</v>
      </c>
      <c r="L79">
        <v>5.7798878941989297E-2</v>
      </c>
      <c r="M79">
        <v>5.7798878941989297E-2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topLeftCell="A12" workbookViewId="0">
      <selection activeCell="L24" sqref="L24"/>
    </sheetView>
  </sheetViews>
  <sheetFormatPr defaultRowHeight="12.75" x14ac:dyDescent="0.2"/>
  <cols>
    <col min="3" max="3" width="19.7109375" customWidth="1"/>
  </cols>
  <sheetData>
    <row r="1" spans="1:13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</row>
    <row r="2" spans="1:13" x14ac:dyDescent="0.2">
      <c r="A2" t="s">
        <v>217</v>
      </c>
      <c r="B2" t="s">
        <v>5</v>
      </c>
      <c r="C2" t="s">
        <v>268</v>
      </c>
      <c r="D2" t="s">
        <v>218</v>
      </c>
      <c r="E2" t="s">
        <v>218</v>
      </c>
      <c r="F2" t="s">
        <v>218</v>
      </c>
      <c r="G2">
        <v>2018</v>
      </c>
      <c r="H2" t="s">
        <v>218</v>
      </c>
      <c r="I2" t="s">
        <v>218</v>
      </c>
      <c r="J2" t="s">
        <v>218</v>
      </c>
      <c r="K2" t="s">
        <v>218</v>
      </c>
      <c r="L2">
        <v>1288.2597646248</v>
      </c>
      <c r="M2">
        <v>1288.2597646248</v>
      </c>
    </row>
    <row r="3" spans="1:13" x14ac:dyDescent="0.2">
      <c r="A3" t="s">
        <v>217</v>
      </c>
      <c r="B3" t="s">
        <v>5</v>
      </c>
      <c r="C3" t="s">
        <v>269</v>
      </c>
      <c r="D3" t="s">
        <v>218</v>
      </c>
      <c r="E3" t="s">
        <v>218</v>
      </c>
      <c r="F3" t="s">
        <v>218</v>
      </c>
      <c r="G3">
        <v>2018</v>
      </c>
      <c r="H3" t="s">
        <v>218</v>
      </c>
      <c r="I3" t="s">
        <v>218</v>
      </c>
      <c r="J3" t="s">
        <v>218</v>
      </c>
      <c r="K3" t="s">
        <v>218</v>
      </c>
      <c r="L3">
        <v>386.53394953849499</v>
      </c>
      <c r="M3">
        <v>386.53394953849499</v>
      </c>
    </row>
    <row r="4" spans="1:13" x14ac:dyDescent="0.2">
      <c r="A4" t="s">
        <v>217</v>
      </c>
      <c r="B4" t="s">
        <v>5</v>
      </c>
      <c r="C4" t="s">
        <v>270</v>
      </c>
      <c r="D4" t="s">
        <v>218</v>
      </c>
      <c r="E4" t="s">
        <v>218</v>
      </c>
      <c r="F4" t="s">
        <v>218</v>
      </c>
      <c r="G4">
        <v>2018</v>
      </c>
      <c r="H4" t="s">
        <v>218</v>
      </c>
      <c r="I4" t="s">
        <v>218</v>
      </c>
      <c r="J4" t="s">
        <v>218</v>
      </c>
      <c r="K4" t="s">
        <v>218</v>
      </c>
      <c r="L4">
        <v>22.786262647254301</v>
      </c>
      <c r="M4">
        <v>22.786262647254301</v>
      </c>
    </row>
    <row r="5" spans="1:13" x14ac:dyDescent="0.2">
      <c r="A5" t="s">
        <v>217</v>
      </c>
      <c r="B5" t="s">
        <v>5</v>
      </c>
      <c r="C5" t="s">
        <v>49</v>
      </c>
      <c r="D5" t="s">
        <v>218</v>
      </c>
      <c r="E5" t="s">
        <v>218</v>
      </c>
      <c r="F5" t="s">
        <v>218</v>
      </c>
      <c r="G5">
        <v>2018</v>
      </c>
      <c r="H5" t="s">
        <v>218</v>
      </c>
      <c r="I5" t="s">
        <v>218</v>
      </c>
      <c r="J5" t="s">
        <v>218</v>
      </c>
      <c r="K5" t="s">
        <v>218</v>
      </c>
      <c r="L5">
        <v>4.60248564497463E-3</v>
      </c>
      <c r="M5">
        <v>4.60248564497463E-3</v>
      </c>
    </row>
    <row r="6" spans="1:13" x14ac:dyDescent="0.2">
      <c r="A6" t="s">
        <v>217</v>
      </c>
      <c r="B6" t="s">
        <v>5</v>
      </c>
      <c r="C6" t="s">
        <v>48</v>
      </c>
      <c r="D6" t="s">
        <v>218</v>
      </c>
      <c r="E6" t="s">
        <v>218</v>
      </c>
      <c r="F6" t="s">
        <v>218</v>
      </c>
      <c r="G6">
        <v>2018</v>
      </c>
      <c r="H6" t="s">
        <v>218</v>
      </c>
      <c r="I6" t="s">
        <v>218</v>
      </c>
      <c r="J6" t="s">
        <v>218</v>
      </c>
      <c r="K6" t="s">
        <v>218</v>
      </c>
      <c r="L6">
        <v>0.44644110756253902</v>
      </c>
      <c r="M6">
        <v>0.44644110756253902</v>
      </c>
    </row>
    <row r="7" spans="1:13" x14ac:dyDescent="0.2">
      <c r="A7" t="s">
        <v>217</v>
      </c>
      <c r="B7" t="s">
        <v>5</v>
      </c>
      <c r="C7" t="s">
        <v>52</v>
      </c>
      <c r="D7" t="s">
        <v>218</v>
      </c>
      <c r="E7" t="s">
        <v>218</v>
      </c>
      <c r="F7" t="s">
        <v>218</v>
      </c>
      <c r="G7">
        <v>2018</v>
      </c>
      <c r="H7" t="s">
        <v>218</v>
      </c>
      <c r="I7" t="s">
        <v>218</v>
      </c>
      <c r="J7" t="s">
        <v>218</v>
      </c>
      <c r="K7" t="s">
        <v>218</v>
      </c>
      <c r="L7">
        <v>69.107395872611207</v>
      </c>
      <c r="M7">
        <v>69.107395872611207</v>
      </c>
    </row>
    <row r="8" spans="1:13" x14ac:dyDescent="0.2">
      <c r="A8" t="s">
        <v>217</v>
      </c>
      <c r="B8" t="s">
        <v>5</v>
      </c>
      <c r="C8" t="s">
        <v>53</v>
      </c>
      <c r="D8" t="s">
        <v>218</v>
      </c>
      <c r="E8" t="s">
        <v>218</v>
      </c>
      <c r="F8" t="s">
        <v>218</v>
      </c>
      <c r="G8">
        <v>2018</v>
      </c>
      <c r="H8" t="s">
        <v>218</v>
      </c>
      <c r="I8" t="s">
        <v>218</v>
      </c>
      <c r="J8" t="s">
        <v>218</v>
      </c>
      <c r="K8" t="s">
        <v>218</v>
      </c>
      <c r="L8">
        <v>29.617455373976199</v>
      </c>
      <c r="M8">
        <v>29.617455373976199</v>
      </c>
    </row>
    <row r="9" spans="1:13" x14ac:dyDescent="0.2">
      <c r="A9" t="s">
        <v>217</v>
      </c>
      <c r="B9" t="s">
        <v>5</v>
      </c>
      <c r="C9" t="s">
        <v>50</v>
      </c>
      <c r="D9" t="s">
        <v>218</v>
      </c>
      <c r="E9" t="s">
        <v>218</v>
      </c>
      <c r="F9" t="s">
        <v>218</v>
      </c>
      <c r="G9">
        <v>2018</v>
      </c>
      <c r="H9" t="s">
        <v>218</v>
      </c>
      <c r="I9" t="s">
        <v>218</v>
      </c>
      <c r="J9" t="s">
        <v>218</v>
      </c>
      <c r="K9" t="s">
        <v>218</v>
      </c>
      <c r="L9">
        <v>1.53416188165821E-3</v>
      </c>
      <c r="M9">
        <v>1.53416188165821E-3</v>
      </c>
    </row>
    <row r="10" spans="1:13" x14ac:dyDescent="0.2">
      <c r="A10" t="s">
        <v>217</v>
      </c>
      <c r="B10" t="s">
        <v>5</v>
      </c>
      <c r="C10" t="s">
        <v>55</v>
      </c>
      <c r="D10" t="s">
        <v>218</v>
      </c>
      <c r="E10" t="s">
        <v>218</v>
      </c>
      <c r="F10" t="s">
        <v>218</v>
      </c>
      <c r="G10">
        <v>2018</v>
      </c>
      <c r="H10" t="s">
        <v>218</v>
      </c>
      <c r="I10" t="s">
        <v>218</v>
      </c>
      <c r="J10" t="s">
        <v>218</v>
      </c>
      <c r="K10" t="s">
        <v>218</v>
      </c>
      <c r="L10">
        <v>84.248499731260594</v>
      </c>
      <c r="M10">
        <v>84.248499731260594</v>
      </c>
    </row>
    <row r="11" spans="1:13" x14ac:dyDescent="0.2">
      <c r="A11" t="s">
        <v>217</v>
      </c>
      <c r="B11" t="s">
        <v>5</v>
      </c>
      <c r="C11" t="s">
        <v>59</v>
      </c>
      <c r="D11" t="s">
        <v>218</v>
      </c>
      <c r="E11" t="s">
        <v>218</v>
      </c>
      <c r="F11" t="s">
        <v>218</v>
      </c>
      <c r="G11">
        <v>2018</v>
      </c>
      <c r="H11" t="s">
        <v>218</v>
      </c>
      <c r="I11" t="s">
        <v>218</v>
      </c>
      <c r="J11" t="s">
        <v>218</v>
      </c>
      <c r="K11" t="s">
        <v>218</v>
      </c>
      <c r="L11">
        <v>13.449997216497501</v>
      </c>
      <c r="M11">
        <v>13.449997216497501</v>
      </c>
    </row>
    <row r="12" spans="1:13" x14ac:dyDescent="0.2">
      <c r="A12" t="s">
        <v>217</v>
      </c>
      <c r="B12" t="s">
        <v>5</v>
      </c>
      <c r="C12" t="s">
        <v>54</v>
      </c>
      <c r="D12" t="s">
        <v>218</v>
      </c>
      <c r="E12" t="s">
        <v>218</v>
      </c>
      <c r="F12" t="s">
        <v>218</v>
      </c>
      <c r="G12">
        <v>2018</v>
      </c>
      <c r="H12" t="s">
        <v>218</v>
      </c>
      <c r="I12" t="s">
        <v>218</v>
      </c>
      <c r="J12" t="s">
        <v>218</v>
      </c>
      <c r="K12" t="s">
        <v>218</v>
      </c>
      <c r="L12">
        <v>6.0185170617451504</v>
      </c>
      <c r="M12">
        <v>6.0185170617451504</v>
      </c>
    </row>
    <row r="13" spans="1:13" x14ac:dyDescent="0.2">
      <c r="A13" t="s">
        <v>217</v>
      </c>
      <c r="B13" t="s">
        <v>5</v>
      </c>
      <c r="C13" t="s">
        <v>51</v>
      </c>
      <c r="D13" t="s">
        <v>218</v>
      </c>
      <c r="E13" t="s">
        <v>218</v>
      </c>
      <c r="F13" t="s">
        <v>218</v>
      </c>
      <c r="G13">
        <v>2018</v>
      </c>
      <c r="H13" t="s">
        <v>218</v>
      </c>
      <c r="I13" t="s">
        <v>218</v>
      </c>
      <c r="J13" t="s">
        <v>218</v>
      </c>
      <c r="K13" t="s">
        <v>218</v>
      </c>
      <c r="L13">
        <v>2.9241125464405502</v>
      </c>
      <c r="M13">
        <v>2.9241125464405502</v>
      </c>
    </row>
    <row r="14" spans="1:13" x14ac:dyDescent="0.2">
      <c r="A14" t="s">
        <v>217</v>
      </c>
      <c r="B14" t="s">
        <v>5</v>
      </c>
      <c r="C14" t="s">
        <v>56</v>
      </c>
      <c r="D14" t="s">
        <v>218</v>
      </c>
      <c r="E14" t="s">
        <v>218</v>
      </c>
      <c r="F14" t="s">
        <v>218</v>
      </c>
      <c r="G14">
        <v>2018</v>
      </c>
      <c r="H14" t="s">
        <v>218</v>
      </c>
      <c r="I14" t="s">
        <v>218</v>
      </c>
      <c r="J14" t="s">
        <v>218</v>
      </c>
      <c r="K14" t="s">
        <v>218</v>
      </c>
      <c r="L14">
        <v>2.14782663432149E-2</v>
      </c>
      <c r="M14">
        <v>2.14782663432149E-2</v>
      </c>
    </row>
    <row r="15" spans="1:13" x14ac:dyDescent="0.2">
      <c r="A15" t="s">
        <v>217</v>
      </c>
      <c r="B15" t="s">
        <v>5</v>
      </c>
      <c r="C15" t="s">
        <v>57</v>
      </c>
      <c r="D15" t="s">
        <v>218</v>
      </c>
      <c r="E15" t="s">
        <v>218</v>
      </c>
      <c r="F15" t="s">
        <v>218</v>
      </c>
      <c r="G15">
        <v>2018</v>
      </c>
      <c r="H15" t="s">
        <v>218</v>
      </c>
      <c r="I15" t="s">
        <v>218</v>
      </c>
      <c r="J15" t="s">
        <v>218</v>
      </c>
      <c r="K15" t="s">
        <v>218</v>
      </c>
      <c r="L15">
        <v>0.671962904166296</v>
      </c>
      <c r="M15">
        <v>0.671962904166296</v>
      </c>
    </row>
    <row r="16" spans="1:13" x14ac:dyDescent="0.2">
      <c r="A16" t="s">
        <v>217</v>
      </c>
      <c r="B16" t="s">
        <v>5</v>
      </c>
      <c r="C16" t="s">
        <v>58</v>
      </c>
      <c r="D16" t="s">
        <v>218</v>
      </c>
      <c r="E16" t="s">
        <v>218</v>
      </c>
      <c r="F16" t="s">
        <v>218</v>
      </c>
      <c r="G16">
        <v>2018</v>
      </c>
      <c r="H16" t="s">
        <v>218</v>
      </c>
      <c r="I16" t="s">
        <v>218</v>
      </c>
      <c r="J16" t="s">
        <v>218</v>
      </c>
      <c r="K16" t="s">
        <v>218</v>
      </c>
      <c r="L16">
        <v>0.28688827187008498</v>
      </c>
      <c r="M16">
        <v>0.28688827187008498</v>
      </c>
    </row>
    <row r="17" spans="1:13" x14ac:dyDescent="0.2">
      <c r="A17" t="s">
        <v>217</v>
      </c>
      <c r="B17" t="s">
        <v>5</v>
      </c>
      <c r="C17" t="s">
        <v>74</v>
      </c>
      <c r="D17" t="s">
        <v>218</v>
      </c>
      <c r="E17" t="s">
        <v>218</v>
      </c>
      <c r="F17" t="s">
        <v>218</v>
      </c>
      <c r="G17">
        <v>2018</v>
      </c>
      <c r="H17" t="s">
        <v>218</v>
      </c>
      <c r="I17" t="s">
        <v>218</v>
      </c>
      <c r="J17" t="s">
        <v>218</v>
      </c>
      <c r="K17" t="s">
        <v>218</v>
      </c>
      <c r="L17">
        <v>1.8468309117856099E-3</v>
      </c>
      <c r="M17">
        <v>1.8468309117856099E-3</v>
      </c>
    </row>
    <row r="18" spans="1:13" x14ac:dyDescent="0.2">
      <c r="A18" t="s">
        <v>217</v>
      </c>
      <c r="B18" t="s">
        <v>5</v>
      </c>
      <c r="C18" t="s">
        <v>73</v>
      </c>
      <c r="D18" t="s">
        <v>218</v>
      </c>
      <c r="E18" t="s">
        <v>218</v>
      </c>
      <c r="F18" t="s">
        <v>218</v>
      </c>
      <c r="G18">
        <v>2018</v>
      </c>
      <c r="H18" t="s">
        <v>218</v>
      </c>
      <c r="I18" t="s">
        <v>218</v>
      </c>
      <c r="J18" t="s">
        <v>218</v>
      </c>
      <c r="K18" t="s">
        <v>218</v>
      </c>
      <c r="L18">
        <v>12.695115687614299</v>
      </c>
      <c r="M18">
        <v>12.695115687614299</v>
      </c>
    </row>
    <row r="19" spans="1:13" x14ac:dyDescent="0.2">
      <c r="A19" t="s">
        <v>217</v>
      </c>
      <c r="B19" t="s">
        <v>5</v>
      </c>
      <c r="C19" t="s">
        <v>77</v>
      </c>
      <c r="D19" t="s">
        <v>218</v>
      </c>
      <c r="E19" t="s">
        <v>218</v>
      </c>
      <c r="F19" t="s">
        <v>218</v>
      </c>
      <c r="G19">
        <v>2018</v>
      </c>
      <c r="H19" t="s">
        <v>218</v>
      </c>
      <c r="I19" t="s">
        <v>218</v>
      </c>
      <c r="J19" t="s">
        <v>218</v>
      </c>
      <c r="K19" t="s">
        <v>218</v>
      </c>
      <c r="L19">
        <v>41.710491459586898</v>
      </c>
      <c r="M19">
        <v>41.710491459586898</v>
      </c>
    </row>
    <row r="20" spans="1:13" x14ac:dyDescent="0.2">
      <c r="A20" t="s">
        <v>217</v>
      </c>
      <c r="B20" t="s">
        <v>5</v>
      </c>
      <c r="C20" t="s">
        <v>78</v>
      </c>
      <c r="D20" t="s">
        <v>218</v>
      </c>
      <c r="E20" t="s">
        <v>218</v>
      </c>
      <c r="F20" t="s">
        <v>218</v>
      </c>
      <c r="G20">
        <v>2018</v>
      </c>
      <c r="H20" t="s">
        <v>218</v>
      </c>
      <c r="I20" t="s">
        <v>218</v>
      </c>
      <c r="J20" t="s">
        <v>218</v>
      </c>
      <c r="K20" t="s">
        <v>218</v>
      </c>
      <c r="L20">
        <v>22.459495401316001</v>
      </c>
      <c r="M20">
        <v>22.459495401316001</v>
      </c>
    </row>
    <row r="21" spans="1:13" x14ac:dyDescent="0.2">
      <c r="A21" t="s">
        <v>217</v>
      </c>
      <c r="B21" t="s">
        <v>5</v>
      </c>
      <c r="C21" t="s">
        <v>75</v>
      </c>
      <c r="D21" t="s">
        <v>218</v>
      </c>
      <c r="E21" t="s">
        <v>218</v>
      </c>
      <c r="F21" t="s">
        <v>218</v>
      </c>
      <c r="G21">
        <v>2018</v>
      </c>
      <c r="H21" t="s">
        <v>218</v>
      </c>
      <c r="I21" t="s">
        <v>218</v>
      </c>
      <c r="J21" t="s">
        <v>218</v>
      </c>
      <c r="K21" t="s">
        <v>218</v>
      </c>
      <c r="L21">
        <v>0</v>
      </c>
      <c r="M21">
        <v>0</v>
      </c>
    </row>
    <row r="22" spans="1:13" x14ac:dyDescent="0.2">
      <c r="A22" t="s">
        <v>217</v>
      </c>
      <c r="B22" t="s">
        <v>5</v>
      </c>
      <c r="C22" t="s">
        <v>80</v>
      </c>
      <c r="D22" t="s">
        <v>218</v>
      </c>
      <c r="E22" t="s">
        <v>218</v>
      </c>
      <c r="F22" t="s">
        <v>218</v>
      </c>
      <c r="G22">
        <v>2018</v>
      </c>
      <c r="H22" t="s">
        <v>218</v>
      </c>
      <c r="I22" t="s">
        <v>218</v>
      </c>
      <c r="J22" t="s">
        <v>218</v>
      </c>
      <c r="K22" t="s">
        <v>218</v>
      </c>
      <c r="L22">
        <v>416.22766991277098</v>
      </c>
      <c r="M22">
        <v>416.22766991277098</v>
      </c>
    </row>
    <row r="23" spans="1:13" x14ac:dyDescent="0.2">
      <c r="A23" t="s">
        <v>217</v>
      </c>
      <c r="B23" t="s">
        <v>5</v>
      </c>
      <c r="C23" t="s">
        <v>84</v>
      </c>
      <c r="D23" t="s">
        <v>218</v>
      </c>
      <c r="E23" t="s">
        <v>218</v>
      </c>
      <c r="F23" t="s">
        <v>218</v>
      </c>
      <c r="G23">
        <v>2018</v>
      </c>
      <c r="H23" t="s">
        <v>218</v>
      </c>
      <c r="I23" t="s">
        <v>218</v>
      </c>
      <c r="J23" t="s">
        <v>218</v>
      </c>
      <c r="K23" t="s">
        <v>218</v>
      </c>
      <c r="L23">
        <v>1.87822703728597</v>
      </c>
      <c r="M23">
        <v>1.87822703728597</v>
      </c>
    </row>
    <row r="24" spans="1:13" x14ac:dyDescent="0.2">
      <c r="A24" t="s">
        <v>217</v>
      </c>
      <c r="B24" t="s">
        <v>5</v>
      </c>
      <c r="C24" t="s">
        <v>79</v>
      </c>
      <c r="D24" t="s">
        <v>218</v>
      </c>
      <c r="E24" t="s">
        <v>218</v>
      </c>
      <c r="F24" t="s">
        <v>218</v>
      </c>
      <c r="G24">
        <v>2018</v>
      </c>
      <c r="H24" t="s">
        <v>218</v>
      </c>
      <c r="I24" t="s">
        <v>218</v>
      </c>
      <c r="J24" t="s">
        <v>218</v>
      </c>
      <c r="K24" t="s">
        <v>218</v>
      </c>
      <c r="L24">
        <v>229.59247846045201</v>
      </c>
      <c r="M24">
        <v>229.59247846045201</v>
      </c>
    </row>
    <row r="25" spans="1:13" x14ac:dyDescent="0.2">
      <c r="A25" t="s">
        <v>217</v>
      </c>
      <c r="B25" t="s">
        <v>5</v>
      </c>
      <c r="C25" t="s">
        <v>76</v>
      </c>
      <c r="D25" t="s">
        <v>218</v>
      </c>
      <c r="E25" t="s">
        <v>218</v>
      </c>
      <c r="F25" t="s">
        <v>218</v>
      </c>
      <c r="G25">
        <v>2018</v>
      </c>
      <c r="H25" t="s">
        <v>218</v>
      </c>
      <c r="I25" t="s">
        <v>218</v>
      </c>
      <c r="J25" t="s">
        <v>218</v>
      </c>
      <c r="K25" t="s">
        <v>218</v>
      </c>
      <c r="L25">
        <v>8.5563676143027507</v>
      </c>
      <c r="M25">
        <v>8.5563676143027507</v>
      </c>
    </row>
    <row r="26" spans="1:13" x14ac:dyDescent="0.2">
      <c r="A26" t="s">
        <v>217</v>
      </c>
      <c r="B26" t="s">
        <v>5</v>
      </c>
      <c r="C26" t="s">
        <v>81</v>
      </c>
      <c r="D26" t="s">
        <v>218</v>
      </c>
      <c r="E26" t="s">
        <v>218</v>
      </c>
      <c r="F26" t="s">
        <v>218</v>
      </c>
      <c r="G26">
        <v>2018</v>
      </c>
      <c r="H26" t="s">
        <v>218</v>
      </c>
      <c r="I26" t="s">
        <v>218</v>
      </c>
      <c r="J26" t="s">
        <v>218</v>
      </c>
      <c r="K26" t="s">
        <v>218</v>
      </c>
      <c r="L26">
        <v>1.1431883343953</v>
      </c>
      <c r="M26">
        <v>1.1431883343953</v>
      </c>
    </row>
    <row r="27" spans="1:13" x14ac:dyDescent="0.2">
      <c r="A27" t="s">
        <v>217</v>
      </c>
      <c r="B27" t="s">
        <v>5</v>
      </c>
      <c r="C27" t="s">
        <v>82</v>
      </c>
      <c r="D27" t="s">
        <v>218</v>
      </c>
      <c r="E27" t="s">
        <v>218</v>
      </c>
      <c r="F27" t="s">
        <v>218</v>
      </c>
      <c r="G27">
        <v>2018</v>
      </c>
      <c r="H27" t="s">
        <v>218</v>
      </c>
      <c r="I27" t="s">
        <v>218</v>
      </c>
      <c r="J27" t="s">
        <v>218</v>
      </c>
      <c r="K27" t="s">
        <v>218</v>
      </c>
      <c r="L27">
        <v>31.194820930970799</v>
      </c>
      <c r="M27">
        <v>31.194820930970799</v>
      </c>
    </row>
    <row r="28" spans="1:13" x14ac:dyDescent="0.2">
      <c r="A28" t="s">
        <v>217</v>
      </c>
      <c r="B28" t="s">
        <v>5</v>
      </c>
      <c r="C28" t="s">
        <v>83</v>
      </c>
      <c r="D28" t="s">
        <v>218</v>
      </c>
      <c r="E28" t="s">
        <v>218</v>
      </c>
      <c r="F28" t="s">
        <v>218</v>
      </c>
      <c r="G28">
        <v>2018</v>
      </c>
      <c r="H28" t="s">
        <v>218</v>
      </c>
      <c r="I28" t="s">
        <v>218</v>
      </c>
      <c r="J28" t="s">
        <v>218</v>
      </c>
      <c r="K28" t="s">
        <v>218</v>
      </c>
      <c r="L28">
        <v>0.89201933039245196</v>
      </c>
      <c r="M28">
        <v>0.89201933039245196</v>
      </c>
    </row>
    <row r="29" spans="1:13" x14ac:dyDescent="0.2">
      <c r="A29" t="s">
        <v>217</v>
      </c>
      <c r="B29" t="s">
        <v>5</v>
      </c>
      <c r="C29" t="s">
        <v>99</v>
      </c>
      <c r="D29" t="s">
        <v>218</v>
      </c>
      <c r="E29" t="s">
        <v>218</v>
      </c>
      <c r="F29" t="s">
        <v>218</v>
      </c>
      <c r="G29">
        <v>2018</v>
      </c>
      <c r="H29" t="s">
        <v>218</v>
      </c>
      <c r="I29" t="s">
        <v>218</v>
      </c>
      <c r="J29" t="s">
        <v>218</v>
      </c>
      <c r="K29" t="s">
        <v>218</v>
      </c>
      <c r="L29">
        <v>0</v>
      </c>
      <c r="M29">
        <v>0</v>
      </c>
    </row>
    <row r="30" spans="1:13" x14ac:dyDescent="0.2">
      <c r="A30" t="s">
        <v>217</v>
      </c>
      <c r="B30" t="s">
        <v>5</v>
      </c>
      <c r="C30" t="s">
        <v>98</v>
      </c>
      <c r="D30" t="s">
        <v>218</v>
      </c>
      <c r="E30" t="s">
        <v>218</v>
      </c>
      <c r="F30" t="s">
        <v>218</v>
      </c>
      <c r="G30">
        <v>2018</v>
      </c>
      <c r="H30" t="s">
        <v>218</v>
      </c>
      <c r="I30" t="s">
        <v>218</v>
      </c>
      <c r="J30" t="s">
        <v>218</v>
      </c>
      <c r="K30" t="s">
        <v>218</v>
      </c>
      <c r="L30">
        <v>4.3523961222963896</v>
      </c>
      <c r="M30">
        <v>4.3523961222963896</v>
      </c>
    </row>
    <row r="31" spans="1:13" x14ac:dyDescent="0.2">
      <c r="A31" t="s">
        <v>217</v>
      </c>
      <c r="B31" t="s">
        <v>5</v>
      </c>
      <c r="C31" t="s">
        <v>102</v>
      </c>
      <c r="D31" t="s">
        <v>218</v>
      </c>
      <c r="E31" t="s">
        <v>218</v>
      </c>
      <c r="F31" t="s">
        <v>218</v>
      </c>
      <c r="G31">
        <v>2018</v>
      </c>
      <c r="H31" t="s">
        <v>218</v>
      </c>
      <c r="I31" t="s">
        <v>218</v>
      </c>
      <c r="J31" t="s">
        <v>218</v>
      </c>
      <c r="K31" t="s">
        <v>218</v>
      </c>
      <c r="L31">
        <v>34.182000016266898</v>
      </c>
      <c r="M31">
        <v>34.182000016266898</v>
      </c>
    </row>
    <row r="32" spans="1:13" x14ac:dyDescent="0.2">
      <c r="A32" t="s">
        <v>217</v>
      </c>
      <c r="B32" t="s">
        <v>5</v>
      </c>
      <c r="C32" t="s">
        <v>103</v>
      </c>
      <c r="D32" t="s">
        <v>218</v>
      </c>
      <c r="E32" t="s">
        <v>218</v>
      </c>
      <c r="F32" t="s">
        <v>218</v>
      </c>
      <c r="G32">
        <v>2018</v>
      </c>
      <c r="H32" t="s">
        <v>218</v>
      </c>
      <c r="I32" t="s">
        <v>218</v>
      </c>
      <c r="J32" t="s">
        <v>218</v>
      </c>
      <c r="K32" t="s">
        <v>218</v>
      </c>
      <c r="L32">
        <v>14.6494285784001</v>
      </c>
      <c r="M32">
        <v>14.6494285784001</v>
      </c>
    </row>
    <row r="33" spans="1:13" x14ac:dyDescent="0.2">
      <c r="A33" t="s">
        <v>217</v>
      </c>
      <c r="B33" t="s">
        <v>5</v>
      </c>
      <c r="C33" t="s">
        <v>100</v>
      </c>
      <c r="D33" t="s">
        <v>218</v>
      </c>
      <c r="E33" t="s">
        <v>218</v>
      </c>
      <c r="F33" t="s">
        <v>218</v>
      </c>
      <c r="G33">
        <v>2018</v>
      </c>
      <c r="H33" t="s">
        <v>218</v>
      </c>
      <c r="I33" t="s">
        <v>218</v>
      </c>
      <c r="J33" t="s">
        <v>218</v>
      </c>
      <c r="K33" t="s">
        <v>218</v>
      </c>
      <c r="L33">
        <v>0</v>
      </c>
      <c r="M33">
        <v>0</v>
      </c>
    </row>
    <row r="34" spans="1:13" x14ac:dyDescent="0.2">
      <c r="A34" t="s">
        <v>217</v>
      </c>
      <c r="B34" t="s">
        <v>5</v>
      </c>
      <c r="C34" t="s">
        <v>105</v>
      </c>
      <c r="D34" t="s">
        <v>218</v>
      </c>
      <c r="E34" t="s">
        <v>218</v>
      </c>
      <c r="F34" t="s">
        <v>218</v>
      </c>
      <c r="G34">
        <v>2018</v>
      </c>
      <c r="H34" t="s">
        <v>218</v>
      </c>
      <c r="I34" t="s">
        <v>218</v>
      </c>
      <c r="J34" t="s">
        <v>218</v>
      </c>
      <c r="K34" t="s">
        <v>218</v>
      </c>
      <c r="L34">
        <v>113.656207454399</v>
      </c>
      <c r="M34">
        <v>113.656207454399</v>
      </c>
    </row>
    <row r="35" spans="1:13" x14ac:dyDescent="0.2">
      <c r="A35" t="s">
        <v>217</v>
      </c>
      <c r="B35" t="s">
        <v>5</v>
      </c>
      <c r="C35" t="s">
        <v>109</v>
      </c>
      <c r="D35" t="s">
        <v>218</v>
      </c>
      <c r="E35" t="s">
        <v>218</v>
      </c>
      <c r="F35" t="s">
        <v>218</v>
      </c>
      <c r="G35">
        <v>2018</v>
      </c>
      <c r="H35" t="s">
        <v>218</v>
      </c>
      <c r="I35" t="s">
        <v>218</v>
      </c>
      <c r="J35" t="s">
        <v>218</v>
      </c>
      <c r="K35" t="s">
        <v>218</v>
      </c>
      <c r="L35">
        <v>0.518467249677939</v>
      </c>
      <c r="M35">
        <v>0.518467249677939</v>
      </c>
    </row>
    <row r="36" spans="1:13" x14ac:dyDescent="0.2">
      <c r="A36" t="s">
        <v>217</v>
      </c>
      <c r="B36" t="s">
        <v>5</v>
      </c>
      <c r="C36" t="s">
        <v>104</v>
      </c>
      <c r="D36" t="s">
        <v>218</v>
      </c>
      <c r="E36" t="s">
        <v>218</v>
      </c>
      <c r="F36" t="s">
        <v>218</v>
      </c>
      <c r="G36">
        <v>2018</v>
      </c>
      <c r="H36" t="s">
        <v>218</v>
      </c>
      <c r="I36" t="s">
        <v>218</v>
      </c>
      <c r="J36" t="s">
        <v>218</v>
      </c>
      <c r="K36" t="s">
        <v>218</v>
      </c>
      <c r="L36">
        <v>503.64454388714699</v>
      </c>
      <c r="M36">
        <v>503.64454388714699</v>
      </c>
    </row>
    <row r="37" spans="1:13" x14ac:dyDescent="0.2">
      <c r="A37" t="s">
        <v>217</v>
      </c>
      <c r="B37" t="s">
        <v>5</v>
      </c>
      <c r="C37" t="s">
        <v>101</v>
      </c>
      <c r="D37" t="s">
        <v>218</v>
      </c>
      <c r="E37" t="s">
        <v>218</v>
      </c>
      <c r="F37" t="s">
        <v>218</v>
      </c>
      <c r="G37">
        <v>2018</v>
      </c>
      <c r="H37" t="s">
        <v>218</v>
      </c>
      <c r="I37" t="s">
        <v>218</v>
      </c>
      <c r="J37" t="s">
        <v>218</v>
      </c>
      <c r="K37" t="s">
        <v>218</v>
      </c>
      <c r="L37">
        <v>15.979706390073799</v>
      </c>
      <c r="M37">
        <v>15.979706390073799</v>
      </c>
    </row>
    <row r="38" spans="1:13" x14ac:dyDescent="0.2">
      <c r="A38" t="s">
        <v>217</v>
      </c>
      <c r="B38" t="s">
        <v>5</v>
      </c>
      <c r="C38" t="s">
        <v>106</v>
      </c>
      <c r="D38" t="s">
        <v>218</v>
      </c>
      <c r="E38" t="s">
        <v>218</v>
      </c>
      <c r="F38" t="s">
        <v>218</v>
      </c>
      <c r="G38">
        <v>2018</v>
      </c>
      <c r="H38" t="s">
        <v>218</v>
      </c>
      <c r="I38" t="s">
        <v>218</v>
      </c>
      <c r="J38" t="s">
        <v>218</v>
      </c>
      <c r="K38" t="s">
        <v>218</v>
      </c>
      <c r="L38">
        <v>2.1038855236931102</v>
      </c>
      <c r="M38">
        <v>2.1038855236931102</v>
      </c>
    </row>
    <row r="39" spans="1:13" x14ac:dyDescent="0.2">
      <c r="A39" t="s">
        <v>217</v>
      </c>
      <c r="B39" t="s">
        <v>5</v>
      </c>
      <c r="C39" t="s">
        <v>107</v>
      </c>
      <c r="D39" t="s">
        <v>218</v>
      </c>
      <c r="E39" t="s">
        <v>218</v>
      </c>
      <c r="F39" t="s">
        <v>218</v>
      </c>
      <c r="G39">
        <v>2018</v>
      </c>
      <c r="H39" t="s">
        <v>218</v>
      </c>
      <c r="I39" t="s">
        <v>218</v>
      </c>
      <c r="J39" t="s">
        <v>218</v>
      </c>
      <c r="K39" t="s">
        <v>218</v>
      </c>
      <c r="L39">
        <v>31.749297105278</v>
      </c>
      <c r="M39">
        <v>31.749297105278</v>
      </c>
    </row>
    <row r="40" spans="1:13" x14ac:dyDescent="0.2">
      <c r="A40" t="s">
        <v>217</v>
      </c>
      <c r="B40" t="s">
        <v>5</v>
      </c>
      <c r="C40" t="s">
        <v>108</v>
      </c>
      <c r="D40" t="s">
        <v>218</v>
      </c>
      <c r="E40" t="s">
        <v>218</v>
      </c>
      <c r="F40" t="s">
        <v>218</v>
      </c>
      <c r="G40">
        <v>2018</v>
      </c>
      <c r="H40" t="s">
        <v>218</v>
      </c>
      <c r="I40" t="s">
        <v>218</v>
      </c>
      <c r="J40" t="s">
        <v>218</v>
      </c>
      <c r="K40" t="s">
        <v>218</v>
      </c>
      <c r="L40">
        <v>3.5937966727676098</v>
      </c>
      <c r="M40">
        <v>3.5937966727676098</v>
      </c>
    </row>
    <row r="41" spans="1:13" x14ac:dyDescent="0.2">
      <c r="A41" t="s">
        <v>217</v>
      </c>
      <c r="B41" t="s">
        <v>5</v>
      </c>
      <c r="C41" t="s">
        <v>62</v>
      </c>
      <c r="D41" t="s">
        <v>218</v>
      </c>
      <c r="E41" t="s">
        <v>218</v>
      </c>
      <c r="F41" t="s">
        <v>218</v>
      </c>
      <c r="G41">
        <v>2018</v>
      </c>
      <c r="H41" t="s">
        <v>218</v>
      </c>
      <c r="I41" t="s">
        <v>218</v>
      </c>
      <c r="J41" t="s">
        <v>218</v>
      </c>
      <c r="K41" t="s">
        <v>218</v>
      </c>
      <c r="L41">
        <v>6.16583088597027E-3</v>
      </c>
      <c r="M41">
        <v>6.16583088597027E-3</v>
      </c>
    </row>
    <row r="42" spans="1:13" x14ac:dyDescent="0.2">
      <c r="A42" t="s">
        <v>217</v>
      </c>
      <c r="B42" t="s">
        <v>5</v>
      </c>
      <c r="C42" t="s">
        <v>61</v>
      </c>
      <c r="D42" t="s">
        <v>218</v>
      </c>
      <c r="E42" t="s">
        <v>218</v>
      </c>
      <c r="F42" t="s">
        <v>218</v>
      </c>
      <c r="G42">
        <v>2018</v>
      </c>
      <c r="H42" t="s">
        <v>218</v>
      </c>
      <c r="I42" t="s">
        <v>218</v>
      </c>
      <c r="J42" t="s">
        <v>218</v>
      </c>
      <c r="K42" t="s">
        <v>218</v>
      </c>
      <c r="L42">
        <v>7.2981416865295301E-2</v>
      </c>
      <c r="M42">
        <v>7.2981416865295301E-2</v>
      </c>
    </row>
    <row r="43" spans="1:13" x14ac:dyDescent="0.2">
      <c r="A43" t="s">
        <v>217</v>
      </c>
      <c r="B43" t="s">
        <v>5</v>
      </c>
      <c r="C43" t="s">
        <v>65</v>
      </c>
      <c r="D43" t="s">
        <v>218</v>
      </c>
      <c r="E43" t="s">
        <v>218</v>
      </c>
      <c r="F43" t="s">
        <v>218</v>
      </c>
      <c r="G43">
        <v>2018</v>
      </c>
      <c r="H43" t="s">
        <v>218</v>
      </c>
      <c r="I43" t="s">
        <v>218</v>
      </c>
      <c r="J43" t="s">
        <v>218</v>
      </c>
      <c r="K43" t="s">
        <v>218</v>
      </c>
      <c r="L43">
        <v>69.1233507799856</v>
      </c>
      <c r="M43">
        <v>69.1233507799856</v>
      </c>
    </row>
    <row r="44" spans="1:13" x14ac:dyDescent="0.2">
      <c r="A44" t="s">
        <v>217</v>
      </c>
      <c r="B44" t="s">
        <v>5</v>
      </c>
      <c r="C44" t="s">
        <v>66</v>
      </c>
      <c r="D44" t="s">
        <v>218</v>
      </c>
      <c r="E44" t="s">
        <v>218</v>
      </c>
      <c r="F44" t="s">
        <v>218</v>
      </c>
      <c r="G44">
        <v>2018</v>
      </c>
      <c r="H44" t="s">
        <v>218</v>
      </c>
      <c r="I44" t="s">
        <v>218</v>
      </c>
      <c r="J44" t="s">
        <v>218</v>
      </c>
      <c r="K44" t="s">
        <v>218</v>
      </c>
      <c r="L44">
        <v>29.4554777750959</v>
      </c>
      <c r="M44">
        <v>29.4554777750959</v>
      </c>
    </row>
    <row r="45" spans="1:13" x14ac:dyDescent="0.2">
      <c r="A45" t="s">
        <v>217</v>
      </c>
      <c r="B45" t="s">
        <v>5</v>
      </c>
      <c r="C45" t="s">
        <v>63</v>
      </c>
      <c r="D45" t="s">
        <v>218</v>
      </c>
      <c r="E45" t="s">
        <v>218</v>
      </c>
      <c r="F45" t="s">
        <v>218</v>
      </c>
      <c r="G45">
        <v>2018</v>
      </c>
      <c r="H45" t="s">
        <v>218</v>
      </c>
      <c r="I45" t="s">
        <v>218</v>
      </c>
      <c r="J45" t="s">
        <v>218</v>
      </c>
      <c r="K45" t="s">
        <v>218</v>
      </c>
      <c r="L45">
        <v>4.6243731644776999E-3</v>
      </c>
      <c r="M45">
        <v>4.6243731644776999E-3</v>
      </c>
    </row>
    <row r="46" spans="1:13" x14ac:dyDescent="0.2">
      <c r="A46" t="s">
        <v>217</v>
      </c>
      <c r="B46" t="s">
        <v>5</v>
      </c>
      <c r="C46" t="s">
        <v>68</v>
      </c>
      <c r="D46" t="s">
        <v>218</v>
      </c>
      <c r="E46" t="s">
        <v>218</v>
      </c>
      <c r="F46" t="s">
        <v>218</v>
      </c>
      <c r="G46">
        <v>2018</v>
      </c>
      <c r="H46" t="s">
        <v>218</v>
      </c>
      <c r="I46" t="s">
        <v>218</v>
      </c>
      <c r="J46" t="s">
        <v>218</v>
      </c>
      <c r="K46" t="s">
        <v>218</v>
      </c>
      <c r="L46">
        <v>83.712477385051997</v>
      </c>
      <c r="M46">
        <v>83.712477385051997</v>
      </c>
    </row>
    <row r="47" spans="1:13" x14ac:dyDescent="0.2">
      <c r="A47" t="s">
        <v>217</v>
      </c>
      <c r="B47" t="s">
        <v>5</v>
      </c>
      <c r="C47" t="s">
        <v>72</v>
      </c>
      <c r="D47" t="s">
        <v>218</v>
      </c>
      <c r="E47" t="s">
        <v>218</v>
      </c>
      <c r="F47" t="s">
        <v>218</v>
      </c>
      <c r="G47">
        <v>2018</v>
      </c>
      <c r="H47" t="s">
        <v>218</v>
      </c>
      <c r="I47" t="s">
        <v>218</v>
      </c>
      <c r="J47" t="s">
        <v>218</v>
      </c>
      <c r="K47" t="s">
        <v>218</v>
      </c>
      <c r="L47">
        <v>13.2185328657539</v>
      </c>
      <c r="M47">
        <v>13.2185328657539</v>
      </c>
    </row>
    <row r="48" spans="1:13" x14ac:dyDescent="0.2">
      <c r="A48" t="s">
        <v>217</v>
      </c>
      <c r="B48" t="s">
        <v>5</v>
      </c>
      <c r="C48" t="s">
        <v>67</v>
      </c>
      <c r="D48" t="s">
        <v>218</v>
      </c>
      <c r="E48" t="s">
        <v>218</v>
      </c>
      <c r="F48" t="s">
        <v>218</v>
      </c>
      <c r="G48">
        <v>2018</v>
      </c>
      <c r="H48" t="s">
        <v>218</v>
      </c>
      <c r="I48" t="s">
        <v>218</v>
      </c>
      <c r="J48" t="s">
        <v>218</v>
      </c>
      <c r="K48" t="s">
        <v>218</v>
      </c>
      <c r="L48">
        <v>5.5713611094292901</v>
      </c>
      <c r="M48">
        <v>5.5713611094292901</v>
      </c>
    </row>
    <row r="49" spans="1:13" x14ac:dyDescent="0.2">
      <c r="A49" t="s">
        <v>217</v>
      </c>
      <c r="B49" t="s">
        <v>5</v>
      </c>
      <c r="C49" t="s">
        <v>64</v>
      </c>
      <c r="D49" t="s">
        <v>218</v>
      </c>
      <c r="E49" t="s">
        <v>218</v>
      </c>
      <c r="F49" t="s">
        <v>218</v>
      </c>
      <c r="G49">
        <v>2018</v>
      </c>
      <c r="H49" t="s">
        <v>218</v>
      </c>
      <c r="I49" t="s">
        <v>218</v>
      </c>
      <c r="J49" t="s">
        <v>218</v>
      </c>
      <c r="K49" t="s">
        <v>218</v>
      </c>
      <c r="L49">
        <v>2.6718791353017699</v>
      </c>
      <c r="M49">
        <v>2.6718791353017699</v>
      </c>
    </row>
    <row r="50" spans="1:13" x14ac:dyDescent="0.2">
      <c r="A50" t="s">
        <v>217</v>
      </c>
      <c r="B50" t="s">
        <v>5</v>
      </c>
      <c r="C50" t="s">
        <v>69</v>
      </c>
      <c r="D50" t="s">
        <v>218</v>
      </c>
      <c r="E50" t="s">
        <v>218</v>
      </c>
      <c r="F50" t="s">
        <v>218</v>
      </c>
      <c r="G50">
        <v>2018</v>
      </c>
      <c r="H50" t="s">
        <v>218</v>
      </c>
      <c r="I50" t="s">
        <v>218</v>
      </c>
      <c r="J50" t="s">
        <v>218</v>
      </c>
      <c r="K50" t="s">
        <v>218</v>
      </c>
      <c r="L50">
        <v>2.0038950379403401E-2</v>
      </c>
      <c r="M50">
        <v>2.0038950379403401E-2</v>
      </c>
    </row>
    <row r="51" spans="1:13" x14ac:dyDescent="0.2">
      <c r="A51" t="s">
        <v>217</v>
      </c>
      <c r="B51" t="s">
        <v>5</v>
      </c>
      <c r="C51" t="s">
        <v>70</v>
      </c>
      <c r="D51" t="s">
        <v>218</v>
      </c>
      <c r="E51" t="s">
        <v>218</v>
      </c>
      <c r="F51" t="s">
        <v>218</v>
      </c>
      <c r="G51">
        <v>2018</v>
      </c>
      <c r="H51" t="s">
        <v>218</v>
      </c>
      <c r="I51" t="s">
        <v>218</v>
      </c>
      <c r="J51" t="s">
        <v>218</v>
      </c>
      <c r="K51" t="s">
        <v>218</v>
      </c>
      <c r="L51">
        <v>0.60116851138210203</v>
      </c>
      <c r="M51">
        <v>0.60116851138210203</v>
      </c>
    </row>
    <row r="52" spans="1:13" x14ac:dyDescent="0.2">
      <c r="A52" t="s">
        <v>217</v>
      </c>
      <c r="B52" t="s">
        <v>5</v>
      </c>
      <c r="C52" t="s">
        <v>136</v>
      </c>
      <c r="D52" t="s">
        <v>218</v>
      </c>
      <c r="E52" t="s">
        <v>218</v>
      </c>
      <c r="F52" t="s">
        <v>218</v>
      </c>
      <c r="G52">
        <v>2018</v>
      </c>
      <c r="H52" t="s">
        <v>218</v>
      </c>
      <c r="I52" t="s">
        <v>218</v>
      </c>
      <c r="J52" t="s">
        <v>218</v>
      </c>
      <c r="K52" t="s">
        <v>218</v>
      </c>
      <c r="L52">
        <v>2.0679888499999999</v>
      </c>
      <c r="M52">
        <v>2.0679888499999999</v>
      </c>
    </row>
    <row r="53" spans="1:13" x14ac:dyDescent="0.2">
      <c r="A53" t="s">
        <v>217</v>
      </c>
      <c r="B53" t="s">
        <v>5</v>
      </c>
      <c r="C53" t="s">
        <v>71</v>
      </c>
      <c r="D53" t="s">
        <v>218</v>
      </c>
      <c r="E53" t="s">
        <v>218</v>
      </c>
      <c r="F53" t="s">
        <v>218</v>
      </c>
      <c r="G53">
        <v>2018</v>
      </c>
      <c r="H53" t="s">
        <v>218</v>
      </c>
      <c r="I53" t="s">
        <v>218</v>
      </c>
      <c r="J53" t="s">
        <v>218</v>
      </c>
      <c r="K53" t="s">
        <v>218</v>
      </c>
      <c r="L53">
        <v>0.272838016704185</v>
      </c>
      <c r="M53">
        <v>0.272838016704185</v>
      </c>
    </row>
    <row r="54" spans="1:13" x14ac:dyDescent="0.2">
      <c r="A54" t="s">
        <v>217</v>
      </c>
      <c r="B54" t="s">
        <v>5</v>
      </c>
      <c r="C54" t="s">
        <v>87</v>
      </c>
      <c r="D54" t="s">
        <v>218</v>
      </c>
      <c r="E54" t="s">
        <v>218</v>
      </c>
      <c r="F54" t="s">
        <v>218</v>
      </c>
      <c r="G54">
        <v>2018</v>
      </c>
      <c r="H54" t="s">
        <v>218</v>
      </c>
      <c r="I54" t="s">
        <v>218</v>
      </c>
      <c r="J54" t="s">
        <v>218</v>
      </c>
      <c r="K54" t="s">
        <v>218</v>
      </c>
      <c r="L54">
        <v>5.5740886571593396E-3</v>
      </c>
      <c r="M54">
        <v>5.5740886571593396E-3</v>
      </c>
    </row>
    <row r="55" spans="1:13" x14ac:dyDescent="0.2">
      <c r="A55" t="s">
        <v>217</v>
      </c>
      <c r="B55" t="s">
        <v>5</v>
      </c>
      <c r="C55" t="s">
        <v>86</v>
      </c>
      <c r="D55" t="s">
        <v>218</v>
      </c>
      <c r="E55" t="s">
        <v>218</v>
      </c>
      <c r="F55" t="s">
        <v>218</v>
      </c>
      <c r="G55">
        <v>2018</v>
      </c>
      <c r="H55" t="s">
        <v>218</v>
      </c>
      <c r="I55" t="s">
        <v>218</v>
      </c>
      <c r="J55" t="s">
        <v>218</v>
      </c>
      <c r="K55" t="s">
        <v>218</v>
      </c>
      <c r="L55">
        <v>10.733427957635</v>
      </c>
      <c r="M55">
        <v>10.733427957635</v>
      </c>
    </row>
    <row r="56" spans="1:13" x14ac:dyDescent="0.2">
      <c r="A56" t="s">
        <v>217</v>
      </c>
      <c r="B56" t="s">
        <v>5</v>
      </c>
      <c r="C56" t="s">
        <v>90</v>
      </c>
      <c r="D56" t="s">
        <v>218</v>
      </c>
      <c r="E56" t="s">
        <v>218</v>
      </c>
      <c r="F56" t="s">
        <v>218</v>
      </c>
      <c r="G56">
        <v>2018</v>
      </c>
      <c r="H56" t="s">
        <v>218</v>
      </c>
      <c r="I56" t="s">
        <v>218</v>
      </c>
      <c r="J56" t="s">
        <v>218</v>
      </c>
      <c r="K56" t="s">
        <v>218</v>
      </c>
      <c r="L56">
        <v>40.499061386865897</v>
      </c>
      <c r="M56">
        <v>40.499061386865897</v>
      </c>
    </row>
    <row r="57" spans="1:13" x14ac:dyDescent="0.2">
      <c r="A57" t="s">
        <v>217</v>
      </c>
      <c r="B57" t="s">
        <v>5</v>
      </c>
      <c r="C57" t="s">
        <v>91</v>
      </c>
      <c r="D57" t="s">
        <v>218</v>
      </c>
      <c r="E57" t="s">
        <v>218</v>
      </c>
      <c r="F57" t="s">
        <v>218</v>
      </c>
      <c r="G57">
        <v>2018</v>
      </c>
      <c r="H57" t="s">
        <v>218</v>
      </c>
      <c r="I57" t="s">
        <v>218</v>
      </c>
      <c r="J57" t="s">
        <v>218</v>
      </c>
      <c r="K57" t="s">
        <v>218</v>
      </c>
      <c r="L57">
        <v>21.301900051609099</v>
      </c>
      <c r="M57">
        <v>21.301900051609099</v>
      </c>
    </row>
    <row r="58" spans="1:13" x14ac:dyDescent="0.2">
      <c r="A58" t="s">
        <v>217</v>
      </c>
      <c r="B58" t="s">
        <v>5</v>
      </c>
      <c r="C58" t="s">
        <v>88</v>
      </c>
      <c r="D58" t="s">
        <v>218</v>
      </c>
      <c r="E58" t="s">
        <v>218</v>
      </c>
      <c r="F58" t="s">
        <v>218</v>
      </c>
      <c r="G58">
        <v>2018</v>
      </c>
      <c r="H58" t="s">
        <v>218</v>
      </c>
      <c r="I58" t="s">
        <v>218</v>
      </c>
      <c r="J58" t="s">
        <v>218</v>
      </c>
      <c r="K58" t="s">
        <v>218</v>
      </c>
      <c r="L58">
        <v>1.8580295523864499E-3</v>
      </c>
      <c r="M58">
        <v>1.8580295523864499E-3</v>
      </c>
    </row>
    <row r="59" spans="1:13" x14ac:dyDescent="0.2">
      <c r="A59" t="s">
        <v>217</v>
      </c>
      <c r="B59" t="s">
        <v>5</v>
      </c>
      <c r="C59" t="s">
        <v>93</v>
      </c>
      <c r="D59" t="s">
        <v>218</v>
      </c>
      <c r="E59" t="s">
        <v>218</v>
      </c>
      <c r="F59" t="s">
        <v>218</v>
      </c>
      <c r="G59">
        <v>2018</v>
      </c>
      <c r="H59" t="s">
        <v>218</v>
      </c>
      <c r="I59" t="s">
        <v>218</v>
      </c>
      <c r="J59" t="s">
        <v>218</v>
      </c>
      <c r="K59" t="s">
        <v>218</v>
      </c>
      <c r="L59">
        <v>416.13689599283401</v>
      </c>
      <c r="M59">
        <v>416.13689599283401</v>
      </c>
    </row>
    <row r="60" spans="1:13" x14ac:dyDescent="0.2">
      <c r="A60" t="s">
        <v>217</v>
      </c>
      <c r="B60" t="s">
        <v>5</v>
      </c>
      <c r="C60" t="s">
        <v>97</v>
      </c>
      <c r="D60" t="s">
        <v>218</v>
      </c>
      <c r="E60" t="s">
        <v>218</v>
      </c>
      <c r="F60" t="s">
        <v>218</v>
      </c>
      <c r="G60">
        <v>2018</v>
      </c>
      <c r="H60" t="s">
        <v>218</v>
      </c>
      <c r="I60" t="s">
        <v>218</v>
      </c>
      <c r="J60" t="s">
        <v>218</v>
      </c>
      <c r="K60" t="s">
        <v>218</v>
      </c>
      <c r="L60">
        <v>1.88961605477702</v>
      </c>
      <c r="M60">
        <v>1.88961605477702</v>
      </c>
    </row>
    <row r="61" spans="1:13" x14ac:dyDescent="0.2">
      <c r="A61" t="s">
        <v>217</v>
      </c>
      <c r="B61" t="s">
        <v>5</v>
      </c>
      <c r="C61" t="s">
        <v>92</v>
      </c>
      <c r="D61" t="s">
        <v>218</v>
      </c>
      <c r="E61" t="s">
        <v>218</v>
      </c>
      <c r="F61" t="s">
        <v>218</v>
      </c>
      <c r="G61">
        <v>2018</v>
      </c>
      <c r="H61" t="s">
        <v>218</v>
      </c>
      <c r="I61" t="s">
        <v>218</v>
      </c>
      <c r="J61" t="s">
        <v>218</v>
      </c>
      <c r="K61" t="s">
        <v>218</v>
      </c>
      <c r="L61">
        <v>228.51307179285001</v>
      </c>
      <c r="M61">
        <v>228.51307179285001</v>
      </c>
    </row>
    <row r="62" spans="1:13" x14ac:dyDescent="0.2">
      <c r="A62" t="s">
        <v>217</v>
      </c>
      <c r="B62" t="s">
        <v>5</v>
      </c>
      <c r="C62" t="s">
        <v>89</v>
      </c>
      <c r="D62" t="s">
        <v>218</v>
      </c>
      <c r="E62" t="s">
        <v>218</v>
      </c>
      <c r="F62" t="s">
        <v>218</v>
      </c>
      <c r="G62">
        <v>2018</v>
      </c>
      <c r="H62" t="s">
        <v>218</v>
      </c>
      <c r="I62" t="s">
        <v>218</v>
      </c>
      <c r="J62" t="s">
        <v>218</v>
      </c>
      <c r="K62" t="s">
        <v>218</v>
      </c>
      <c r="L62">
        <v>7.6193704278352996</v>
      </c>
      <c r="M62">
        <v>7.6193704278352996</v>
      </c>
    </row>
    <row r="63" spans="1:13" x14ac:dyDescent="0.2">
      <c r="A63" t="s">
        <v>217</v>
      </c>
      <c r="B63" t="s">
        <v>5</v>
      </c>
      <c r="C63" t="s">
        <v>94</v>
      </c>
      <c r="D63" t="s">
        <v>218</v>
      </c>
      <c r="E63" t="s">
        <v>218</v>
      </c>
      <c r="F63" t="s">
        <v>218</v>
      </c>
      <c r="G63">
        <v>2018</v>
      </c>
      <c r="H63" t="s">
        <v>218</v>
      </c>
      <c r="I63" t="s">
        <v>218</v>
      </c>
      <c r="J63" t="s">
        <v>218</v>
      </c>
      <c r="K63" t="s">
        <v>218</v>
      </c>
      <c r="L63">
        <v>1.18913891352733</v>
      </c>
      <c r="M63">
        <v>1.18913891352733</v>
      </c>
    </row>
    <row r="64" spans="1:13" x14ac:dyDescent="0.2">
      <c r="A64" t="s">
        <v>217</v>
      </c>
      <c r="B64" t="s">
        <v>5</v>
      </c>
      <c r="C64" t="s">
        <v>95</v>
      </c>
      <c r="D64" t="s">
        <v>218</v>
      </c>
      <c r="E64" t="s">
        <v>218</v>
      </c>
      <c r="F64" t="s">
        <v>218</v>
      </c>
      <c r="G64">
        <v>2018</v>
      </c>
      <c r="H64" t="s">
        <v>218</v>
      </c>
      <c r="I64" t="s">
        <v>218</v>
      </c>
      <c r="J64" t="s">
        <v>218</v>
      </c>
      <c r="K64" t="s">
        <v>218</v>
      </c>
      <c r="L64">
        <v>29.897144760948802</v>
      </c>
      <c r="M64">
        <v>29.897144760948802</v>
      </c>
    </row>
    <row r="65" spans="1:13" x14ac:dyDescent="0.2">
      <c r="A65" t="s">
        <v>217</v>
      </c>
      <c r="B65" t="s">
        <v>5</v>
      </c>
      <c r="C65" t="s">
        <v>219</v>
      </c>
      <c r="D65" t="s">
        <v>218</v>
      </c>
      <c r="E65" t="s">
        <v>218</v>
      </c>
      <c r="F65" t="s">
        <v>218</v>
      </c>
      <c r="G65">
        <v>2018</v>
      </c>
      <c r="H65" t="s">
        <v>218</v>
      </c>
      <c r="I65" t="s">
        <v>218</v>
      </c>
      <c r="J65" t="s">
        <v>218</v>
      </c>
      <c r="K65" t="s">
        <v>218</v>
      </c>
      <c r="L65">
        <v>7.6635172100000002</v>
      </c>
      <c r="M65">
        <v>7.6635172100000002</v>
      </c>
    </row>
    <row r="66" spans="1:13" x14ac:dyDescent="0.2">
      <c r="A66" t="s">
        <v>217</v>
      </c>
      <c r="B66" t="s">
        <v>5</v>
      </c>
      <c r="C66" t="s">
        <v>96</v>
      </c>
      <c r="D66" t="s">
        <v>218</v>
      </c>
      <c r="E66" t="s">
        <v>218</v>
      </c>
      <c r="F66" t="s">
        <v>218</v>
      </c>
      <c r="G66">
        <v>2018</v>
      </c>
      <c r="H66" t="s">
        <v>218</v>
      </c>
      <c r="I66" t="s">
        <v>218</v>
      </c>
      <c r="J66" t="s">
        <v>218</v>
      </c>
      <c r="K66" t="s">
        <v>218</v>
      </c>
      <c r="L66">
        <v>0.90114433290742701</v>
      </c>
      <c r="M66">
        <v>0.90114433290742701</v>
      </c>
    </row>
    <row r="67" spans="1:13" x14ac:dyDescent="0.2">
      <c r="A67" t="s">
        <v>217</v>
      </c>
      <c r="B67" t="s">
        <v>5</v>
      </c>
      <c r="C67" t="s">
        <v>112</v>
      </c>
      <c r="D67" t="s">
        <v>218</v>
      </c>
      <c r="E67" t="s">
        <v>218</v>
      </c>
      <c r="F67" t="s">
        <v>218</v>
      </c>
      <c r="G67">
        <v>2018</v>
      </c>
      <c r="H67" t="s">
        <v>218</v>
      </c>
      <c r="I67" t="s">
        <v>218</v>
      </c>
      <c r="J67" t="s">
        <v>218</v>
      </c>
      <c r="K67" t="s">
        <v>218</v>
      </c>
      <c r="L67">
        <v>5.5128491828853E-3</v>
      </c>
      <c r="M67">
        <v>5.5128491828853E-3</v>
      </c>
    </row>
    <row r="68" spans="1:13" x14ac:dyDescent="0.2">
      <c r="A68" t="s">
        <v>217</v>
      </c>
      <c r="B68" t="s">
        <v>5</v>
      </c>
      <c r="C68" t="s">
        <v>111</v>
      </c>
      <c r="D68" t="s">
        <v>218</v>
      </c>
      <c r="E68" t="s">
        <v>218</v>
      </c>
      <c r="F68" t="s">
        <v>218</v>
      </c>
      <c r="G68">
        <v>2018</v>
      </c>
      <c r="H68" t="s">
        <v>218</v>
      </c>
      <c r="I68" t="s">
        <v>218</v>
      </c>
      <c r="J68" t="s">
        <v>218</v>
      </c>
      <c r="K68" t="s">
        <v>218</v>
      </c>
      <c r="L68">
        <v>3.0969808497153899</v>
      </c>
      <c r="M68">
        <v>3.0969808497153899</v>
      </c>
    </row>
    <row r="69" spans="1:13" x14ac:dyDescent="0.2">
      <c r="A69" t="s">
        <v>217</v>
      </c>
      <c r="B69" t="s">
        <v>5</v>
      </c>
      <c r="C69" t="s">
        <v>115</v>
      </c>
      <c r="D69" t="s">
        <v>218</v>
      </c>
      <c r="E69" t="s">
        <v>218</v>
      </c>
      <c r="F69" t="s">
        <v>218</v>
      </c>
      <c r="G69">
        <v>2018</v>
      </c>
      <c r="H69" t="s">
        <v>218</v>
      </c>
      <c r="I69" t="s">
        <v>218</v>
      </c>
      <c r="J69" t="s">
        <v>218</v>
      </c>
      <c r="K69" t="s">
        <v>218</v>
      </c>
      <c r="L69">
        <v>33.356458729654499</v>
      </c>
      <c r="M69">
        <v>33.356458729654499</v>
      </c>
    </row>
    <row r="70" spans="1:13" x14ac:dyDescent="0.2">
      <c r="A70" t="s">
        <v>217</v>
      </c>
      <c r="B70" t="s">
        <v>5</v>
      </c>
      <c r="C70" t="s">
        <v>116</v>
      </c>
      <c r="D70" t="s">
        <v>218</v>
      </c>
      <c r="E70" t="s">
        <v>218</v>
      </c>
      <c r="F70" t="s">
        <v>218</v>
      </c>
      <c r="G70">
        <v>2018</v>
      </c>
      <c r="H70" t="s">
        <v>218</v>
      </c>
      <c r="I70" t="s">
        <v>218</v>
      </c>
      <c r="J70" t="s">
        <v>218</v>
      </c>
      <c r="K70" t="s">
        <v>218</v>
      </c>
      <c r="L70">
        <v>13.704253962505</v>
      </c>
      <c r="M70">
        <v>13.704253962505</v>
      </c>
    </row>
    <row r="71" spans="1:13" x14ac:dyDescent="0.2">
      <c r="A71" t="s">
        <v>217</v>
      </c>
      <c r="B71" t="s">
        <v>5</v>
      </c>
      <c r="C71" t="s">
        <v>113</v>
      </c>
      <c r="D71" t="s">
        <v>218</v>
      </c>
      <c r="E71" t="s">
        <v>218</v>
      </c>
      <c r="F71" t="s">
        <v>218</v>
      </c>
      <c r="G71">
        <v>2018</v>
      </c>
      <c r="H71" t="s">
        <v>218</v>
      </c>
      <c r="I71" t="s">
        <v>218</v>
      </c>
      <c r="J71" t="s">
        <v>218</v>
      </c>
      <c r="K71" t="s">
        <v>218</v>
      </c>
      <c r="L71">
        <v>5.5128491828853E-3</v>
      </c>
      <c r="M71">
        <v>5.5128491828853E-3</v>
      </c>
    </row>
    <row r="72" spans="1:13" x14ac:dyDescent="0.2">
      <c r="A72" t="s">
        <v>217</v>
      </c>
      <c r="B72" t="s">
        <v>5</v>
      </c>
      <c r="C72" t="s">
        <v>118</v>
      </c>
      <c r="D72" t="s">
        <v>218</v>
      </c>
      <c r="E72" t="s">
        <v>218</v>
      </c>
      <c r="F72" t="s">
        <v>218</v>
      </c>
      <c r="G72">
        <v>2018</v>
      </c>
      <c r="H72" t="s">
        <v>218</v>
      </c>
      <c r="I72" t="s">
        <v>218</v>
      </c>
      <c r="J72" t="s">
        <v>218</v>
      </c>
      <c r="K72" t="s">
        <v>218</v>
      </c>
      <c r="L72">
        <v>113.466977915671</v>
      </c>
      <c r="M72">
        <v>113.466977915671</v>
      </c>
    </row>
    <row r="73" spans="1:13" x14ac:dyDescent="0.2">
      <c r="A73" t="s">
        <v>217</v>
      </c>
      <c r="B73" t="s">
        <v>5</v>
      </c>
      <c r="C73" t="s">
        <v>122</v>
      </c>
      <c r="D73" t="s">
        <v>218</v>
      </c>
      <c r="E73" t="s">
        <v>218</v>
      </c>
      <c r="F73" t="s">
        <v>218</v>
      </c>
      <c r="G73">
        <v>2018</v>
      </c>
      <c r="H73" t="s">
        <v>218</v>
      </c>
      <c r="I73" t="s">
        <v>218</v>
      </c>
      <c r="J73" t="s">
        <v>218</v>
      </c>
      <c r="K73" t="s">
        <v>218</v>
      </c>
      <c r="L73">
        <v>0.52372067237410302</v>
      </c>
      <c r="M73">
        <v>0.52372067237410302</v>
      </c>
    </row>
    <row r="74" spans="1:13" x14ac:dyDescent="0.2">
      <c r="A74" t="s">
        <v>217</v>
      </c>
      <c r="B74" t="s">
        <v>5</v>
      </c>
      <c r="C74" t="s">
        <v>117</v>
      </c>
      <c r="D74" t="s">
        <v>218</v>
      </c>
      <c r="E74" t="s">
        <v>218</v>
      </c>
      <c r="F74" t="s">
        <v>218</v>
      </c>
      <c r="G74">
        <v>2018</v>
      </c>
      <c r="H74" t="s">
        <v>218</v>
      </c>
      <c r="I74" t="s">
        <v>218</v>
      </c>
      <c r="J74" t="s">
        <v>218</v>
      </c>
      <c r="K74" t="s">
        <v>218</v>
      </c>
      <c r="L74">
        <v>503.83458498036998</v>
      </c>
      <c r="M74">
        <v>503.83458498036998</v>
      </c>
    </row>
    <row r="75" spans="1:13" x14ac:dyDescent="0.2">
      <c r="A75" t="s">
        <v>217</v>
      </c>
      <c r="B75" t="s">
        <v>5</v>
      </c>
      <c r="C75" t="s">
        <v>114</v>
      </c>
      <c r="D75" t="s">
        <v>218</v>
      </c>
      <c r="E75" t="s">
        <v>218</v>
      </c>
      <c r="F75" t="s">
        <v>218</v>
      </c>
      <c r="G75">
        <v>2018</v>
      </c>
      <c r="H75" t="s">
        <v>218</v>
      </c>
      <c r="I75" t="s">
        <v>218</v>
      </c>
      <c r="J75" t="s">
        <v>218</v>
      </c>
      <c r="K75" t="s">
        <v>218</v>
      </c>
      <c r="L75">
        <v>15.0488378782107</v>
      </c>
      <c r="M75">
        <v>15.0488378782107</v>
      </c>
    </row>
    <row r="76" spans="1:13" x14ac:dyDescent="0.2">
      <c r="A76" t="s">
        <v>217</v>
      </c>
      <c r="B76" t="s">
        <v>5</v>
      </c>
      <c r="C76" t="s">
        <v>119</v>
      </c>
      <c r="D76" t="s">
        <v>218</v>
      </c>
      <c r="E76" t="s">
        <v>218</v>
      </c>
      <c r="F76" t="s">
        <v>218</v>
      </c>
      <c r="G76">
        <v>2018</v>
      </c>
      <c r="H76" t="s">
        <v>218</v>
      </c>
      <c r="I76" t="s">
        <v>218</v>
      </c>
      <c r="J76" t="s">
        <v>218</v>
      </c>
      <c r="K76" t="s">
        <v>218</v>
      </c>
      <c r="L76">
        <v>2.1830882764225801</v>
      </c>
      <c r="M76">
        <v>2.1830882764225801</v>
      </c>
    </row>
    <row r="77" spans="1:13" x14ac:dyDescent="0.2">
      <c r="A77" t="s">
        <v>217</v>
      </c>
      <c r="B77" t="s">
        <v>5</v>
      </c>
      <c r="C77" t="s">
        <v>120</v>
      </c>
      <c r="D77" t="s">
        <v>218</v>
      </c>
      <c r="E77" t="s">
        <v>218</v>
      </c>
      <c r="F77" t="s">
        <v>218</v>
      </c>
      <c r="G77">
        <v>2018</v>
      </c>
      <c r="H77" t="s">
        <v>218</v>
      </c>
      <c r="I77" t="s">
        <v>218</v>
      </c>
      <c r="J77" t="s">
        <v>218</v>
      </c>
      <c r="K77" t="s">
        <v>218</v>
      </c>
      <c r="L77">
        <v>28.445061392622002</v>
      </c>
      <c r="M77">
        <v>28.445061392622002</v>
      </c>
    </row>
    <row r="78" spans="1:13" x14ac:dyDescent="0.2">
      <c r="A78" t="s">
        <v>217</v>
      </c>
      <c r="B78" t="s">
        <v>5</v>
      </c>
      <c r="C78" t="s">
        <v>220</v>
      </c>
      <c r="D78" t="s">
        <v>218</v>
      </c>
      <c r="E78" t="s">
        <v>218</v>
      </c>
      <c r="F78" t="s">
        <v>218</v>
      </c>
      <c r="G78">
        <v>2018</v>
      </c>
      <c r="H78" t="s">
        <v>218</v>
      </c>
      <c r="I78" t="s">
        <v>218</v>
      </c>
      <c r="J78" t="s">
        <v>218</v>
      </c>
      <c r="K78" t="s">
        <v>218</v>
      </c>
      <c r="L78">
        <v>7.2442972899999996</v>
      </c>
      <c r="M78">
        <v>7.2442972899999996</v>
      </c>
    </row>
    <row r="79" spans="1:13" x14ac:dyDescent="0.2">
      <c r="A79" t="s">
        <v>217</v>
      </c>
      <c r="B79" t="s">
        <v>5</v>
      </c>
      <c r="C79" t="s">
        <v>121</v>
      </c>
      <c r="D79" t="s">
        <v>218</v>
      </c>
      <c r="E79" t="s">
        <v>218</v>
      </c>
      <c r="F79" t="s">
        <v>218</v>
      </c>
      <c r="G79">
        <v>2018</v>
      </c>
      <c r="H79" t="s">
        <v>218</v>
      </c>
      <c r="I79" t="s">
        <v>218</v>
      </c>
      <c r="J79" t="s">
        <v>218</v>
      </c>
      <c r="K79" t="s">
        <v>218</v>
      </c>
      <c r="L79">
        <v>3.5144413540893802</v>
      </c>
      <c r="M79">
        <v>3.5144413540893802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P13"/>
  <sheetViews>
    <sheetView workbookViewId="0"/>
  </sheetViews>
  <sheetFormatPr defaultColWidth="9.140625" defaultRowHeight="15" x14ac:dyDescent="0.2"/>
  <cols>
    <col min="1" max="1" width="16.140625" style="14" customWidth="1"/>
    <col min="2" max="2" width="27.140625" style="14" customWidth="1"/>
    <col min="3" max="3" width="9.85546875" style="14" customWidth="1"/>
    <col min="4" max="5" width="6.28515625" style="14" customWidth="1"/>
    <col min="6" max="6" width="7.42578125" style="14" customWidth="1"/>
    <col min="7" max="7" width="19" style="14" customWidth="1"/>
    <col min="8" max="8" width="56.85546875" style="14" customWidth="1"/>
    <col min="9" max="9" width="87.28515625" style="14" bestFit="1" customWidth="1"/>
    <col min="10" max="10" width="6.7109375" style="14" customWidth="1"/>
    <col min="11" max="13" width="5.85546875" style="14" customWidth="1"/>
    <col min="14" max="14" width="27.5703125" style="14" customWidth="1"/>
    <col min="15" max="15" width="70.42578125" style="14" customWidth="1"/>
    <col min="16" max="16" width="99.28515625" style="14" bestFit="1" customWidth="1"/>
    <col min="17" max="16384" width="9.140625" style="13"/>
  </cols>
  <sheetData>
    <row r="1" spans="1:16" ht="21" x14ac:dyDescent="0.2">
      <c r="A1" s="1" t="s">
        <v>47</v>
      </c>
      <c r="B1" s="13"/>
    </row>
    <row r="2" spans="1:16" ht="21" x14ac:dyDescent="0.2">
      <c r="A2" s="1"/>
      <c r="B2" s="13"/>
    </row>
    <row r="3" spans="1:16" x14ac:dyDescent="0.2">
      <c r="A3" s="2" t="s">
        <v>16</v>
      </c>
      <c r="B3" s="14" t="s">
        <v>22</v>
      </c>
      <c r="C3" s="13"/>
    </row>
    <row r="4" spans="1:16" x14ac:dyDescent="0.2">
      <c r="A4" s="2" t="s">
        <v>17</v>
      </c>
      <c r="B4" s="3" t="s">
        <v>46</v>
      </c>
      <c r="C4" s="1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6" ht="51.75" customHeight="1" x14ac:dyDescent="0.2">
      <c r="A5" s="2" t="s">
        <v>18</v>
      </c>
      <c r="B5" s="15"/>
      <c r="C5" s="13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6" x14ac:dyDescent="0.2">
      <c r="A6" s="2" t="s">
        <v>19</v>
      </c>
      <c r="B6" s="16">
        <v>43437</v>
      </c>
      <c r="C6" s="13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6" x14ac:dyDescent="0.2">
      <c r="A7" s="2" t="s">
        <v>20</v>
      </c>
      <c r="B7" s="16" t="s">
        <v>23</v>
      </c>
      <c r="C7" s="13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6" x14ac:dyDescent="0.2">
      <c r="A8" s="4" t="s">
        <v>21</v>
      </c>
      <c r="B8" s="17" t="s">
        <v>24</v>
      </c>
      <c r="C8" s="17"/>
      <c r="D8" s="17"/>
      <c r="E8" s="17"/>
      <c r="F8" s="17"/>
      <c r="G8" s="17"/>
      <c r="H8" s="17"/>
      <c r="I8" s="17"/>
      <c r="J8" s="13"/>
      <c r="K8" s="13"/>
      <c r="L8" s="13"/>
      <c r="M8" s="13"/>
      <c r="N8" s="13"/>
      <c r="O8" s="13"/>
      <c r="P8" s="13"/>
    </row>
    <row r="9" spans="1:16" x14ac:dyDescent="0.2">
      <c r="I9" s="13"/>
      <c r="J9" s="13"/>
      <c r="K9" s="13"/>
      <c r="L9" s="13"/>
      <c r="M9" s="13"/>
      <c r="N9" s="13"/>
    </row>
    <row r="10" spans="1:16" x14ac:dyDescent="0.2">
      <c r="I10" s="13"/>
      <c r="J10" s="13"/>
      <c r="K10" s="13"/>
      <c r="L10" s="13"/>
      <c r="M10" s="13"/>
      <c r="N10" s="13"/>
    </row>
    <row r="11" spans="1:16" ht="18.75" x14ac:dyDescent="0.2">
      <c r="A11" s="10" t="s">
        <v>42</v>
      </c>
      <c r="B11" s="11"/>
      <c r="I11" s="13"/>
      <c r="J11" s="13"/>
      <c r="K11" s="13"/>
      <c r="L11" s="13"/>
      <c r="M11" s="13"/>
      <c r="N11" s="13"/>
    </row>
    <row r="12" spans="1:16" x14ac:dyDescent="0.2">
      <c r="A12" s="12"/>
      <c r="B12" s="18" t="s">
        <v>40</v>
      </c>
    </row>
    <row r="13" spans="1:16" x14ac:dyDescent="0.2">
      <c r="A13" s="9"/>
      <c r="B13" s="19" t="s">
        <v>41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9389629810485"/>
  </sheetPr>
  <dimension ref="B1:T56"/>
  <sheetViews>
    <sheetView zoomScale="90" zoomScaleNormal="145" workbookViewId="0">
      <selection activeCell="F17" sqref="F17"/>
    </sheetView>
  </sheetViews>
  <sheetFormatPr defaultRowHeight="15" x14ac:dyDescent="0.2"/>
  <cols>
    <col min="1" max="1" width="9.140625" style="24"/>
    <col min="2" max="2" width="24.28515625" style="24" customWidth="1"/>
    <col min="3" max="3" width="10" style="24" bestFit="1" customWidth="1"/>
    <col min="4" max="4" width="9.140625" style="24"/>
    <col min="5" max="5" width="23.42578125" style="24" customWidth="1"/>
    <col min="6" max="18" width="9.140625" style="24"/>
    <col min="19" max="19" width="9" style="24" bestFit="1" customWidth="1"/>
    <col min="20" max="20" width="10" style="24" bestFit="1" customWidth="1"/>
    <col min="21" max="16384" width="9.140625" style="24"/>
  </cols>
  <sheetData>
    <row r="1" spans="2:20" ht="21" x14ac:dyDescent="0.2">
      <c r="B1" s="97" t="s">
        <v>326</v>
      </c>
    </row>
    <row r="3" spans="2:20" x14ac:dyDescent="0.2">
      <c r="B3" s="20" t="s">
        <v>318</v>
      </c>
      <c r="M3" s="118" t="s">
        <v>403</v>
      </c>
      <c r="N3"/>
      <c r="O3"/>
      <c r="P3"/>
      <c r="Q3"/>
      <c r="R3"/>
      <c r="S3"/>
      <c r="T3"/>
    </row>
    <row r="4" spans="2:20" ht="15.75" thickBot="1" x14ac:dyDescent="0.25">
      <c r="B4" s="8" t="s">
        <v>319</v>
      </c>
      <c r="C4" s="8" t="s">
        <v>1</v>
      </c>
      <c r="D4" s="8" t="s">
        <v>320</v>
      </c>
      <c r="E4" s="8" t="s">
        <v>321</v>
      </c>
      <c r="F4" s="8">
        <v>2018</v>
      </c>
      <c r="G4" s="8">
        <v>2030</v>
      </c>
      <c r="H4" s="8">
        <v>2040</v>
      </c>
      <c r="I4" s="8">
        <v>2050</v>
      </c>
      <c r="J4" s="8">
        <v>0</v>
      </c>
      <c r="M4" s="119" t="s">
        <v>404</v>
      </c>
      <c r="N4" s="119" t="s">
        <v>0</v>
      </c>
      <c r="O4" s="119" t="s">
        <v>1</v>
      </c>
      <c r="P4" s="119" t="s">
        <v>2</v>
      </c>
      <c r="Q4" s="120" t="str">
        <f>IF(Regions!C$3&lt;&gt;"",Regions!C$3,"*")</f>
        <v>IE</v>
      </c>
      <c r="R4" s="120" t="str">
        <f>IF(Regions!D$3&lt;&gt;"",Regions!D$3,"*")</f>
        <v>National</v>
      </c>
      <c r="S4" s="121" t="s">
        <v>6</v>
      </c>
      <c r="T4" s="121" t="s">
        <v>320</v>
      </c>
    </row>
    <row r="5" spans="2:20" customFormat="1" x14ac:dyDescent="0.2">
      <c r="B5" s="98" t="s">
        <v>325</v>
      </c>
      <c r="Q5" t="s">
        <v>463</v>
      </c>
      <c r="R5" t="str">
        <f>Q5</f>
        <v>OUT</v>
      </c>
      <c r="S5" t="s">
        <v>324</v>
      </c>
      <c r="T5" t="s">
        <v>402</v>
      </c>
    </row>
    <row r="6" spans="2:20" x14ac:dyDescent="0.2">
      <c r="B6" s="24" t="s">
        <v>295</v>
      </c>
      <c r="C6" s="24" t="s">
        <v>327</v>
      </c>
      <c r="D6" s="24" t="s">
        <v>324</v>
      </c>
      <c r="E6" s="24" t="s">
        <v>137</v>
      </c>
      <c r="F6" s="99">
        <f>MAX(0,1-(1/AVERAGEIFS(COP!$L$2:$L$500,COP!$C$2:$C$500,'Ambient Heat'!$B6,COP!$G$2:$G$500,'Ambient Heat'!F$4,COP!$D$2:$D$500,"RSDSH*")))</f>
        <v>0.67428790394686389</v>
      </c>
      <c r="G6" s="99">
        <f>MAX(0,1-(1/AVERAGEIFS(COP!$L$2:$L$500,COP!$C$2:$C$500,'Ambient Heat'!$B6,COP!$G$2:$G$500,'Ambient Heat'!G$4,COP!$D$2:$D$500,"RSDSH*")))</f>
        <v>0.69464490995018591</v>
      </c>
      <c r="H6" s="99">
        <f>MAX(0,1-(1/AVERAGEIFS(COP!$L$2:$L$500,COP!$C$2:$C$500,'Ambient Heat'!$B6,COP!$G$2:$G$500,'Ambient Heat'!H$4,COP!$D$2:$D$500,"RSDSH*")))</f>
        <v>0.73590911130826742</v>
      </c>
      <c r="I6" s="99">
        <f>MAX(0,1-(1/AVERAGEIFS(COP!$L$2:$L$500,COP!$C$2:$C$500,'Ambient Heat'!$B6,COP!$G$2:$G$500,'Ambient Heat'!I$4,COP!$D$2:$D$500,"RSDSH*")))</f>
        <v>0.7557159279601473</v>
      </c>
      <c r="J6" s="24">
        <v>5</v>
      </c>
    </row>
    <row r="7" spans="2:20" x14ac:dyDescent="0.2">
      <c r="B7" s="24" t="s">
        <v>285</v>
      </c>
      <c r="C7" s="24" t="s">
        <v>327</v>
      </c>
      <c r="D7" s="24" t="s">
        <v>324</v>
      </c>
      <c r="E7" s="24" t="s">
        <v>137</v>
      </c>
      <c r="F7" s="99">
        <f>MAX(0,1-(1/AVERAGEIFS(COP!$L$2:$L$500,COP!$C$2:$C$500,'Ambient Heat'!$B7,COP!$G$2:$G$500,'Ambient Heat'!F$4,COP!$D$2:$D$500,"RSDSH*")))</f>
        <v>0.67428790394686389</v>
      </c>
      <c r="G7" s="99">
        <f>MAX(0,1-(1/AVERAGEIFS(COP!$L$2:$L$500,COP!$C$2:$C$500,'Ambient Heat'!$B7,COP!$G$2:$G$500,'Ambient Heat'!G$4,COP!$D$2:$D$500,"RSDSH*")))</f>
        <v>0.69464490995018591</v>
      </c>
      <c r="H7" s="99">
        <f>MAX(0,1-(1/AVERAGEIFS(COP!$L$2:$L$500,COP!$C$2:$C$500,'Ambient Heat'!$B7,COP!$G$2:$G$500,'Ambient Heat'!H$4,COP!$D$2:$D$500,"RSDSH*")))</f>
        <v>0.73590911130826742</v>
      </c>
      <c r="I7" s="99">
        <f>MAX(0,1-(1/AVERAGEIFS(COP!$L$2:$L$500,COP!$C$2:$C$500,'Ambient Heat'!$B7,COP!$G$2:$G$500,'Ambient Heat'!I$4,COP!$D$2:$D$500,"RSDSH*")))</f>
        <v>0.7557159279601473</v>
      </c>
      <c r="J7" s="24">
        <v>5</v>
      </c>
    </row>
    <row r="8" spans="2:20" x14ac:dyDescent="0.2">
      <c r="B8" s="24" t="s">
        <v>296</v>
      </c>
      <c r="C8" s="24" t="s">
        <v>327</v>
      </c>
      <c r="D8" s="24" t="s">
        <v>324</v>
      </c>
      <c r="E8" s="24" t="s">
        <v>137</v>
      </c>
      <c r="F8" s="99">
        <f>MAX(0,1-(1/AVERAGEIFS(COP!$L$2:$L$500,COP!$C$2:$C$500,'Ambient Heat'!$B8,COP!$G$2:$G$500,'Ambient Heat'!F$4,COP!$D$2:$D$500,"RSDSH*")))</f>
        <v>0.67428790394686389</v>
      </c>
      <c r="G8" s="99">
        <f>MAX(0,1-(1/AVERAGEIFS(COP!$L$2:$L$500,COP!$C$2:$C$500,'Ambient Heat'!$B8,COP!$G$2:$G$500,'Ambient Heat'!G$4,COP!$D$2:$D$500,"RSDSH*")))</f>
        <v>0.70389809449714913</v>
      </c>
      <c r="H8" s="99">
        <f>MAX(0,1-(1/AVERAGEIFS(COP!$L$2:$L$500,COP!$C$2:$C$500,'Ambient Heat'!$B8,COP!$G$2:$G$500,'Ambient Heat'!H$4,COP!$D$2:$D$500,"RSDSH*")))</f>
        <v>0.73590911130826742</v>
      </c>
      <c r="I8" s="99">
        <f>MAX(0,1-(1/AVERAGEIFS(COP!$L$2:$L$500,COP!$C$2:$C$500,'Ambient Heat'!$B8,COP!$G$2:$G$500,'Ambient Heat'!I$4,COP!$D$2:$D$500,"RSDSH*")))</f>
        <v>0.7557159279601473</v>
      </c>
      <c r="J8" s="24">
        <v>5</v>
      </c>
    </row>
    <row r="9" spans="2:20" x14ac:dyDescent="0.2">
      <c r="B9" s="24" t="s">
        <v>304</v>
      </c>
      <c r="C9" s="24" t="s">
        <v>327</v>
      </c>
      <c r="D9" s="24" t="s">
        <v>324</v>
      </c>
      <c r="E9" s="24" t="s">
        <v>137</v>
      </c>
      <c r="F9" s="99">
        <f>MAX(0,1-(1/AVERAGEIFS(COP!$L$2:$L$500,COP!$C$2:$C$500,'Ambient Heat'!$B9,COP!$G$2:$G$500,'Ambient Heat'!F$4,COP!$D$2:$D$500,"RSDSH*")))</f>
        <v>0.67428790394686389</v>
      </c>
      <c r="G9" s="99">
        <f>MAX(0,1-(1/AVERAGEIFS(COP!$L$2:$L$500,COP!$C$2:$C$500,'Ambient Heat'!$B9,COP!$G$2:$G$500,'Ambient Heat'!G$4,COP!$D$2:$D$500,"RSDSH*")))</f>
        <v>0.70389809449714913</v>
      </c>
      <c r="H9" s="99">
        <f>MAX(0,1-(1/AVERAGEIFS(COP!$L$2:$L$500,COP!$C$2:$C$500,'Ambient Heat'!$B9,COP!$G$2:$G$500,'Ambient Heat'!H$4,COP!$D$2:$D$500,"RSDSH*")))</f>
        <v>0.73590911130826742</v>
      </c>
      <c r="I9" s="99">
        <f>MAX(0,1-(1/AVERAGEIFS(COP!$L$2:$L$500,COP!$C$2:$C$500,'Ambient Heat'!$B9,COP!$G$2:$G$500,'Ambient Heat'!I$4,COP!$D$2:$D$500,"RSDSH*")))</f>
        <v>0.7557159279601473</v>
      </c>
      <c r="J9" s="24">
        <v>5</v>
      </c>
    </row>
    <row r="10" spans="2:20" x14ac:dyDescent="0.2">
      <c r="B10" s="24" t="s">
        <v>304</v>
      </c>
      <c r="C10" s="24" t="s">
        <v>327</v>
      </c>
      <c r="D10" s="24" t="s">
        <v>402</v>
      </c>
      <c r="E10" s="24" t="s">
        <v>146</v>
      </c>
      <c r="F10" s="99">
        <f>MAX(0,1-(1/AVERAGEIFS(COP!$L$2:$L$500,COP!$C$2:$C$500,'Ambient Heat'!$B9,COP!$G$2:$G$500,'Ambient Heat'!F$4,COP!$D$2:$D$500,"RSDWH*")))</f>
        <v>0.53469700563837708</v>
      </c>
      <c r="G10" s="99">
        <f>MAX(0,1-(1/AVERAGEIFS(COP!$L$2:$L$500,COP!$C$2:$C$500,'Ambient Heat'!$B9,COP!$G$2:$G$500,'Ambient Heat'!G$4,COP!$D$2:$D$500,"RSDWH*")))</f>
        <v>0.57699727785307009</v>
      </c>
      <c r="H10" s="99">
        <f>MAX(0,1-(1/AVERAGEIFS(COP!$L$2:$L$500,COP!$C$2:$C$500,'Ambient Heat'!$B9,COP!$G$2:$G$500,'Ambient Heat'!H$4,COP!$D$2:$D$500,"RSDWH*")))</f>
        <v>0.6227273018689542</v>
      </c>
      <c r="I10" s="99">
        <f>MAX(0,1-(1/AVERAGEIFS(COP!$L$2:$L$500,COP!$C$2:$C$500,'Ambient Heat'!$B9,COP!$G$2:$G$500,'Ambient Heat'!I$4,COP!$D$2:$D$500,"RSDWH*")))</f>
        <v>0.65102275422878275</v>
      </c>
      <c r="J10" s="24">
        <v>5</v>
      </c>
    </row>
    <row r="11" spans="2:20" x14ac:dyDescent="0.2">
      <c r="B11" s="24" t="s">
        <v>297</v>
      </c>
      <c r="C11" s="24" t="s">
        <v>327</v>
      </c>
      <c r="D11" s="24" t="s">
        <v>324</v>
      </c>
      <c r="E11" s="24" t="s">
        <v>137</v>
      </c>
      <c r="F11" s="99">
        <f>MAX(0,1-(1/AVERAGEIFS(COP!$L$2:$L$500,COP!$C$2:$C$500,'Ambient Heat'!$B11,COP!$G$2:$G$500,'Ambient Heat'!F$4,COP!$D$2:$D$500,"RSDSH*")))</f>
        <v>0.70389809449714913</v>
      </c>
      <c r="G11" s="99">
        <f>MAX(0,1-(1/AVERAGEIFS(COP!$L$2:$L$500,COP!$C$2:$C$500,'Ambient Heat'!$B11,COP!$G$2:$G$500,'Ambient Heat'!G$4,COP!$D$2:$D$500,"RSDSH*")))</f>
        <v>0.72081820338302705</v>
      </c>
      <c r="H11" s="99">
        <f>MAX(0,1-(1/AVERAGEIFS(COP!$L$2:$L$500,COP!$C$2:$C$500,'Ambient Heat'!$B11,COP!$G$2:$G$500,'Ambient Heat'!H$4,COP!$D$2:$D$500,"RSDSH*")))</f>
        <v>0.7557159279601473</v>
      </c>
      <c r="I11" s="99">
        <f>MAX(0,1-(1/AVERAGEIFS(COP!$L$2:$L$500,COP!$C$2:$C$500,'Ambient Heat'!$B11,COP!$G$2:$G$500,'Ambient Heat'!I$4,COP!$D$2:$D$500,"RSDSH*")))</f>
        <v>0.78285860263124263</v>
      </c>
      <c r="J11" s="24">
        <v>5</v>
      </c>
    </row>
    <row r="12" spans="2:20" x14ac:dyDescent="0.2">
      <c r="B12" s="24" t="s">
        <v>288</v>
      </c>
      <c r="C12" s="24" t="s">
        <v>327</v>
      </c>
      <c r="D12" s="24" t="s">
        <v>324</v>
      </c>
      <c r="E12" s="24" t="s">
        <v>137</v>
      </c>
      <c r="F12" s="99">
        <f>MAX(0,1-(1/AVERAGEIFS(COP!$L$2:$L$500,COP!$C$2:$C$500,'Ambient Heat'!$B12,COP!$G$2:$G$500,'Ambient Heat'!F$4,COP!$D$2:$D$500,"RSDSH*")))</f>
        <v>0.70389809449714913</v>
      </c>
      <c r="G12" s="99">
        <f>MAX(0,1-(1/AVERAGEIFS(COP!$L$2:$L$500,COP!$C$2:$C$500,'Ambient Heat'!$B12,COP!$G$2:$G$500,'Ambient Heat'!G$4,COP!$D$2:$D$500,"RSDSH*")))</f>
        <v>0.72081820338302705</v>
      </c>
      <c r="H12" s="99">
        <f>MAX(0,1-(1/AVERAGEIFS(COP!$L$2:$L$500,COP!$C$2:$C$500,'Ambient Heat'!$B12,COP!$G$2:$G$500,'Ambient Heat'!H$4,COP!$D$2:$D$500,"RSDSH*")))</f>
        <v>0.7557159279601473</v>
      </c>
      <c r="I12" s="99">
        <f>MAX(0,1-(1/AVERAGEIFS(COP!$L$2:$L$500,COP!$C$2:$C$500,'Ambient Heat'!$B12,COP!$G$2:$G$500,'Ambient Heat'!I$4,COP!$D$2:$D$500,"RSDSH*")))</f>
        <v>0.78285860263124263</v>
      </c>
      <c r="J12" s="24">
        <v>5</v>
      </c>
    </row>
    <row r="13" spans="2:20" x14ac:dyDescent="0.2">
      <c r="B13" s="98" t="s">
        <v>322</v>
      </c>
      <c r="F13" s="99"/>
      <c r="G13" s="99"/>
      <c r="H13" s="99"/>
      <c r="I13" s="99"/>
    </row>
    <row r="14" spans="2:20" x14ac:dyDescent="0.2">
      <c r="B14" s="24" t="s">
        <v>306</v>
      </c>
      <c r="C14" s="24" t="s">
        <v>327</v>
      </c>
      <c r="D14" s="24" t="s">
        <v>324</v>
      </c>
      <c r="E14" s="24" t="s">
        <v>137</v>
      </c>
      <c r="F14" s="99">
        <f>MAX(0,1-(1/AVERAGEIFS(COP!$L$2:$L$500,COP!$C$2:$C$500,'Ambient Heat'!$B14,COP!$G$2:$G$500,'Ambient Heat'!F$4,COP!$D$2:$D$500,"RSDSH*")))</f>
        <v>0.2595050096211281</v>
      </c>
      <c r="G14" s="99">
        <f>MAX(0,1-(1/AVERAGEIFS(COP!$L$2:$L$500,COP!$C$2:$C$500,'Ambient Heat'!$B14,COP!$G$2:$G$500,'Ambient Heat'!G$4,COP!$D$2:$D$500,"RSDSH*")))</f>
        <v>0.31057362964725443</v>
      </c>
      <c r="H14" s="99">
        <f>MAX(0,1-(1/AVERAGEIFS(COP!$L$2:$L$500,COP!$C$2:$C$500,'Ambient Heat'!$B14,COP!$G$2:$G$500,'Ambient Heat'!H$4,COP!$D$2:$D$500,"RSDSH*")))</f>
        <v>0.41195986058148415</v>
      </c>
      <c r="I14" s="99">
        <f>MAX(0,1-(1/AVERAGEIFS(COP!$L$2:$L$500,COP!$C$2:$C$500,'Ambient Heat'!$B14,COP!$G$2:$G$500,'Ambient Heat'!I$4,COP!$D$2:$D$500,"RSDSH*")))</f>
        <v>0.41195986058148415</v>
      </c>
      <c r="J14" s="24">
        <v>5</v>
      </c>
    </row>
    <row r="15" spans="2:20" x14ac:dyDescent="0.2">
      <c r="B15" s="24" t="s">
        <v>306</v>
      </c>
      <c r="C15" s="24" t="s">
        <v>327</v>
      </c>
      <c r="D15" s="24" t="s">
        <v>402</v>
      </c>
      <c r="E15" s="24" t="s">
        <v>146</v>
      </c>
      <c r="F15" s="99">
        <f>MAX(0,1-(1/AVERAGEIFS(COP!$L$2:$L$500,COP!$C$2:$C$500,'Ambient Heat'!$B14,COP!$G$2:$G$500,'Ambient Heat'!F$4,COP!$D$2:$D$500,"RSDWH*")))</f>
        <v>0</v>
      </c>
      <c r="G15" s="99">
        <f>MAX(0,1-(1/AVERAGEIFS(COP!$L$2:$L$500,COP!$C$2:$C$500,'Ambient Heat'!$B14,COP!$G$2:$G$500,'Ambient Heat'!G$4,COP!$D$2:$D$500,"RSDWH*")))</f>
        <v>1.5105185210368188E-2</v>
      </c>
      <c r="H15" s="99">
        <f>MAX(0,1-(1/AVERAGEIFS(COP!$L$2:$L$500,COP!$C$2:$C$500,'Ambient Heat'!$B14,COP!$G$2:$G$500,'Ambient Heat'!H$4,COP!$D$2:$D$500,"RSDWH*")))</f>
        <v>0.15994265797354945</v>
      </c>
      <c r="I15" s="99">
        <f>MAX(0,1-(1/AVERAGEIFS(COP!$L$2:$L$500,COP!$C$2:$C$500,'Ambient Heat'!$B14,COP!$G$2:$G$500,'Ambient Heat'!I$4,COP!$D$2:$D$500,"RSDWH*")))</f>
        <v>0.15994265797354945</v>
      </c>
      <c r="J15" s="24">
        <v>5</v>
      </c>
    </row>
    <row r="16" spans="2:20" x14ac:dyDescent="0.2">
      <c r="B16" s="24" t="s">
        <v>307</v>
      </c>
      <c r="C16" s="24" t="s">
        <v>327</v>
      </c>
      <c r="D16" s="24" t="s">
        <v>324</v>
      </c>
      <c r="E16" s="24" t="s">
        <v>137</v>
      </c>
      <c r="F16" s="99">
        <f>MAX(0,1-(1/AVERAGEIFS(COP!$L$2:$L$500,COP!$C$2:$C$500,'Ambient Heat'!$B16,COP!$G$2:$G$500,'Ambient Heat'!F$4,COP!$D$2:$D$500,"RSDSH*")))</f>
        <v>0.2595050096211281</v>
      </c>
      <c r="G16" s="99">
        <f>MAX(0,1-(1/AVERAGEIFS(COP!$L$2:$L$500,COP!$C$2:$C$500,'Ambient Heat'!$B16,COP!$G$2:$G$500,'Ambient Heat'!G$4,COP!$D$2:$D$500,"RSDSH*")))</f>
        <v>0.28339194479463781</v>
      </c>
      <c r="H16" s="99">
        <f>MAX(0,1-(1/AVERAGEIFS(COP!$L$2:$L$500,COP!$C$2:$C$500,'Ambient Heat'!$B16,COP!$G$2:$G$500,'Ambient Heat'!H$4,COP!$D$2:$D$500,"RSDSH*")))</f>
        <v>0.28339194479463781</v>
      </c>
      <c r="I16" s="99">
        <f>MAX(0,1-(1/AVERAGEIFS(COP!$L$2:$L$500,COP!$C$2:$C$500,'Ambient Heat'!$B16,COP!$G$2:$G$500,'Ambient Heat'!I$4,COP!$D$2:$D$500,"RSDSH*")))</f>
        <v>0.30578594651980706</v>
      </c>
      <c r="J16" s="24">
        <v>5</v>
      </c>
    </row>
    <row r="17" spans="2:10" x14ac:dyDescent="0.2">
      <c r="B17" s="24" t="s">
        <v>307</v>
      </c>
      <c r="C17" s="24" t="s">
        <v>327</v>
      </c>
      <c r="D17" s="24" t="s">
        <v>402</v>
      </c>
      <c r="E17" s="24" t="s">
        <v>146</v>
      </c>
      <c r="F17" s="99">
        <f>MAX(0,1-(1/AVERAGEIFS(COP!$L$2:$L$500,COP!$C$2:$C$500,'Ambient Heat'!$B16,COP!$G$2:$G$500,'Ambient Heat'!F$4,COP!$D$2:$D$500,"RSDWH*")))</f>
        <v>0</v>
      </c>
      <c r="G17" s="99">
        <f>MAX(0,1-(1/AVERAGEIFS(COP!$L$2:$L$500,COP!$C$2:$C$500,'Ambient Heat'!$B16,COP!$G$2:$G$500,'Ambient Heat'!G$4,COP!$D$2:$D$500,"RSDWH*")))</f>
        <v>0</v>
      </c>
      <c r="H17" s="99">
        <f>MAX(0,1-(1/AVERAGEIFS(COP!$L$2:$L$500,COP!$C$2:$C$500,'Ambient Heat'!$B16,COP!$G$2:$G$500,'Ambient Heat'!H$4,COP!$D$2:$D$500,"RSDWH*")))</f>
        <v>0</v>
      </c>
      <c r="I17" s="99">
        <f>MAX(0,1-(1/AVERAGEIFS(COP!$L$2:$L$500,COP!$C$2:$C$500,'Ambient Heat'!$B16,COP!$G$2:$G$500,'Ambient Heat'!I$4,COP!$D$2:$D$500,"RSDWH*")))</f>
        <v>8.2656378854339962E-3</v>
      </c>
      <c r="J17" s="24">
        <v>5</v>
      </c>
    </row>
    <row r="18" spans="2:10" x14ac:dyDescent="0.2">
      <c r="B18" s="98" t="s">
        <v>323</v>
      </c>
      <c r="F18" s="99"/>
      <c r="G18" s="99"/>
      <c r="H18" s="99"/>
      <c r="I18" s="99"/>
    </row>
    <row r="19" spans="2:10" x14ac:dyDescent="0.2">
      <c r="B19" s="24" t="s">
        <v>305</v>
      </c>
      <c r="C19" s="24" t="s">
        <v>327</v>
      </c>
      <c r="D19" s="24" t="s">
        <v>324</v>
      </c>
      <c r="E19" s="24" t="s">
        <v>137</v>
      </c>
      <c r="F19" s="99">
        <f>MAX(0,1-(1/AVERAGEIFS(COP!$L$2:$L$500,COP!$C$2:$C$500,'Ambient Heat'!$B19,COP!$G$2:$G$500,'Ambient Heat'!F$4,COP!$D$2:$D$500,"RSDSH*")))</f>
        <v>0.62258155434308193</v>
      </c>
      <c r="G19" s="99">
        <f>MAX(0,1-(1/AVERAGEIFS(COP!$L$2:$L$500,COP!$C$2:$C$500,'Ambient Heat'!$B19,COP!$G$2:$G$500,'Ambient Heat'!G$4,COP!$D$2:$D$500,"RSDSH*")))</f>
        <v>0.66001148283798283</v>
      </c>
      <c r="H19" s="99">
        <f>MAX(0,1-(1/AVERAGEIFS(COP!$L$2:$L$500,COP!$C$2:$C$500,'Ambient Heat'!$B19,COP!$G$2:$G$500,'Ambient Heat'!H$4,COP!$D$2:$D$500,"RSDSH*")))</f>
        <v>0.68354914941073786</v>
      </c>
      <c r="I19" s="99">
        <f>MAX(0,1-(1/AVERAGEIFS(COP!$L$2:$L$500,COP!$C$2:$C$500,'Ambient Heat'!$B19,COP!$G$2:$G$500,'Ambient Heat'!I$4,COP!$D$2:$D$500,"RSDSH*")))</f>
        <v>0.68354914941073786</v>
      </c>
      <c r="J19" s="24">
        <v>5</v>
      </c>
    </row>
    <row r="20" spans="2:10" x14ac:dyDescent="0.2">
      <c r="B20" s="24" t="s">
        <v>305</v>
      </c>
      <c r="C20" s="24" t="s">
        <v>327</v>
      </c>
      <c r="D20" s="24" t="s">
        <v>402</v>
      </c>
      <c r="E20" s="24" t="s">
        <v>146</v>
      </c>
      <c r="F20" s="99">
        <f>MAX(0,1-(1/AVERAGEIFS(COP!$L$2:$L$500,COP!$C$2:$C$500,'Ambient Heat'!$B19,COP!$G$2:$G$500,'Ambient Heat'!F$4,COP!$D$2:$D$500,"RSDWH*")))</f>
        <v>0.46083079191868836</v>
      </c>
      <c r="G20" s="99">
        <f>MAX(0,1-(1/AVERAGEIFS(COP!$L$2:$L$500,COP!$C$2:$C$500,'Ambient Heat'!$B19,COP!$G$2:$G$500,'Ambient Heat'!G$4,COP!$D$2:$D$500,"RSDWH*")))</f>
        <v>0.51430211833997541</v>
      </c>
      <c r="H20" s="99">
        <f>MAX(0,1-(1/AVERAGEIFS(COP!$L$2:$L$500,COP!$C$2:$C$500,'Ambient Heat'!$B19,COP!$G$2:$G$500,'Ambient Heat'!H$4,COP!$D$2:$D$500,"RSDWH*")))</f>
        <v>0.54792735630105405</v>
      </c>
      <c r="I20" s="99">
        <f>MAX(0,1-(1/AVERAGEIFS(COP!$L$2:$L$500,COP!$C$2:$C$500,'Ambient Heat'!$B19,COP!$G$2:$G$500,'Ambient Heat'!I$4,COP!$D$2:$D$500,"RSDWH*")))</f>
        <v>0.54792735630105405</v>
      </c>
      <c r="J20" s="24">
        <v>5</v>
      </c>
    </row>
    <row r="21" spans="2:10" x14ac:dyDescent="0.2">
      <c r="B21" s="98" t="s">
        <v>325</v>
      </c>
      <c r="F21" s="99"/>
      <c r="G21" s="99"/>
      <c r="H21" s="99"/>
      <c r="I21" s="99"/>
    </row>
    <row r="22" spans="2:10" x14ac:dyDescent="0.2">
      <c r="B22" s="24" t="s">
        <v>298</v>
      </c>
      <c r="C22" s="24" t="s">
        <v>327</v>
      </c>
      <c r="D22" s="24" t="s">
        <v>324</v>
      </c>
      <c r="E22" s="24" t="s">
        <v>223</v>
      </c>
      <c r="F22" s="99">
        <f>MAX(0,1-(1/AVERAGEIFS(COP!$L$2:$L$500,COP!$C$2:$C$500,'Ambient Heat'!$B22,COP!$G$2:$G$500,'Ambient Heat'!F$4,COP!$D$2:$D$500,"RSDSH*")))</f>
        <v>0.67905129739433201</v>
      </c>
      <c r="G22" s="99">
        <f>MAX(0,1-(1/AVERAGEIFS(COP!$L$2:$L$500,COP!$C$2:$C$500,'Ambient Heat'!$B22,COP!$G$2:$G$500,'Ambient Heat'!G$4,COP!$D$2:$D$500,"RSDSH*")))</f>
        <v>0.69911059130718722</v>
      </c>
      <c r="H22" s="99">
        <f>MAX(0,1-(1/AVERAGEIFS(COP!$L$2:$L$500,COP!$C$2:$C$500,'Ambient Heat'!$B22,COP!$G$2:$G$500,'Ambient Heat'!H$4,COP!$D$2:$D$500,"RSDSH*")))</f>
        <v>0.73977132221161979</v>
      </c>
      <c r="I22" s="99">
        <f>MAX(0,1-(1/AVERAGEIFS(COP!$L$2:$L$500,COP!$C$2:$C$500,'Ambient Heat'!$B22,COP!$G$2:$G$500,'Ambient Heat'!I$4,COP!$D$2:$D$500,"RSDSH*")))</f>
        <v>0.75928847304574842</v>
      </c>
      <c r="J22" s="24">
        <v>5</v>
      </c>
    </row>
    <row r="23" spans="2:10" x14ac:dyDescent="0.2">
      <c r="B23" s="24" t="s">
        <v>289</v>
      </c>
      <c r="C23" s="24" t="s">
        <v>327</v>
      </c>
      <c r="D23" s="24" t="s">
        <v>324</v>
      </c>
      <c r="E23" s="24" t="s">
        <v>223</v>
      </c>
      <c r="F23" s="99">
        <f>MAX(0,1-(1/AVERAGEIFS(COP!$L$2:$L$500,COP!$C$2:$C$500,'Ambient Heat'!$B23,COP!$G$2:$G$500,'Ambient Heat'!F$4,COP!$D$2:$D$500,"RSDSH*")))</f>
        <v>0.67905129739433201</v>
      </c>
      <c r="G23" s="99">
        <f>MAX(0,1-(1/AVERAGEIFS(COP!$L$2:$L$500,COP!$C$2:$C$500,'Ambient Heat'!$B23,COP!$G$2:$G$500,'Ambient Heat'!G$4,COP!$D$2:$D$500,"RSDSH*")))</f>
        <v>0.69911059130718722</v>
      </c>
      <c r="H23" s="99">
        <f>MAX(0,1-(1/AVERAGEIFS(COP!$L$2:$L$500,COP!$C$2:$C$500,'Ambient Heat'!$B23,COP!$G$2:$G$500,'Ambient Heat'!H$4,COP!$D$2:$D$500,"RSDSH*")))</f>
        <v>0.73977132221161979</v>
      </c>
      <c r="I23" s="99">
        <f>MAX(0,1-(1/AVERAGEIFS(COP!$L$2:$L$500,COP!$C$2:$C$500,'Ambient Heat'!$B23,COP!$G$2:$G$500,'Ambient Heat'!I$4,COP!$D$2:$D$500,"RSDSH*")))</f>
        <v>0.75928847304574842</v>
      </c>
      <c r="J23" s="24">
        <v>5</v>
      </c>
    </row>
    <row r="24" spans="2:10" x14ac:dyDescent="0.2">
      <c r="B24" s="24" t="s">
        <v>299</v>
      </c>
      <c r="C24" s="24" t="s">
        <v>327</v>
      </c>
      <c r="D24" s="24" t="s">
        <v>324</v>
      </c>
      <c r="E24" s="24" t="s">
        <v>223</v>
      </c>
      <c r="F24" s="99">
        <f>MAX(0,1-(1/AVERAGEIFS(COP!$L$2:$L$500,COP!$C$2:$C$500,'Ambient Heat'!$B24,COP!$G$2:$G$500,'Ambient Heat'!F$4,COP!$D$2:$D$500,"RSDSH*")))</f>
        <v>0.67905129739433201</v>
      </c>
      <c r="G24" s="99">
        <f>MAX(0,1-(1/AVERAGEIFS(COP!$L$2:$L$500,COP!$C$2:$C$500,'Ambient Heat'!$B24,COP!$G$2:$G$500,'Ambient Heat'!G$4,COP!$D$2:$D$500,"RSDSH*")))</f>
        <v>0.70822845217666552</v>
      </c>
      <c r="H24" s="99">
        <f>MAX(0,1-(1/AVERAGEIFS(COP!$L$2:$L$500,COP!$C$2:$C$500,'Ambient Heat'!$B24,COP!$G$2:$G$500,'Ambient Heat'!H$4,COP!$D$2:$D$500,"RSDSH*")))</f>
        <v>0.73977132221161979</v>
      </c>
      <c r="I24" s="99">
        <f>MAX(0,1-(1/AVERAGEIFS(COP!$L$2:$L$500,COP!$C$2:$C$500,'Ambient Heat'!$B24,COP!$G$2:$G$500,'Ambient Heat'!I$4,COP!$D$2:$D$500,"RSDSH*")))</f>
        <v>0.75928847304574842</v>
      </c>
      <c r="J24" s="24">
        <v>5</v>
      </c>
    </row>
    <row r="25" spans="2:10" x14ac:dyDescent="0.2">
      <c r="B25" s="24" t="s">
        <v>308</v>
      </c>
      <c r="C25" s="24" t="s">
        <v>327</v>
      </c>
      <c r="D25" s="24" t="s">
        <v>324</v>
      </c>
      <c r="E25" s="24" t="s">
        <v>223</v>
      </c>
      <c r="F25" s="99">
        <f>MAX(0,1-(1/AVERAGEIFS(COP!$L$2:$L$500,COP!$C$2:$C$500,'Ambient Heat'!$B25,COP!$G$2:$G$500,'Ambient Heat'!F$4,COP!$D$2:$D$500,"RSDSH*")))</f>
        <v>0.67905129739433201</v>
      </c>
      <c r="G25" s="99">
        <f>MAX(0,1-(1/AVERAGEIFS(COP!$L$2:$L$500,COP!$C$2:$C$500,'Ambient Heat'!$B25,COP!$G$2:$G$500,'Ambient Heat'!G$4,COP!$D$2:$D$500,"RSDSH*")))</f>
        <v>0.70822845217666552</v>
      </c>
      <c r="H25" s="99">
        <f>MAX(0,1-(1/AVERAGEIFS(COP!$L$2:$L$500,COP!$C$2:$C$500,'Ambient Heat'!$B25,COP!$G$2:$G$500,'Ambient Heat'!H$4,COP!$D$2:$D$500,"RSDSH*")))</f>
        <v>0.73977132221161979</v>
      </c>
      <c r="I25" s="99">
        <f>MAX(0,1-(1/AVERAGEIFS(COP!$L$2:$L$500,COP!$C$2:$C$500,'Ambient Heat'!$B25,COP!$G$2:$G$500,'Ambient Heat'!I$4,COP!$D$2:$D$500,"RSDSH*")))</f>
        <v>0.75928847304574842</v>
      </c>
      <c r="J25" s="24">
        <v>5</v>
      </c>
    </row>
    <row r="26" spans="2:10" x14ac:dyDescent="0.2">
      <c r="B26" s="24" t="s">
        <v>308</v>
      </c>
      <c r="C26" s="24" t="s">
        <v>327</v>
      </c>
      <c r="D26" s="24" t="s">
        <v>402</v>
      </c>
      <c r="E26" s="24" t="s">
        <v>224</v>
      </c>
      <c r="F26" s="99">
        <f>MAX(0,1-(1/AVERAGEIFS(COP!$L$2:$L$500,COP!$C$2:$C$500,'Ambient Heat'!$B25,COP!$G$2:$G$500,'Ambient Heat'!F$4,COP!$D$2:$D$500,"RSDWH*")))</f>
        <v>0.5415018534204743</v>
      </c>
      <c r="G26" s="99">
        <f>MAX(0,1-(1/AVERAGEIFS(COP!$L$2:$L$500,COP!$C$2:$C$500,'Ambient Heat'!$B25,COP!$G$2:$G$500,'Ambient Heat'!G$4,COP!$D$2:$D$500,"RSDWH*")))</f>
        <v>0.58318350310952205</v>
      </c>
      <c r="H26" s="99">
        <f>MAX(0,1-(1/AVERAGEIFS(COP!$L$2:$L$500,COP!$C$2:$C$500,'Ambient Heat'!$B25,COP!$G$2:$G$500,'Ambient Heat'!H$4,COP!$D$2:$D$500,"RSDWH*")))</f>
        <v>0.62824474601660063</v>
      </c>
      <c r="I26" s="99">
        <f>MAX(0,1-(1/AVERAGEIFS(COP!$L$2:$L$500,COP!$C$2:$C$500,'Ambient Heat'!$B25,COP!$G$2:$G$500,'Ambient Heat'!I$4,COP!$D$2:$D$500,"RSDWH*")))</f>
        <v>0.65612639006535567</v>
      </c>
      <c r="J26" s="24">
        <v>5</v>
      </c>
    </row>
    <row r="27" spans="2:10" x14ac:dyDescent="0.2">
      <c r="B27" s="24" t="s">
        <v>309</v>
      </c>
      <c r="C27" s="24" t="s">
        <v>327</v>
      </c>
      <c r="D27" s="24" t="s">
        <v>324</v>
      </c>
      <c r="E27" s="24" t="s">
        <v>223</v>
      </c>
      <c r="F27" s="99">
        <f>MAX(0,1-(1/AVERAGEIFS(COP!$L$2:$L$500,COP!$C$2:$C$500,'Ambient Heat'!$B27,COP!$G$2:$G$500,'Ambient Heat'!F$4,COP!$D$2:$D$500,"RSDSH*")))</f>
        <v>0.67905129739433201</v>
      </c>
      <c r="G27" s="99">
        <f>MAX(0,1-(1/AVERAGEIFS(COP!$L$2:$L$500,COP!$C$2:$C$500,'Ambient Heat'!$B27,COP!$G$2:$G$500,'Ambient Heat'!G$4,COP!$D$2:$D$500,"RSDSH*")))</f>
        <v>0.71085702467957845</v>
      </c>
      <c r="H27" s="99">
        <f>MAX(0,1-(1/AVERAGEIFS(COP!$L$2:$L$500,COP!$C$2:$C$500,'Ambient Heat'!$B27,COP!$G$2:$G$500,'Ambient Heat'!H$4,COP!$D$2:$D$500,"RSDSH*")))</f>
        <v>0.73029520789439673</v>
      </c>
      <c r="I27" s="99">
        <f>MAX(0,1-(1/AVERAGEIFS(COP!$L$2:$L$500,COP!$C$2:$C$500,'Ambient Heat'!$B27,COP!$G$2:$G$500,'Ambient Heat'!I$4,COP!$D$2:$D$500,"RSDSH*")))</f>
        <v>0.73029520789439673</v>
      </c>
      <c r="J27" s="24">
        <v>5</v>
      </c>
    </row>
    <row r="28" spans="2:10" x14ac:dyDescent="0.2">
      <c r="B28" s="24" t="s">
        <v>309</v>
      </c>
      <c r="C28" s="24" t="s">
        <v>327</v>
      </c>
      <c r="D28" s="24" t="s">
        <v>402</v>
      </c>
      <c r="E28" s="24" t="s">
        <v>224</v>
      </c>
      <c r="F28" s="99">
        <f>MAX(0,1-(1/AVERAGEIFS(COP!$L$2:$L$500,COP!$C$2:$C$500,'Ambient Heat'!$B27,COP!$G$2:$G$500,'Ambient Heat'!F$4,COP!$D$2:$D$500,"RSDWH*")))</f>
        <v>0.5415018534204743</v>
      </c>
      <c r="G28" s="99">
        <f>MAX(0,1-(1/AVERAGEIFS(COP!$L$2:$L$500,COP!$C$2:$C$500,'Ambient Heat'!$B27,COP!$G$2:$G$500,'Ambient Heat'!G$4,COP!$D$2:$D$500,"RSDWH*")))</f>
        <v>0.586938606685112</v>
      </c>
      <c r="H28" s="99">
        <f>MAX(0,1-(1/AVERAGEIFS(COP!$L$2:$L$500,COP!$C$2:$C$500,'Ambient Heat'!$B27,COP!$G$2:$G$500,'Ambient Heat'!H$4,COP!$D$2:$D$500,"RSDWH*")))</f>
        <v>0.61470743984913812</v>
      </c>
      <c r="I28" s="99">
        <f>MAX(0,1-(1/AVERAGEIFS(COP!$L$2:$L$500,COP!$C$2:$C$500,'Ambient Heat'!$B27,COP!$G$2:$G$500,'Ambient Heat'!I$4,COP!$D$2:$D$500,"RSDWH*")))</f>
        <v>0.61470743984913812</v>
      </c>
      <c r="J28" s="24">
        <v>5</v>
      </c>
    </row>
    <row r="29" spans="2:10" x14ac:dyDescent="0.2">
      <c r="B29" s="24" t="s">
        <v>300</v>
      </c>
      <c r="C29" s="24" t="s">
        <v>327</v>
      </c>
      <c r="D29" s="24" t="s">
        <v>324</v>
      </c>
      <c r="E29" s="24" t="s">
        <v>223</v>
      </c>
      <c r="F29" s="99">
        <f>MAX(0,1-(1/AVERAGEIFS(COP!$L$2:$L$500,COP!$C$2:$C$500,'Ambient Heat'!$B29,COP!$G$2:$G$500,'Ambient Heat'!F$4,COP!$D$2:$D$500,"RSDSH*")))</f>
        <v>0.70822845217666552</v>
      </c>
      <c r="G29" s="99">
        <f>MAX(0,1-(1/AVERAGEIFS(COP!$L$2:$L$500,COP!$C$2:$C$500,'Ambient Heat'!$B29,COP!$G$2:$G$500,'Ambient Heat'!G$4,COP!$D$2:$D$500,"RSDSH*")))</f>
        <v>0.72490111205228547</v>
      </c>
      <c r="H29" s="99">
        <f>MAX(0,1-(1/AVERAGEIFS(COP!$L$2:$L$500,COP!$C$2:$C$500,'Ambient Heat'!$B29,COP!$G$2:$G$500,'Ambient Heat'!H$4,COP!$D$2:$D$500,"RSDSH*")))</f>
        <v>0.75928847304574842</v>
      </c>
      <c r="I29" s="99">
        <f>MAX(0,1-(1/AVERAGEIFS(COP!$L$2:$L$500,COP!$C$2:$C$500,'Ambient Heat'!$B29,COP!$G$2:$G$500,'Ambient Heat'!I$4,COP!$D$2:$D$500,"RSDSH*")))</f>
        <v>0.78603419826288801</v>
      </c>
      <c r="J29" s="24">
        <v>5</v>
      </c>
    </row>
    <row r="30" spans="2:10" x14ac:dyDescent="0.2">
      <c r="B30" s="24" t="s">
        <v>291</v>
      </c>
      <c r="C30" s="24" t="s">
        <v>327</v>
      </c>
      <c r="D30" s="24" t="s">
        <v>324</v>
      </c>
      <c r="E30" s="24" t="s">
        <v>223</v>
      </c>
      <c r="F30" s="99">
        <f>MAX(0,1-(1/AVERAGEIFS(COP!$L$2:$L$500,COP!$C$2:$C$500,'Ambient Heat'!$B30,COP!$G$2:$G$500,'Ambient Heat'!F$4,COP!$D$2:$D$500,"RSDSH*")))</f>
        <v>0.70822845217666552</v>
      </c>
      <c r="G30" s="99">
        <f>MAX(0,1-(1/AVERAGEIFS(COP!$L$2:$L$500,COP!$C$2:$C$500,'Ambient Heat'!$B30,COP!$G$2:$G$500,'Ambient Heat'!G$4,COP!$D$2:$D$500,"RSDSH*")))</f>
        <v>0.72490111205228547</v>
      </c>
      <c r="H30" s="99">
        <f>MAX(0,1-(1/AVERAGEIFS(COP!$L$2:$L$500,COP!$C$2:$C$500,'Ambient Heat'!$B30,COP!$G$2:$G$500,'Ambient Heat'!H$4,COP!$D$2:$D$500,"RSDSH*")))</f>
        <v>0.75928847304574842</v>
      </c>
      <c r="I30" s="99">
        <f>MAX(0,1-(1/AVERAGEIFS(COP!$L$2:$L$500,COP!$C$2:$C$500,'Ambient Heat'!$B30,COP!$G$2:$G$500,'Ambient Heat'!I$4,COP!$D$2:$D$500,"RSDSH*")))</f>
        <v>0.78603419826288801</v>
      </c>
      <c r="J30" s="24">
        <v>5</v>
      </c>
    </row>
    <row r="31" spans="2:10" x14ac:dyDescent="0.2">
      <c r="B31" s="98" t="s">
        <v>322</v>
      </c>
      <c r="F31" s="99"/>
      <c r="G31" s="99"/>
      <c r="H31" s="99"/>
      <c r="I31" s="99"/>
    </row>
    <row r="32" spans="2:10" x14ac:dyDescent="0.2">
      <c r="B32" s="24" t="s">
        <v>311</v>
      </c>
      <c r="C32" s="24" t="s">
        <v>327</v>
      </c>
      <c r="D32" s="24" t="s">
        <v>324</v>
      </c>
      <c r="E32" s="24" t="s">
        <v>223</v>
      </c>
      <c r="F32" s="99">
        <f>MAX(0,1-(1/AVERAGEIFS(COP!$L$2:$L$500,COP!$C$2:$C$500,'Ambient Heat'!$B32,COP!$G$2:$G$500,'Ambient Heat'!F$4,COP!$D$2:$D$500,"RSDSH*")))</f>
        <v>0.2658701597812021</v>
      </c>
      <c r="G32" s="99">
        <f>MAX(0,1-(1/AVERAGEIFS(COP!$L$2:$L$500,COP!$C$2:$C$500,'Ambient Heat'!$B32,COP!$G$2:$G$500,'Ambient Heat'!G$4,COP!$D$2:$D$500,"RSDSH*")))</f>
        <v>0.31649980393421995</v>
      </c>
      <c r="H32" s="99">
        <f>MAX(0,1-(1/AVERAGEIFS(COP!$L$2:$L$500,COP!$C$2:$C$500,'Ambient Heat'!$B32,COP!$G$2:$G$500,'Ambient Heat'!H$4,COP!$D$2:$D$500,"RSDSH*")))</f>
        <v>0.41701453864977822</v>
      </c>
      <c r="I32" s="99">
        <f>MAX(0,1-(1/AVERAGEIFS(COP!$L$2:$L$500,COP!$C$2:$C$500,'Ambient Heat'!$B32,COP!$G$2:$G$500,'Ambient Heat'!I$4,COP!$D$2:$D$500,"RSDSH*")))</f>
        <v>0.41701453864977822</v>
      </c>
      <c r="J32" s="24">
        <v>5</v>
      </c>
    </row>
    <row r="33" spans="2:10" x14ac:dyDescent="0.2">
      <c r="B33" s="24" t="s">
        <v>311</v>
      </c>
      <c r="C33" s="24" t="s">
        <v>327</v>
      </c>
      <c r="D33" s="24" t="s">
        <v>402</v>
      </c>
      <c r="E33" s="24" t="s">
        <v>224</v>
      </c>
      <c r="F33" s="99">
        <f>MAX(0,1-(1/AVERAGEIFS(COP!$L$2:$L$500,COP!$C$2:$C$500,'Ambient Heat'!$B32,COP!$G$2:$G$500,'Ambient Heat'!F$4,COP!$D$2:$D$500,"RSDWH*")))</f>
        <v>0</v>
      </c>
      <c r="G33" s="99">
        <f>MAX(0,1-(1/AVERAGEIFS(COP!$L$2:$L$500,COP!$C$2:$C$500,'Ambient Heat'!$B32,COP!$G$2:$G$500,'Ambient Heat'!G$4,COP!$D$2:$D$500,"RSDWH*")))</f>
        <v>2.3571148477461779E-2</v>
      </c>
      <c r="H33" s="99">
        <f>MAX(0,1-(1/AVERAGEIFS(COP!$L$2:$L$500,COP!$C$2:$C$500,'Ambient Heat'!$B32,COP!$G$2:$G$500,'Ambient Heat'!H$4,COP!$D$2:$D$500,"RSDWH*")))</f>
        <v>0.16716362664254103</v>
      </c>
      <c r="I33" s="99">
        <f>MAX(0,1-(1/AVERAGEIFS(COP!$L$2:$L$500,COP!$C$2:$C$500,'Ambient Heat'!$B32,COP!$G$2:$G$500,'Ambient Heat'!I$4,COP!$D$2:$D$500,"RSDWH*")))</f>
        <v>0.16716362664254103</v>
      </c>
      <c r="J33" s="24">
        <v>5</v>
      </c>
    </row>
    <row r="34" spans="2:10" x14ac:dyDescent="0.2">
      <c r="B34" s="24" t="s">
        <v>312</v>
      </c>
      <c r="C34" s="24" t="s">
        <v>327</v>
      </c>
      <c r="D34" s="24" t="s">
        <v>324</v>
      </c>
      <c r="E34" s="24" t="s">
        <v>223</v>
      </c>
      <c r="F34" s="99">
        <f>MAX(0,1-(1/AVERAGEIFS(COP!$L$2:$L$500,COP!$C$2:$C$500,'Ambient Heat'!$B34,COP!$G$2:$G$500,'Ambient Heat'!F$4,COP!$D$2:$D$500,"RSDSH*")))</f>
        <v>0.2658701597812021</v>
      </c>
      <c r="G34" s="99">
        <f>MAX(0,1-(1/AVERAGEIFS(COP!$L$2:$L$500,COP!$C$2:$C$500,'Ambient Heat'!$B34,COP!$G$2:$G$500,'Ambient Heat'!G$4,COP!$D$2:$D$500,"RSDSH*")))</f>
        <v>0.28955176753019329</v>
      </c>
      <c r="H34" s="99">
        <f>MAX(0,1-(1/AVERAGEIFS(COP!$L$2:$L$500,COP!$C$2:$C$500,'Ambient Heat'!$B34,COP!$G$2:$G$500,'Ambient Heat'!H$4,COP!$D$2:$D$500,"RSDSH*")))</f>
        <v>0.28955176753019329</v>
      </c>
      <c r="I34" s="99">
        <f>MAX(0,1-(1/AVERAGEIFS(COP!$L$2:$L$500,COP!$C$2:$C$500,'Ambient Heat'!$B34,COP!$G$2:$G$500,'Ambient Heat'!I$4,COP!$D$2:$D$500,"RSDSH*")))</f>
        <v>0.31175327479487647</v>
      </c>
      <c r="J34" s="24">
        <v>5</v>
      </c>
    </row>
    <row r="35" spans="2:10" x14ac:dyDescent="0.2">
      <c r="B35" s="24" t="s">
        <v>312</v>
      </c>
      <c r="C35" s="24" t="s">
        <v>327</v>
      </c>
      <c r="D35" s="24" t="s">
        <v>402</v>
      </c>
      <c r="E35" s="24" t="s">
        <v>224</v>
      </c>
      <c r="F35" s="99">
        <f>MAX(0,1-(1/AVERAGEIFS(COP!$L$2:$L$500,COP!$C$2:$C$500,'Ambient Heat'!$B34,COP!$G$2:$G$500,'Ambient Heat'!F$4,COP!$D$2:$D$500,"RSDWH*")))</f>
        <v>0</v>
      </c>
      <c r="G35" s="99">
        <f>MAX(0,1-(1/AVERAGEIFS(COP!$L$2:$L$500,COP!$C$2:$C$500,'Ambient Heat'!$B34,COP!$G$2:$G$500,'Ambient Heat'!G$4,COP!$D$2:$D$500,"RSDWH*")))</f>
        <v>0</v>
      </c>
      <c r="H35" s="99">
        <f>MAX(0,1-(1/AVERAGEIFS(COP!$L$2:$L$500,COP!$C$2:$C$500,'Ambient Heat'!$B34,COP!$G$2:$G$500,'Ambient Heat'!H$4,COP!$D$2:$D$500,"RSDWH*")))</f>
        <v>0</v>
      </c>
      <c r="I35" s="99">
        <f>MAX(0,1-(1/AVERAGEIFS(COP!$L$2:$L$500,COP!$C$2:$C$500,'Ambient Heat'!$B34,COP!$G$2:$G$500,'Ambient Heat'!I$4,COP!$D$2:$D$500,"RSDWH*")))</f>
        <v>1.6790392564104417E-2</v>
      </c>
      <c r="J35" s="24">
        <v>5</v>
      </c>
    </row>
    <row r="36" spans="2:10" x14ac:dyDescent="0.2">
      <c r="B36" s="98" t="s">
        <v>323</v>
      </c>
      <c r="F36" s="99"/>
      <c r="G36" s="99"/>
      <c r="H36" s="99"/>
      <c r="I36" s="99"/>
    </row>
    <row r="37" spans="2:10" x14ac:dyDescent="0.2">
      <c r="B37" s="24" t="s">
        <v>310</v>
      </c>
      <c r="C37" s="24" t="s">
        <v>327</v>
      </c>
      <c r="D37" s="24" t="s">
        <v>324</v>
      </c>
      <c r="E37" s="24" t="s">
        <v>223</v>
      </c>
      <c r="F37" s="99">
        <f>MAX(0,1-(1/AVERAGEIFS(COP!$L$2:$L$500,COP!$C$2:$C$500,'Ambient Heat'!$B37,COP!$G$2:$G$500,'Ambient Heat'!F$4,COP!$D$2:$D$500,"RSDSH*")))</f>
        <v>0.62582576951131541</v>
      </c>
      <c r="G37" s="99">
        <f>MAX(0,1-(1/AVERAGEIFS(COP!$L$2:$L$500,COP!$C$2:$C$500,'Ambient Heat'!$B37,COP!$G$2:$G$500,'Ambient Heat'!G$4,COP!$D$2:$D$500,"RSDSH*")))</f>
        <v>0.66293395765895347</v>
      </c>
      <c r="H37" s="99">
        <f>MAX(0,1-(1/AVERAGEIFS(COP!$L$2:$L$500,COP!$C$2:$C$500,'Ambient Heat'!$B37,COP!$G$2:$G$500,'Ambient Heat'!H$4,COP!$D$2:$D$500,"RSDSH*")))</f>
        <v>0.68626929905179512</v>
      </c>
      <c r="I37" s="99">
        <f>MAX(0,1-(1/AVERAGEIFS(COP!$L$2:$L$500,COP!$C$2:$C$500,'Ambient Heat'!$B37,COP!$G$2:$G$500,'Ambient Heat'!I$4,COP!$D$2:$D$500,"RSDSH*")))</f>
        <v>0.68626929905179512</v>
      </c>
      <c r="J37" s="24">
        <v>5</v>
      </c>
    </row>
    <row r="38" spans="2:10" x14ac:dyDescent="0.2">
      <c r="B38" s="24" t="s">
        <v>310</v>
      </c>
      <c r="C38" s="24" t="s">
        <v>327</v>
      </c>
      <c r="D38" s="24" t="s">
        <v>402</v>
      </c>
      <c r="E38" s="24" t="s">
        <v>224</v>
      </c>
      <c r="F38" s="99">
        <f>MAX(0,1-(1/AVERAGEIFS(COP!$L$2:$L$500,COP!$C$2:$C$500,'Ambient Heat'!$B37,COP!$G$2:$G$500,'Ambient Heat'!F$4,COP!$D$2:$D$500,"RSDWH*")))</f>
        <v>0.46546538501616475</v>
      </c>
      <c r="G38" s="99">
        <f>MAX(0,1-(1/AVERAGEIFS(COP!$L$2:$L$500,COP!$C$2:$C$500,'Ambient Heat'!$B37,COP!$G$2:$G$500,'Ambient Heat'!G$4,COP!$D$2:$D$500,"RSDWH*")))</f>
        <v>0.51847708236993351</v>
      </c>
      <c r="H38" s="99">
        <f>MAX(0,1-(1/AVERAGEIFS(COP!$L$2:$L$500,COP!$C$2:$C$500,'Ambient Heat'!$B37,COP!$G$2:$G$500,'Ambient Heat'!H$4,COP!$D$2:$D$500,"RSDWH*")))</f>
        <v>0.55181328435970722</v>
      </c>
      <c r="I38" s="99">
        <f>MAX(0,1-(1/AVERAGEIFS(COP!$L$2:$L$500,COP!$C$2:$C$500,'Ambient Heat'!$B37,COP!$G$2:$G$500,'Ambient Heat'!I$4,COP!$D$2:$D$500,"RSDWH*")))</f>
        <v>0.55181328435970722</v>
      </c>
      <c r="J38" s="24">
        <v>5</v>
      </c>
    </row>
    <row r="39" spans="2:10" x14ac:dyDescent="0.2">
      <c r="B39" s="98" t="s">
        <v>325</v>
      </c>
      <c r="F39" s="99"/>
      <c r="G39" s="99"/>
      <c r="H39" s="99"/>
      <c r="I39" s="99"/>
    </row>
    <row r="40" spans="2:10" x14ac:dyDescent="0.2">
      <c r="B40" s="24" t="s">
        <v>301</v>
      </c>
      <c r="C40" s="24" t="s">
        <v>327</v>
      </c>
      <c r="D40" s="24" t="s">
        <v>324</v>
      </c>
      <c r="E40" s="24" t="s">
        <v>253</v>
      </c>
      <c r="F40" s="99">
        <f>MAX(0,1-(1/AVERAGEIFS(COP!$L$2:$L$500,COP!$C$2:$C$500,'Ambient Heat'!$B40,COP!$G$2:$G$500,'Ambient Heat'!F$4,COP!$D$2:$D$500,"RSDSH*")))</f>
        <v>0.67635275799933481</v>
      </c>
      <c r="G40" s="99">
        <f>MAX(0,1-(1/AVERAGEIFS(COP!$L$2:$L$500,COP!$C$2:$C$500,'Ambient Heat'!$B40,COP!$G$2:$G$500,'Ambient Heat'!G$4,COP!$D$2:$D$500,"RSDSH*")))</f>
        <v>0.69658071062437732</v>
      </c>
      <c r="H40" s="99">
        <f>MAX(0,1-(1/AVERAGEIFS(COP!$L$2:$L$500,COP!$C$2:$C$500,'Ambient Heat'!$B40,COP!$G$2:$G$500,'Ambient Heat'!H$4,COP!$D$2:$D$500,"RSDSH*")))</f>
        <v>0.73758331729675719</v>
      </c>
      <c r="I40" s="99">
        <f>MAX(0,1-(1/AVERAGEIFS(COP!$L$2:$L$500,COP!$C$2:$C$500,'Ambient Heat'!$B40,COP!$G$2:$G$500,'Ambient Heat'!I$4,COP!$D$2:$D$500,"RSDSH*")))</f>
        <v>0.75726456849950041</v>
      </c>
      <c r="J40" s="24">
        <v>5</v>
      </c>
    </row>
    <row r="41" spans="2:10" x14ac:dyDescent="0.2">
      <c r="B41" s="24" t="s">
        <v>292</v>
      </c>
      <c r="C41" s="24" t="s">
        <v>327</v>
      </c>
      <c r="D41" s="24" t="s">
        <v>324</v>
      </c>
      <c r="E41" s="24" t="s">
        <v>253</v>
      </c>
      <c r="F41" s="99">
        <f>MAX(0,1-(1/AVERAGEIFS(COP!$L$2:$L$500,COP!$C$2:$C$500,'Ambient Heat'!$B41,COP!$G$2:$G$500,'Ambient Heat'!F$4,COP!$D$2:$D$500,"RSDSH*")))</f>
        <v>0.67635275799933481</v>
      </c>
      <c r="G41" s="99">
        <f>MAX(0,1-(1/AVERAGEIFS(COP!$L$2:$L$500,COP!$C$2:$C$500,'Ambient Heat'!$B41,COP!$G$2:$G$500,'Ambient Heat'!G$4,COP!$D$2:$D$500,"RSDSH*")))</f>
        <v>0.69658071062437732</v>
      </c>
      <c r="H41" s="99">
        <f>MAX(0,1-(1/AVERAGEIFS(COP!$L$2:$L$500,COP!$C$2:$C$500,'Ambient Heat'!$B41,COP!$G$2:$G$500,'Ambient Heat'!H$4,COP!$D$2:$D$500,"RSDSH*")))</f>
        <v>0.73758331729675719</v>
      </c>
      <c r="I41" s="99">
        <f>MAX(0,1-(1/AVERAGEIFS(COP!$L$2:$L$500,COP!$C$2:$C$500,'Ambient Heat'!$B41,COP!$G$2:$G$500,'Ambient Heat'!I$4,COP!$D$2:$D$500,"RSDSH*")))</f>
        <v>0.75726456849950041</v>
      </c>
      <c r="J41" s="24">
        <v>5</v>
      </c>
    </row>
    <row r="42" spans="2:10" x14ac:dyDescent="0.2">
      <c r="B42" s="24" t="s">
        <v>302</v>
      </c>
      <c r="C42" s="24" t="s">
        <v>327</v>
      </c>
      <c r="D42" s="24" t="s">
        <v>324</v>
      </c>
      <c r="E42" s="24" t="s">
        <v>253</v>
      </c>
      <c r="F42" s="99">
        <f>MAX(0,1-(1/AVERAGEIFS(COP!$L$2:$L$500,COP!$C$2:$C$500,'Ambient Heat'!$B42,COP!$G$2:$G$500,'Ambient Heat'!F$4,COP!$D$2:$D$500,"RSDSH*")))</f>
        <v>0.67635275799933481</v>
      </c>
      <c r="G42" s="99">
        <f>MAX(0,1-(1/AVERAGEIFS(COP!$L$2:$L$500,COP!$C$2:$C$500,'Ambient Heat'!$B42,COP!$G$2:$G$500,'Ambient Heat'!G$4,COP!$D$2:$D$500,"RSDSH*")))</f>
        <v>0.70577523454484981</v>
      </c>
      <c r="H42" s="99">
        <f>MAX(0,1-(1/AVERAGEIFS(COP!$L$2:$L$500,COP!$C$2:$C$500,'Ambient Heat'!$B42,COP!$G$2:$G$500,'Ambient Heat'!H$4,COP!$D$2:$D$500,"RSDSH*")))</f>
        <v>0.73758331729675719</v>
      </c>
      <c r="I42" s="99">
        <f>MAX(0,1-(1/AVERAGEIFS(COP!$L$2:$L$500,COP!$C$2:$C$500,'Ambient Heat'!$B42,COP!$G$2:$G$500,'Ambient Heat'!I$4,COP!$D$2:$D$500,"RSDSH*")))</f>
        <v>0.75726456849950041</v>
      </c>
      <c r="J42" s="24">
        <v>5</v>
      </c>
    </row>
    <row r="43" spans="2:10" x14ac:dyDescent="0.2">
      <c r="B43" s="24" t="s">
        <v>313</v>
      </c>
      <c r="C43" s="24" t="s">
        <v>327</v>
      </c>
      <c r="D43" s="24" t="s">
        <v>324</v>
      </c>
      <c r="E43" s="24" t="s">
        <v>253</v>
      </c>
      <c r="F43" s="99">
        <f>MAX(0,1-(1/AVERAGEIFS(COP!$L$2:$L$500,COP!$C$2:$C$500,'Ambient Heat'!$B43,COP!$G$2:$G$500,'Ambient Heat'!F$4,COP!$D$2:$D$500,"RSDSH*")))</f>
        <v>0.67635275799933481</v>
      </c>
      <c r="G43" s="99">
        <f>MAX(0,1-(1/AVERAGEIFS(COP!$L$2:$L$500,COP!$C$2:$C$500,'Ambient Heat'!$B43,COP!$G$2:$G$500,'Ambient Heat'!G$4,COP!$D$2:$D$500,"RSDSH*")))</f>
        <v>0.70577523454484981</v>
      </c>
      <c r="H43" s="99">
        <f>MAX(0,1-(1/AVERAGEIFS(COP!$L$2:$L$500,COP!$C$2:$C$500,'Ambient Heat'!$B43,COP!$G$2:$G$500,'Ambient Heat'!H$4,COP!$D$2:$D$500,"RSDSH*")))</f>
        <v>0.73758331729675719</v>
      </c>
      <c r="I43" s="99">
        <f>MAX(0,1-(1/AVERAGEIFS(COP!$L$2:$L$500,COP!$C$2:$C$500,'Ambient Heat'!$B43,COP!$G$2:$G$500,'Ambient Heat'!I$4,COP!$D$2:$D$500,"RSDSH*")))</f>
        <v>0.75726456849950041</v>
      </c>
      <c r="J43" s="24">
        <v>5</v>
      </c>
    </row>
    <row r="44" spans="2:10" x14ac:dyDescent="0.2">
      <c r="B44" s="24" t="s">
        <v>313</v>
      </c>
      <c r="C44" s="24" t="s">
        <v>327</v>
      </c>
      <c r="D44" s="24" t="s">
        <v>402</v>
      </c>
      <c r="E44" s="24" t="s">
        <v>254</v>
      </c>
      <c r="F44" s="99">
        <f>MAX(0,1-(1/AVERAGEIFS(COP!$L$2:$L$500,COP!$C$2:$C$500,'Ambient Heat'!$B43,COP!$G$2:$G$500,'Ambient Heat'!F$4,COP!$D$2:$D$500,"RSDWH*")))</f>
        <v>0.53764679714190677</v>
      </c>
      <c r="G44" s="99">
        <f>MAX(0,1-(1/AVERAGEIFS(COP!$L$2:$L$500,COP!$C$2:$C$500,'Ambient Heat'!$B43,COP!$G$2:$G$500,'Ambient Heat'!G$4,COP!$D$2:$D$500,"RSDWH*")))</f>
        <v>0.57967890649264264</v>
      </c>
      <c r="H44" s="99">
        <f>MAX(0,1-(1/AVERAGEIFS(COP!$L$2:$L$500,COP!$C$2:$C$500,'Ambient Heat'!$B43,COP!$G$2:$G$500,'Ambient Heat'!H$4,COP!$D$2:$D$500,"RSDWH*")))</f>
        <v>0.62511902470965408</v>
      </c>
      <c r="I44" s="99">
        <f>MAX(0,1-(1/AVERAGEIFS(COP!$L$2:$L$500,COP!$C$2:$C$500,'Ambient Heat'!$B43,COP!$G$2:$G$500,'Ambient Heat'!I$4,COP!$D$2:$D$500,"RSDWH*")))</f>
        <v>0.65323509785643008</v>
      </c>
      <c r="J44" s="24">
        <v>5</v>
      </c>
    </row>
    <row r="45" spans="2:10" x14ac:dyDescent="0.2">
      <c r="B45" s="24" t="s">
        <v>314</v>
      </c>
      <c r="C45" s="24" t="s">
        <v>327</v>
      </c>
      <c r="D45" s="24" t="s">
        <v>324</v>
      </c>
      <c r="E45" s="24" t="s">
        <v>253</v>
      </c>
      <c r="F45" s="99">
        <f>MAX(0,1-(1/AVERAGEIFS(COP!$L$2:$L$500,COP!$C$2:$C$500,'Ambient Heat'!$B45,COP!$G$2:$G$500,'Ambient Heat'!F$4,COP!$D$2:$D$500,"RSDSH*")))</f>
        <v>0.67635275799933481</v>
      </c>
      <c r="G45" s="99">
        <f>MAX(0,1-(1/AVERAGEIFS(COP!$L$2:$L$500,COP!$C$2:$C$500,'Ambient Heat'!$B45,COP!$G$2:$G$500,'Ambient Heat'!G$4,COP!$D$2:$D$500,"RSDSH*")))</f>
        <v>0.70842590810750883</v>
      </c>
      <c r="H45" s="99">
        <f>MAX(0,1-(1/AVERAGEIFS(COP!$L$2:$L$500,COP!$C$2:$C$500,'Ambient Heat'!$B45,COP!$G$2:$G$500,'Ambient Heat'!H$4,COP!$D$2:$D$500,"RSDSH*")))</f>
        <v>0.72802752773053347</v>
      </c>
      <c r="I45" s="99">
        <f>MAX(0,1-(1/AVERAGEIFS(COP!$L$2:$L$500,COP!$C$2:$C$500,'Ambient Heat'!$B45,COP!$G$2:$G$500,'Ambient Heat'!I$4,COP!$D$2:$D$500,"RSDSH*")))</f>
        <v>0.72802752773053347</v>
      </c>
      <c r="J45" s="24">
        <v>5</v>
      </c>
    </row>
    <row r="46" spans="2:10" x14ac:dyDescent="0.2">
      <c r="B46" s="24" t="s">
        <v>314</v>
      </c>
      <c r="C46" s="24" t="s">
        <v>327</v>
      </c>
      <c r="D46" s="24" t="s">
        <v>402</v>
      </c>
      <c r="E46" s="24" t="s">
        <v>254</v>
      </c>
      <c r="F46" s="99">
        <f>MAX(0,1-(1/AVERAGEIFS(COP!$L$2:$L$500,COP!$C$2:$C$500,'Ambient Heat'!$B45,COP!$G$2:$G$500,'Ambient Heat'!F$4,COP!$D$2:$D$500,"RSDWH*")))</f>
        <v>0.53764679714190677</v>
      </c>
      <c r="G46" s="99">
        <f>MAX(0,1-(1/AVERAGEIFS(COP!$L$2:$L$500,COP!$C$2:$C$500,'Ambient Heat'!$B45,COP!$G$2:$G$500,'Ambient Heat'!G$4,COP!$D$2:$D$500,"RSDWH*")))</f>
        <v>0.58346558301072693</v>
      </c>
      <c r="H46" s="99">
        <f>MAX(0,1-(1/AVERAGEIFS(COP!$L$2:$L$500,COP!$C$2:$C$500,'Ambient Heat'!$B45,COP!$G$2:$G$500,'Ambient Heat'!H$4,COP!$D$2:$D$500,"RSDWH*")))</f>
        <v>0.61146789675790492</v>
      </c>
      <c r="I46" s="99">
        <f>MAX(0,1-(1/AVERAGEIFS(COP!$L$2:$L$500,COP!$C$2:$C$500,'Ambient Heat'!$B45,COP!$G$2:$G$500,'Ambient Heat'!I$4,COP!$D$2:$D$500,"RSDWH*")))</f>
        <v>0.61146789675790492</v>
      </c>
      <c r="J46" s="24">
        <v>5</v>
      </c>
    </row>
    <row r="47" spans="2:10" x14ac:dyDescent="0.2">
      <c r="B47" s="24" t="s">
        <v>303</v>
      </c>
      <c r="C47" s="24" t="s">
        <v>327</v>
      </c>
      <c r="D47" s="24" t="s">
        <v>324</v>
      </c>
      <c r="E47" s="24" t="s">
        <v>253</v>
      </c>
      <c r="F47" s="99">
        <f>MAX(0,1-(1/AVERAGEIFS(COP!$L$2:$L$500,COP!$C$2:$C$500,'Ambient Heat'!$B47,COP!$G$2:$G$500,'Ambient Heat'!F$4,COP!$D$2:$D$500,"RSDSH*")))</f>
        <v>0.70577523454484981</v>
      </c>
      <c r="G47" s="99">
        <f>MAX(0,1-(1/AVERAGEIFS(COP!$L$2:$L$500,COP!$C$2:$C$500,'Ambient Heat'!$B47,COP!$G$2:$G$500,'Ambient Heat'!G$4,COP!$D$2:$D$500,"RSDSH*")))</f>
        <v>0.72258807828514493</v>
      </c>
      <c r="H47" s="99">
        <f>MAX(0,1-(1/AVERAGEIFS(COP!$L$2:$L$500,COP!$C$2:$C$500,'Ambient Heat'!$B47,COP!$G$2:$G$500,'Ambient Heat'!H$4,COP!$D$2:$D$500,"RSDSH*")))</f>
        <v>0.75726456849950041</v>
      </c>
      <c r="I47" s="99">
        <f>MAX(0,1-(1/AVERAGEIFS(COP!$L$2:$L$500,COP!$C$2:$C$500,'Ambient Heat'!$B47,COP!$G$2:$G$500,'Ambient Heat'!I$4,COP!$D$2:$D$500,"RSDSH*")))</f>
        <v>0.7842351719995565</v>
      </c>
      <c r="J47" s="24">
        <v>5</v>
      </c>
    </row>
    <row r="48" spans="2:10" x14ac:dyDescent="0.2">
      <c r="B48" s="24" t="s">
        <v>294</v>
      </c>
      <c r="C48" s="24" t="s">
        <v>327</v>
      </c>
      <c r="D48" s="24" t="s">
        <v>324</v>
      </c>
      <c r="E48" s="24" t="s">
        <v>253</v>
      </c>
      <c r="F48" s="99">
        <f>MAX(0,1-(1/AVERAGEIFS(COP!$L$2:$L$500,COP!$C$2:$C$500,'Ambient Heat'!$B48,COP!$G$2:$G$500,'Ambient Heat'!F$4,COP!$D$2:$D$500,"RSDSH*")))</f>
        <v>0.70577523454484981</v>
      </c>
      <c r="G48" s="99">
        <f>MAX(0,1-(1/AVERAGEIFS(COP!$L$2:$L$500,COP!$C$2:$C$500,'Ambient Heat'!$B48,COP!$G$2:$G$500,'Ambient Heat'!G$4,COP!$D$2:$D$500,"RSDSH*")))</f>
        <v>0.72258807828514493</v>
      </c>
      <c r="H48" s="99">
        <f>MAX(0,1-(1/AVERAGEIFS(COP!$L$2:$L$500,COP!$C$2:$C$500,'Ambient Heat'!$B48,COP!$G$2:$G$500,'Ambient Heat'!H$4,COP!$D$2:$D$500,"RSDSH*")))</f>
        <v>0.75726456849950041</v>
      </c>
      <c r="I48" s="99">
        <f>MAX(0,1-(1/AVERAGEIFS(COP!$L$2:$L$500,COP!$C$2:$C$500,'Ambient Heat'!$B48,COP!$G$2:$G$500,'Ambient Heat'!I$4,COP!$D$2:$D$500,"RSDSH*")))</f>
        <v>0.7842351719995565</v>
      </c>
      <c r="J48" s="24">
        <v>5</v>
      </c>
    </row>
    <row r="49" spans="2:10" x14ac:dyDescent="0.2">
      <c r="B49" s="98" t="s">
        <v>322</v>
      </c>
      <c r="F49" s="99"/>
      <c r="G49" s="99"/>
      <c r="H49" s="99"/>
      <c r="I49" s="99"/>
    </row>
    <row r="50" spans="2:10" x14ac:dyDescent="0.2">
      <c r="B50" s="24" t="s">
        <v>316</v>
      </c>
      <c r="C50" s="24" t="s">
        <v>327</v>
      </c>
      <c r="D50" s="24" t="s">
        <v>324</v>
      </c>
      <c r="E50" s="24" t="s">
        <v>253</v>
      </c>
      <c r="F50" s="99">
        <f>MAX(0,1-(1/AVERAGEIFS(COP!$L$2:$L$500,COP!$C$2:$C$500,'Ambient Heat'!$B50,COP!$G$2:$G$500,'Ambient Heat'!F$4,COP!$D$2:$D$500,"RSDSH*")))</f>
        <v>0.27473829745210465</v>
      </c>
      <c r="G50" s="99">
        <f>MAX(0,1-(1/AVERAGEIFS(COP!$L$2:$L$500,COP!$C$2:$C$500,'Ambient Heat'!$B50,COP!$G$2:$G$500,'Ambient Heat'!G$4,COP!$D$2:$D$500,"RSDSH*")))</f>
        <v>0.32475634590368097</v>
      </c>
      <c r="H50" s="99">
        <f>MAX(0,1-(1/AVERAGEIFS(COP!$L$2:$L$500,COP!$C$2:$C$500,'Ambient Heat'!$B50,COP!$G$2:$G$500,'Ambient Heat'!H$4,COP!$D$2:$D$500,"RSDSH*")))</f>
        <v>0.42405688327078905</v>
      </c>
      <c r="I50" s="99">
        <f>MAX(0,1-(1/AVERAGEIFS(COP!$L$2:$L$500,COP!$C$2:$C$500,'Ambient Heat'!$B50,COP!$G$2:$G$500,'Ambient Heat'!I$4,COP!$D$2:$D$500,"RSDSH*")))</f>
        <v>0.42405688327078905</v>
      </c>
      <c r="J50" s="24">
        <v>5</v>
      </c>
    </row>
    <row r="51" spans="2:10" x14ac:dyDescent="0.2">
      <c r="B51" s="24" t="s">
        <v>316</v>
      </c>
      <c r="C51" s="24" t="s">
        <v>327</v>
      </c>
      <c r="D51" s="24" t="s">
        <v>402</v>
      </c>
      <c r="E51" s="24" t="s">
        <v>254</v>
      </c>
      <c r="F51" s="99">
        <f>MAX(0,1-(1/AVERAGEIFS(COP!$L$2:$L$500,COP!$C$2:$C$500,'Ambient Heat'!$B50,COP!$G$2:$G$500,'Ambient Heat'!F$4,COP!$D$2:$D$500,"RSDWH*")))</f>
        <v>0</v>
      </c>
      <c r="G51" s="99">
        <f>MAX(0,1-(1/AVERAGEIFS(COP!$L$2:$L$500,COP!$C$2:$C$500,'Ambient Heat'!$B50,COP!$G$2:$G$500,'Ambient Heat'!G$4,COP!$D$2:$D$500,"RSDWH*")))</f>
        <v>3.5366208433834534E-2</v>
      </c>
      <c r="H51" s="99">
        <f>MAX(0,1-(1/AVERAGEIFS(COP!$L$2:$L$500,COP!$C$2:$C$500,'Ambient Heat'!$B50,COP!$G$2:$G$500,'Ambient Heat'!H$4,COP!$D$2:$D$500,"RSDWH*")))</f>
        <v>0.17722411895827073</v>
      </c>
      <c r="I51" s="99">
        <f>MAX(0,1-(1/AVERAGEIFS(COP!$L$2:$L$500,COP!$C$2:$C$500,'Ambient Heat'!$B50,COP!$G$2:$G$500,'Ambient Heat'!I$4,COP!$D$2:$D$500,"RSDWH*")))</f>
        <v>0.17722411895827073</v>
      </c>
      <c r="J51" s="24">
        <v>5</v>
      </c>
    </row>
    <row r="52" spans="2:10" x14ac:dyDescent="0.2">
      <c r="B52" s="24" t="s">
        <v>317</v>
      </c>
      <c r="C52" s="24" t="s">
        <v>327</v>
      </c>
      <c r="D52" s="24" t="s">
        <v>324</v>
      </c>
      <c r="E52" s="24" t="s">
        <v>253</v>
      </c>
      <c r="F52" s="99">
        <f>MAX(0,1-(1/AVERAGEIFS(COP!$L$2:$L$500,COP!$C$2:$C$500,'Ambient Heat'!$B52,COP!$G$2:$G$500,'Ambient Heat'!F$4,COP!$D$2:$D$500,"RSDSH*")))</f>
        <v>0.27473829745210465</v>
      </c>
      <c r="G52" s="99">
        <f>MAX(0,1-(1/AVERAGEIFS(COP!$L$2:$L$500,COP!$C$2:$C$500,'Ambient Heat'!$B52,COP!$G$2:$G$500,'Ambient Heat'!G$4,COP!$D$2:$D$500,"RSDSH*")))</f>
        <v>0.29813383624396994</v>
      </c>
      <c r="H52" s="99">
        <f>MAX(0,1-(1/AVERAGEIFS(COP!$L$2:$L$500,COP!$C$2:$C$500,'Ambient Heat'!$B52,COP!$G$2:$G$500,'Ambient Heat'!H$4,COP!$D$2:$D$500,"RSDSH*")))</f>
        <v>0.29813383624396994</v>
      </c>
      <c r="I52" s="99">
        <f>MAX(0,1-(1/AVERAGEIFS(COP!$L$2:$L$500,COP!$C$2:$C$500,'Ambient Heat'!$B52,COP!$G$2:$G$500,'Ambient Heat'!I$4,COP!$D$2:$D$500,"RSDSH*")))</f>
        <v>0.32006715386134754</v>
      </c>
      <c r="J52" s="24">
        <v>5</v>
      </c>
    </row>
    <row r="53" spans="2:10" x14ac:dyDescent="0.2">
      <c r="B53" s="24" t="s">
        <v>317</v>
      </c>
      <c r="C53" s="24" t="s">
        <v>327</v>
      </c>
      <c r="D53" s="24" t="s">
        <v>402</v>
      </c>
      <c r="E53" s="24" t="s">
        <v>254</v>
      </c>
      <c r="F53" s="99">
        <f>MAX(0,1-(1/AVERAGEIFS(COP!$L$2:$L$500,COP!$C$2:$C$500,'Ambient Heat'!$B52,COP!$G$2:$G$500,'Ambient Heat'!F$4,COP!$D$2:$D$500,"RSDWH*")))</f>
        <v>0</v>
      </c>
      <c r="G53" s="99">
        <f>MAX(0,1-(1/AVERAGEIFS(COP!$L$2:$L$500,COP!$C$2:$C$500,'Ambient Heat'!$B52,COP!$G$2:$G$500,'Ambient Heat'!G$4,COP!$D$2:$D$500,"RSDWH*")))</f>
        <v>0</v>
      </c>
      <c r="H53" s="99">
        <f>MAX(0,1-(1/AVERAGEIFS(COP!$L$2:$L$500,COP!$C$2:$C$500,'Ambient Heat'!$B52,COP!$G$2:$G$500,'Ambient Heat'!H$4,COP!$D$2:$D$500,"RSDWH*")))</f>
        <v>0</v>
      </c>
      <c r="I53" s="99">
        <f>MAX(0,1-(1/AVERAGEIFS(COP!$L$2:$L$500,COP!$C$2:$C$500,'Ambient Heat'!$B52,COP!$G$2:$G$500,'Ambient Heat'!I$4,COP!$D$2:$D$500,"RSDWH*")))</f>
        <v>2.8667362659063333E-2</v>
      </c>
      <c r="J53" s="24">
        <v>5</v>
      </c>
    </row>
    <row r="54" spans="2:10" x14ac:dyDescent="0.2">
      <c r="B54" s="98" t="s">
        <v>323</v>
      </c>
      <c r="F54" s="99"/>
      <c r="G54" s="99"/>
      <c r="H54" s="99"/>
      <c r="I54" s="99"/>
    </row>
    <row r="55" spans="2:10" x14ac:dyDescent="0.2">
      <c r="B55" s="24" t="s">
        <v>315</v>
      </c>
      <c r="C55" s="24" t="s">
        <v>327</v>
      </c>
      <c r="D55" s="24" t="s">
        <v>324</v>
      </c>
      <c r="E55" s="24" t="s">
        <v>253</v>
      </c>
      <c r="F55" s="99">
        <f>MAX(0,1-(1/AVERAGEIFS(COP!$L$2:$L$500,COP!$C$2:$C$500,'Ambient Heat'!$B55,COP!$G$2:$G$500,'Ambient Heat'!F$4,COP!$D$2:$D$500,"RSDSH*")))</f>
        <v>0.63034571735581202</v>
      </c>
      <c r="G55" s="99">
        <f>MAX(0,1-(1/AVERAGEIFS(COP!$L$2:$L$500,COP!$C$2:$C$500,'Ambient Heat'!$B55,COP!$G$2:$G$500,'Ambient Heat'!G$4,COP!$D$2:$D$500,"RSDSH*")))</f>
        <v>0.66700564621308689</v>
      </c>
      <c r="H55" s="99">
        <f>MAX(0,1-(1/AVERAGEIFS(COP!$L$2:$L$500,COP!$C$2:$C$500,'Ambient Heat'!$B55,COP!$G$2:$G$500,'Ambient Heat'!H$4,COP!$D$2:$D$500,"RSDSH*")))</f>
        <v>0.69005910147525773</v>
      </c>
      <c r="I55" s="99">
        <f>MAX(0,1-(1/AVERAGEIFS(COP!$L$2:$L$500,COP!$C$2:$C$500,'Ambient Heat'!$B55,COP!$G$2:$G$500,'Ambient Heat'!I$4,COP!$D$2:$D$500,"RSDSH*")))</f>
        <v>0.69005910147525773</v>
      </c>
      <c r="J55" s="24">
        <v>5</v>
      </c>
    </row>
    <row r="56" spans="2:10" x14ac:dyDescent="0.2">
      <c r="B56" s="24" t="s">
        <v>315</v>
      </c>
      <c r="C56" s="24" t="s">
        <v>327</v>
      </c>
      <c r="D56" s="24" t="s">
        <v>402</v>
      </c>
      <c r="E56" s="24" t="s">
        <v>254</v>
      </c>
      <c r="F56" s="99">
        <f>MAX(0,1-(1/AVERAGEIFS(COP!$L$2:$L$500,COP!$C$2:$C$500,'Ambient Heat'!$B55,COP!$G$2:$G$500,'Ambient Heat'!F$4,COP!$D$2:$D$500,"RSDWH*")))</f>
        <v>0.4719224533654458</v>
      </c>
      <c r="G56" s="99">
        <f>MAX(0,1-(1/AVERAGEIFS(COP!$L$2:$L$500,COP!$C$2:$C$500,'Ambient Heat'!$B55,COP!$G$2:$G$500,'Ambient Heat'!G$4,COP!$D$2:$D$500,"RSDWH*")))</f>
        <v>0.52429378030440987</v>
      </c>
      <c r="H56" s="99">
        <f>MAX(0,1-(1/AVERAGEIFS(COP!$L$2:$L$500,COP!$C$2:$C$500,'Ambient Heat'!$B55,COP!$G$2:$G$500,'Ambient Heat'!H$4,COP!$D$2:$D$500,"RSDWH*")))</f>
        <v>0.55722728782179676</v>
      </c>
      <c r="I56" s="99">
        <f>MAX(0,1-(1/AVERAGEIFS(COP!$L$2:$L$500,COP!$C$2:$C$500,'Ambient Heat'!$B55,COP!$G$2:$G$500,'Ambient Heat'!I$4,COP!$D$2:$D$500,"RSDWH*")))</f>
        <v>0.55722728782179676</v>
      </c>
      <c r="J56" s="24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9389629810485"/>
  </sheetPr>
  <dimension ref="A1:Z41"/>
  <sheetViews>
    <sheetView zoomScale="67" workbookViewId="0">
      <selection activeCell="Z14" sqref="Z14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12.7109375" style="38" customWidth="1"/>
    <col min="8" max="8" width="13.7109375" style="38" customWidth="1"/>
    <col min="9" max="9" width="14.28515625" style="38" customWidth="1"/>
    <col min="10" max="22" width="12.7109375" style="38" customWidth="1"/>
    <col min="23" max="24" width="6" style="38" customWidth="1"/>
    <col min="25" max="25" width="7.42578125" style="38" customWidth="1"/>
    <col min="26" max="26" width="10.5703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271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1" t="s">
        <v>134</v>
      </c>
      <c r="T3" s="151"/>
      <c r="U3" s="151"/>
      <c r="V3" s="151"/>
    </row>
    <row r="4" spans="1:26" ht="15.75" thickBot="1" x14ac:dyDescent="0.25">
      <c r="A4" s="43" t="s">
        <v>271</v>
      </c>
      <c r="B4" s="43"/>
      <c r="C4" s="26"/>
      <c r="D4" s="44" t="s">
        <v>37</v>
      </c>
      <c r="E4" s="152" t="s">
        <v>38</v>
      </c>
      <c r="F4" s="153"/>
      <c r="G4" s="153"/>
      <c r="H4" s="153"/>
      <c r="I4" s="153"/>
      <c r="J4" s="153"/>
      <c r="K4" s="23"/>
      <c r="L4" s="57" t="s">
        <v>39</v>
      </c>
      <c r="M4" s="57"/>
      <c r="N4" s="57"/>
      <c r="O4" s="57"/>
      <c r="P4" s="57"/>
      <c r="S4" s="50">
        <v>0.1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26" ht="15.75" thickBot="1" x14ac:dyDescent="0.25">
      <c r="A6" s="30" t="s">
        <v>268</v>
      </c>
      <c r="B6" s="49" t="s">
        <v>34</v>
      </c>
      <c r="C6" s="23"/>
      <c r="D6" s="52"/>
      <c r="E6" s="46" t="str">
        <f>IF($D6=0,"",MAX($D6*(1-$S$4)^($E$5-$D$5),S6))</f>
        <v/>
      </c>
      <c r="F6" s="46" t="str">
        <f>IF($D6=0,"",MAX($D6*(1-$S$4)^($F$5-$D$5),S6))</f>
        <v/>
      </c>
      <c r="G6" s="46" t="str">
        <f>IF($D6=0,"",MAX($D6*(1-$S$4)^($G$5-$D$5),S6))</f>
        <v/>
      </c>
      <c r="H6" s="46" t="str">
        <f>IF($D6=0,"",MAX($D6*(1-$S$4)^($H$5-$D$5),S6))</f>
        <v/>
      </c>
      <c r="I6" s="46" t="str">
        <f>IF($D6=0,"",MAX($D6*(1-$S$4)^($I$5-$D$5),S6))</f>
        <v/>
      </c>
      <c r="J6" s="46" t="str">
        <f>IF($D6=0,"",MAX($D6*(1-$S$4)^($J$5-$D$5),S6))</f>
        <v/>
      </c>
      <c r="K6" s="23"/>
      <c r="L6" s="47" t="str">
        <f>IF($D6=0,"",MIN($D6*(1+$S$4)^($L$5-$D$5),T6))</f>
        <v/>
      </c>
      <c r="M6" s="47" t="str">
        <f>IF($D6=0,"",MIN($D6*(1+$S$4)^($M$5-$D$5),T6))</f>
        <v/>
      </c>
      <c r="N6" s="47" t="str">
        <f>IF($D6=0,"",MIN($D6*(1+$S$4)^($N$5-$D$5),T6))</f>
        <v/>
      </c>
      <c r="O6" s="47" t="str">
        <f>IF($D6=0,"",MIN($D6*(1+$S$4)^($O$5-$D$5),T6))</f>
        <v/>
      </c>
      <c r="P6" s="47" t="str">
        <f>IF($D6=0,"",MIN($D6*(1+$S$4)^($P$5-$D$5),T6))</f>
        <v/>
      </c>
      <c r="Q6" s="47" t="str">
        <f>IF($D6=0,"",MIN($D6*(1+$S$4)^($Q$5-$D$5),T6))</f>
        <v/>
      </c>
      <c r="S6" s="81">
        <v>0</v>
      </c>
      <c r="T6" s="81">
        <v>0.9</v>
      </c>
    </row>
    <row r="7" spans="1:26" ht="15.75" thickBot="1" x14ac:dyDescent="0.25">
      <c r="A7" s="49" t="s">
        <v>269</v>
      </c>
      <c r="B7" s="49" t="s">
        <v>125</v>
      </c>
      <c r="C7" s="23"/>
      <c r="D7" s="52">
        <f>SharesElab!C81</f>
        <v>0.20213169663402655</v>
      </c>
      <c r="E7" s="46">
        <f t="shared" ref="E7:E8" si="0">IF($D7=0,"",MAX($D7*(1-$S$4)^($E$5-$D$5),S7))</f>
        <v>0.18191852697062391</v>
      </c>
      <c r="F7" s="46">
        <f t="shared" ref="F7:F8" si="1">IF($D7=0,"",MAX($D7*(1-$S$4)^($F$5-$D$5),S7))</f>
        <v>0.16372667427356152</v>
      </c>
      <c r="G7" s="46">
        <f t="shared" ref="G7:G8" si="2">IF($D7=0,"",MAX($D7*(1-$S$4)^($G$5-$D$5),S7))</f>
        <v>9.6678963891795366E-2</v>
      </c>
      <c r="H7" s="46">
        <f t="shared" ref="H7:H8" si="3">IF($D7=0,"",MAX($D7*(1-$S$4)^($H$5-$D$5),S7))</f>
        <v>5.7087961388466259E-2</v>
      </c>
      <c r="I7" s="46">
        <f t="shared" ref="I7:I8" si="4">IF($D7=0,"",MAX($D7*(1-$S$4)^($I$5-$D$5),S7))</f>
        <v>6.9405633630053257E-3</v>
      </c>
      <c r="J7" s="46">
        <f t="shared" ref="J7:J8" si="5">IF($D7=0,"",MAX($D7*(1-$S$4)^($J$5-$D$5),S7))</f>
        <v>8.4381047464805931E-4</v>
      </c>
      <c r="K7" s="23"/>
      <c r="L7" s="47">
        <f t="shared" ref="L7:L8" si="6">IF($D7=0,"",MIN($D7*(1+$S$4)^($L$5-$D$5),T7))</f>
        <v>0.22234486629742922</v>
      </c>
      <c r="M7" s="47">
        <f t="shared" ref="M7:M8" si="7">IF($D7=0,"",MIN($D7*(1+$S$4)^($M$5-$D$5),T7))</f>
        <v>0.24457935292717217</v>
      </c>
      <c r="N7" s="47">
        <f t="shared" ref="N7:N8" si="8">IF($D7=0,"",MIN($D7*(1+$S$4)^($N$5-$D$5),T7))</f>
        <v>0.39389749368274024</v>
      </c>
      <c r="O7" s="47">
        <f t="shared" ref="O7:O8" si="9">IF($D7=0,"",MIN($D7*(1+$S$4)^($O$5-$D$5),T7))</f>
        <v>0.59192273396277695</v>
      </c>
      <c r="P7" s="47">
        <f t="shared" ref="P7:P8" si="10">IF($D7=0,"",MIN($D7*(1+$S$4)^($P$5-$D$5),T7))</f>
        <v>0.59192273396277695</v>
      </c>
      <c r="Q7" s="47">
        <f t="shared" ref="Q7:Q8" si="11">IF($D7=0,"",MIN($D7*(1+$S$4)^($Q$5-$D$5),T7))</f>
        <v>0.59192273396277695</v>
      </c>
      <c r="S7" s="81">
        <v>0</v>
      </c>
      <c r="T7" s="145">
        <f>(G40*0.41+S35*Z13+S37*Z14+S39*Z15)/SUM(S40:S41)</f>
        <v>0.59192273396277695</v>
      </c>
      <c r="Y7" s="154" t="s">
        <v>260</v>
      </c>
      <c r="Z7" s="154"/>
    </row>
    <row r="8" spans="1:26" ht="15.75" thickBot="1" x14ac:dyDescent="0.25">
      <c r="A8" s="49" t="s">
        <v>270</v>
      </c>
      <c r="B8" s="49" t="s">
        <v>123</v>
      </c>
      <c r="C8" s="23"/>
      <c r="D8" s="52">
        <f>SharesElab!C82</f>
        <v>1.1915692374878295E-2</v>
      </c>
      <c r="E8" s="46">
        <f t="shared" si="0"/>
        <v>1.0724123137390466E-2</v>
      </c>
      <c r="F8" s="46">
        <f t="shared" si="1"/>
        <v>9.6517108236514205E-3</v>
      </c>
      <c r="G8" s="46">
        <f t="shared" si="2"/>
        <v>5.6992387242579285E-3</v>
      </c>
      <c r="H8" s="46">
        <f t="shared" si="3"/>
        <v>3.3653434742870652E-3</v>
      </c>
      <c r="I8" s="46">
        <f t="shared" si="4"/>
        <v>4.0914720115202527E-4</v>
      </c>
      <c r="J8" s="46">
        <f t="shared" si="5"/>
        <v>4.9742747951158005E-5</v>
      </c>
      <c r="K8" s="23"/>
      <c r="L8" s="47">
        <f t="shared" si="6"/>
        <v>1.3107261612366127E-2</v>
      </c>
      <c r="M8" s="47">
        <f t="shared" si="7"/>
        <v>1.4417987773602739E-2</v>
      </c>
      <c r="N8" s="47">
        <f t="shared" si="8"/>
        <v>2.3220313489264958E-2</v>
      </c>
      <c r="O8" s="47">
        <f t="shared" si="9"/>
        <v>3.7396547077596119E-2</v>
      </c>
      <c r="P8" s="47">
        <f t="shared" si="10"/>
        <v>0.1</v>
      </c>
      <c r="Q8" s="47">
        <f t="shared" si="11"/>
        <v>0.1</v>
      </c>
      <c r="S8" s="81">
        <v>0</v>
      </c>
      <c r="T8" s="81">
        <v>0.1</v>
      </c>
      <c r="Y8" s="76" t="s">
        <v>258</v>
      </c>
      <c r="Z8" s="83">
        <v>0.19400000000000001</v>
      </c>
    </row>
    <row r="10" spans="1:26" s="48" customFormat="1" x14ac:dyDescent="0.2"/>
    <row r="11" spans="1:26" ht="23.25" x14ac:dyDescent="0.2">
      <c r="A11" s="5" t="s">
        <v>44</v>
      </c>
    </row>
    <row r="12" spans="1:26" ht="11.25" customHeight="1" x14ac:dyDescent="0.2">
      <c r="A12" s="5"/>
      <c r="Y12" s="154" t="s">
        <v>484</v>
      </c>
      <c r="Z12" s="154"/>
    </row>
    <row r="13" spans="1:26" ht="15.75" thickBot="1" x14ac:dyDescent="0.25">
      <c r="D13" s="20" t="s">
        <v>12</v>
      </c>
      <c r="Y13" s="76" t="s">
        <v>481</v>
      </c>
      <c r="Z13" s="83">
        <v>0.95</v>
      </c>
    </row>
    <row r="14" spans="1:26" ht="15.75" thickBot="1" x14ac:dyDescent="0.25">
      <c r="D14" s="20" t="s">
        <v>28</v>
      </c>
      <c r="Y14" s="76" t="s">
        <v>482</v>
      </c>
      <c r="Z14" s="83">
        <v>0.6</v>
      </c>
    </row>
    <row r="15" spans="1:26" ht="15.75" thickBot="1" x14ac:dyDescent="0.25">
      <c r="Y15" s="76" t="s">
        <v>483</v>
      </c>
      <c r="Z15" s="83">
        <v>0.15</v>
      </c>
    </row>
    <row r="16" spans="1:26" ht="23.25" x14ac:dyDescent="0.2">
      <c r="A16" s="5" t="s">
        <v>272</v>
      </c>
    </row>
    <row r="17" spans="1:26" s="23" customFormat="1" ht="15" x14ac:dyDescent="0.2">
      <c r="A17" s="26"/>
      <c r="C17" s="26"/>
      <c r="I17" s="24"/>
      <c r="J17" s="24"/>
      <c r="K17" s="24"/>
      <c r="L17" s="24"/>
      <c r="M17" s="24"/>
      <c r="N17" s="24"/>
      <c r="O17" s="24"/>
      <c r="P17" s="24"/>
      <c r="Q17" s="24"/>
    </row>
    <row r="18" spans="1:26" s="23" customFormat="1" ht="15" x14ac:dyDescent="0.2">
      <c r="C18" s="26"/>
      <c r="H18" s="20" t="s">
        <v>267</v>
      </c>
      <c r="J18" s="24"/>
      <c r="K18" s="24"/>
      <c r="L18" s="24"/>
      <c r="M18" s="24"/>
      <c r="N18" s="24"/>
      <c r="O18" s="24"/>
      <c r="P18" s="24"/>
    </row>
    <row r="19" spans="1:26" s="23" customFormat="1" ht="28.5" customHeight="1" thickBot="1" x14ac:dyDescent="0.25">
      <c r="A19" s="26" t="s">
        <v>25</v>
      </c>
      <c r="B19" s="26" t="s">
        <v>26</v>
      </c>
      <c r="C19" s="26"/>
      <c r="D19" s="6" t="s">
        <v>11</v>
      </c>
      <c r="E19" s="6" t="s">
        <v>255</v>
      </c>
      <c r="F19" s="6" t="s">
        <v>9</v>
      </c>
      <c r="G19" s="6" t="s">
        <v>30</v>
      </c>
      <c r="H19" s="6" t="s">
        <v>10</v>
      </c>
      <c r="I19" s="8" t="s">
        <v>139</v>
      </c>
      <c r="J19" s="8">
        <v>2019</v>
      </c>
      <c r="K19" s="8">
        <v>2020</v>
      </c>
      <c r="L19" s="8">
        <v>2025</v>
      </c>
      <c r="M19" s="8">
        <v>2030</v>
      </c>
      <c r="N19" s="8">
        <v>2050</v>
      </c>
      <c r="O19" s="8">
        <v>2070</v>
      </c>
      <c r="P19" s="8" t="s">
        <v>138</v>
      </c>
      <c r="Q19" s="8" t="s">
        <v>29</v>
      </c>
      <c r="R19" s="6" t="s">
        <v>27</v>
      </c>
      <c r="Z19" s="85" t="s">
        <v>266</v>
      </c>
    </row>
    <row r="20" spans="1:26" s="23" customFormat="1" ht="15" x14ac:dyDescent="0.2">
      <c r="A20" s="23" t="s">
        <v>201</v>
      </c>
      <c r="B20" s="23" t="s">
        <v>273</v>
      </c>
      <c r="C20" s="26"/>
      <c r="D20" s="23" t="str">
        <f>IF(Z20="","UC-UP_"&amp;A6,"\I: DISABLED")</f>
        <v>\I: DISABLED</v>
      </c>
      <c r="E20" s="23" t="str">
        <f>A20</f>
        <v>RSDELC</v>
      </c>
      <c r="F20" s="23" t="str">
        <f t="shared" ref="F20:F22" si="12">H20</f>
        <v>RSDCK</v>
      </c>
      <c r="H20" s="23" t="str">
        <f t="shared" ref="H20:H22" si="13">B20</f>
        <v>RSDCK</v>
      </c>
      <c r="I20" s="24">
        <v>1</v>
      </c>
      <c r="J20" s="34" t="str">
        <f t="shared" ref="J20:O22" si="14">IF(L6="","",-L6)</f>
        <v/>
      </c>
      <c r="K20" s="34" t="str">
        <f t="shared" si="14"/>
        <v/>
      </c>
      <c r="L20" s="34" t="str">
        <f t="shared" si="14"/>
        <v/>
      </c>
      <c r="M20" s="34" t="str">
        <f t="shared" si="14"/>
        <v/>
      </c>
      <c r="N20" s="34" t="str">
        <f t="shared" si="14"/>
        <v/>
      </c>
      <c r="O20" s="34" t="str">
        <f t="shared" si="14"/>
        <v/>
      </c>
      <c r="P20" s="24">
        <v>0</v>
      </c>
      <c r="Q20" s="24">
        <v>5</v>
      </c>
      <c r="R20" s="23" t="s">
        <v>277</v>
      </c>
      <c r="Z20" s="84" t="s">
        <v>265</v>
      </c>
    </row>
    <row r="21" spans="1:26" s="23" customFormat="1" ht="15" x14ac:dyDescent="0.2">
      <c r="A21" s="23" t="s">
        <v>203</v>
      </c>
      <c r="B21" s="23" t="s">
        <v>273</v>
      </c>
      <c r="C21" s="26"/>
      <c r="D21" s="23" t="str">
        <f>IF(Z21="","UC-UP_"&amp;A7,"\I: DISABLED")</f>
        <v>UC-UP_R-RSDCK_GAS_X0</v>
      </c>
      <c r="E21" s="77" t="str">
        <f t="shared" ref="E21:E22" si="15">A21</f>
        <v>RSDGAS</v>
      </c>
      <c r="F21" s="23" t="str">
        <f t="shared" si="12"/>
        <v>RSDCK</v>
      </c>
      <c r="H21" s="23" t="str">
        <f t="shared" si="13"/>
        <v>RSDCK</v>
      </c>
      <c r="I21" s="24">
        <v>1</v>
      </c>
      <c r="J21" s="34">
        <f t="shared" si="14"/>
        <v>-0.22234486629742922</v>
      </c>
      <c r="K21" s="34">
        <f t="shared" si="14"/>
        <v>-0.24457935292717217</v>
      </c>
      <c r="L21" s="34">
        <f t="shared" si="14"/>
        <v>-0.39389749368274024</v>
      </c>
      <c r="M21" s="34">
        <f t="shared" si="14"/>
        <v>-0.59192273396277695</v>
      </c>
      <c r="N21" s="34">
        <f t="shared" si="14"/>
        <v>-0.59192273396277695</v>
      </c>
      <c r="O21" s="34">
        <f t="shared" si="14"/>
        <v>-0.59192273396277695</v>
      </c>
      <c r="P21" s="24">
        <v>0</v>
      </c>
      <c r="Q21" s="24">
        <v>5</v>
      </c>
      <c r="R21" s="23" t="s">
        <v>278</v>
      </c>
      <c r="Z21" s="84"/>
    </row>
    <row r="22" spans="1:26" s="23" customFormat="1" ht="15" x14ac:dyDescent="0.2">
      <c r="A22" s="23" t="s">
        <v>200</v>
      </c>
      <c r="B22" s="23" t="s">
        <v>273</v>
      </c>
      <c r="C22" s="26"/>
      <c r="D22" s="23" t="str">
        <f>IF(Z22="","UC-UP_"&amp;A8,"\I: DISABLED")</f>
        <v>\I: DISABLED</v>
      </c>
      <c r="E22" s="77" t="str">
        <f t="shared" si="15"/>
        <v>RSDLPG</v>
      </c>
      <c r="F22" s="23" t="str">
        <f t="shared" si="12"/>
        <v>RSDCK</v>
      </c>
      <c r="H22" s="23" t="str">
        <f t="shared" si="13"/>
        <v>RSDCK</v>
      </c>
      <c r="I22" s="24">
        <v>1</v>
      </c>
      <c r="J22" s="34">
        <f t="shared" si="14"/>
        <v>-1.3107261612366127E-2</v>
      </c>
      <c r="K22" s="34">
        <f t="shared" si="14"/>
        <v>-1.4417987773602739E-2</v>
      </c>
      <c r="L22" s="34">
        <f t="shared" si="14"/>
        <v>-2.3220313489264958E-2</v>
      </c>
      <c r="M22" s="34">
        <f t="shared" si="14"/>
        <v>-3.7396547077596119E-2</v>
      </c>
      <c r="N22" s="34">
        <f t="shared" si="14"/>
        <v>-0.1</v>
      </c>
      <c r="O22" s="34">
        <f t="shared" si="14"/>
        <v>-0.1</v>
      </c>
      <c r="P22" s="24">
        <v>0</v>
      </c>
      <c r="Q22" s="24">
        <v>5</v>
      </c>
      <c r="R22" s="23" t="s">
        <v>279</v>
      </c>
      <c r="Z22" s="84" t="s">
        <v>265</v>
      </c>
    </row>
    <row r="30" spans="1:26" x14ac:dyDescent="0.2">
      <c r="D30" s="106" t="s">
        <v>394</v>
      </c>
    </row>
    <row r="32" spans="1:26" ht="15" x14ac:dyDescent="0.25">
      <c r="D32" s="101" t="s">
        <v>380</v>
      </c>
      <c r="E32" s="100" t="s">
        <v>381</v>
      </c>
      <c r="F32" s="100" t="s">
        <v>381</v>
      </c>
      <c r="G32" s="101" t="s">
        <v>382</v>
      </c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</row>
    <row r="33" spans="4:19" x14ac:dyDescent="0.2">
      <c r="D33" s="101" t="s">
        <v>8</v>
      </c>
      <c r="E33" s="101" t="s">
        <v>383</v>
      </c>
      <c r="F33" s="101" t="s">
        <v>384</v>
      </c>
      <c r="G33" s="103">
        <v>2018</v>
      </c>
      <c r="H33" s="103">
        <v>2020</v>
      </c>
      <c r="I33" s="103">
        <v>2022</v>
      </c>
      <c r="J33" s="103">
        <v>2025</v>
      </c>
      <c r="K33" s="103">
        <v>2030</v>
      </c>
      <c r="L33" s="103">
        <v>2035</v>
      </c>
      <c r="M33" s="103">
        <v>2040</v>
      </c>
      <c r="N33" s="103">
        <v>2045</v>
      </c>
      <c r="O33" s="103">
        <v>2050</v>
      </c>
      <c r="P33" s="103">
        <v>2055</v>
      </c>
      <c r="Q33" s="103">
        <v>2060</v>
      </c>
      <c r="R33" s="103">
        <v>2065</v>
      </c>
      <c r="S33" s="103">
        <v>2070</v>
      </c>
    </row>
    <row r="34" spans="4:19" x14ac:dyDescent="0.2">
      <c r="D34" s="102" t="s">
        <v>385</v>
      </c>
      <c r="E34" s="102" t="s">
        <v>386</v>
      </c>
      <c r="F34" s="102" t="s">
        <v>216</v>
      </c>
      <c r="G34" s="104">
        <v>206.79888500000001</v>
      </c>
      <c r="H34" s="104">
        <v>205.47315865384601</v>
      </c>
      <c r="I34" s="104">
        <v>204.14743230769199</v>
      </c>
      <c r="J34" s="104">
        <v>202.15884278846201</v>
      </c>
      <c r="K34" s="104">
        <v>198.84452692307701</v>
      </c>
      <c r="L34" s="104">
        <v>195.53021105769199</v>
      </c>
      <c r="M34" s="104">
        <v>192.21589519230801</v>
      </c>
      <c r="N34" s="104">
        <v>188.90157932692301</v>
      </c>
      <c r="O34" s="104">
        <v>185.58726346153799</v>
      </c>
      <c r="P34" s="104">
        <v>182.27294759615401</v>
      </c>
      <c r="Q34" s="104">
        <v>178.95863173076901</v>
      </c>
      <c r="R34" s="104">
        <v>175.64431586538501</v>
      </c>
      <c r="S34" s="104">
        <v>172.33</v>
      </c>
    </row>
    <row r="35" spans="4:19" x14ac:dyDescent="0.2">
      <c r="D35" s="102" t="s">
        <v>387</v>
      </c>
      <c r="E35" s="102" t="s">
        <v>386</v>
      </c>
      <c r="F35" s="102" t="s">
        <v>216</v>
      </c>
      <c r="G35" s="105"/>
      <c r="H35" s="104">
        <v>19.827179546153801</v>
      </c>
      <c r="I35" s="104">
        <v>55.414514392307701</v>
      </c>
      <c r="J35" s="104">
        <v>100.058340911538</v>
      </c>
      <c r="K35" s="104">
        <v>160.20883557692301</v>
      </c>
      <c r="L35" s="104">
        <v>245.24645174230801</v>
      </c>
      <c r="M35" s="104">
        <v>331.829702807692</v>
      </c>
      <c r="N35" s="104">
        <v>444.08010267307702</v>
      </c>
      <c r="O35" s="104">
        <v>555.16270963846205</v>
      </c>
      <c r="P35" s="104">
        <v>671.71042000384602</v>
      </c>
      <c r="Q35" s="104">
        <v>794.35521066923104</v>
      </c>
      <c r="R35" s="104">
        <v>926.27590313461599</v>
      </c>
      <c r="S35" s="104">
        <v>1071.1269420000001</v>
      </c>
    </row>
    <row r="36" spans="4:19" x14ac:dyDescent="0.2">
      <c r="D36" s="102" t="s">
        <v>388</v>
      </c>
      <c r="E36" s="102" t="s">
        <v>389</v>
      </c>
      <c r="F36" s="102" t="s">
        <v>216</v>
      </c>
      <c r="G36" s="104">
        <v>766.351721</v>
      </c>
      <c r="H36" s="104">
        <v>761.43934711538498</v>
      </c>
      <c r="I36" s="104">
        <v>756.52697323076904</v>
      </c>
      <c r="J36" s="104">
        <v>749.158412403846</v>
      </c>
      <c r="K36" s="104">
        <v>736.87747769230805</v>
      </c>
      <c r="L36" s="104">
        <v>724.59654298076896</v>
      </c>
      <c r="M36" s="104">
        <v>712.31560826923101</v>
      </c>
      <c r="N36" s="104">
        <v>700.03467355769203</v>
      </c>
      <c r="O36" s="104">
        <v>687.75373884615396</v>
      </c>
      <c r="P36" s="104">
        <v>675.47280413461499</v>
      </c>
      <c r="Q36" s="104">
        <v>663.19186942307704</v>
      </c>
      <c r="R36" s="104">
        <v>650.91093471153795</v>
      </c>
      <c r="S36" s="104">
        <v>638.63</v>
      </c>
    </row>
    <row r="37" spans="4:19" x14ac:dyDescent="0.2">
      <c r="D37" s="102" t="s">
        <v>390</v>
      </c>
      <c r="E37" s="102" t="s">
        <v>389</v>
      </c>
      <c r="F37" s="102" t="s">
        <v>216</v>
      </c>
      <c r="G37" s="105"/>
      <c r="H37" s="104">
        <v>26.861509084615498</v>
      </c>
      <c r="I37" s="104">
        <v>62.533352969230698</v>
      </c>
      <c r="J37" s="104">
        <v>113.17294079615399</v>
      </c>
      <c r="K37" s="104">
        <v>191.388898607692</v>
      </c>
      <c r="L37" s="104">
        <v>274.59811831923099</v>
      </c>
      <c r="M37" s="104">
        <v>354.68028573076901</v>
      </c>
      <c r="N37" s="104">
        <v>466.72876144230798</v>
      </c>
      <c r="O37" s="104">
        <v>556.58292615384596</v>
      </c>
      <c r="P37" s="104">
        <v>639.23816586538499</v>
      </c>
      <c r="Q37" s="104">
        <v>716.68692657692304</v>
      </c>
      <c r="R37" s="104">
        <v>793.71905828846195</v>
      </c>
      <c r="S37" s="104">
        <v>874.35938799999997</v>
      </c>
    </row>
    <row r="38" spans="4:19" x14ac:dyDescent="0.2">
      <c r="D38" s="102" t="s">
        <v>391</v>
      </c>
      <c r="E38" s="102" t="s">
        <v>392</v>
      </c>
      <c r="F38" s="102" t="s">
        <v>216</v>
      </c>
      <c r="G38" s="104">
        <v>724.42972899999995</v>
      </c>
      <c r="H38" s="104">
        <v>719.785624550031</v>
      </c>
      <c r="I38" s="104">
        <v>715.14152010006296</v>
      </c>
      <c r="J38" s="104">
        <v>708.17536342511005</v>
      </c>
      <c r="K38" s="104">
        <v>696.56510230018898</v>
      </c>
      <c r="L38" s="104">
        <v>684.95484117526803</v>
      </c>
      <c r="M38" s="104">
        <v>673.34458005034696</v>
      </c>
      <c r="N38" s="104">
        <v>661.73431892542499</v>
      </c>
      <c r="O38" s="104">
        <v>650.12405780050403</v>
      </c>
      <c r="P38" s="104">
        <v>638.51379667558297</v>
      </c>
      <c r="Q38" s="104">
        <v>626.90353555066099</v>
      </c>
      <c r="R38" s="104">
        <v>615.29327442574004</v>
      </c>
      <c r="S38" s="104">
        <v>603.68301330081897</v>
      </c>
    </row>
    <row r="39" spans="4:19" x14ac:dyDescent="0.2">
      <c r="D39" s="102" t="s">
        <v>393</v>
      </c>
      <c r="E39" s="102" t="s">
        <v>392</v>
      </c>
      <c r="F39" s="102" t="s">
        <v>216</v>
      </c>
      <c r="G39" s="105"/>
      <c r="H39" s="104">
        <v>19.898061149968498</v>
      </c>
      <c r="I39" s="104">
        <v>45.489201199937</v>
      </c>
      <c r="J39" s="104">
        <v>83.645112174889803</v>
      </c>
      <c r="K39" s="104">
        <v>145.31736759981101</v>
      </c>
      <c r="L39" s="104">
        <v>204.39419322473199</v>
      </c>
      <c r="M39" s="104">
        <v>259.77539804965397</v>
      </c>
      <c r="N39" s="104">
        <v>340.01571207457499</v>
      </c>
      <c r="O39" s="104">
        <v>397.82287719949602</v>
      </c>
      <c r="P39" s="104">
        <v>446.53819432441702</v>
      </c>
      <c r="Q39" s="104">
        <v>488.01179144933798</v>
      </c>
      <c r="R39" s="104">
        <v>526.17582857425998</v>
      </c>
      <c r="S39" s="104">
        <v>564.02895469918099</v>
      </c>
    </row>
    <row r="40" spans="4:19" x14ac:dyDescent="0.2">
      <c r="D40" s="106" t="s">
        <v>395</v>
      </c>
      <c r="G40" s="38">
        <f>SUM(G34,G36,G38)</f>
        <v>1697.5803350000001</v>
      </c>
      <c r="H40" s="38">
        <f t="shared" ref="H40:S40" si="16">SUM(H34,H36,H38)</f>
        <v>1686.698130319262</v>
      </c>
      <c r="I40" s="38">
        <f t="shared" si="16"/>
        <v>1675.815925638524</v>
      </c>
      <c r="J40" s="38">
        <f t="shared" si="16"/>
        <v>1659.492618617418</v>
      </c>
      <c r="K40" s="38">
        <f t="shared" si="16"/>
        <v>1632.287106915574</v>
      </c>
      <c r="L40" s="38">
        <f t="shared" si="16"/>
        <v>1605.0815952137291</v>
      </c>
      <c r="M40" s="38">
        <f t="shared" si="16"/>
        <v>1577.876083511886</v>
      </c>
      <c r="N40" s="38">
        <f t="shared" si="16"/>
        <v>1550.67057181004</v>
      </c>
      <c r="O40" s="38">
        <f t="shared" si="16"/>
        <v>1523.465060108196</v>
      </c>
      <c r="P40" s="38">
        <f t="shared" si="16"/>
        <v>1496.259548406352</v>
      </c>
      <c r="Q40" s="38">
        <f t="shared" si="16"/>
        <v>1469.0540367045071</v>
      </c>
      <c r="R40" s="38">
        <f t="shared" si="16"/>
        <v>1441.8485250026629</v>
      </c>
      <c r="S40" s="38">
        <f t="shared" si="16"/>
        <v>1414.6430133008189</v>
      </c>
    </row>
    <row r="41" spans="4:19" x14ac:dyDescent="0.2">
      <c r="D41" s="106" t="s">
        <v>396</v>
      </c>
      <c r="G41" s="107">
        <f>SUM(G35,G37,G39)</f>
        <v>0</v>
      </c>
      <c r="H41" s="107">
        <f t="shared" ref="H41:S41" si="17">SUM(H35,H37,H39)</f>
        <v>66.58674978073779</v>
      </c>
      <c r="I41" s="107">
        <f t="shared" si="17"/>
        <v>163.4370685614754</v>
      </c>
      <c r="J41" s="107">
        <f t="shared" si="17"/>
        <v>296.87639388258179</v>
      </c>
      <c r="K41" s="107">
        <f t="shared" si="17"/>
        <v>496.91510178442599</v>
      </c>
      <c r="L41" s="107">
        <f t="shared" si="17"/>
        <v>724.23876328627102</v>
      </c>
      <c r="M41" s="107">
        <f t="shared" si="17"/>
        <v>946.28538658811499</v>
      </c>
      <c r="N41" s="107">
        <f t="shared" si="17"/>
        <v>1250.82457618996</v>
      </c>
      <c r="O41" s="107">
        <f t="shared" si="17"/>
        <v>1509.5685129918038</v>
      </c>
      <c r="P41" s="107">
        <f t="shared" si="17"/>
        <v>1757.486780193648</v>
      </c>
      <c r="Q41" s="107">
        <f t="shared" si="17"/>
        <v>1999.0539286954922</v>
      </c>
      <c r="R41" s="107">
        <f t="shared" si="17"/>
        <v>2246.170789997338</v>
      </c>
      <c r="S41" s="107">
        <f t="shared" si="17"/>
        <v>2509.5152846991814</v>
      </c>
    </row>
  </sheetData>
  <mergeCells count="4">
    <mergeCell ref="S3:V3"/>
    <mergeCell ref="E4:J4"/>
    <mergeCell ref="Y7:Z7"/>
    <mergeCell ref="Y12:Z12"/>
  </mergeCells>
  <conditionalFormatting sqref="D20">
    <cfRule type="containsText" dxfId="23" priority="8" operator="containsText" text="\I: DISABLED">
      <formula>NOT(ISERROR(SEARCH("\I: DISABLED",D20)))</formula>
    </cfRule>
  </conditionalFormatting>
  <conditionalFormatting sqref="D21:D22">
    <cfRule type="containsText" dxfId="22" priority="7" operator="containsText" text="\I: DISABLED">
      <formula>NOT(ISERROR(SEARCH("\I: DISABLED",D21)))</formula>
    </cfRule>
  </conditionalFormatting>
  <conditionalFormatting sqref="E20">
    <cfRule type="containsText" dxfId="21" priority="4" operator="containsText" text="\I: DISABLED">
      <formula>NOT(ISERROR(SEARCH("\I: DISABLED",E20)))</formula>
    </cfRule>
  </conditionalFormatting>
  <conditionalFormatting sqref="E21:E22">
    <cfRule type="containsText" dxfId="20" priority="2" operator="containsText" text="\I: DISABLED">
      <formula>NOT(ISERROR(SEARCH("\I: DISABLED",E21)))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9389629810485"/>
  </sheetPr>
  <dimension ref="A1:Z99"/>
  <sheetViews>
    <sheetView topLeftCell="B41" zoomScale="70" zoomScaleNormal="70" workbookViewId="0">
      <selection activeCell="Y73" sqref="Y73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3.1406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8.85546875" style="38" customWidth="1"/>
    <col min="26" max="26" width="12.42578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197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1" t="s">
        <v>134</v>
      </c>
      <c r="T3" s="151"/>
      <c r="U3" s="151"/>
      <c r="V3" s="151"/>
    </row>
    <row r="4" spans="1:26" ht="15.75" thickBot="1" x14ac:dyDescent="0.25">
      <c r="A4" s="43" t="s">
        <v>32</v>
      </c>
      <c r="B4" s="43"/>
      <c r="C4" s="26"/>
      <c r="D4" s="44" t="s">
        <v>37</v>
      </c>
      <c r="E4" s="152" t="s">
        <v>38</v>
      </c>
      <c r="F4" s="153"/>
      <c r="G4" s="153"/>
      <c r="H4" s="153"/>
      <c r="I4" s="153"/>
      <c r="J4" s="153"/>
      <c r="K4" s="23"/>
      <c r="L4" s="57" t="s">
        <v>39</v>
      </c>
      <c r="M4" s="57"/>
      <c r="N4" s="57"/>
      <c r="O4" s="57"/>
      <c r="P4" s="57"/>
      <c r="S4" s="50">
        <v>0.1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26" ht="15.75" thickBot="1" x14ac:dyDescent="0.25">
      <c r="A6" s="30" t="s">
        <v>48</v>
      </c>
      <c r="B6" s="30" t="s">
        <v>131</v>
      </c>
      <c r="C6" s="23"/>
      <c r="D6" s="52">
        <f>SUMIF(SharesElab!$B$2:$B$79,Apt_RSD_share!$A6,SharesElab!C$2:C$79)+D15*Z8</f>
        <v>2.1275451285873281E-2</v>
      </c>
      <c r="E6" s="46">
        <f>IF($D6=0,"",MAX($D6*(1-$S$4)^($E$5-$D$5),S6))</f>
        <v>1.9147906157285954E-2</v>
      </c>
      <c r="F6" s="46">
        <f>IF($D6=0,"",MAX($D6*(1-$S$4)^($F$5-$D$5),S6))</f>
        <v>1.7233115541557358E-2</v>
      </c>
      <c r="G6" s="46">
        <f>IF($D6=0,"",MAX($D6*(1-$S$4)^($G$5-$D$5),S6))</f>
        <v>1.0175982396134207E-2</v>
      </c>
      <c r="H6" s="46">
        <f>IF($D6=0,"",MAX($D6*(1-$S$4)^($H$5-$D$5),S6))</f>
        <v>6.0088158450932894E-3</v>
      </c>
      <c r="I6" s="46">
        <f>IF($D6=0,"",MAX($D6*(1-$S$4)^($I$5-$D$5),S6))</f>
        <v>7.3053172849724731E-4</v>
      </c>
      <c r="J6" s="46">
        <f>IF($D6=0,"",MAX($D6*(1-$S$4)^($J$5-$D$5),S6))</f>
        <v>8.8815603622961466E-5</v>
      </c>
      <c r="K6" s="23"/>
      <c r="L6" s="47">
        <f>IF($D6=0,"",MIN($D6*(1+$S$4)^($L$5-$D$5),T6))</f>
        <v>2.2339223850166946E-2</v>
      </c>
      <c r="M6" s="47">
        <f>IF($D6=0,"",MIN($D6*(1+$S$4)^($M$5-$D$5),T6))</f>
        <v>2.2339223850166946E-2</v>
      </c>
      <c r="N6" s="47">
        <f>IF($D6=0,"",MIN($D6*(1+$S$4)^($N$5-$D$5),T6))</f>
        <v>2.2339223850166946E-2</v>
      </c>
      <c r="O6" s="47">
        <f>IF($D6=0,"",MIN($D6*(1+$S$4)^($O$5-$D$5),T6))</f>
        <v>2.2339223850166946E-2</v>
      </c>
      <c r="P6" s="47">
        <f>IF($D6=0,"",MIN($D6*(1+$S$4)^($P$5-$D$5),T6))</f>
        <v>2.2339223850166946E-2</v>
      </c>
      <c r="Q6" s="47">
        <f>IF($D6=0,"",MIN($D6*(1+$S$4)^($Q$5-$D$5),T6))</f>
        <v>2.2339223850166946E-2</v>
      </c>
      <c r="S6" s="81">
        <v>0</v>
      </c>
      <c r="T6" s="81">
        <f>D6*$Z$15</f>
        <v>2.2339223850166946E-2</v>
      </c>
    </row>
    <row r="7" spans="1:26" ht="15.75" thickBot="1" x14ac:dyDescent="0.25">
      <c r="A7" s="49" t="s">
        <v>49</v>
      </c>
      <c r="B7" s="49" t="s">
        <v>132</v>
      </c>
      <c r="C7" s="23"/>
      <c r="D7" s="52">
        <f>SUMIF(SharesElab!$B$2:$B$79,Apt_RSD_share!$A7,SharesElab!C$2:C$79)</f>
        <v>4.4922392429790945E-6</v>
      </c>
      <c r="E7" s="46">
        <f t="shared" ref="E7:E18" si="0">IF($D7=0,"",MAX($D7*(1-$S$4)^($E$5-$D$5),S7))</f>
        <v>4.0430153186811855E-6</v>
      </c>
      <c r="F7" s="46">
        <f t="shared" ref="F7:F18" si="1">IF($D7=0,"",MAX($D7*(1-$S$4)^($F$5-$D$5),S7))</f>
        <v>3.6387137868130667E-6</v>
      </c>
      <c r="G7" s="46">
        <f t="shared" ref="G7:G18" si="2">IF($D7=0,"",MAX($D7*(1-$S$4)^($G$5-$D$5),S7))</f>
        <v>2.1486241039752483E-6</v>
      </c>
      <c r="H7" s="46">
        <f t="shared" ref="H7:H18" si="3">IF($D7=0,"",MAX($D7*(1-$S$4)^($H$5-$D$5),S7))</f>
        <v>1.2687410471563447E-6</v>
      </c>
      <c r="I7" s="46">
        <f t="shared" ref="I7:I18" si="4">IF($D7=0,"",MAX($D7*(1-$S$4)^($I$5-$D$5),S7))</f>
        <v>1.5424929205500425E-7</v>
      </c>
      <c r="J7" s="46">
        <f t="shared" ref="J7:J18" si="5">IF($D7=0,"",MAX($D7*(1-$S$4)^($J$5-$D$5),S7))</f>
        <v>1.8753112901011116E-8</v>
      </c>
      <c r="K7" s="23"/>
      <c r="L7" s="47">
        <f t="shared" ref="L7:L18" si="6">IF($D7=0,"",MIN($D7*(1+$S$4)^($L$5-$D$5),T7))</f>
        <v>4.9414631672770043E-6</v>
      </c>
      <c r="M7" s="47">
        <f t="shared" ref="M7:M18" si="7">IF($D7=0,"",MIN($D7*(1+$S$4)^($M$5-$D$5),T7))</f>
        <v>5.4356094840047055E-6</v>
      </c>
      <c r="N7" s="47">
        <f t="shared" ref="N7:N18" si="8">IF($D7=0,"",MIN($D7*(1+$S$4)^($N$5-$D$5),T7))</f>
        <v>8.7541034300844209E-6</v>
      </c>
      <c r="O7" s="47">
        <f t="shared" ref="O7:O18" si="9">IF($D7=0,"",MIN($D7*(1+$S$4)^($O$5-$D$5),T7))</f>
        <v>1.4098571115185266E-5</v>
      </c>
      <c r="P7" s="47">
        <f t="shared" ref="P7:P18" si="10">IF($D7=0,"",MIN($D7*(1+$S$4)^($P$5-$D$5),T7))</f>
        <v>9.4848136462972362E-5</v>
      </c>
      <c r="Q7" s="47">
        <f t="shared" ref="Q7:Q18" si="11">IF($D7=0,"",MIN($D7*(1+$S$4)^($Q$5-$D$5),T7))</f>
        <v>6.3809083324827508E-4</v>
      </c>
      <c r="S7" s="81">
        <v>0</v>
      </c>
      <c r="T7" s="81">
        <v>0.9</v>
      </c>
      <c r="Y7" s="154" t="s">
        <v>260</v>
      </c>
      <c r="Z7" s="154"/>
    </row>
    <row r="8" spans="1:26" ht="15.75" thickBot="1" x14ac:dyDescent="0.25">
      <c r="A8" s="49" t="s">
        <v>50</v>
      </c>
      <c r="B8" s="49" t="s">
        <v>133</v>
      </c>
      <c r="C8" s="23"/>
      <c r="D8" s="52">
        <f>SUMIF(SharesElab!$B$2:$B$79,Apt_RSD_share!$A8,SharesElab!C$2:C$79)</f>
        <v>3.2225532589519963E-9</v>
      </c>
      <c r="E8" s="46">
        <f t="shared" si="0"/>
        <v>2.9002979330567968E-9</v>
      </c>
      <c r="F8" s="46">
        <f t="shared" si="1"/>
        <v>2.6102681397511174E-9</v>
      </c>
      <c r="G8" s="46">
        <f t="shared" si="2"/>
        <v>1.5413372338416375E-9</v>
      </c>
      <c r="H8" s="46">
        <f t="shared" si="3"/>
        <v>9.1014422321114885E-10</v>
      </c>
      <c r="I8" s="46">
        <f t="shared" si="4"/>
        <v>1.1065228985294394E-10</v>
      </c>
      <c r="J8" s="46">
        <f t="shared" si="5"/>
        <v>1.3452735223106935E-11</v>
      </c>
      <c r="K8" s="23"/>
      <c r="L8" s="47">
        <f t="shared" si="6"/>
        <v>3.5448085848471963E-9</v>
      </c>
      <c r="M8" s="47">
        <f t="shared" si="7"/>
        <v>3.8992894433319163E-9</v>
      </c>
      <c r="N8" s="47">
        <f t="shared" si="8"/>
        <v>6.2798446413804876E-9</v>
      </c>
      <c r="O8" s="47">
        <f t="shared" si="9"/>
        <v>1.0113752593389691E-8</v>
      </c>
      <c r="P8" s="47">
        <f t="shared" si="10"/>
        <v>6.8040270059520892E-8</v>
      </c>
      <c r="Q8" s="47">
        <f t="shared" si="11"/>
        <v>4.5774091337752761E-7</v>
      </c>
      <c r="S8" s="81">
        <v>0</v>
      </c>
      <c r="T8" s="81">
        <v>0.9</v>
      </c>
      <c r="Y8" s="76" t="s">
        <v>258</v>
      </c>
      <c r="Z8" s="83">
        <v>0.19400000000000001</v>
      </c>
    </row>
    <row r="9" spans="1:26" ht="15.75" thickBot="1" x14ac:dyDescent="0.25">
      <c r="A9" s="49" t="s">
        <v>51</v>
      </c>
      <c r="B9" s="49" t="s">
        <v>123</v>
      </c>
      <c r="C9" s="23"/>
      <c r="D9" s="52">
        <f>SUMIF(SharesElab!$B$2:$B$79,Apt_RSD_share!$A9,SharesElab!C$2:C$79)</f>
        <v>1.4723773725340058E-2</v>
      </c>
      <c r="E9" s="46">
        <f t="shared" si="0"/>
        <v>1.3251396352806052E-2</v>
      </c>
      <c r="F9" s="46">
        <f t="shared" si="1"/>
        <v>1.1926256717525448E-2</v>
      </c>
      <c r="G9" s="46">
        <f t="shared" si="2"/>
        <v>7.0423353291316033E-3</v>
      </c>
      <c r="H9" s="46">
        <f t="shared" si="3"/>
        <v>4.1584285884989219E-3</v>
      </c>
      <c r="I9" s="46">
        <f t="shared" si="4"/>
        <v>5.0556783614348242E-4</v>
      </c>
      <c r="J9" s="46">
        <f t="shared" si="5"/>
        <v>6.1465246186917757E-5</v>
      </c>
      <c r="K9" s="23"/>
      <c r="L9" s="47">
        <f t="shared" si="6"/>
        <v>1.6196151097874065E-2</v>
      </c>
      <c r="M9" s="47">
        <f t="shared" si="7"/>
        <v>1.7815766207661472E-2</v>
      </c>
      <c r="N9" s="47">
        <f t="shared" si="8"/>
        <v>2.869246963510089E-2</v>
      </c>
      <c r="O9" s="47">
        <f t="shared" si="9"/>
        <v>4.6209509272026349E-2</v>
      </c>
      <c r="P9" s="47">
        <f t="shared" si="10"/>
        <v>0.3108744712859185</v>
      </c>
      <c r="Q9" s="47">
        <f t="shared" si="11"/>
        <v>0.9</v>
      </c>
      <c r="S9" s="81">
        <v>0</v>
      </c>
      <c r="T9" s="81">
        <v>0.9</v>
      </c>
      <c r="Y9" s="76" t="s">
        <v>259</v>
      </c>
      <c r="Z9" s="83">
        <v>0.74399999999999999</v>
      </c>
    </row>
    <row r="10" spans="1:26" ht="15.75" thickBot="1" x14ac:dyDescent="0.25">
      <c r="A10" s="49" t="s">
        <v>52</v>
      </c>
      <c r="B10" s="49" t="s">
        <v>34</v>
      </c>
      <c r="C10" s="23"/>
      <c r="D10" s="52">
        <f>SUMIF(SharesElab!$B$2:$B$79,Apt_RSD_share!$A10,SharesElab!C$2:C$79)</f>
        <v>0.122874952366271</v>
      </c>
      <c r="E10" s="46">
        <f t="shared" si="0"/>
        <v>0.11058745712964389</v>
      </c>
      <c r="F10" s="46">
        <f t="shared" si="1"/>
        <v>9.9528711416679516E-2</v>
      </c>
      <c r="G10" s="46">
        <f t="shared" si="2"/>
        <v>5.87707088044351E-2</v>
      </c>
      <c r="H10" s="46">
        <f t="shared" si="3"/>
        <v>3.470351584193089E-2</v>
      </c>
      <c r="I10" s="46">
        <f t="shared" si="4"/>
        <v>4.2191373585927852E-3</v>
      </c>
      <c r="J10" s="46">
        <f t="shared" si="5"/>
        <v>5.1294860531580252E-4</v>
      </c>
      <c r="K10" s="23"/>
      <c r="L10" s="47">
        <f t="shared" si="6"/>
        <v>0.13516244760289811</v>
      </c>
      <c r="M10" s="47">
        <f t="shared" si="7"/>
        <v>0.14867869236318793</v>
      </c>
      <c r="N10" s="47">
        <f t="shared" si="8"/>
        <v>0.23944852083783791</v>
      </c>
      <c r="O10" s="47">
        <f t="shared" si="9"/>
        <v>0.24574990473254199</v>
      </c>
      <c r="P10" s="47">
        <f t="shared" si="10"/>
        <v>0.24574990473254199</v>
      </c>
      <c r="Q10" s="47">
        <f t="shared" si="11"/>
        <v>0.24574990473254199</v>
      </c>
      <c r="S10" s="81">
        <v>0</v>
      </c>
      <c r="T10" s="81">
        <f>D10*Z14</f>
        <v>0.24574990473254199</v>
      </c>
      <c r="Y10" s="76" t="s">
        <v>262</v>
      </c>
      <c r="Z10" s="83">
        <v>6.2E-2</v>
      </c>
    </row>
    <row r="11" spans="1:26" ht="15.75" thickBot="1" x14ac:dyDescent="0.25">
      <c r="A11" s="49" t="s">
        <v>53</v>
      </c>
      <c r="B11" s="49" t="s">
        <v>34</v>
      </c>
      <c r="C11" s="23"/>
      <c r="D11" s="52">
        <f>SUMIF(SharesElab!$B$2:$B$79,Apt_RSD_share!$A11,SharesElab!C$2:C$79)</f>
        <v>0.56114490385012317</v>
      </c>
      <c r="E11" s="46">
        <f t="shared" si="0"/>
        <v>0.50503041346511091</v>
      </c>
      <c r="F11" s="46">
        <f t="shared" si="1"/>
        <v>0.45452737211859978</v>
      </c>
      <c r="G11" s="46">
        <f t="shared" si="2"/>
        <v>0.26839386796231207</v>
      </c>
      <c r="H11" s="46">
        <f t="shared" si="3"/>
        <v>0.15848389509306568</v>
      </c>
      <c r="I11" s="46">
        <f t="shared" si="4"/>
        <v>1.9267941771897685E-2</v>
      </c>
      <c r="J11" s="46">
        <f t="shared" si="5"/>
        <v>2.3425319014732087E-3</v>
      </c>
      <c r="K11" s="23"/>
      <c r="L11" s="47">
        <f t="shared" si="6"/>
        <v>0.61725939423513554</v>
      </c>
      <c r="M11" s="47">
        <f t="shared" si="7"/>
        <v>0.6789853336586491</v>
      </c>
      <c r="N11" s="47">
        <f t="shared" si="8"/>
        <v>0.9</v>
      </c>
      <c r="O11" s="47">
        <f t="shared" si="9"/>
        <v>0.9</v>
      </c>
      <c r="P11" s="47">
        <f t="shared" si="10"/>
        <v>0.9</v>
      </c>
      <c r="Q11" s="47">
        <f t="shared" si="11"/>
        <v>0.9</v>
      </c>
      <c r="S11" s="90">
        <f>S10</f>
        <v>0</v>
      </c>
      <c r="T11" s="90">
        <v>0.9</v>
      </c>
    </row>
    <row r="12" spans="1:26" ht="15.75" thickBot="1" x14ac:dyDescent="0.25">
      <c r="A12" s="49" t="s">
        <v>54</v>
      </c>
      <c r="B12" s="49" t="s">
        <v>124</v>
      </c>
      <c r="C12" s="23"/>
      <c r="D12" s="52">
        <f>SUMIF(SharesElab!$B$2:$B$79,Apt_RSD_share!$A12,SharesElab!C$2:C$79)</f>
        <v>4.9058025218291529E-2</v>
      </c>
      <c r="E12" s="46">
        <f t="shared" si="0"/>
        <v>4.4152222696462379E-2</v>
      </c>
      <c r="F12" s="46">
        <f t="shared" si="1"/>
        <v>3.9737000426816139E-2</v>
      </c>
      <c r="G12" s="46">
        <f t="shared" si="2"/>
        <v>2.3464301382030667E-2</v>
      </c>
      <c r="H12" s="46">
        <f t="shared" si="3"/>
        <v>1.3855435323075293E-2</v>
      </c>
      <c r="I12" s="46">
        <f t="shared" si="4"/>
        <v>1.6844974744754993E-3</v>
      </c>
      <c r="J12" s="46">
        <f t="shared" si="5"/>
        <v>2.0479556761299431E-4</v>
      </c>
      <c r="K12" s="23"/>
      <c r="L12" s="47">
        <f t="shared" si="6"/>
        <v>5.3963827740120686E-2</v>
      </c>
      <c r="M12" s="47">
        <f t="shared" si="7"/>
        <v>5.9360210514132761E-2</v>
      </c>
      <c r="N12" s="47">
        <f t="shared" si="8"/>
        <v>9.5600212635115991E-2</v>
      </c>
      <c r="O12" s="47">
        <f t="shared" si="9"/>
        <v>0.15396509845098069</v>
      </c>
      <c r="P12" s="47">
        <f t="shared" si="10"/>
        <v>0.9</v>
      </c>
      <c r="Q12" s="47">
        <f t="shared" si="11"/>
        <v>0.9</v>
      </c>
      <c r="S12" s="81">
        <v>0</v>
      </c>
      <c r="T12" s="81">
        <v>0.9</v>
      </c>
    </row>
    <row r="13" spans="1:26" ht="15.75" thickBot="1" x14ac:dyDescent="0.25">
      <c r="A13" s="49" t="s">
        <v>55</v>
      </c>
      <c r="B13" s="49" t="s">
        <v>125</v>
      </c>
      <c r="C13" s="23"/>
      <c r="D13" s="52">
        <f>SUMIF(SharesElab!$B$2:$B$79,Apt_RSD_share!$A13,SharesElab!C$2:C$79)</f>
        <v>0.2179862716840259</v>
      </c>
      <c r="E13" s="46">
        <f t="shared" si="0"/>
        <v>0.19618764451562332</v>
      </c>
      <c r="F13" s="46">
        <f t="shared" si="1"/>
        <v>0.17656888006406099</v>
      </c>
      <c r="G13" s="46">
        <f t="shared" si="2"/>
        <v>0.1042621579890274</v>
      </c>
      <c r="H13" s="46">
        <f t="shared" si="3"/>
        <v>6.1565761670940806E-2</v>
      </c>
      <c r="I13" s="46">
        <f t="shared" si="4"/>
        <v>7.4849593412732876E-3</v>
      </c>
      <c r="J13" s="46">
        <f t="shared" si="5"/>
        <v>9.0999631645843849E-4</v>
      </c>
      <c r="K13" s="23"/>
      <c r="L13" s="47">
        <f>D13*1.1</f>
        <v>0.23978489885242851</v>
      </c>
      <c r="M13" s="47"/>
      <c r="N13" s="47"/>
      <c r="O13" s="47"/>
      <c r="P13" s="47"/>
      <c r="Q13" s="47">
        <f t="shared" si="11"/>
        <v>0.87876122315992222</v>
      </c>
      <c r="S13" s="81">
        <v>0</v>
      </c>
      <c r="T13" s="146">
        <f>(RSDCK_share!S34*D13*2+RSDCK_share!S35*RSDCK_share!Z13)/SUM(RSDCK_share!S34:S35)</f>
        <v>0.87876122315992222</v>
      </c>
      <c r="Y13" s="154" t="s">
        <v>398</v>
      </c>
      <c r="Z13" s="154"/>
    </row>
    <row r="14" spans="1:26" ht="15.75" thickBot="1" x14ac:dyDescent="0.25">
      <c r="A14" s="49" t="s">
        <v>56</v>
      </c>
      <c r="B14" s="49" t="s">
        <v>126</v>
      </c>
      <c r="C14" s="23"/>
      <c r="D14" s="52">
        <f>SUMIF(SharesElab!$B$2:$B$79,Apt_RSD_share!$A14,SharesElab!C$2:C$79)+D15*Z9</f>
        <v>7.9348750577801063E-3</v>
      </c>
      <c r="E14" s="46">
        <f t="shared" si="0"/>
        <v>7.1413875520020959E-3</v>
      </c>
      <c r="F14" s="46">
        <f t="shared" si="1"/>
        <v>6.4272487968018866E-3</v>
      </c>
      <c r="G14" s="46">
        <f t="shared" si="2"/>
        <v>3.7952261420235466E-3</v>
      </c>
      <c r="H14" s="46">
        <f t="shared" si="3"/>
        <v>2.2410430846034847E-3</v>
      </c>
      <c r="I14" s="46">
        <f t="shared" si="4"/>
        <v>2.724585210194221E-4</v>
      </c>
      <c r="J14" s="46">
        <f t="shared" si="5"/>
        <v>3.3124595500235674E-5</v>
      </c>
      <c r="K14" s="23"/>
      <c r="L14" s="47">
        <f t="shared" si="6"/>
        <v>8.7283625635581185E-3</v>
      </c>
      <c r="M14" s="47">
        <f t="shared" si="7"/>
        <v>9.6011988199139302E-3</v>
      </c>
      <c r="N14" s="47">
        <f t="shared" si="8"/>
        <v>1.5462826711459592E-2</v>
      </c>
      <c r="O14" s="47">
        <f t="shared" si="9"/>
        <v>2.490303704707279E-2</v>
      </c>
      <c r="P14" s="47">
        <f t="shared" si="10"/>
        <v>0.16753518047223598</v>
      </c>
      <c r="Q14" s="47">
        <f t="shared" si="11"/>
        <v>0.9</v>
      </c>
      <c r="S14" s="81">
        <v>0</v>
      </c>
      <c r="T14" s="81">
        <v>0.9</v>
      </c>
      <c r="Y14" s="76" t="s">
        <v>397</v>
      </c>
      <c r="Z14" s="108">
        <v>2</v>
      </c>
    </row>
    <row r="15" spans="1:26" ht="15.75" thickBot="1" x14ac:dyDescent="0.25">
      <c r="A15" s="49" t="s">
        <v>57</v>
      </c>
      <c r="B15" s="49" t="s">
        <v>127</v>
      </c>
      <c r="C15" s="23"/>
      <c r="D15" s="96">
        <f>SUMIF(SharesElab!$B$2:$B$79,Apt_RSD_share!$A15,SharesElab!C$2:C$79)</f>
        <v>1.0193561698994531E-2</v>
      </c>
      <c r="E15" s="46">
        <f t="shared" si="0"/>
        <v>9.174205529095078E-3</v>
      </c>
      <c r="F15" s="46">
        <f t="shared" si="1"/>
        <v>8.2567849761855713E-3</v>
      </c>
      <c r="G15" s="46">
        <f t="shared" si="2"/>
        <v>4.8755489605878189E-3</v>
      </c>
      <c r="H15" s="46">
        <f t="shared" si="3"/>
        <v>2.878962905737502E-3</v>
      </c>
      <c r="I15" s="46">
        <f t="shared" si="4"/>
        <v>3.5001467876991029E-4</v>
      </c>
      <c r="J15" s="46">
        <f t="shared" si="5"/>
        <v>4.2553613702438495E-5</v>
      </c>
      <c r="K15" s="23"/>
      <c r="L15" s="47">
        <f t="shared" si="6"/>
        <v>1.1212917868893986E-2</v>
      </c>
      <c r="M15" s="47">
        <f t="shared" si="7"/>
        <v>1.2334209655783385E-2</v>
      </c>
      <c r="N15" s="47">
        <f t="shared" si="8"/>
        <v>1.9864367992735707E-2</v>
      </c>
      <c r="O15" s="47">
        <f t="shared" si="9"/>
        <v>3.1991763295980788E-2</v>
      </c>
      <c r="P15" s="47">
        <f t="shared" si="10"/>
        <v>0.21522458595254765</v>
      </c>
      <c r="Q15" s="47">
        <f t="shared" si="11"/>
        <v>0.9</v>
      </c>
      <c r="S15" s="81">
        <v>0</v>
      </c>
      <c r="T15" s="81">
        <v>0.9</v>
      </c>
      <c r="Y15" s="76" t="s">
        <v>258</v>
      </c>
      <c r="Z15" s="113">
        <v>1.05</v>
      </c>
    </row>
    <row r="16" spans="1:26" ht="15.75" thickBot="1" x14ac:dyDescent="0.25">
      <c r="A16" s="49" t="s">
        <v>58</v>
      </c>
      <c r="B16" s="49" t="s">
        <v>128</v>
      </c>
      <c r="C16" s="23"/>
      <c r="D16" s="52">
        <f>SUMIF(SharesElab!$B$2:$B$79,Apt_RSD_share!$A16,SharesElab!C$2:C$79)+D15*Z10</f>
        <v>1.73664311474753E-3</v>
      </c>
      <c r="E16" s="46">
        <f t="shared" si="0"/>
        <v>1.5629788032727771E-3</v>
      </c>
      <c r="F16" s="46">
        <f t="shared" si="1"/>
        <v>1.4066809229454993E-3</v>
      </c>
      <c r="G16" s="46">
        <f t="shared" si="2"/>
        <v>8.3063101819008808E-4</v>
      </c>
      <c r="H16" s="46">
        <f t="shared" si="3"/>
        <v>4.9047930993106523E-4</v>
      </c>
      <c r="I16" s="46">
        <f t="shared" si="4"/>
        <v>5.963083364730996E-5</v>
      </c>
      <c r="J16" s="46">
        <f t="shared" si="5"/>
        <v>7.2497172652867076E-6</v>
      </c>
      <c r="K16" s="23"/>
      <c r="L16" s="47">
        <f t="shared" si="6"/>
        <v>1.9103074262222831E-3</v>
      </c>
      <c r="M16" s="47">
        <v>0.35</v>
      </c>
      <c r="N16" s="47">
        <f t="shared" si="8"/>
        <v>3.3842261343057759E-3</v>
      </c>
      <c r="O16" s="47">
        <f t="shared" si="9"/>
        <v>5.4503300315607963E-3</v>
      </c>
      <c r="P16" s="47">
        <f t="shared" si="10"/>
        <v>3.6667095011133105E-2</v>
      </c>
      <c r="Q16" s="47">
        <f t="shared" si="11"/>
        <v>0.24667787982931527</v>
      </c>
      <c r="S16" s="81">
        <v>0</v>
      </c>
      <c r="T16" s="81">
        <v>0.9</v>
      </c>
    </row>
    <row r="17" spans="1:22" ht="15.75" thickBot="1" x14ac:dyDescent="0.25">
      <c r="A17" s="49" t="s">
        <v>59</v>
      </c>
      <c r="B17" s="49" t="s">
        <v>129</v>
      </c>
      <c r="C17" s="23"/>
      <c r="D17" s="52">
        <f>SUMIF(SharesElab!$B$2:$B$79,Apt_RSD_share!$A17,SharesElab!C$2:C$79)</f>
        <v>3.2606082357513381E-3</v>
      </c>
      <c r="E17" s="46">
        <f t="shared" si="0"/>
        <v>2.9345474121762042E-3</v>
      </c>
      <c r="F17" s="46">
        <f t="shared" si="1"/>
        <v>2.6410926709585841E-3</v>
      </c>
      <c r="G17" s="46">
        <f t="shared" si="2"/>
        <v>1.5595388112743347E-3</v>
      </c>
      <c r="H17" s="46">
        <f t="shared" si="3"/>
        <v>9.208920726693821E-4</v>
      </c>
      <c r="I17" s="46">
        <f t="shared" si="4"/>
        <v>1.1195897743411901E-4</v>
      </c>
      <c r="J17" s="46">
        <f t="shared" si="5"/>
        <v>1.3611597927821243E-5</v>
      </c>
      <c r="K17" s="23"/>
      <c r="L17" s="47">
        <f t="shared" si="6"/>
        <v>3.5866690593264723E-3</v>
      </c>
      <c r="M17" s="47">
        <f t="shared" si="7"/>
        <v>3.9453359652591195E-3</v>
      </c>
      <c r="N17" s="47">
        <f t="shared" si="8"/>
        <v>6.3540030254094675E-3</v>
      </c>
      <c r="O17" s="47">
        <f t="shared" si="9"/>
        <v>1.0233185412452205E-2</v>
      </c>
      <c r="P17" s="47">
        <f t="shared" si="10"/>
        <v>6.8843754343711761E-2</v>
      </c>
      <c r="Q17" s="47">
        <f t="shared" si="11"/>
        <v>0.46314635385870562</v>
      </c>
      <c r="S17" s="81">
        <v>0</v>
      </c>
      <c r="T17" s="81">
        <v>0.5</v>
      </c>
      <c r="V17" s="76" t="s">
        <v>261</v>
      </c>
    </row>
    <row r="18" spans="1:22" ht="15" x14ac:dyDescent="0.2">
      <c r="A18" s="49" t="s">
        <v>60</v>
      </c>
      <c r="B18" s="49" t="s">
        <v>130</v>
      </c>
      <c r="C18" s="23"/>
      <c r="D18" s="52">
        <f>SUMIF(SharesElab!$B$2:$B$79,Apt_RSD_share!$A18,SharesElab!C$2:C$79)</f>
        <v>0</v>
      </c>
      <c r="E18" s="46" t="str">
        <f t="shared" si="0"/>
        <v/>
      </c>
      <c r="F18" s="46" t="str">
        <f t="shared" si="1"/>
        <v/>
      </c>
      <c r="G18" s="46" t="str">
        <f t="shared" si="2"/>
        <v/>
      </c>
      <c r="H18" s="46" t="str">
        <f t="shared" si="3"/>
        <v/>
      </c>
      <c r="I18" s="46" t="str">
        <f t="shared" si="4"/>
        <v/>
      </c>
      <c r="J18" s="46" t="str">
        <f t="shared" si="5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1"/>
        <v/>
      </c>
      <c r="S18" s="81">
        <v>0</v>
      </c>
      <c r="T18" s="81">
        <v>0.9</v>
      </c>
      <c r="V18" s="82">
        <f>SUM(D6:D18)-D15</f>
        <v>1.0000000000000002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2" t="s">
        <v>38</v>
      </c>
      <c r="F19" s="153"/>
      <c r="G19" s="153"/>
      <c r="H19" s="153"/>
      <c r="I19" s="153"/>
      <c r="J19" s="51"/>
      <c r="K19" s="23"/>
      <c r="L19" s="153" t="s">
        <v>39</v>
      </c>
      <c r="M19" s="153"/>
      <c r="N19" s="153"/>
      <c r="O19" s="153"/>
      <c r="P19" s="15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256</v>
      </c>
      <c r="T20" s="76" t="s">
        <v>257</v>
      </c>
    </row>
    <row r="21" spans="1:22" ht="15.75" thickBot="1" x14ac:dyDescent="0.25">
      <c r="A21" s="30" t="s">
        <v>61</v>
      </c>
      <c r="B21" s="30" t="s">
        <v>131</v>
      </c>
      <c r="C21" s="23"/>
      <c r="D21" s="45">
        <f>SUMIF(SharesElab!$B$2:$B$79,Apt_RSD_share!$A21,SharesElab!C$2:C$79)+D30*Z8</f>
        <v>7.723800742535634E-4</v>
      </c>
      <c r="E21" s="46">
        <f>IF($D21=0,"",MAX($D21*(1-$S$4)^($E$5-$D$5),S21))</f>
        <v>6.9514206682820708E-4</v>
      </c>
      <c r="F21" s="46">
        <f>IF($D21=0,"",MAX($D21*(1-$S$4)^($F$5-$D$5),S21))</f>
        <v>6.2562786014538636E-4</v>
      </c>
      <c r="G21" s="46">
        <f>IF($D21=0,"",MAX($D21*(1-$S$4)^($G$5-$D$5),S21))</f>
        <v>3.6942699513724931E-4</v>
      </c>
      <c r="H21" s="46">
        <f>IF($D21=0,"",MAX($D21*(1-$S$4)^($H$5-$D$5),S21))</f>
        <v>2.1814294635859441E-4</v>
      </c>
      <c r="I21" s="46">
        <f>IF($D21=0,"",MAX($D21*(1-$S$4)^($I$5-$D$5),S21))</f>
        <v>2.6521089640807942E-5</v>
      </c>
      <c r="J21" s="46">
        <f>IF($D21=0,"",MAX($D21*(1-$S$4)^($J$5-$D$5),S21))</f>
        <v>3.2243453546260359E-6</v>
      </c>
      <c r="K21" s="23"/>
      <c r="L21" s="47">
        <f>IF($D21=0,"",MIN($D21*(1+$S$4)^($L$5-$D$5),T21))</f>
        <v>8.1099907796624161E-4</v>
      </c>
      <c r="M21" s="47">
        <f>IF($D21=0,"",MIN($D21*(1+$S$4)^($M$5-$D$5),T21))</f>
        <v>8.1099907796624161E-4</v>
      </c>
      <c r="N21" s="47">
        <f>IF($D21=0,"",MIN($D21*(1+$S$4)^($N$5-$D$5),T21))</f>
        <v>8.1099907796624161E-4</v>
      </c>
      <c r="O21" s="47">
        <f>IF($D21=0,"",MIN($D21*(1+$S$4)^($O$5-$D$5),T21))</f>
        <v>8.1099907796624161E-4</v>
      </c>
      <c r="P21" s="47">
        <f>IF($D21=0,"",MIN($D21*(1+$S$4)^($P$5-$D$5),T21))</f>
        <v>8.1099907796624161E-4</v>
      </c>
      <c r="Q21" s="47">
        <f>IF($D21=0,"",MIN($D21*(1+$S$4)^($Q$5-$D$5),T21))</f>
        <v>8.1099907796624161E-4</v>
      </c>
      <c r="S21" s="81">
        <v>0</v>
      </c>
      <c r="T21" s="110">
        <f>D21*$Z$15</f>
        <v>8.1099907796624161E-4</v>
      </c>
    </row>
    <row r="22" spans="1:22" ht="15.75" thickBot="1" x14ac:dyDescent="0.25">
      <c r="A22" s="49" t="s">
        <v>62</v>
      </c>
      <c r="B22" s="49" t="s">
        <v>132</v>
      </c>
      <c r="C22" s="23"/>
      <c r="D22" s="45">
        <f>SUMIF(SharesElab!$B$2:$B$79,Apt_RSD_share!$A22,SharesElab!C$2:C$79)</f>
        <v>8.2076130974137675E-6</v>
      </c>
      <c r="E22" s="46">
        <f t="shared" ref="E22:E33" si="12">IF($D22=0,"",MAX($D22*(1-$S$4)^($E$5-$D$5),S22))</f>
        <v>7.3868517876723909E-6</v>
      </c>
      <c r="F22" s="46">
        <f t="shared" ref="F22:F33" si="13">IF($D22=0,"",MAX($D22*(1-$S$4)^($F$5-$D$5),S22))</f>
        <v>6.6481666089051523E-6</v>
      </c>
      <c r="G22" s="46">
        <f t="shared" ref="G22:G33" si="14">IF($D22=0,"",MAX($D22*(1-$S$4)^($G$5-$D$5),S22))</f>
        <v>3.925675900892404E-6</v>
      </c>
      <c r="H22" s="46">
        <f t="shared" ref="H22:H33" si="15">IF($D22=0,"",MAX($D22*(1-$S$4)^($H$5-$D$5),S22))</f>
        <v>2.3180723627179563E-6</v>
      </c>
      <c r="I22" s="46">
        <f t="shared" ref="I22:I33" si="16">IF($D22=0,"",MAX($D22*(1-$S$4)^($I$5-$D$5),S22))</f>
        <v>2.8182348295810612E-7</v>
      </c>
      <c r="J22" s="46">
        <f t="shared" ref="J22:J33" si="17">IF($D22=0,"",MAX($D22*(1-$S$4)^($J$5-$D$5),S22))</f>
        <v>3.4263156243108889E-8</v>
      </c>
      <c r="K22" s="23"/>
      <c r="L22" s="47">
        <f t="shared" ref="L22:L33" si="18">IF($D22=0,"",MIN($D22*(1+$S$4)^($L$5-$D$5),T22))</f>
        <v>9.0283744071551449E-6</v>
      </c>
      <c r="M22" s="47">
        <f t="shared" ref="M22:M33" si="19">IF($D22=0,"",MIN($D22*(1+$S$4)^($M$5-$D$5),T22))</f>
        <v>9.9312118478706603E-6</v>
      </c>
      <c r="N22" s="47">
        <f t="shared" ref="N22:N33" si="20">IF($D22=0,"",MIN($D22*(1+$S$4)^($N$5-$D$5),T22))</f>
        <v>1.5994315993114185E-5</v>
      </c>
      <c r="O22" s="47">
        <f t="shared" ref="O22:O33" si="21">IF($D22=0,"",MIN($D22*(1+$S$4)^($O$5-$D$5),T22))</f>
        <v>2.5759005850070332E-5</v>
      </c>
      <c r="P22" s="47">
        <f t="shared" ref="P22:P33" si="22">IF($D22=0,"",MIN($D22*(1+$S$4)^($P$5-$D$5),T22))</f>
        <v>1.7329371055102623E-4</v>
      </c>
      <c r="Q22" s="47">
        <f t="shared" ref="Q22:Q33" si="23">IF($D22=0,"",MIN($D22*(1+$S$4)^($Q$5-$D$5),T22))</f>
        <v>1.1658334289504759E-3</v>
      </c>
      <c r="S22" s="81">
        <v>0</v>
      </c>
      <c r="T22" s="81">
        <v>0.9</v>
      </c>
    </row>
    <row r="23" spans="1:22" ht="15.75" thickBot="1" x14ac:dyDescent="0.25">
      <c r="A23" s="49" t="s">
        <v>63</v>
      </c>
      <c r="B23" s="49" t="s">
        <v>133</v>
      </c>
      <c r="C23" s="23"/>
      <c r="D23" s="45">
        <f>SUMIF(SharesElab!$B$2:$B$79,Apt_RSD_share!$A23,SharesElab!C$2:C$79)</f>
        <v>7.4164388939783682E-6</v>
      </c>
      <c r="E23" s="46">
        <f t="shared" si="12"/>
        <v>6.6747950045805311E-6</v>
      </c>
      <c r="F23" s="46">
        <f t="shared" si="13"/>
        <v>6.0073155041224788E-6</v>
      </c>
      <c r="G23" s="46">
        <f t="shared" si="14"/>
        <v>3.5472597320292831E-6</v>
      </c>
      <c r="H23" s="46">
        <f t="shared" si="15"/>
        <v>2.0946213991659719E-6</v>
      </c>
      <c r="I23" s="46">
        <f t="shared" si="16"/>
        <v>2.5465706234441658E-7</v>
      </c>
      <c r="J23" s="46">
        <f t="shared" si="17"/>
        <v>3.0960353707696237E-8</v>
      </c>
      <c r="K23" s="23"/>
      <c r="L23" s="47">
        <f t="shared" si="18"/>
        <v>8.1580827833762052E-6</v>
      </c>
      <c r="M23" s="47">
        <f t="shared" si="19"/>
        <v>8.9738910617138271E-6</v>
      </c>
      <c r="N23" s="47">
        <f t="shared" si="20"/>
        <v>1.4452541293800742E-5</v>
      </c>
      <c r="O23" s="47">
        <f t="shared" si="21"/>
        <v>2.3275962279079038E-5</v>
      </c>
      <c r="P23" s="47">
        <f t="shared" si="22"/>
        <v>1.5658903505300903E-4</v>
      </c>
      <c r="Q23" s="47">
        <f t="shared" si="23"/>
        <v>1.0534527253840643E-3</v>
      </c>
      <c r="S23" s="81">
        <v>0</v>
      </c>
      <c r="T23" s="81">
        <v>0.9</v>
      </c>
    </row>
    <row r="24" spans="1:22" ht="15.75" thickBot="1" x14ac:dyDescent="0.25">
      <c r="A24" s="49" t="s">
        <v>64</v>
      </c>
      <c r="B24" s="49" t="s">
        <v>123</v>
      </c>
      <c r="C24" s="23"/>
      <c r="D24" s="45">
        <f>SUMIF(SharesElab!$B$2:$B$79,Apt_RSD_share!$A24,SharesElab!C$2:C$79)</f>
        <v>6.2799640911754802E-3</v>
      </c>
      <c r="E24" s="46">
        <f t="shared" si="12"/>
        <v>5.6519676820579326E-3</v>
      </c>
      <c r="F24" s="46">
        <f t="shared" si="13"/>
        <v>5.0867709138521389E-3</v>
      </c>
      <c r="G24" s="46">
        <f t="shared" si="14"/>
        <v>3.0036873569205505E-3</v>
      </c>
      <c r="H24" s="46">
        <f t="shared" si="15"/>
        <v>1.7736473473880163E-3</v>
      </c>
      <c r="I24" s="46">
        <f t="shared" si="16"/>
        <v>2.1563411091887253E-4</v>
      </c>
      <c r="J24" s="46">
        <f t="shared" si="17"/>
        <v>2.6216073821128299E-5</v>
      </c>
      <c r="K24" s="23"/>
      <c r="L24" s="47">
        <f t="shared" si="18"/>
        <v>6.9079605002930287E-3</v>
      </c>
      <c r="M24" s="47">
        <f t="shared" si="19"/>
        <v>7.5987565503223319E-3</v>
      </c>
      <c r="N24" s="47">
        <f t="shared" si="20"/>
        <v>1.2237873411859624E-2</v>
      </c>
      <c r="O24" s="47">
        <f t="shared" si="21"/>
        <v>1.9709217508534049E-2</v>
      </c>
      <c r="P24" s="47">
        <f t="shared" si="22"/>
        <v>0.13259375978991023</v>
      </c>
      <c r="Q24" s="47">
        <f t="shared" si="23"/>
        <v>0.89202451226751311</v>
      </c>
      <c r="S24" s="81">
        <v>0</v>
      </c>
      <c r="T24" s="81">
        <v>0.9</v>
      </c>
    </row>
    <row r="25" spans="1:22" ht="15.75" thickBot="1" x14ac:dyDescent="0.25">
      <c r="A25" s="49" t="s">
        <v>65</v>
      </c>
      <c r="B25" s="49" t="s">
        <v>34</v>
      </c>
      <c r="C25" s="23"/>
      <c r="D25" s="45">
        <f>SUMIF(SharesElab!$B$2:$B$79,Apt_RSD_share!$A25,SharesElab!C$2:C$79)</f>
        <v>7.6685528779760176E-2</v>
      </c>
      <c r="E25" s="46">
        <f t="shared" si="12"/>
        <v>6.9016975901784156E-2</v>
      </c>
      <c r="F25" s="46">
        <f t="shared" si="13"/>
        <v>6.2115278311605744E-2</v>
      </c>
      <c r="G25" s="46">
        <f t="shared" si="14"/>
        <v>3.6678450690220084E-2</v>
      </c>
      <c r="H25" s="46">
        <f t="shared" si="15"/>
        <v>2.1658258348068064E-2</v>
      </c>
      <c r="I25" s="46">
        <f t="shared" si="16"/>
        <v>2.6331385942163876E-3</v>
      </c>
      <c r="J25" s="46">
        <f t="shared" si="17"/>
        <v>3.2012818135814327E-4</v>
      </c>
      <c r="K25" s="23"/>
      <c r="L25" s="47">
        <f t="shared" si="18"/>
        <v>8.4354081657736196E-2</v>
      </c>
      <c r="M25" s="47">
        <f t="shared" si="19"/>
        <v>9.2789489823509833E-2</v>
      </c>
      <c r="N25" s="47">
        <f t="shared" si="20"/>
        <v>0.14943840125566088</v>
      </c>
      <c r="O25" s="47">
        <f t="shared" si="21"/>
        <v>0.15337105755952035</v>
      </c>
      <c r="P25" s="47">
        <f t="shared" si="22"/>
        <v>0.15337105755952035</v>
      </c>
      <c r="Q25" s="47">
        <f t="shared" si="23"/>
        <v>0.15337105755952035</v>
      </c>
      <c r="S25" s="81">
        <v>0</v>
      </c>
      <c r="T25" s="81">
        <f>D25*Z14</f>
        <v>0.15337105755952035</v>
      </c>
    </row>
    <row r="26" spans="1:22" ht="15.75" thickBot="1" x14ac:dyDescent="0.25">
      <c r="A26" s="49" t="s">
        <v>66</v>
      </c>
      <c r="B26" s="49" t="s">
        <v>34</v>
      </c>
      <c r="C26" s="23"/>
      <c r="D26" s="45">
        <f>SUMIF(SharesElab!$B$2:$B$79,Apt_RSD_share!$A26,SharesElab!C$2:C$79)</f>
        <v>0.78642094735045764</v>
      </c>
      <c r="E26" s="46">
        <f t="shared" si="12"/>
        <v>0.70777885261541185</v>
      </c>
      <c r="F26" s="46">
        <f t="shared" si="13"/>
        <v>0.63700096735387068</v>
      </c>
      <c r="G26" s="46">
        <f t="shared" si="14"/>
        <v>0.3761427012127872</v>
      </c>
      <c r="H26" s="46">
        <f t="shared" si="15"/>
        <v>0.22210850363913878</v>
      </c>
      <c r="I26" s="46">
        <f t="shared" si="16"/>
        <v>2.7003208828563805E-2</v>
      </c>
      <c r="J26" s="46">
        <f t="shared" si="17"/>
        <v>3.2829597925873163E-3</v>
      </c>
      <c r="K26" s="23"/>
      <c r="L26" s="47">
        <f t="shared" si="18"/>
        <v>0.86506304208550344</v>
      </c>
      <c r="M26" s="47">
        <f t="shared" si="19"/>
        <v>0.9</v>
      </c>
      <c r="N26" s="47">
        <f t="shared" si="20"/>
        <v>0.9</v>
      </c>
      <c r="O26" s="47">
        <f t="shared" si="21"/>
        <v>0.9</v>
      </c>
      <c r="P26" s="47">
        <f t="shared" si="22"/>
        <v>0.9</v>
      </c>
      <c r="Q26" s="47">
        <f t="shared" si="23"/>
        <v>0.9</v>
      </c>
      <c r="S26" s="90">
        <f>S25</f>
        <v>0</v>
      </c>
      <c r="T26" s="90">
        <v>0.9</v>
      </c>
    </row>
    <row r="27" spans="1:22" ht="15.75" thickBot="1" x14ac:dyDescent="0.25">
      <c r="A27" s="49" t="s">
        <v>67</v>
      </c>
      <c r="B27" s="49" t="s">
        <v>124</v>
      </c>
      <c r="C27" s="23"/>
      <c r="D27" s="45">
        <f>SUMIF(SharesElab!$B$2:$B$79,Apt_RSD_share!$A27,SharesElab!C$2:C$79)</f>
        <v>1.1084211430358589E-2</v>
      </c>
      <c r="E27" s="46">
        <f t="shared" si="12"/>
        <v>9.9757902873227298E-3</v>
      </c>
      <c r="F27" s="46">
        <f t="shared" si="13"/>
        <v>8.9782112585904579E-3</v>
      </c>
      <c r="G27" s="46">
        <f t="shared" si="14"/>
        <v>5.3015439660850806E-3</v>
      </c>
      <c r="H27" s="46">
        <f t="shared" si="15"/>
        <v>3.1305086965335801E-3</v>
      </c>
      <c r="I27" s="46">
        <f t="shared" si="16"/>
        <v>3.8059677449123674E-4</v>
      </c>
      <c r="J27" s="46">
        <f t="shared" si="17"/>
        <v>4.627168259060593E-5</v>
      </c>
      <c r="K27" s="23"/>
      <c r="L27" s="47">
        <f t="shared" si="18"/>
        <v>1.2192632573394448E-2</v>
      </c>
      <c r="M27" s="47">
        <f t="shared" si="19"/>
        <v>1.3411895830733895E-2</v>
      </c>
      <c r="N27" s="47">
        <f t="shared" si="20"/>
        <v>2.1599992354355255E-2</v>
      </c>
      <c r="O27" s="47">
        <f t="shared" si="21"/>
        <v>3.4787003686612687E-2</v>
      </c>
      <c r="P27" s="47">
        <f t="shared" si="22"/>
        <v>0.23402956553887663</v>
      </c>
      <c r="Q27" s="47">
        <f t="shared" si="23"/>
        <v>0.9</v>
      </c>
      <c r="S27" s="81">
        <v>0</v>
      </c>
      <c r="T27" s="81">
        <v>0.9</v>
      </c>
    </row>
    <row r="28" spans="1:22" ht="15.75" thickBot="1" x14ac:dyDescent="0.25">
      <c r="A28" s="49" t="s">
        <v>68</v>
      </c>
      <c r="B28" s="49" t="s">
        <v>125</v>
      </c>
      <c r="C28" s="23"/>
      <c r="D28" s="45">
        <f>SUMIF(SharesElab!$B$2:$B$79,Apt_RSD_share!$A28,SharesElab!C$2:C$79)</f>
        <v>0.1114248764060735</v>
      </c>
      <c r="E28" s="46">
        <f t="shared" si="12"/>
        <v>0.10028238876546615</v>
      </c>
      <c r="F28" s="46">
        <f t="shared" si="13"/>
        <v>9.0254149888919541E-2</v>
      </c>
      <c r="G28" s="46">
        <f t="shared" si="14"/>
        <v>5.3294172967908109E-2</v>
      </c>
      <c r="H28" s="46">
        <f t="shared" si="15"/>
        <v>3.146967619582007E-2</v>
      </c>
      <c r="I28" s="46">
        <f t="shared" si="16"/>
        <v>3.825977952936281E-3</v>
      </c>
      <c r="J28" s="46">
        <f t="shared" si="17"/>
        <v>4.6514960005526805E-4</v>
      </c>
      <c r="K28" s="23"/>
      <c r="L28" s="47">
        <f>D28*1.1</f>
        <v>0.12256736404668087</v>
      </c>
      <c r="M28" s="47"/>
      <c r="N28" s="47"/>
      <c r="O28" s="47"/>
      <c r="P28" s="47"/>
      <c r="Q28" s="47">
        <f t="shared" si="23"/>
        <v>0.84922465518079626</v>
      </c>
      <c r="S28" s="81">
        <v>0</v>
      </c>
      <c r="T28" s="146">
        <f>(RSDCK_share!S34*D28*2+RSDCK_share!S35*RSDCK_share!Z13)/SUM(RSDCK_share!S34:S35)</f>
        <v>0.84922465518079626</v>
      </c>
    </row>
    <row r="29" spans="1:22" ht="15.75" thickBot="1" x14ac:dyDescent="0.25">
      <c r="A29" s="49" t="s">
        <v>69</v>
      </c>
      <c r="B29" s="49" t="s">
        <v>126</v>
      </c>
      <c r="C29" s="23"/>
      <c r="D29" s="45">
        <f>SUMIF(SharesElab!$B$2:$B$79,Apt_RSD_share!$A29,SharesElab!C$2:C$79)+D30*Z9</f>
        <v>7.4773533168513858E-4</v>
      </c>
      <c r="E29" s="46">
        <f t="shared" si="12"/>
        <v>6.729617985166247E-4</v>
      </c>
      <c r="F29" s="46">
        <f t="shared" si="13"/>
        <v>6.0566561866496227E-4</v>
      </c>
      <c r="G29" s="46">
        <f t="shared" si="14"/>
        <v>3.5763949116547367E-4</v>
      </c>
      <c r="H29" s="46">
        <f t="shared" si="15"/>
        <v>2.1118254313830061E-4</v>
      </c>
      <c r="I29" s="46">
        <f t="shared" si="16"/>
        <v>2.5674867102683196E-5</v>
      </c>
      <c r="J29" s="46">
        <f t="shared" si="17"/>
        <v>3.1214644494016886E-6</v>
      </c>
      <c r="K29" s="23"/>
      <c r="L29" s="47">
        <f t="shared" si="18"/>
        <v>8.2250886485365246E-4</v>
      </c>
      <c r="M29" s="47">
        <f t="shared" si="19"/>
        <v>9.0475975133901779E-4</v>
      </c>
      <c r="N29" s="47">
        <f t="shared" si="20"/>
        <v>1.4571246271290023E-3</v>
      </c>
      <c r="O29" s="47">
        <f t="shared" si="21"/>
        <v>2.3467137832375298E-3</v>
      </c>
      <c r="P29" s="47">
        <f t="shared" si="22"/>
        <v>1.5787516857812191E-2</v>
      </c>
      <c r="Q29" s="47">
        <f t="shared" si="23"/>
        <v>0.10621051886090872</v>
      </c>
      <c r="S29" s="81">
        <v>0</v>
      </c>
      <c r="T29" s="81">
        <v>0.9</v>
      </c>
    </row>
    <row r="30" spans="1:22" ht="15.75" thickBot="1" x14ac:dyDescent="0.25">
      <c r="A30" s="49" t="s">
        <v>70</v>
      </c>
      <c r="B30" s="49" t="s">
        <v>127</v>
      </c>
      <c r="C30" s="23"/>
      <c r="D30" s="45">
        <f>SUMIF(SharesElab!$B$2:$B$79,Apt_RSD_share!$A30,SharesElab!C$2:C$79)</f>
        <v>9.617266564805213E-4</v>
      </c>
      <c r="E30" s="46">
        <f t="shared" si="12"/>
        <v>8.6555399083246916E-4</v>
      </c>
      <c r="F30" s="46">
        <f t="shared" si="13"/>
        <v>7.7899859174922225E-4</v>
      </c>
      <c r="G30" s="46">
        <f t="shared" si="14"/>
        <v>4.5999087844199836E-4</v>
      </c>
      <c r="H30" s="46">
        <f t="shared" si="15"/>
        <v>2.7162001381121571E-4</v>
      </c>
      <c r="I30" s="46">
        <f t="shared" si="16"/>
        <v>3.3022652599011861E-5</v>
      </c>
      <c r="J30" s="46">
        <f t="shared" si="17"/>
        <v>4.0147836286944344E-6</v>
      </c>
      <c r="K30" s="23"/>
      <c r="L30" s="47">
        <f t="shared" si="18"/>
        <v>1.0578993221285735E-3</v>
      </c>
      <c r="M30" s="47">
        <f t="shared" si="19"/>
        <v>1.163689254341431E-3</v>
      </c>
      <c r="N30" s="47">
        <f t="shared" si="20"/>
        <v>1.8741331810094189E-3</v>
      </c>
      <c r="O30" s="47">
        <f t="shared" si="21"/>
        <v>3.0183102293474796E-3</v>
      </c>
      <c r="P30" s="47">
        <f t="shared" si="22"/>
        <v>2.030568191498414E-2</v>
      </c>
      <c r="Q30" s="47">
        <f t="shared" si="23"/>
        <v>0.13660647405407775</v>
      </c>
      <c r="S30" s="81">
        <v>0</v>
      </c>
      <c r="T30" s="81">
        <v>0.9</v>
      </c>
    </row>
    <row r="31" spans="1:22" ht="15.75" thickBot="1" x14ac:dyDescent="0.25">
      <c r="A31" s="49" t="s">
        <v>71</v>
      </c>
      <c r="B31" s="49" t="s">
        <v>128</v>
      </c>
      <c r="C31" s="23"/>
      <c r="D31" s="45">
        <f>SUMIF(SharesElab!$B$2:$B$79,Apt_RSD_share!$A31,SharesElab!C$2:C$79)+D30*Z10</f>
        <v>5.5884241474541991E-4</v>
      </c>
      <c r="E31" s="46">
        <f t="shared" si="12"/>
        <v>5.0295817327087797E-4</v>
      </c>
      <c r="F31" s="46">
        <f t="shared" si="13"/>
        <v>4.5266235594379017E-4</v>
      </c>
      <c r="G31" s="46">
        <f t="shared" si="14"/>
        <v>2.6729259456124873E-4</v>
      </c>
      <c r="H31" s="46">
        <f t="shared" si="15"/>
        <v>1.5783360416247181E-4</v>
      </c>
      <c r="I31" s="46">
        <f t="shared" si="16"/>
        <v>1.9188881576045491E-5</v>
      </c>
      <c r="J31" s="46">
        <f t="shared" si="17"/>
        <v>2.332920027350224E-6</v>
      </c>
      <c r="K31" s="23"/>
      <c r="L31" s="47">
        <f t="shared" si="18"/>
        <v>6.1472665621996195E-4</v>
      </c>
      <c r="M31" s="47">
        <f t="shared" si="19"/>
        <v>6.7619932184195819E-4</v>
      </c>
      <c r="N31" s="47">
        <f t="shared" si="20"/>
        <v>1.0890257698196926E-3</v>
      </c>
      <c r="O31" s="47">
        <f t="shared" si="21"/>
        <v>1.7538868925523134E-3</v>
      </c>
      <c r="P31" s="47">
        <f t="shared" si="22"/>
        <v>1.1799273980768538E-2</v>
      </c>
      <c r="Q31" s="47">
        <f t="shared" si="23"/>
        <v>7.9379615107699336E-2</v>
      </c>
      <c r="S31" s="81">
        <v>0</v>
      </c>
      <c r="T31" s="81">
        <v>0.9</v>
      </c>
    </row>
    <row r="32" spans="1:22" ht="15.75" thickBot="1" x14ac:dyDescent="0.25">
      <c r="A32" s="49" t="s">
        <v>72</v>
      </c>
      <c r="B32" s="49" t="s">
        <v>129</v>
      </c>
      <c r="C32" s="23"/>
      <c r="D32" s="45">
        <f>SUMIF(SharesElab!$B$2:$B$79,Apt_RSD_share!$A32,SharesElab!C$2:C$79)</f>
        <v>7.5898898257208873E-4</v>
      </c>
      <c r="E32" s="46">
        <f t="shared" si="12"/>
        <v>6.8309008431487986E-4</v>
      </c>
      <c r="F32" s="46">
        <f t="shared" si="13"/>
        <v>6.1478107588339192E-4</v>
      </c>
      <c r="G32" s="46">
        <f t="shared" si="14"/>
        <v>3.6302207749838418E-4</v>
      </c>
      <c r="H32" s="46">
        <f t="shared" si="15"/>
        <v>2.1436090654202092E-4</v>
      </c>
      <c r="I32" s="46">
        <f t="shared" si="16"/>
        <v>2.606128189238061E-5</v>
      </c>
      <c r="J32" s="46">
        <f t="shared" si="17"/>
        <v>3.1684434668174185E-6</v>
      </c>
      <c r="K32" s="23"/>
      <c r="L32" s="47">
        <f t="shared" si="18"/>
        <v>8.3488788082929772E-4</v>
      </c>
      <c r="M32" s="47">
        <f t="shared" si="19"/>
        <v>9.1837666891222752E-4</v>
      </c>
      <c r="N32" s="47">
        <f t="shared" si="20"/>
        <v>1.4790548090498322E-3</v>
      </c>
      <c r="O32" s="47">
        <f t="shared" si="21"/>
        <v>2.3820325605228457E-3</v>
      </c>
      <c r="P32" s="47">
        <f t="shared" si="22"/>
        <v>1.6025123930209394E-2</v>
      </c>
      <c r="Q32" s="47">
        <f t="shared" si="23"/>
        <v>0.10780902042842033</v>
      </c>
      <c r="S32" s="81">
        <v>0</v>
      </c>
      <c r="T32" s="81">
        <v>0.5</v>
      </c>
      <c r="V32" s="76" t="s">
        <v>261</v>
      </c>
    </row>
    <row r="33" spans="1:25" ht="15" x14ac:dyDescent="0.2">
      <c r="A33" s="49" t="s">
        <v>136</v>
      </c>
      <c r="B33" s="49" t="s">
        <v>135</v>
      </c>
      <c r="C33" s="23"/>
      <c r="D33" s="45">
        <f>SUMIF(SharesElab!$B$2:$B$79,Apt_RSD_share!$A33,SharesElab!C$2:C$79)</f>
        <v>5.2509010869269679E-3</v>
      </c>
      <c r="E33" s="46">
        <f t="shared" si="12"/>
        <v>4.7258109782342709E-3</v>
      </c>
      <c r="F33" s="46">
        <f t="shared" si="13"/>
        <v>4.2532298804108439E-3</v>
      </c>
      <c r="G33" s="46">
        <f t="shared" si="14"/>
        <v>2.5114897120837999E-3</v>
      </c>
      <c r="H33" s="46">
        <f t="shared" si="15"/>
        <v>1.4830095600883635E-3</v>
      </c>
      <c r="I33" s="46">
        <f t="shared" si="16"/>
        <v>1.8029934104137526E-4</v>
      </c>
      <c r="J33" s="46">
        <f t="shared" si="17"/>
        <v>2.1920190708694554E-5</v>
      </c>
      <c r="K33" s="23"/>
      <c r="L33" s="47">
        <f t="shared" si="18"/>
        <v>5.7759911956196648E-3</v>
      </c>
      <c r="M33" s="47">
        <f t="shared" si="19"/>
        <v>6.3535903151816318E-3</v>
      </c>
      <c r="N33" s="47">
        <f t="shared" si="20"/>
        <v>1.0232520738503175E-2</v>
      </c>
      <c r="O33" s="47">
        <f t="shared" si="21"/>
        <v>1.6479576974566753E-2</v>
      </c>
      <c r="P33" s="47">
        <f t="shared" si="22"/>
        <v>0.1108663532613053</v>
      </c>
      <c r="Q33" s="47">
        <f t="shared" si="23"/>
        <v>0.25</v>
      </c>
      <c r="S33" s="81">
        <v>0</v>
      </c>
      <c r="T33" s="81">
        <v>0.25</v>
      </c>
      <c r="V33" s="82">
        <f>SUM(D21:D33)-D30</f>
        <v>1</v>
      </c>
    </row>
    <row r="34" spans="1:25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5" s="48" customFormat="1" x14ac:dyDescent="0.2"/>
    <row r="37" spans="1:25" ht="23.25" x14ac:dyDescent="0.2">
      <c r="A37" s="5" t="s">
        <v>44</v>
      </c>
      <c r="D37" s="92"/>
    </row>
    <row r="38" spans="1:25" ht="11.25" customHeight="1" x14ac:dyDescent="0.2">
      <c r="A38" s="5"/>
    </row>
    <row r="39" spans="1:25" ht="15" x14ac:dyDescent="0.2">
      <c r="D39" s="20" t="s">
        <v>12</v>
      </c>
    </row>
    <row r="40" spans="1:25" ht="15" x14ac:dyDescent="0.2">
      <c r="D40" s="20" t="s">
        <v>28</v>
      </c>
    </row>
    <row r="42" spans="1:25" ht="23.25" x14ac:dyDescent="0.2">
      <c r="A42" s="5" t="s">
        <v>147</v>
      </c>
    </row>
    <row r="44" spans="1:25" s="23" customFormat="1" ht="15" x14ac:dyDescent="0.2">
      <c r="H44" s="20" t="s">
        <v>281</v>
      </c>
    </row>
    <row r="45" spans="1:25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255</v>
      </c>
      <c r="F45" s="6" t="s">
        <v>9</v>
      </c>
      <c r="G45" s="6" t="s">
        <v>30</v>
      </c>
      <c r="H45" s="6" t="s">
        <v>10</v>
      </c>
      <c r="I45" s="8" t="s">
        <v>139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138</v>
      </c>
      <c r="Q45" s="8" t="s">
        <v>29</v>
      </c>
      <c r="R45" s="6" t="s">
        <v>27</v>
      </c>
      <c r="Y45" s="85" t="s">
        <v>266</v>
      </c>
    </row>
    <row r="46" spans="1:25" s="23" customFormat="1" ht="15.75" thickBot="1" x14ac:dyDescent="0.25">
      <c r="A46" s="23" t="s">
        <v>140</v>
      </c>
      <c r="B46" s="23" t="s">
        <v>137</v>
      </c>
      <c r="D46" s="23" t="str">
        <f>IF(Y46="","UC-LO_"&amp;A6,"\I: DISABLED")</f>
        <v>\I: DISABLED</v>
      </c>
      <c r="E46" s="23" t="str">
        <f>A46</f>
        <v>RSDCOA</v>
      </c>
      <c r="F46" s="23" t="str">
        <f t="shared" ref="F46:F56" si="24">H46</f>
        <v>RSDSH_Apt</v>
      </c>
      <c r="G46" s="29"/>
      <c r="H46" s="23" t="str">
        <f t="shared" ref="H46:H53" si="25">B46</f>
        <v>RSDSH_Apt</v>
      </c>
      <c r="I46" s="24">
        <v>1</v>
      </c>
      <c r="J46" s="32">
        <f t="shared" ref="J46:O49" si="26">IF(E6="","",-E6)</f>
        <v>-1.9147906157285954E-2</v>
      </c>
      <c r="K46" s="32">
        <f t="shared" si="26"/>
        <v>-1.7233115541557358E-2</v>
      </c>
      <c r="L46" s="32">
        <f t="shared" si="26"/>
        <v>-1.0175982396134207E-2</v>
      </c>
      <c r="M46" s="32">
        <f t="shared" si="26"/>
        <v>-6.0088158450932894E-3</v>
      </c>
      <c r="N46" s="32">
        <f t="shared" si="26"/>
        <v>-7.3053172849724731E-4</v>
      </c>
      <c r="O46" s="32">
        <f t="shared" si="26"/>
        <v>-8.8815603622961466E-5</v>
      </c>
      <c r="P46" s="24">
        <v>0</v>
      </c>
      <c r="Q46" s="24">
        <v>5</v>
      </c>
      <c r="R46" s="23" t="s">
        <v>148</v>
      </c>
      <c r="Y46" s="84" t="s">
        <v>265</v>
      </c>
    </row>
    <row r="47" spans="1:25" s="23" customFormat="1" ht="15.75" thickBot="1" x14ac:dyDescent="0.25">
      <c r="A47" s="23" t="s">
        <v>198</v>
      </c>
      <c r="B47" s="23" t="s">
        <v>137</v>
      </c>
      <c r="D47" s="23" t="str">
        <f>IF(Y47="","UC-LO_"&amp;A7,"\I: DISABLED")</f>
        <v>\I: DISABLED</v>
      </c>
      <c r="E47" s="94" t="str">
        <f t="shared" ref="E47:E53" si="27">A47</f>
        <v>RSDBDL</v>
      </c>
      <c r="F47" s="94" t="str">
        <f t="shared" si="24"/>
        <v>RSDSH_Apt</v>
      </c>
      <c r="G47" s="28"/>
      <c r="H47" s="94" t="str">
        <f t="shared" si="25"/>
        <v>RSDSH_Apt</v>
      </c>
      <c r="I47" s="95">
        <v>1</v>
      </c>
      <c r="J47" s="32">
        <f t="shared" si="26"/>
        <v>-4.0430153186811855E-6</v>
      </c>
      <c r="K47" s="32">
        <f t="shared" si="26"/>
        <v>-3.6387137868130667E-6</v>
      </c>
      <c r="L47" s="32">
        <f t="shared" si="26"/>
        <v>-2.1486241039752483E-6</v>
      </c>
      <c r="M47" s="32">
        <f t="shared" si="26"/>
        <v>-1.2687410471563447E-6</v>
      </c>
      <c r="N47" s="32">
        <f t="shared" si="26"/>
        <v>-1.5424929205500425E-7</v>
      </c>
      <c r="O47" s="32">
        <f t="shared" si="26"/>
        <v>-1.8753112901011116E-8</v>
      </c>
      <c r="P47" s="95">
        <v>0</v>
      </c>
      <c r="Q47" s="95">
        <v>5</v>
      </c>
      <c r="R47" s="94" t="s">
        <v>149</v>
      </c>
      <c r="Y47" s="84" t="s">
        <v>265</v>
      </c>
    </row>
    <row r="48" spans="1:25" s="23" customFormat="1" ht="15.75" thickBot="1" x14ac:dyDescent="0.25">
      <c r="A48" s="23" t="s">
        <v>199</v>
      </c>
      <c r="B48" s="23" t="s">
        <v>137</v>
      </c>
      <c r="D48" s="23" t="str">
        <f t="shared" ref="D48:D54" si="28">IF(Y48="","UC-LO_"&amp;A8,"\I: DISABLED")</f>
        <v>\I: DISABLED</v>
      </c>
      <c r="E48" s="94" t="str">
        <f t="shared" si="27"/>
        <v>RSDETH</v>
      </c>
      <c r="F48" s="94" t="str">
        <f t="shared" si="24"/>
        <v>RSDSH_Apt</v>
      </c>
      <c r="G48" s="28"/>
      <c r="H48" s="94" t="str">
        <f t="shared" si="25"/>
        <v>RSDSH_Apt</v>
      </c>
      <c r="I48" s="95">
        <v>1</v>
      </c>
      <c r="J48" s="32">
        <f t="shared" si="26"/>
        <v>-2.9002979330567968E-9</v>
      </c>
      <c r="K48" s="32">
        <f t="shared" si="26"/>
        <v>-2.6102681397511174E-9</v>
      </c>
      <c r="L48" s="32">
        <f t="shared" si="26"/>
        <v>-1.5413372338416375E-9</v>
      </c>
      <c r="M48" s="32">
        <f t="shared" si="26"/>
        <v>-9.1014422321114885E-10</v>
      </c>
      <c r="N48" s="32">
        <f t="shared" si="26"/>
        <v>-1.1065228985294394E-10</v>
      </c>
      <c r="O48" s="32">
        <f t="shared" si="26"/>
        <v>-1.3452735223106935E-11</v>
      </c>
      <c r="P48" s="95">
        <v>0</v>
      </c>
      <c r="Q48" s="95">
        <v>5</v>
      </c>
      <c r="R48" s="94" t="s">
        <v>150</v>
      </c>
      <c r="Y48" s="84" t="s">
        <v>265</v>
      </c>
    </row>
    <row r="49" spans="1:25" s="23" customFormat="1" ht="15.75" thickBot="1" x14ac:dyDescent="0.25">
      <c r="A49" s="23" t="s">
        <v>200</v>
      </c>
      <c r="B49" s="23" t="s">
        <v>137</v>
      </c>
      <c r="D49" s="23" t="str">
        <f t="shared" si="28"/>
        <v>\I: DISABLED</v>
      </c>
      <c r="E49" s="23" t="str">
        <f t="shared" si="27"/>
        <v>RSDLPG</v>
      </c>
      <c r="F49" s="23" t="str">
        <f t="shared" si="24"/>
        <v>RSDSH_Apt</v>
      </c>
      <c r="G49" s="26"/>
      <c r="H49" s="23" t="str">
        <f t="shared" si="25"/>
        <v>RSDSH_Apt</v>
      </c>
      <c r="I49" s="24">
        <v>1</v>
      </c>
      <c r="J49" s="32">
        <f t="shared" si="26"/>
        <v>-1.3251396352806052E-2</v>
      </c>
      <c r="K49" s="32">
        <f t="shared" si="26"/>
        <v>-1.1926256717525448E-2</v>
      </c>
      <c r="L49" s="32">
        <f t="shared" si="26"/>
        <v>-7.0423353291316033E-3</v>
      </c>
      <c r="M49" s="32">
        <f t="shared" si="26"/>
        <v>-4.1584285884989219E-3</v>
      </c>
      <c r="N49" s="32">
        <f t="shared" si="26"/>
        <v>-5.0556783614348242E-4</v>
      </c>
      <c r="O49" s="32">
        <f t="shared" si="26"/>
        <v>-6.1465246186917757E-5</v>
      </c>
      <c r="P49" s="24">
        <v>0</v>
      </c>
      <c r="Q49" s="24">
        <v>5</v>
      </c>
      <c r="R49" s="23" t="s">
        <v>151</v>
      </c>
      <c r="Y49" s="84" t="s">
        <v>265</v>
      </c>
    </row>
    <row r="50" spans="1:25" s="23" customFormat="1" ht="15.75" thickBot="1" x14ac:dyDescent="0.25">
      <c r="A50" s="23" t="s">
        <v>201</v>
      </c>
      <c r="B50" s="23" t="s">
        <v>137</v>
      </c>
      <c r="D50" s="88" t="str">
        <f>IF(Y50="","UC-LO_"&amp;A10,"\I: DISABLED")</f>
        <v>\I: DISABLED</v>
      </c>
      <c r="E50" s="23" t="str">
        <f t="shared" si="27"/>
        <v>RSDELC</v>
      </c>
      <c r="F50" s="23" t="str">
        <f t="shared" si="24"/>
        <v>RSDSH_Apt</v>
      </c>
      <c r="G50" s="26"/>
      <c r="H50" s="23" t="str">
        <f t="shared" si="25"/>
        <v>RSDSH_Apt</v>
      </c>
      <c r="I50" s="24">
        <v>1</v>
      </c>
      <c r="J50" s="86">
        <f>MAX(IF(E10+E11="","",-E10-E11),-$T$10)</f>
        <v>-0.24574990473254199</v>
      </c>
      <c r="K50" s="86">
        <f t="shared" ref="K50:O50" si="29">MAX(IF(F10+F11="","",-F10-F11),-$T$10)</f>
        <v>-0.24574990473254199</v>
      </c>
      <c r="L50" s="86">
        <f t="shared" si="29"/>
        <v>-0.24574990473254199</v>
      </c>
      <c r="M50" s="86">
        <f t="shared" si="29"/>
        <v>-0.19318741093499658</v>
      </c>
      <c r="N50" s="86">
        <f t="shared" si="29"/>
        <v>-2.348707913049047E-2</v>
      </c>
      <c r="O50" s="86">
        <f t="shared" si="29"/>
        <v>-2.8554805067890114E-3</v>
      </c>
      <c r="P50" s="24">
        <v>0</v>
      </c>
      <c r="Q50" s="24">
        <v>5</v>
      </c>
      <c r="R50" s="23" t="s">
        <v>152</v>
      </c>
      <c r="Y50" s="84" t="s">
        <v>265</v>
      </c>
    </row>
    <row r="51" spans="1:25" s="23" customFormat="1" ht="15.75" thickBot="1" x14ac:dyDescent="0.25">
      <c r="A51" s="23" t="s">
        <v>201</v>
      </c>
      <c r="B51" s="23" t="s">
        <v>137</v>
      </c>
      <c r="D51" s="23" t="str">
        <f t="shared" si="28"/>
        <v>\I: DISABLED</v>
      </c>
      <c r="E51" s="23" t="str">
        <f t="shared" si="27"/>
        <v>RSDELC</v>
      </c>
      <c r="F51" s="23" t="str">
        <f t="shared" si="24"/>
        <v>RSDSH_Apt</v>
      </c>
      <c r="G51" s="26"/>
      <c r="H51" s="23" t="str">
        <f t="shared" si="25"/>
        <v>RSDSH_Apt</v>
      </c>
      <c r="I51" s="24">
        <v>1</v>
      </c>
      <c r="J51" s="32">
        <f t="shared" ref="J51:O54" si="30">IF(E11="","",-E11)</f>
        <v>-0.50503041346511091</v>
      </c>
      <c r="K51" s="32">
        <f t="shared" si="30"/>
        <v>-0.45452737211859978</v>
      </c>
      <c r="L51" s="32">
        <f t="shared" si="30"/>
        <v>-0.26839386796231207</v>
      </c>
      <c r="M51" s="32">
        <f t="shared" si="30"/>
        <v>-0.15848389509306568</v>
      </c>
      <c r="N51" s="32">
        <f t="shared" si="30"/>
        <v>-1.9267941771897685E-2</v>
      </c>
      <c r="O51" s="32">
        <f t="shared" si="30"/>
        <v>-2.3425319014732087E-3</v>
      </c>
      <c r="P51" s="24">
        <v>0</v>
      </c>
      <c r="Q51" s="24">
        <v>5</v>
      </c>
      <c r="R51" s="23" t="s">
        <v>153</v>
      </c>
      <c r="Y51" s="84" t="s">
        <v>265</v>
      </c>
    </row>
    <row r="52" spans="1:25" s="23" customFormat="1" ht="15.75" thickBot="1" x14ac:dyDescent="0.25">
      <c r="A52" s="23" t="s">
        <v>202</v>
      </c>
      <c r="B52" s="23" t="s">
        <v>137</v>
      </c>
      <c r="D52" s="23" t="str">
        <f t="shared" si="28"/>
        <v>\I: DISABLED</v>
      </c>
      <c r="E52" s="23" t="str">
        <f t="shared" si="27"/>
        <v>RSDKER</v>
      </c>
      <c r="F52" s="23" t="str">
        <f t="shared" si="24"/>
        <v>RSDSH_Apt</v>
      </c>
      <c r="G52" s="26"/>
      <c r="H52" s="23" t="str">
        <f t="shared" si="25"/>
        <v>RSDSH_Apt</v>
      </c>
      <c r="I52" s="24">
        <v>1</v>
      </c>
      <c r="J52" s="32">
        <f t="shared" si="30"/>
        <v>-4.4152222696462379E-2</v>
      </c>
      <c r="K52" s="32">
        <f t="shared" si="30"/>
        <v>-3.9737000426816139E-2</v>
      </c>
      <c r="L52" s="32">
        <f t="shared" si="30"/>
        <v>-2.3464301382030667E-2</v>
      </c>
      <c r="M52" s="32">
        <f t="shared" si="30"/>
        <v>-1.3855435323075293E-2</v>
      </c>
      <c r="N52" s="32">
        <f t="shared" si="30"/>
        <v>-1.6844974744754993E-3</v>
      </c>
      <c r="O52" s="32">
        <f t="shared" si="30"/>
        <v>-2.0479556761299431E-4</v>
      </c>
      <c r="P52" s="24">
        <v>0</v>
      </c>
      <c r="Q52" s="24">
        <v>5</v>
      </c>
      <c r="R52" s="23" t="s">
        <v>154</v>
      </c>
      <c r="Y52" s="84" t="s">
        <v>265</v>
      </c>
    </row>
    <row r="53" spans="1:25" s="23" customFormat="1" ht="15.75" thickBot="1" x14ac:dyDescent="0.25">
      <c r="A53" s="23" t="s">
        <v>203</v>
      </c>
      <c r="B53" s="23" t="s">
        <v>137</v>
      </c>
      <c r="D53" s="23" t="str">
        <f t="shared" si="28"/>
        <v>\I: DISABLED</v>
      </c>
      <c r="E53" s="23" t="str">
        <f t="shared" si="27"/>
        <v>RSDGAS</v>
      </c>
      <c r="F53" s="23" t="str">
        <f t="shared" si="24"/>
        <v>RSDSH_Apt</v>
      </c>
      <c r="G53" s="26"/>
      <c r="H53" s="23" t="str">
        <f t="shared" si="25"/>
        <v>RSDSH_Apt</v>
      </c>
      <c r="I53" s="24">
        <v>1</v>
      </c>
      <c r="J53" s="32">
        <f t="shared" si="30"/>
        <v>-0.19618764451562332</v>
      </c>
      <c r="K53" s="32">
        <f t="shared" si="30"/>
        <v>-0.17656888006406099</v>
      </c>
      <c r="L53" s="32">
        <f t="shared" si="30"/>
        <v>-0.1042621579890274</v>
      </c>
      <c r="M53" s="32">
        <f t="shared" si="30"/>
        <v>-6.1565761670940806E-2</v>
      </c>
      <c r="N53" s="32">
        <f t="shared" si="30"/>
        <v>-7.4849593412732876E-3</v>
      </c>
      <c r="O53" s="32">
        <f t="shared" si="30"/>
        <v>-9.0999631645843849E-4</v>
      </c>
      <c r="P53" s="24">
        <v>0</v>
      </c>
      <c r="Q53" s="24">
        <v>5</v>
      </c>
      <c r="R53" s="23" t="s">
        <v>155</v>
      </c>
      <c r="Y53" s="84" t="s">
        <v>265</v>
      </c>
    </row>
    <row r="54" spans="1:25" s="23" customFormat="1" ht="15.75" thickBot="1" x14ac:dyDescent="0.25">
      <c r="A54" s="23" t="s">
        <v>141</v>
      </c>
      <c r="B54" s="23" t="s">
        <v>137</v>
      </c>
      <c r="D54" s="23" t="str">
        <f t="shared" si="28"/>
        <v>\I: DISABLED</v>
      </c>
      <c r="E54" s="23" t="str">
        <f t="shared" ref="E54:E69" si="31">A54</f>
        <v>RSDPEA</v>
      </c>
      <c r="F54" s="23" t="str">
        <f>H54</f>
        <v>RSDSH_Apt</v>
      </c>
      <c r="G54" s="26"/>
      <c r="H54" s="23" t="str">
        <f t="shared" ref="H54:H69" si="32">B54</f>
        <v>RSDSH_Apt</v>
      </c>
      <c r="I54" s="24">
        <v>1</v>
      </c>
      <c r="J54" s="32">
        <f t="shared" si="30"/>
        <v>-7.1413875520020959E-3</v>
      </c>
      <c r="K54" s="32">
        <f t="shared" si="30"/>
        <v>-6.4272487968018866E-3</v>
      </c>
      <c r="L54" s="32">
        <f t="shared" si="30"/>
        <v>-3.7952261420235466E-3</v>
      </c>
      <c r="M54" s="32">
        <f t="shared" si="30"/>
        <v>-2.2410430846034847E-3</v>
      </c>
      <c r="N54" s="32">
        <f t="shared" si="30"/>
        <v>-2.724585210194221E-4</v>
      </c>
      <c r="O54" s="32">
        <f t="shared" si="30"/>
        <v>-3.3124595500235674E-5</v>
      </c>
      <c r="P54" s="24">
        <v>0</v>
      </c>
      <c r="Q54" s="24">
        <v>5</v>
      </c>
      <c r="R54" s="23" t="s">
        <v>156</v>
      </c>
      <c r="Y54" s="84" t="s">
        <v>265</v>
      </c>
    </row>
    <row r="55" spans="1:25" s="23" customFormat="1" ht="15.75" thickBot="1" x14ac:dyDescent="0.25">
      <c r="A55" s="23" t="s">
        <v>142</v>
      </c>
      <c r="B55" s="23" t="s">
        <v>137</v>
      </c>
      <c r="D55" s="23" t="str">
        <f>IF(Y55="","UC-LO_"&amp;A16,"\I: DISABLED")</f>
        <v>\I: DISABLED</v>
      </c>
      <c r="E55" s="23" t="str">
        <f t="shared" si="31"/>
        <v>RSDWOO</v>
      </c>
      <c r="F55" s="23" t="str">
        <f t="shared" si="24"/>
        <v>RSDSH_Apt</v>
      </c>
      <c r="G55" s="26"/>
      <c r="H55" s="23" t="str">
        <f t="shared" si="32"/>
        <v>RSDSH_Apt</v>
      </c>
      <c r="I55" s="24">
        <v>1</v>
      </c>
      <c r="J55" s="32">
        <f t="shared" ref="J55:O57" si="33">IF(E16="","",-E16)</f>
        <v>-1.5629788032727771E-3</v>
      </c>
      <c r="K55" s="32">
        <f t="shared" si="33"/>
        <v>-1.4066809229454993E-3</v>
      </c>
      <c r="L55" s="32">
        <f t="shared" si="33"/>
        <v>-8.3063101819008808E-4</v>
      </c>
      <c r="M55" s="32">
        <f t="shared" si="33"/>
        <v>-4.9047930993106523E-4</v>
      </c>
      <c r="N55" s="32">
        <f t="shared" si="33"/>
        <v>-5.963083364730996E-5</v>
      </c>
      <c r="O55" s="32">
        <f t="shared" si="33"/>
        <v>-7.2497172652867076E-6</v>
      </c>
      <c r="P55" s="24">
        <v>0</v>
      </c>
      <c r="Q55" s="24">
        <v>5</v>
      </c>
      <c r="R55" s="23" t="s">
        <v>172</v>
      </c>
      <c r="Y55" s="84" t="s">
        <v>265</v>
      </c>
    </row>
    <row r="56" spans="1:25" s="23" customFormat="1" ht="15.75" thickBot="1" x14ac:dyDescent="0.25">
      <c r="A56" s="23" t="s">
        <v>143</v>
      </c>
      <c r="B56" s="26" t="s">
        <v>137</v>
      </c>
      <c r="C56" s="26"/>
      <c r="D56" s="23" t="str">
        <f>IF(Y56="","UC-LO_"&amp;A17,"\I: DISABLED")</f>
        <v>\I: DISABLED</v>
      </c>
      <c r="E56" s="23" t="str">
        <f t="shared" si="31"/>
        <v>RSDHET</v>
      </c>
      <c r="F56" s="23" t="str">
        <f t="shared" si="24"/>
        <v>RSDSH_Apt</v>
      </c>
      <c r="G56" s="26"/>
      <c r="H56" s="23" t="str">
        <f t="shared" si="32"/>
        <v>RSDSH_Apt</v>
      </c>
      <c r="I56" s="24">
        <v>1</v>
      </c>
      <c r="J56" s="32">
        <f t="shared" si="33"/>
        <v>-2.9345474121762042E-3</v>
      </c>
      <c r="K56" s="32">
        <f t="shared" si="33"/>
        <v>-2.6410926709585841E-3</v>
      </c>
      <c r="L56" s="32">
        <f t="shared" si="33"/>
        <v>-1.5595388112743347E-3</v>
      </c>
      <c r="M56" s="32">
        <f t="shared" si="33"/>
        <v>-9.208920726693821E-4</v>
      </c>
      <c r="N56" s="32">
        <f t="shared" si="33"/>
        <v>-1.1195897743411901E-4</v>
      </c>
      <c r="O56" s="32">
        <f t="shared" si="33"/>
        <v>-1.3611597927821243E-5</v>
      </c>
      <c r="P56" s="24">
        <v>0</v>
      </c>
      <c r="Q56" s="24">
        <v>5</v>
      </c>
      <c r="R56" s="23" t="s">
        <v>157</v>
      </c>
      <c r="Y56" s="84" t="s">
        <v>265</v>
      </c>
    </row>
    <row r="57" spans="1:25" s="23" customFormat="1" ht="15.75" thickBot="1" x14ac:dyDescent="0.25">
      <c r="A57" s="53" t="s">
        <v>144</v>
      </c>
      <c r="B57" s="53" t="s">
        <v>137</v>
      </c>
      <c r="C57" s="53"/>
      <c r="D57" s="53" t="str">
        <f>IF(Y57="","UC-LO_"&amp;A18,"\I: DISABLED")</f>
        <v>\I: DISABLED</v>
      </c>
      <c r="E57" s="53" t="str">
        <f t="shared" si="31"/>
        <v>RSDGEO</v>
      </c>
      <c r="F57" s="53" t="str">
        <f t="shared" ref="F57:F69" si="34">H57</f>
        <v>RSDSH_Apt</v>
      </c>
      <c r="G57" s="53"/>
      <c r="H57" s="53" t="str">
        <f t="shared" si="32"/>
        <v>RSDSH_Apt</v>
      </c>
      <c r="I57" s="54">
        <v>1</v>
      </c>
      <c r="J57" s="55" t="str">
        <f t="shared" si="33"/>
        <v/>
      </c>
      <c r="K57" s="55" t="str">
        <f t="shared" si="33"/>
        <v/>
      </c>
      <c r="L57" s="55" t="str">
        <f t="shared" si="33"/>
        <v/>
      </c>
      <c r="M57" s="55" t="str">
        <f t="shared" si="33"/>
        <v/>
      </c>
      <c r="N57" s="55" t="str">
        <f t="shared" si="33"/>
        <v/>
      </c>
      <c r="O57" s="55" t="str">
        <f t="shared" si="33"/>
        <v/>
      </c>
      <c r="P57" s="54">
        <v>0</v>
      </c>
      <c r="Q57" s="54">
        <v>5</v>
      </c>
      <c r="R57" s="53" t="s">
        <v>158</v>
      </c>
      <c r="S57" s="53"/>
      <c r="T57" s="53"/>
      <c r="U57" s="53"/>
      <c r="V57" s="53"/>
      <c r="W57" s="53"/>
      <c r="X57" s="53"/>
      <c r="Y57" s="114" t="s">
        <v>265</v>
      </c>
    </row>
    <row r="58" spans="1:25" s="23" customFormat="1" ht="15.75" thickBot="1" x14ac:dyDescent="0.25">
      <c r="A58" s="23" t="s">
        <v>140</v>
      </c>
      <c r="B58" s="26" t="s">
        <v>146</v>
      </c>
      <c r="C58" s="26"/>
      <c r="D58" s="23" t="str">
        <f t="shared" ref="D58:D66" si="35">IF(Y58="","UC-LO_"&amp;A21,"\I: DISABLED")</f>
        <v>\I: DISABLED</v>
      </c>
      <c r="E58" s="23" t="str">
        <f t="shared" si="31"/>
        <v>RSDCOA</v>
      </c>
      <c r="F58" s="23" t="str">
        <f t="shared" si="34"/>
        <v>RSDWH_Apt</v>
      </c>
      <c r="G58" s="26" t="str">
        <f t="shared" ref="G58:G66" si="36">LEFT(A21,12)&amp;"*"</f>
        <v>R-WH_Apt_COA*</v>
      </c>
      <c r="H58" s="23" t="str">
        <f t="shared" si="32"/>
        <v>RSDWH_Apt</v>
      </c>
      <c r="I58" s="24">
        <v>1</v>
      </c>
      <c r="J58" s="33">
        <f t="shared" ref="J58:O61" si="37">IF(E21="","",-E21)</f>
        <v>-6.9514206682820708E-4</v>
      </c>
      <c r="K58" s="33">
        <f t="shared" si="37"/>
        <v>-6.2562786014538636E-4</v>
      </c>
      <c r="L58" s="33">
        <f t="shared" si="37"/>
        <v>-3.6942699513724931E-4</v>
      </c>
      <c r="M58" s="33">
        <f t="shared" si="37"/>
        <v>-2.1814294635859441E-4</v>
      </c>
      <c r="N58" s="33">
        <f t="shared" si="37"/>
        <v>-2.6521089640807942E-5</v>
      </c>
      <c r="O58" s="33">
        <f t="shared" si="37"/>
        <v>-3.2243453546260359E-6</v>
      </c>
      <c r="P58" s="24">
        <v>0</v>
      </c>
      <c r="Q58" s="24">
        <v>5</v>
      </c>
      <c r="R58" s="23" t="s">
        <v>159</v>
      </c>
      <c r="Y58" s="84" t="s">
        <v>265</v>
      </c>
    </row>
    <row r="59" spans="1:25" s="23" customFormat="1" ht="15.75" thickBot="1" x14ac:dyDescent="0.25">
      <c r="A59" s="23" t="s">
        <v>198</v>
      </c>
      <c r="B59" s="26" t="s">
        <v>146</v>
      </c>
      <c r="C59" s="26"/>
      <c r="D59" s="23" t="str">
        <f t="shared" si="35"/>
        <v>\I: DISABLED</v>
      </c>
      <c r="E59" s="94" t="str">
        <f t="shared" si="31"/>
        <v>RSDBDL</v>
      </c>
      <c r="F59" s="94" t="str">
        <f t="shared" si="34"/>
        <v>RSDWH_Apt</v>
      </c>
      <c r="G59" s="28" t="str">
        <f t="shared" si="36"/>
        <v>R-WH_Apt_BDL*</v>
      </c>
      <c r="H59" s="94" t="str">
        <f t="shared" si="32"/>
        <v>RSDWH_Apt</v>
      </c>
      <c r="I59" s="95">
        <v>1</v>
      </c>
      <c r="J59" s="32">
        <f t="shared" si="37"/>
        <v>-7.3868517876723909E-6</v>
      </c>
      <c r="K59" s="32">
        <f t="shared" si="37"/>
        <v>-6.6481666089051523E-6</v>
      </c>
      <c r="L59" s="32">
        <f t="shared" si="37"/>
        <v>-3.925675900892404E-6</v>
      </c>
      <c r="M59" s="32">
        <f t="shared" si="37"/>
        <v>-2.3180723627179563E-6</v>
      </c>
      <c r="N59" s="32">
        <f t="shared" si="37"/>
        <v>-2.8182348295810612E-7</v>
      </c>
      <c r="O59" s="32">
        <f t="shared" si="37"/>
        <v>-3.4263156243108889E-8</v>
      </c>
      <c r="P59" s="95">
        <v>0</v>
      </c>
      <c r="Q59" s="95">
        <v>5</v>
      </c>
      <c r="R59" s="23" t="s">
        <v>160</v>
      </c>
      <c r="Y59" s="84" t="s">
        <v>265</v>
      </c>
    </row>
    <row r="60" spans="1:25" s="23" customFormat="1" ht="15" x14ac:dyDescent="0.2">
      <c r="A60" s="23" t="s">
        <v>199</v>
      </c>
      <c r="B60" s="26" t="s">
        <v>146</v>
      </c>
      <c r="C60" s="26"/>
      <c r="D60" s="23" t="str">
        <f t="shared" si="35"/>
        <v>\I: DISABLED</v>
      </c>
      <c r="E60" s="94" t="str">
        <f t="shared" si="31"/>
        <v>RSDETH</v>
      </c>
      <c r="F60" s="94" t="str">
        <f t="shared" si="34"/>
        <v>RSDWH_Apt</v>
      </c>
      <c r="G60" s="28" t="str">
        <f t="shared" si="36"/>
        <v>R-WH_Apt_ETH*</v>
      </c>
      <c r="H60" s="94" t="str">
        <f t="shared" si="32"/>
        <v>RSDWH_Apt</v>
      </c>
      <c r="I60" s="95">
        <v>1</v>
      </c>
      <c r="J60" s="32">
        <f t="shared" si="37"/>
        <v>-6.6747950045805311E-6</v>
      </c>
      <c r="K60" s="32">
        <f t="shared" si="37"/>
        <v>-6.0073155041224788E-6</v>
      </c>
      <c r="L60" s="32">
        <f t="shared" si="37"/>
        <v>-3.5472597320292831E-6</v>
      </c>
      <c r="M60" s="32">
        <f t="shared" si="37"/>
        <v>-2.0946213991659719E-6</v>
      </c>
      <c r="N60" s="32">
        <f t="shared" si="37"/>
        <v>-2.5465706234441658E-7</v>
      </c>
      <c r="O60" s="32">
        <f t="shared" si="37"/>
        <v>-3.0960353707696237E-8</v>
      </c>
      <c r="P60" s="95">
        <v>0</v>
      </c>
      <c r="Q60" s="95">
        <v>5</v>
      </c>
      <c r="R60" s="23" t="s">
        <v>161</v>
      </c>
      <c r="Y60" s="84" t="s">
        <v>265</v>
      </c>
    </row>
    <row r="61" spans="1:25" s="23" customFormat="1" ht="15" x14ac:dyDescent="0.2">
      <c r="A61" s="23" t="s">
        <v>200</v>
      </c>
      <c r="B61" s="26" t="s">
        <v>146</v>
      </c>
      <c r="C61" s="26"/>
      <c r="D61" s="23" t="str">
        <f t="shared" si="35"/>
        <v>\I: DISABLED</v>
      </c>
      <c r="E61" s="23" t="str">
        <f t="shared" si="31"/>
        <v>RSDLPG</v>
      </c>
      <c r="F61" s="23" t="str">
        <f t="shared" si="34"/>
        <v>RSDWH_Apt</v>
      </c>
      <c r="G61" s="26" t="str">
        <f t="shared" si="36"/>
        <v>R-WH_Apt_LPG*</v>
      </c>
      <c r="H61" s="23" t="str">
        <f t="shared" si="32"/>
        <v>RSDWH_Apt</v>
      </c>
      <c r="I61" s="24">
        <v>1</v>
      </c>
      <c r="J61" s="33">
        <f t="shared" si="37"/>
        <v>-5.6519676820579326E-3</v>
      </c>
      <c r="K61" s="33">
        <f t="shared" si="37"/>
        <v>-5.0867709138521389E-3</v>
      </c>
      <c r="L61" s="33">
        <f t="shared" si="37"/>
        <v>-3.0036873569205505E-3</v>
      </c>
      <c r="M61" s="33">
        <f t="shared" si="37"/>
        <v>-1.7736473473880163E-3</v>
      </c>
      <c r="N61" s="33">
        <f t="shared" si="37"/>
        <v>-2.1563411091887253E-4</v>
      </c>
      <c r="O61" s="33">
        <f t="shared" si="37"/>
        <v>-2.6216073821128299E-5</v>
      </c>
      <c r="P61" s="24">
        <v>0</v>
      </c>
      <c r="Q61" s="24">
        <v>5</v>
      </c>
      <c r="R61" s="23" t="s">
        <v>162</v>
      </c>
      <c r="Y61" s="84" t="s">
        <v>265</v>
      </c>
    </row>
    <row r="62" spans="1:25" s="23" customFormat="1" ht="15" x14ac:dyDescent="0.2">
      <c r="A62" s="23" t="s">
        <v>201</v>
      </c>
      <c r="B62" s="26" t="s">
        <v>146</v>
      </c>
      <c r="C62" s="26"/>
      <c r="D62" s="88" t="str">
        <f t="shared" si="35"/>
        <v>\I: DISABLED</v>
      </c>
      <c r="E62" s="23" t="str">
        <f t="shared" si="31"/>
        <v>RSDELC</v>
      </c>
      <c r="F62" s="23" t="str">
        <f t="shared" si="34"/>
        <v>RSDWH_Apt</v>
      </c>
      <c r="G62" s="26" t="str">
        <f t="shared" si="36"/>
        <v>R-WH_Apt_ELC*</v>
      </c>
      <c r="H62" s="23" t="str">
        <f t="shared" si="32"/>
        <v>RSDWH_Apt</v>
      </c>
      <c r="I62" s="24">
        <v>1</v>
      </c>
      <c r="J62" s="87">
        <f t="shared" ref="J62:O62" si="38">MAX(IF(E25+E26="","",-E25-E26),-$T$25)</f>
        <v>-0.15337105755952035</v>
      </c>
      <c r="K62" s="87">
        <f t="shared" si="38"/>
        <v>-0.15337105755952035</v>
      </c>
      <c r="L62" s="87">
        <f t="shared" si="38"/>
        <v>-0.15337105755952035</v>
      </c>
      <c r="M62" s="87">
        <f t="shared" si="38"/>
        <v>-0.15337105755952035</v>
      </c>
      <c r="N62" s="87">
        <f t="shared" si="38"/>
        <v>-2.9636347422780193E-2</v>
      </c>
      <c r="O62" s="87">
        <f t="shared" si="38"/>
        <v>-3.6030879739454595E-3</v>
      </c>
      <c r="P62" s="24">
        <v>0</v>
      </c>
      <c r="Q62" s="24">
        <v>5</v>
      </c>
      <c r="R62" s="23" t="s">
        <v>163</v>
      </c>
      <c r="Y62" s="84" t="s">
        <v>265</v>
      </c>
    </row>
    <row r="63" spans="1:25" s="23" customFormat="1" ht="15" x14ac:dyDescent="0.2">
      <c r="A63" s="23" t="s">
        <v>201</v>
      </c>
      <c r="B63" s="26" t="s">
        <v>146</v>
      </c>
      <c r="C63" s="26"/>
      <c r="D63" s="23" t="str">
        <f t="shared" si="35"/>
        <v>\I: DISABLED</v>
      </c>
      <c r="E63" s="23" t="str">
        <f t="shared" si="31"/>
        <v>RSDELC</v>
      </c>
      <c r="F63" s="23" t="str">
        <f t="shared" si="34"/>
        <v>RSDWH_Apt</v>
      </c>
      <c r="G63" s="26" t="str">
        <f t="shared" si="36"/>
        <v>R-WH_Apt_ELC*</v>
      </c>
      <c r="H63" s="23" t="str">
        <f t="shared" si="32"/>
        <v>RSDWH_Apt</v>
      </c>
      <c r="I63" s="24">
        <v>1</v>
      </c>
      <c r="J63" s="33">
        <f t="shared" ref="J63:O66" si="39">IF(E26="","",-E26)</f>
        <v>-0.70777885261541185</v>
      </c>
      <c r="K63" s="33">
        <f t="shared" si="39"/>
        <v>-0.63700096735387068</v>
      </c>
      <c r="L63" s="33">
        <f t="shared" si="39"/>
        <v>-0.3761427012127872</v>
      </c>
      <c r="M63" s="33">
        <f t="shared" si="39"/>
        <v>-0.22210850363913878</v>
      </c>
      <c r="N63" s="33">
        <f t="shared" si="39"/>
        <v>-2.7003208828563805E-2</v>
      </c>
      <c r="O63" s="33">
        <f t="shared" si="39"/>
        <v>-3.2829597925873163E-3</v>
      </c>
      <c r="P63" s="24">
        <v>0</v>
      </c>
      <c r="Q63" s="24">
        <v>5</v>
      </c>
      <c r="R63" s="23" t="s">
        <v>164</v>
      </c>
      <c r="Y63" s="84" t="s">
        <v>265</v>
      </c>
    </row>
    <row r="64" spans="1:25" s="23" customFormat="1" ht="15" x14ac:dyDescent="0.2">
      <c r="A64" s="23" t="s">
        <v>202</v>
      </c>
      <c r="B64" s="26" t="s">
        <v>146</v>
      </c>
      <c r="C64" s="26"/>
      <c r="D64" s="23" t="str">
        <f t="shared" si="35"/>
        <v>\I: DISABLED</v>
      </c>
      <c r="E64" s="23" t="str">
        <f t="shared" si="31"/>
        <v>RSDKER</v>
      </c>
      <c r="F64" s="23" t="str">
        <f t="shared" si="34"/>
        <v>RSDWH_Apt</v>
      </c>
      <c r="G64" s="26" t="str">
        <f t="shared" si="36"/>
        <v>R-WH_Apt_KER*</v>
      </c>
      <c r="H64" s="23" t="str">
        <f t="shared" si="32"/>
        <v>RSDWH_Apt</v>
      </c>
      <c r="I64" s="24">
        <v>1</v>
      </c>
      <c r="J64" s="33">
        <f t="shared" si="39"/>
        <v>-9.9757902873227298E-3</v>
      </c>
      <c r="K64" s="33">
        <f t="shared" si="39"/>
        <v>-8.9782112585904579E-3</v>
      </c>
      <c r="L64" s="33">
        <f t="shared" si="39"/>
        <v>-5.3015439660850806E-3</v>
      </c>
      <c r="M64" s="33">
        <f t="shared" si="39"/>
        <v>-3.1305086965335801E-3</v>
      </c>
      <c r="N64" s="33">
        <f t="shared" si="39"/>
        <v>-3.8059677449123674E-4</v>
      </c>
      <c r="O64" s="33">
        <f t="shared" si="39"/>
        <v>-4.627168259060593E-5</v>
      </c>
      <c r="P64" s="24">
        <v>0</v>
      </c>
      <c r="Q64" s="24">
        <v>5</v>
      </c>
      <c r="R64" s="23" t="s">
        <v>165</v>
      </c>
      <c r="Y64" s="84" t="s">
        <v>265</v>
      </c>
    </row>
    <row r="65" spans="1:26" s="23" customFormat="1" ht="15" x14ac:dyDescent="0.2">
      <c r="A65" s="23" t="s">
        <v>203</v>
      </c>
      <c r="B65" s="26" t="s">
        <v>146</v>
      </c>
      <c r="C65" s="26"/>
      <c r="D65" s="23" t="str">
        <f t="shared" si="35"/>
        <v>\I: DISABLED</v>
      </c>
      <c r="E65" s="23" t="str">
        <f t="shared" si="31"/>
        <v>RSDGAS</v>
      </c>
      <c r="F65" s="23" t="str">
        <f t="shared" si="34"/>
        <v>RSDWH_Apt</v>
      </c>
      <c r="G65" s="26" t="str">
        <f t="shared" si="36"/>
        <v>R-WH_Apt_GAS*</v>
      </c>
      <c r="H65" s="23" t="str">
        <f t="shared" si="32"/>
        <v>RSDWH_Apt</v>
      </c>
      <c r="I65" s="24">
        <v>1</v>
      </c>
      <c r="J65" s="33">
        <f t="shared" si="39"/>
        <v>-0.10028238876546615</v>
      </c>
      <c r="K65" s="33">
        <f t="shared" si="39"/>
        <v>-9.0254149888919541E-2</v>
      </c>
      <c r="L65" s="33">
        <f t="shared" si="39"/>
        <v>-5.3294172967908109E-2</v>
      </c>
      <c r="M65" s="33">
        <f t="shared" si="39"/>
        <v>-3.146967619582007E-2</v>
      </c>
      <c r="N65" s="33">
        <f t="shared" si="39"/>
        <v>-3.825977952936281E-3</v>
      </c>
      <c r="O65" s="33">
        <f t="shared" si="39"/>
        <v>-4.6514960005526805E-4</v>
      </c>
      <c r="P65" s="24">
        <v>0</v>
      </c>
      <c r="Q65" s="24">
        <v>5</v>
      </c>
      <c r="R65" s="23" t="s">
        <v>166</v>
      </c>
      <c r="Y65" s="84" t="s">
        <v>265</v>
      </c>
    </row>
    <row r="66" spans="1:26" s="23" customFormat="1" ht="15" x14ac:dyDescent="0.2">
      <c r="A66" s="23" t="s">
        <v>141</v>
      </c>
      <c r="B66" s="26" t="s">
        <v>146</v>
      </c>
      <c r="C66" s="26"/>
      <c r="D66" s="23" t="str">
        <f t="shared" si="35"/>
        <v>\I: DISABLED</v>
      </c>
      <c r="E66" s="23" t="str">
        <f t="shared" si="31"/>
        <v>RSDPEA</v>
      </c>
      <c r="F66" s="23" t="str">
        <f t="shared" si="34"/>
        <v>RSDWH_Apt</v>
      </c>
      <c r="G66" s="26" t="str">
        <f t="shared" si="36"/>
        <v>R-WH_Apt_PEA*</v>
      </c>
      <c r="H66" s="23" t="str">
        <f t="shared" si="32"/>
        <v>RSDWH_Apt</v>
      </c>
      <c r="I66" s="24">
        <v>1</v>
      </c>
      <c r="J66" s="33">
        <f t="shared" si="39"/>
        <v>-6.729617985166247E-4</v>
      </c>
      <c r="K66" s="33">
        <f t="shared" si="39"/>
        <v>-6.0566561866496227E-4</v>
      </c>
      <c r="L66" s="33">
        <f t="shared" si="39"/>
        <v>-3.5763949116547367E-4</v>
      </c>
      <c r="M66" s="33">
        <f t="shared" si="39"/>
        <v>-2.1118254313830061E-4</v>
      </c>
      <c r="N66" s="33">
        <f t="shared" si="39"/>
        <v>-2.5674867102683196E-5</v>
      </c>
      <c r="O66" s="33">
        <f t="shared" si="39"/>
        <v>-3.1214644494016886E-6</v>
      </c>
      <c r="P66" s="24">
        <v>0</v>
      </c>
      <c r="Q66" s="24">
        <v>5</v>
      </c>
      <c r="R66" s="23" t="s">
        <v>167</v>
      </c>
      <c r="Y66" s="84" t="s">
        <v>265</v>
      </c>
    </row>
    <row r="67" spans="1:26" s="23" customFormat="1" ht="15" x14ac:dyDescent="0.2">
      <c r="A67" s="23" t="s">
        <v>142</v>
      </c>
      <c r="B67" s="26" t="s">
        <v>146</v>
      </c>
      <c r="C67" s="26"/>
      <c r="D67" s="23" t="str">
        <f>IF(Y67="","UC-LO_"&amp;A31,"\I: DISABLED")</f>
        <v>\I: DISABLED</v>
      </c>
      <c r="E67" s="23" t="str">
        <f t="shared" si="31"/>
        <v>RSDWOO</v>
      </c>
      <c r="F67" s="23" t="str">
        <f t="shared" si="34"/>
        <v>RSDWH_Apt</v>
      </c>
      <c r="G67" s="26" t="str">
        <f>LEFT(A31,12)&amp;"*"</f>
        <v>R-WH_Apt_WOO*</v>
      </c>
      <c r="H67" s="23" t="str">
        <f t="shared" si="32"/>
        <v>RSDWH_Apt</v>
      </c>
      <c r="I67" s="24">
        <v>1</v>
      </c>
      <c r="J67" s="33">
        <f t="shared" ref="J67:O69" si="40">IF(E31="","",-E31)</f>
        <v>-5.0295817327087797E-4</v>
      </c>
      <c r="K67" s="33">
        <f t="shared" si="40"/>
        <v>-4.5266235594379017E-4</v>
      </c>
      <c r="L67" s="33">
        <f t="shared" si="40"/>
        <v>-2.6729259456124873E-4</v>
      </c>
      <c r="M67" s="33">
        <f t="shared" si="40"/>
        <v>-1.5783360416247181E-4</v>
      </c>
      <c r="N67" s="33">
        <f t="shared" si="40"/>
        <v>-1.9188881576045491E-5</v>
      </c>
      <c r="O67" s="33">
        <f t="shared" si="40"/>
        <v>-2.332920027350224E-6</v>
      </c>
      <c r="P67" s="25">
        <v>0</v>
      </c>
      <c r="Q67" s="25">
        <v>5</v>
      </c>
      <c r="R67" s="23" t="s">
        <v>171</v>
      </c>
      <c r="Y67" s="84" t="s">
        <v>265</v>
      </c>
    </row>
    <row r="68" spans="1:26" s="23" customFormat="1" ht="15" x14ac:dyDescent="0.2">
      <c r="A68" s="23" t="s">
        <v>143</v>
      </c>
      <c r="B68" s="26" t="s">
        <v>146</v>
      </c>
      <c r="C68" s="26"/>
      <c r="D68" s="23" t="str">
        <f>IF(Y68="","UC-LO_"&amp;A32,"\I: DISABLED")</f>
        <v>\I: DISABLED</v>
      </c>
      <c r="E68" s="23" t="str">
        <f t="shared" si="31"/>
        <v>RSDHET</v>
      </c>
      <c r="F68" s="23" t="str">
        <f t="shared" si="34"/>
        <v>RSDWH_Apt</v>
      </c>
      <c r="G68" s="26" t="str">
        <f>LEFT(A32,12)&amp;"*"</f>
        <v>R-WH_Apt_HET*</v>
      </c>
      <c r="H68" s="23" t="str">
        <f t="shared" si="32"/>
        <v>RSDWH_Apt</v>
      </c>
      <c r="I68" s="24">
        <v>1</v>
      </c>
      <c r="J68" s="33">
        <f t="shared" si="40"/>
        <v>-6.8309008431487986E-4</v>
      </c>
      <c r="K68" s="33">
        <f t="shared" si="40"/>
        <v>-6.1478107588339192E-4</v>
      </c>
      <c r="L68" s="33">
        <f t="shared" si="40"/>
        <v>-3.6302207749838418E-4</v>
      </c>
      <c r="M68" s="33">
        <f t="shared" si="40"/>
        <v>-2.1436090654202092E-4</v>
      </c>
      <c r="N68" s="33">
        <f t="shared" si="40"/>
        <v>-2.606128189238061E-5</v>
      </c>
      <c r="O68" s="33">
        <f t="shared" si="40"/>
        <v>-3.1684434668174185E-6</v>
      </c>
      <c r="P68" s="24">
        <v>0</v>
      </c>
      <c r="Q68" s="24">
        <v>5</v>
      </c>
      <c r="R68" s="23" t="s">
        <v>168</v>
      </c>
      <c r="Y68" s="84" t="s">
        <v>265</v>
      </c>
    </row>
    <row r="69" spans="1:26" s="23" customFormat="1" ht="15" x14ac:dyDescent="0.2">
      <c r="A69" s="26" t="s">
        <v>145</v>
      </c>
      <c r="B69" s="26" t="s">
        <v>146</v>
      </c>
      <c r="C69" s="26"/>
      <c r="D69" s="23" t="str">
        <f>IF(Y69="","UC-LO_"&amp;A33,"\I: DISABLED")</f>
        <v>\I: DISABLED</v>
      </c>
      <c r="E69" s="23" t="str">
        <f t="shared" si="31"/>
        <v>RSDSOL</v>
      </c>
      <c r="F69" s="23" t="str">
        <f t="shared" si="34"/>
        <v>RSDWH_Apt</v>
      </c>
      <c r="G69" s="26" t="str">
        <f>LEFT(A33,12)&amp;"*"</f>
        <v>R-WH_Apt_SOL*</v>
      </c>
      <c r="H69" s="23" t="str">
        <f t="shared" si="32"/>
        <v>RSDWH_Apt</v>
      </c>
      <c r="I69" s="24">
        <v>1</v>
      </c>
      <c r="J69" s="33">
        <f t="shared" si="40"/>
        <v>-4.7258109782342709E-3</v>
      </c>
      <c r="K69" s="33">
        <f t="shared" si="40"/>
        <v>-4.2532298804108439E-3</v>
      </c>
      <c r="L69" s="33">
        <f t="shared" si="40"/>
        <v>-2.5114897120837999E-3</v>
      </c>
      <c r="M69" s="33">
        <f t="shared" si="40"/>
        <v>-1.4830095600883635E-3</v>
      </c>
      <c r="N69" s="33">
        <f t="shared" si="40"/>
        <v>-1.8029934104137526E-4</v>
      </c>
      <c r="O69" s="33">
        <f t="shared" si="40"/>
        <v>-2.1920190708694554E-5</v>
      </c>
      <c r="P69" s="25">
        <v>0</v>
      </c>
      <c r="Q69" s="25">
        <v>5</v>
      </c>
      <c r="R69" s="23" t="s">
        <v>169</v>
      </c>
      <c r="Y69" s="84" t="s">
        <v>265</v>
      </c>
    </row>
    <row r="70" spans="1:26" s="23" customFormat="1" ht="15" x14ac:dyDescent="0.2">
      <c r="A70" s="26"/>
      <c r="C70" s="26"/>
      <c r="I70" s="24"/>
      <c r="J70" s="24"/>
      <c r="K70" s="24"/>
      <c r="L70" s="24"/>
      <c r="M70" s="24"/>
      <c r="N70" s="24"/>
      <c r="O70" s="24"/>
      <c r="P70" s="24"/>
      <c r="Q70" s="24"/>
    </row>
    <row r="71" spans="1:26" s="23" customFormat="1" ht="15" x14ac:dyDescent="0.2">
      <c r="C71" s="26"/>
      <c r="H71" s="20" t="s">
        <v>267</v>
      </c>
      <c r="I71" s="24"/>
      <c r="J71" s="24"/>
      <c r="K71" s="24"/>
      <c r="L71" s="24"/>
      <c r="M71" s="24"/>
      <c r="N71" s="24"/>
      <c r="O71" s="24"/>
      <c r="P71" s="24"/>
    </row>
    <row r="72" spans="1:26" s="23" customFormat="1" ht="30.75" thickBot="1" x14ac:dyDescent="0.25">
      <c r="A72" s="26" t="s">
        <v>25</v>
      </c>
      <c r="B72" s="26" t="s">
        <v>26</v>
      </c>
      <c r="C72" s="26"/>
      <c r="D72" s="6" t="s">
        <v>11</v>
      </c>
      <c r="E72" s="6" t="s">
        <v>255</v>
      </c>
      <c r="F72" s="6" t="s">
        <v>9</v>
      </c>
      <c r="G72" s="6" t="s">
        <v>30</v>
      </c>
      <c r="H72" s="6" t="s">
        <v>10</v>
      </c>
      <c r="I72" s="8" t="s">
        <v>139</v>
      </c>
      <c r="J72" s="8">
        <v>2019</v>
      </c>
      <c r="K72" s="8">
        <v>2020</v>
      </c>
      <c r="L72" s="8">
        <v>2025</v>
      </c>
      <c r="M72" s="8">
        <v>2030</v>
      </c>
      <c r="N72" s="8">
        <v>2050</v>
      </c>
      <c r="O72" s="8">
        <v>2070</v>
      </c>
      <c r="P72" s="8" t="s">
        <v>264</v>
      </c>
      <c r="Q72" s="8" t="s">
        <v>263</v>
      </c>
      <c r="R72" s="6" t="s">
        <v>27</v>
      </c>
      <c r="Y72" s="85" t="s">
        <v>266</v>
      </c>
    </row>
    <row r="73" spans="1:26" s="23" customFormat="1" ht="15" customHeight="1" x14ac:dyDescent="0.2">
      <c r="A73" s="26" t="s">
        <v>145</v>
      </c>
      <c r="B73" s="26" t="s">
        <v>146</v>
      </c>
      <c r="C73" s="38"/>
      <c r="D73" s="23" t="str">
        <f>IF(Y73="","UC-UP_"&amp;A33,"\I: DISABLED")</f>
        <v>\I: DISABLED</v>
      </c>
      <c r="E73" s="23" t="str">
        <f t="shared" ref="E73:E94" si="41">A73</f>
        <v>RSDSOL</v>
      </c>
      <c r="F73" s="23" t="str">
        <f>H73</f>
        <v>RSDWH_Apt</v>
      </c>
      <c r="G73" s="38" t="str">
        <f>LEFT(A33,12)&amp;"*"</f>
        <v>R-WH_Apt_SOL*</v>
      </c>
      <c r="H73" s="23" t="str">
        <f t="shared" ref="H73:H94" si="42">B73</f>
        <v>RSDWH_Apt</v>
      </c>
      <c r="I73" s="24">
        <v>1</v>
      </c>
      <c r="J73" s="115">
        <f t="shared" ref="J73:O73" si="43">IF(L33="","",-L33)</f>
        <v>-5.7759911956196648E-3</v>
      </c>
      <c r="K73" s="115">
        <f t="shared" si="43"/>
        <v>-6.3535903151816318E-3</v>
      </c>
      <c r="L73" s="115">
        <f t="shared" si="43"/>
        <v>-1.0232520738503175E-2</v>
      </c>
      <c r="M73" s="115">
        <f t="shared" si="43"/>
        <v>-1.6479576974566753E-2</v>
      </c>
      <c r="N73" s="115">
        <f t="shared" si="43"/>
        <v>-0.1108663532613053</v>
      </c>
      <c r="O73" s="115">
        <f t="shared" si="43"/>
        <v>-0.25</v>
      </c>
      <c r="P73" s="24">
        <v>0</v>
      </c>
      <c r="Q73" s="24">
        <v>5</v>
      </c>
      <c r="R73" s="23" t="s">
        <v>196</v>
      </c>
      <c r="S73" s="38"/>
      <c r="T73" s="38"/>
      <c r="U73" s="38"/>
      <c r="V73" s="38"/>
      <c r="W73" s="38"/>
      <c r="X73" s="38"/>
      <c r="Y73" s="84" t="s">
        <v>265</v>
      </c>
      <c r="Z73" s="38"/>
    </row>
    <row r="74" spans="1:26" ht="15" customHeight="1" x14ac:dyDescent="0.2">
      <c r="A74" s="23" t="s">
        <v>203</v>
      </c>
      <c r="B74" s="26" t="s">
        <v>146</v>
      </c>
      <c r="D74" s="23" t="str">
        <f>IF(Y74="","UC-UP_"&amp;A28,"\I: DISABLED")</f>
        <v>UC-UP_R-WH_Apt_GAS_X0</v>
      </c>
      <c r="E74" s="23" t="str">
        <f t="shared" si="41"/>
        <v>RSDGAS</v>
      </c>
      <c r="F74" s="23" t="str">
        <f>H74</f>
        <v>RSDWH_Apt</v>
      </c>
      <c r="H74" s="23" t="str">
        <f t="shared" si="42"/>
        <v>RSDWH_Apt</v>
      </c>
      <c r="I74" s="24">
        <v>1</v>
      </c>
      <c r="J74" s="115">
        <f t="shared" ref="J74:O74" si="44">IF(L28="","",-L28)</f>
        <v>-0.12256736404668087</v>
      </c>
      <c r="K74" s="115" t="str">
        <f t="shared" si="44"/>
        <v/>
      </c>
      <c r="L74" s="115" t="str">
        <f t="shared" si="44"/>
        <v/>
      </c>
      <c r="M74" s="115" t="str">
        <f t="shared" si="44"/>
        <v/>
      </c>
      <c r="N74" s="115" t="str">
        <f t="shared" si="44"/>
        <v/>
      </c>
      <c r="O74" s="115">
        <f t="shared" si="44"/>
        <v>-0.84922465518079626</v>
      </c>
      <c r="P74" s="24">
        <v>0</v>
      </c>
      <c r="Q74" s="24">
        <v>5</v>
      </c>
      <c r="R74" s="23" t="s">
        <v>192</v>
      </c>
      <c r="Y74" s="84"/>
    </row>
    <row r="75" spans="1:26" ht="15" customHeight="1" x14ac:dyDescent="0.2">
      <c r="A75" s="23" t="s">
        <v>203</v>
      </c>
      <c r="B75" s="23" t="s">
        <v>137</v>
      </c>
      <c r="C75" s="26"/>
      <c r="D75" s="23" t="str">
        <f>IF(Y75="","UC-UP_"&amp;A13,"\I: DISABLED")</f>
        <v>UC-UP_R-SH_Apt_GAS_X0</v>
      </c>
      <c r="E75" s="23" t="str">
        <f t="shared" si="41"/>
        <v>RSDGAS</v>
      </c>
      <c r="F75" s="23" t="str">
        <f>H75</f>
        <v>RSDSH_Apt</v>
      </c>
      <c r="H75" s="23" t="str">
        <f t="shared" si="42"/>
        <v>RSDSH_Apt</v>
      </c>
      <c r="I75" s="24">
        <v>1</v>
      </c>
      <c r="J75" s="115">
        <f t="shared" ref="J75:O75" si="45">IF(L13="","",-L13)</f>
        <v>-0.23978489885242851</v>
      </c>
      <c r="K75" s="115" t="str">
        <f t="shared" si="45"/>
        <v/>
      </c>
      <c r="L75" s="115" t="str">
        <f t="shared" si="45"/>
        <v/>
      </c>
      <c r="M75" s="115" t="str">
        <f t="shared" si="45"/>
        <v/>
      </c>
      <c r="N75" s="115" t="str">
        <f t="shared" si="45"/>
        <v/>
      </c>
      <c r="O75" s="115">
        <f t="shared" si="45"/>
        <v>-0.87876122315992222</v>
      </c>
      <c r="P75" s="24">
        <v>0</v>
      </c>
      <c r="Q75" s="24">
        <v>5</v>
      </c>
      <c r="R75" s="23" t="s">
        <v>180</v>
      </c>
      <c r="S75" s="23"/>
      <c r="T75" s="23"/>
      <c r="U75" s="23"/>
      <c r="V75" s="23"/>
      <c r="W75" s="23"/>
      <c r="X75" s="23"/>
      <c r="Y75" s="84"/>
      <c r="Z75" s="23"/>
    </row>
    <row r="76" spans="1:26" s="23" customFormat="1" ht="15" customHeight="1" x14ac:dyDescent="0.2">
      <c r="A76" s="23" t="s">
        <v>201</v>
      </c>
      <c r="B76" s="23" t="s">
        <v>137</v>
      </c>
      <c r="C76" s="26"/>
      <c r="D76" s="88" t="str">
        <f>IF(Y76="","UC-UP_"&amp;A10,"\I: DISABLED")</f>
        <v>\I: DISABLED</v>
      </c>
      <c r="E76" s="23" t="str">
        <f t="shared" si="41"/>
        <v>RSDELC</v>
      </c>
      <c r="F76" s="23" t="str">
        <f>H76</f>
        <v>RSDSH_Apt</v>
      </c>
      <c r="H76" s="23" t="str">
        <f t="shared" si="42"/>
        <v>RSDSH_Apt</v>
      </c>
      <c r="I76" s="24">
        <v>1</v>
      </c>
      <c r="J76" s="115">
        <f t="shared" ref="J76:O76" si="46">MAX(IF(L10+L11="","",-L10-L11),-$T$10)</f>
        <v>-0.24574990473254199</v>
      </c>
      <c r="K76" s="115">
        <f t="shared" si="46"/>
        <v>-0.24574990473254199</v>
      </c>
      <c r="L76" s="115">
        <f t="shared" si="46"/>
        <v>-0.24574990473254199</v>
      </c>
      <c r="M76" s="115">
        <f t="shared" si="46"/>
        <v>-0.24574990473254199</v>
      </c>
      <c r="N76" s="115">
        <f t="shared" si="46"/>
        <v>-0.24574990473254199</v>
      </c>
      <c r="O76" s="115">
        <f t="shared" si="46"/>
        <v>-0.24574990473254199</v>
      </c>
      <c r="P76" s="24">
        <v>0</v>
      </c>
      <c r="Q76" s="24">
        <v>5</v>
      </c>
      <c r="R76" s="23" t="s">
        <v>177</v>
      </c>
      <c r="Y76" s="84" t="s">
        <v>265</v>
      </c>
    </row>
    <row r="77" spans="1:26" s="23" customFormat="1" ht="15" customHeight="1" thickBot="1" x14ac:dyDescent="0.25">
      <c r="A77" s="23" t="s">
        <v>140</v>
      </c>
      <c r="B77" s="23" t="s">
        <v>137</v>
      </c>
      <c r="C77" s="26"/>
      <c r="D77" s="23" t="str">
        <f>IF(Y77="","UC-UP_"&amp;A6,"\I: DISABLED")</f>
        <v>\I: DISABLED</v>
      </c>
      <c r="E77" s="23" t="str">
        <f t="shared" si="41"/>
        <v>RSDCOA</v>
      </c>
      <c r="F77" s="23" t="str">
        <f>H77</f>
        <v>RSDSH_Apt</v>
      </c>
      <c r="H77" s="23" t="str">
        <f t="shared" si="42"/>
        <v>RSDSH_Apt</v>
      </c>
      <c r="I77" s="24">
        <v>1</v>
      </c>
      <c r="J77" s="115">
        <f t="shared" ref="J77:O80" si="47">IF(L6="","",-L6)</f>
        <v>-2.2339223850166946E-2</v>
      </c>
      <c r="K77" s="115">
        <f t="shared" si="47"/>
        <v>-2.2339223850166946E-2</v>
      </c>
      <c r="L77" s="115">
        <f t="shared" si="47"/>
        <v>-2.2339223850166946E-2</v>
      </c>
      <c r="M77" s="115">
        <f t="shared" si="47"/>
        <v>-2.2339223850166946E-2</v>
      </c>
      <c r="N77" s="115">
        <f t="shared" si="47"/>
        <v>-2.2339223850166946E-2</v>
      </c>
      <c r="O77" s="115">
        <f t="shared" si="47"/>
        <v>-2.2339223850166946E-2</v>
      </c>
      <c r="P77" s="24">
        <v>0</v>
      </c>
      <c r="Q77" s="24">
        <v>5</v>
      </c>
      <c r="R77" s="23" t="s">
        <v>173</v>
      </c>
      <c r="Y77" s="84" t="s">
        <v>265</v>
      </c>
    </row>
    <row r="78" spans="1:26" s="23" customFormat="1" ht="15" customHeight="1" thickBot="1" x14ac:dyDescent="0.25">
      <c r="A78" s="23" t="s">
        <v>198</v>
      </c>
      <c r="B78" s="23" t="s">
        <v>137</v>
      </c>
      <c r="C78" s="26"/>
      <c r="D78" s="23" t="str">
        <f>IF(Y78="","UC-UP_"&amp;A7,"\I: DISABLED")</f>
        <v>\I: DISABLED</v>
      </c>
      <c r="E78" s="94" t="str">
        <f t="shared" si="41"/>
        <v>RSDBDL</v>
      </c>
      <c r="F78" s="94" t="str">
        <f t="shared" ref="F78:F96" si="48">H78</f>
        <v>RSDSH_Apt</v>
      </c>
      <c r="G78" s="94"/>
      <c r="H78" s="94" t="str">
        <f t="shared" si="42"/>
        <v>RSDSH_Apt</v>
      </c>
      <c r="I78" s="95">
        <v>1</v>
      </c>
      <c r="J78" s="116">
        <f t="shared" si="47"/>
        <v>-4.9414631672770043E-6</v>
      </c>
      <c r="K78" s="116">
        <f t="shared" si="47"/>
        <v>-5.4356094840047055E-6</v>
      </c>
      <c r="L78" s="116">
        <f t="shared" si="47"/>
        <v>-8.7541034300844209E-6</v>
      </c>
      <c r="M78" s="116">
        <f t="shared" si="47"/>
        <v>-1.4098571115185266E-5</v>
      </c>
      <c r="N78" s="116">
        <f t="shared" si="47"/>
        <v>-9.4848136462972362E-5</v>
      </c>
      <c r="O78" s="116">
        <f t="shared" si="47"/>
        <v>-6.3809083324827508E-4</v>
      </c>
      <c r="P78" s="95">
        <v>0</v>
      </c>
      <c r="Q78" s="95">
        <v>5</v>
      </c>
      <c r="R78" s="23" t="s">
        <v>174</v>
      </c>
      <c r="Y78" s="84" t="s">
        <v>265</v>
      </c>
    </row>
    <row r="79" spans="1:26" s="23" customFormat="1" ht="15" customHeight="1" x14ac:dyDescent="0.2">
      <c r="A79" s="23" t="s">
        <v>199</v>
      </c>
      <c r="B79" s="23" t="s">
        <v>137</v>
      </c>
      <c r="C79" s="26"/>
      <c r="D79" s="23" t="str">
        <f>IF(Y79="","UC-UP_"&amp;A8,"\I: DISABLED")</f>
        <v>\I: DISABLED</v>
      </c>
      <c r="E79" s="94" t="str">
        <f t="shared" si="41"/>
        <v>RSDETH</v>
      </c>
      <c r="F79" s="94" t="str">
        <f t="shared" si="48"/>
        <v>RSDSH_Apt</v>
      </c>
      <c r="G79" s="94"/>
      <c r="H79" s="94" t="str">
        <f t="shared" si="42"/>
        <v>RSDSH_Apt</v>
      </c>
      <c r="I79" s="95">
        <v>1</v>
      </c>
      <c r="J79" s="116">
        <f t="shared" si="47"/>
        <v>-3.5448085848471963E-9</v>
      </c>
      <c r="K79" s="116">
        <f t="shared" si="47"/>
        <v>-3.8992894433319163E-9</v>
      </c>
      <c r="L79" s="116">
        <f t="shared" si="47"/>
        <v>-6.2798446413804876E-9</v>
      </c>
      <c r="M79" s="116">
        <f t="shared" si="47"/>
        <v>-1.0113752593389691E-8</v>
      </c>
      <c r="N79" s="116">
        <f t="shared" si="47"/>
        <v>-6.8040270059520892E-8</v>
      </c>
      <c r="O79" s="116">
        <f t="shared" si="47"/>
        <v>-4.5774091337752761E-7</v>
      </c>
      <c r="P79" s="95">
        <v>0</v>
      </c>
      <c r="Q79" s="95">
        <v>5</v>
      </c>
      <c r="R79" s="23" t="s">
        <v>175</v>
      </c>
      <c r="Y79" s="84" t="s">
        <v>265</v>
      </c>
    </row>
    <row r="80" spans="1:26" s="23" customFormat="1" ht="15" customHeight="1" x14ac:dyDescent="0.2">
      <c r="A80" s="23" t="s">
        <v>200</v>
      </c>
      <c r="B80" s="23" t="s">
        <v>137</v>
      </c>
      <c r="C80" s="26"/>
      <c r="D80" s="23" t="str">
        <f>IF(Y80="","UC-UP_"&amp;A9,"\I: DISABLED")</f>
        <v>\I: DISABLED</v>
      </c>
      <c r="E80" s="23" t="str">
        <f t="shared" si="41"/>
        <v>RSDLPG</v>
      </c>
      <c r="F80" s="23" t="str">
        <f t="shared" si="48"/>
        <v>RSDSH_Apt</v>
      </c>
      <c r="H80" s="23" t="str">
        <f t="shared" si="42"/>
        <v>RSDSH_Apt</v>
      </c>
      <c r="I80" s="24">
        <v>1</v>
      </c>
      <c r="J80" s="115">
        <f t="shared" si="47"/>
        <v>-1.6196151097874065E-2</v>
      </c>
      <c r="K80" s="115">
        <f t="shared" si="47"/>
        <v>-1.7815766207661472E-2</v>
      </c>
      <c r="L80" s="115">
        <f t="shared" si="47"/>
        <v>-2.869246963510089E-2</v>
      </c>
      <c r="M80" s="115">
        <f t="shared" si="47"/>
        <v>-4.6209509272026349E-2</v>
      </c>
      <c r="N80" s="115">
        <f t="shared" si="47"/>
        <v>-0.3108744712859185</v>
      </c>
      <c r="O80" s="115">
        <f t="shared" si="47"/>
        <v>-0.9</v>
      </c>
      <c r="P80" s="24">
        <v>0</v>
      </c>
      <c r="Q80" s="24">
        <v>5</v>
      </c>
      <c r="R80" s="23" t="s">
        <v>176</v>
      </c>
      <c r="Y80" s="84" t="s">
        <v>265</v>
      </c>
    </row>
    <row r="81" spans="1:26" s="23" customFormat="1" ht="15" customHeight="1" x14ac:dyDescent="0.2">
      <c r="A81" s="23" t="s">
        <v>201</v>
      </c>
      <c r="B81" s="23" t="s">
        <v>137</v>
      </c>
      <c r="C81" s="26"/>
      <c r="D81" s="23" t="str">
        <f>IF(Y81="","UC-UP_"&amp;A11,"\I: DISABLED")</f>
        <v>\I: DISABLED</v>
      </c>
      <c r="E81" s="23" t="str">
        <f t="shared" si="41"/>
        <v>RSDELC</v>
      </c>
      <c r="F81" s="23" t="str">
        <f t="shared" si="48"/>
        <v>RSDSH_Apt</v>
      </c>
      <c r="H81" s="23" t="str">
        <f t="shared" si="42"/>
        <v>RSDSH_Apt</v>
      </c>
      <c r="I81" s="24">
        <v>1</v>
      </c>
      <c r="J81" s="115">
        <f t="shared" ref="J81:O82" si="49">IF(L11="","",-L11)</f>
        <v>-0.61725939423513554</v>
      </c>
      <c r="K81" s="115">
        <f t="shared" si="49"/>
        <v>-0.6789853336586491</v>
      </c>
      <c r="L81" s="115">
        <f t="shared" si="49"/>
        <v>-0.9</v>
      </c>
      <c r="M81" s="115">
        <f t="shared" si="49"/>
        <v>-0.9</v>
      </c>
      <c r="N81" s="115">
        <f t="shared" si="49"/>
        <v>-0.9</v>
      </c>
      <c r="O81" s="115">
        <f t="shared" si="49"/>
        <v>-0.9</v>
      </c>
      <c r="P81" s="24">
        <v>0</v>
      </c>
      <c r="Q81" s="24">
        <v>5</v>
      </c>
      <c r="R81" s="23" t="s">
        <v>178</v>
      </c>
      <c r="Y81" s="84" t="s">
        <v>265</v>
      </c>
    </row>
    <row r="82" spans="1:26" s="23" customFormat="1" ht="15" customHeight="1" x14ac:dyDescent="0.2">
      <c r="A82" s="23" t="s">
        <v>202</v>
      </c>
      <c r="B82" s="23" t="s">
        <v>137</v>
      </c>
      <c r="C82" s="26"/>
      <c r="D82" s="23" t="str">
        <f>IF(Y82="","UC-UP_"&amp;A12,"\I: DISABLED")</f>
        <v>\I: DISABLED</v>
      </c>
      <c r="E82" s="23" t="str">
        <f t="shared" si="41"/>
        <v>RSDKER</v>
      </c>
      <c r="F82" s="23" t="str">
        <f t="shared" si="48"/>
        <v>RSDSH_Apt</v>
      </c>
      <c r="H82" s="23" t="str">
        <f t="shared" si="42"/>
        <v>RSDSH_Apt</v>
      </c>
      <c r="I82" s="24">
        <v>1</v>
      </c>
      <c r="J82" s="115">
        <f t="shared" si="49"/>
        <v>-5.3963827740120686E-2</v>
      </c>
      <c r="K82" s="115">
        <f t="shared" si="49"/>
        <v>-5.9360210514132761E-2</v>
      </c>
      <c r="L82" s="115">
        <f t="shared" si="49"/>
        <v>-9.5600212635115991E-2</v>
      </c>
      <c r="M82" s="115">
        <f t="shared" si="49"/>
        <v>-0.15396509845098069</v>
      </c>
      <c r="N82" s="115">
        <f t="shared" si="49"/>
        <v>-0.9</v>
      </c>
      <c r="O82" s="115">
        <f t="shared" si="49"/>
        <v>-0.9</v>
      </c>
      <c r="P82" s="24">
        <v>0</v>
      </c>
      <c r="Q82" s="24">
        <v>5</v>
      </c>
      <c r="R82" s="23" t="s">
        <v>179</v>
      </c>
      <c r="Y82" s="84" t="s">
        <v>265</v>
      </c>
    </row>
    <row r="83" spans="1:26" s="23" customFormat="1" ht="15" customHeight="1" x14ac:dyDescent="0.2">
      <c r="A83" s="23" t="s">
        <v>141</v>
      </c>
      <c r="B83" s="23" t="s">
        <v>137</v>
      </c>
      <c r="C83" s="38"/>
      <c r="D83" s="23" t="str">
        <f>IF(Y83="","UC-UP_"&amp;A14,"\I: DISABLED")</f>
        <v>\I: DISABLED</v>
      </c>
      <c r="E83" s="23" t="str">
        <f t="shared" si="41"/>
        <v>RSDPEA</v>
      </c>
      <c r="F83" s="23" t="str">
        <f t="shared" si="48"/>
        <v>RSDSH_Apt</v>
      </c>
      <c r="H83" s="23" t="str">
        <f t="shared" si="42"/>
        <v>RSDSH_Apt</v>
      </c>
      <c r="I83" s="24">
        <v>1</v>
      </c>
      <c r="J83" s="115">
        <f t="shared" ref="J83:O83" si="50">IF(L14="","",-L14)</f>
        <v>-8.7283625635581185E-3</v>
      </c>
      <c r="K83" s="115">
        <f t="shared" si="50"/>
        <v>-9.6011988199139302E-3</v>
      </c>
      <c r="L83" s="115">
        <f t="shared" si="50"/>
        <v>-1.5462826711459592E-2</v>
      </c>
      <c r="M83" s="115">
        <f t="shared" si="50"/>
        <v>-2.490303704707279E-2</v>
      </c>
      <c r="N83" s="115">
        <f t="shared" si="50"/>
        <v>-0.16753518047223598</v>
      </c>
      <c r="O83" s="115">
        <f t="shared" si="50"/>
        <v>-0.9</v>
      </c>
      <c r="P83" s="24">
        <v>0</v>
      </c>
      <c r="Q83" s="24">
        <v>5</v>
      </c>
      <c r="R83" s="23" t="s">
        <v>181</v>
      </c>
      <c r="S83" s="38"/>
      <c r="T83" s="38"/>
      <c r="U83" s="38"/>
      <c r="V83" s="38"/>
      <c r="W83" s="38"/>
      <c r="X83" s="38"/>
      <c r="Y83" s="84" t="s">
        <v>265</v>
      </c>
      <c r="Z83" s="38"/>
    </row>
    <row r="84" spans="1:26" ht="15" customHeight="1" x14ac:dyDescent="0.2">
      <c r="A84" s="23" t="s">
        <v>142</v>
      </c>
      <c r="B84" s="23" t="s">
        <v>137</v>
      </c>
      <c r="D84" s="23" t="str">
        <f>IF(Y84="","UC-UP_"&amp;A16,"\I: DISABLED")</f>
        <v>\I: DISABLED</v>
      </c>
      <c r="E84" s="23" t="str">
        <f t="shared" si="41"/>
        <v>RSDWOO</v>
      </c>
      <c r="F84" s="23" t="str">
        <f t="shared" si="48"/>
        <v>RSDSH_Apt</v>
      </c>
      <c r="G84" s="23"/>
      <c r="H84" s="23" t="str">
        <f t="shared" si="42"/>
        <v>RSDSH_Apt</v>
      </c>
      <c r="I84" s="24">
        <v>1</v>
      </c>
      <c r="J84" s="115">
        <f t="shared" ref="J84:O86" si="51">IF(L16="","",-L16)</f>
        <v>-1.9103074262222831E-3</v>
      </c>
      <c r="K84" s="115">
        <f t="shared" si="51"/>
        <v>-0.35</v>
      </c>
      <c r="L84" s="115">
        <f t="shared" si="51"/>
        <v>-3.3842261343057759E-3</v>
      </c>
      <c r="M84" s="115">
        <f t="shared" si="51"/>
        <v>-5.4503300315607963E-3</v>
      </c>
      <c r="N84" s="115">
        <f t="shared" si="51"/>
        <v>-3.6667095011133105E-2</v>
      </c>
      <c r="O84" s="115">
        <f t="shared" si="51"/>
        <v>-0.24667787982931527</v>
      </c>
      <c r="P84" s="24">
        <v>0</v>
      </c>
      <c r="Q84" s="24">
        <v>5</v>
      </c>
      <c r="R84" s="23" t="s">
        <v>182</v>
      </c>
      <c r="Y84" s="84" t="s">
        <v>265</v>
      </c>
    </row>
    <row r="85" spans="1:26" ht="15" customHeight="1" x14ac:dyDescent="0.2">
      <c r="A85" s="23" t="s">
        <v>143</v>
      </c>
      <c r="B85" s="26" t="s">
        <v>137</v>
      </c>
      <c r="D85" s="23" t="str">
        <f>IF(Y85="","UC-UP_"&amp;A17,"\I: DISABLED")</f>
        <v>\I: DISABLED</v>
      </c>
      <c r="E85" s="23" t="str">
        <f t="shared" si="41"/>
        <v>RSDHET</v>
      </c>
      <c r="F85" s="23" t="str">
        <f t="shared" si="48"/>
        <v>RSDSH_Apt</v>
      </c>
      <c r="G85" s="23"/>
      <c r="H85" s="23" t="str">
        <f t="shared" si="42"/>
        <v>RSDSH_Apt</v>
      </c>
      <c r="I85" s="24">
        <v>1</v>
      </c>
      <c r="J85" s="115">
        <f t="shared" si="51"/>
        <v>-3.5866690593264723E-3</v>
      </c>
      <c r="K85" s="115">
        <f t="shared" si="51"/>
        <v>-3.9453359652591195E-3</v>
      </c>
      <c r="L85" s="115">
        <f t="shared" si="51"/>
        <v>-6.3540030254094675E-3</v>
      </c>
      <c r="M85" s="115">
        <f t="shared" si="51"/>
        <v>-1.0233185412452205E-2</v>
      </c>
      <c r="N85" s="115">
        <f t="shared" si="51"/>
        <v>-6.8843754343711761E-2</v>
      </c>
      <c r="O85" s="115">
        <f t="shared" si="51"/>
        <v>-0.46314635385870562</v>
      </c>
      <c r="P85" s="24">
        <v>0</v>
      </c>
      <c r="Q85" s="24">
        <v>5</v>
      </c>
      <c r="R85" s="23" t="s">
        <v>183</v>
      </c>
      <c r="Y85" s="84" t="s">
        <v>265</v>
      </c>
    </row>
    <row r="86" spans="1:26" ht="15" customHeight="1" thickBot="1" x14ac:dyDescent="0.25">
      <c r="A86" s="53" t="s">
        <v>144</v>
      </c>
      <c r="B86" s="53" t="s">
        <v>137</v>
      </c>
      <c r="C86" s="58"/>
      <c r="D86" s="53" t="str">
        <f>IF(Y86="","UC-UP_"&amp;A18,"\I: DISABLED")</f>
        <v>\I: DISABLED</v>
      </c>
      <c r="E86" s="53" t="str">
        <f t="shared" si="41"/>
        <v>RSDGEO</v>
      </c>
      <c r="F86" s="53" t="str">
        <f t="shared" si="48"/>
        <v>RSDSH_Apt</v>
      </c>
      <c r="G86" s="53"/>
      <c r="H86" s="53" t="str">
        <f t="shared" si="42"/>
        <v>RSDSH_Apt</v>
      </c>
      <c r="I86" s="54">
        <v>1</v>
      </c>
      <c r="J86" s="59" t="str">
        <f t="shared" si="51"/>
        <v/>
      </c>
      <c r="K86" s="59" t="str">
        <f t="shared" si="51"/>
        <v/>
      </c>
      <c r="L86" s="59" t="str">
        <f t="shared" si="51"/>
        <v/>
      </c>
      <c r="M86" s="59" t="str">
        <f t="shared" si="51"/>
        <v/>
      </c>
      <c r="N86" s="59" t="str">
        <f t="shared" si="51"/>
        <v/>
      </c>
      <c r="O86" s="59" t="str">
        <f t="shared" si="51"/>
        <v/>
      </c>
      <c r="P86" s="54">
        <v>0</v>
      </c>
      <c r="Q86" s="54">
        <v>5</v>
      </c>
      <c r="R86" s="53" t="s">
        <v>184</v>
      </c>
      <c r="S86" s="58"/>
      <c r="T86" s="58"/>
      <c r="U86" s="58"/>
      <c r="V86" s="58"/>
      <c r="W86" s="58"/>
      <c r="X86" s="58"/>
      <c r="Y86" s="114" t="s">
        <v>265</v>
      </c>
    </row>
    <row r="87" spans="1:26" ht="15" customHeight="1" thickBot="1" x14ac:dyDescent="0.25">
      <c r="A87" s="23" t="s">
        <v>140</v>
      </c>
      <c r="B87" s="26" t="s">
        <v>146</v>
      </c>
      <c r="D87" s="23" t="str">
        <f t="shared" ref="D87:D93" si="52">IF(Y87="","UC-UP_"&amp;A21,"\I: DISABLED")</f>
        <v>\I: DISABLED</v>
      </c>
      <c r="E87" s="23" t="str">
        <f t="shared" si="41"/>
        <v>RSDCOA</v>
      </c>
      <c r="F87" s="23" t="str">
        <f t="shared" si="48"/>
        <v>RSDWH_Apt</v>
      </c>
      <c r="G87" s="38" t="str">
        <f t="shared" ref="G87:G93" si="53">LEFT(A21,12)&amp;"*"</f>
        <v>R-WH_Apt_COA*</v>
      </c>
      <c r="H87" s="23" t="str">
        <f t="shared" si="42"/>
        <v>RSDWH_Apt</v>
      </c>
      <c r="I87" s="24">
        <v>1</v>
      </c>
      <c r="J87" s="34">
        <f t="shared" ref="J87:O90" si="54">IF(L21="","",-L21)</f>
        <v>-8.1099907796624161E-4</v>
      </c>
      <c r="K87" s="34">
        <f t="shared" si="54"/>
        <v>-8.1099907796624161E-4</v>
      </c>
      <c r="L87" s="34">
        <f t="shared" si="54"/>
        <v>-8.1099907796624161E-4</v>
      </c>
      <c r="M87" s="34">
        <f t="shared" si="54"/>
        <v>-8.1099907796624161E-4</v>
      </c>
      <c r="N87" s="34">
        <f t="shared" si="54"/>
        <v>-8.1099907796624161E-4</v>
      </c>
      <c r="O87" s="34">
        <f t="shared" si="54"/>
        <v>-8.1099907796624161E-4</v>
      </c>
      <c r="P87" s="24">
        <v>0</v>
      </c>
      <c r="Q87" s="24">
        <v>5</v>
      </c>
      <c r="R87" s="23" t="s">
        <v>185</v>
      </c>
      <c r="Y87" s="84" t="s">
        <v>265</v>
      </c>
    </row>
    <row r="88" spans="1:26" ht="15" customHeight="1" thickBot="1" x14ac:dyDescent="0.25">
      <c r="A88" s="23" t="s">
        <v>198</v>
      </c>
      <c r="B88" s="26" t="s">
        <v>146</v>
      </c>
      <c r="D88" s="23" t="str">
        <f t="shared" si="52"/>
        <v>\I: DISABLED</v>
      </c>
      <c r="E88" s="77" t="str">
        <f t="shared" si="41"/>
        <v>RSDBDL</v>
      </c>
      <c r="F88" s="77" t="str">
        <f t="shared" si="48"/>
        <v>RSDWH_Apt</v>
      </c>
      <c r="G88" s="38" t="str">
        <f t="shared" si="53"/>
        <v>R-WH_Apt_BDL*</v>
      </c>
      <c r="H88" s="77" t="str">
        <f t="shared" si="42"/>
        <v>RSDWH_Apt</v>
      </c>
      <c r="I88" s="79">
        <v>1</v>
      </c>
      <c r="J88" s="80">
        <f t="shared" si="54"/>
        <v>-9.0283744071551449E-6</v>
      </c>
      <c r="K88" s="80">
        <f t="shared" si="54"/>
        <v>-9.9312118478706603E-6</v>
      </c>
      <c r="L88" s="80">
        <f t="shared" si="54"/>
        <v>-1.5994315993114185E-5</v>
      </c>
      <c r="M88" s="80">
        <f t="shared" si="54"/>
        <v>-2.5759005850070332E-5</v>
      </c>
      <c r="N88" s="80">
        <f t="shared" si="54"/>
        <v>-1.7329371055102623E-4</v>
      </c>
      <c r="O88" s="80">
        <f t="shared" si="54"/>
        <v>-1.1658334289504759E-3</v>
      </c>
      <c r="P88" s="79">
        <v>0</v>
      </c>
      <c r="Q88" s="79">
        <v>5</v>
      </c>
      <c r="R88" s="23" t="s">
        <v>186</v>
      </c>
      <c r="Y88" s="84" t="s">
        <v>265</v>
      </c>
    </row>
    <row r="89" spans="1:26" ht="15" customHeight="1" x14ac:dyDescent="0.2">
      <c r="A89" s="23" t="s">
        <v>199</v>
      </c>
      <c r="B89" s="26" t="s">
        <v>146</v>
      </c>
      <c r="D89" s="23" t="str">
        <f t="shared" si="52"/>
        <v>\I: DISABLED</v>
      </c>
      <c r="E89" s="77" t="str">
        <f t="shared" si="41"/>
        <v>RSDETH</v>
      </c>
      <c r="F89" s="77" t="str">
        <f t="shared" si="48"/>
        <v>RSDWH_Apt</v>
      </c>
      <c r="G89" s="38" t="str">
        <f t="shared" si="53"/>
        <v>R-WH_Apt_ETH*</v>
      </c>
      <c r="H89" s="77" t="str">
        <f t="shared" si="42"/>
        <v>RSDWH_Apt</v>
      </c>
      <c r="I89" s="79">
        <v>1</v>
      </c>
      <c r="J89" s="80">
        <f t="shared" si="54"/>
        <v>-8.1580827833762052E-6</v>
      </c>
      <c r="K89" s="80">
        <f t="shared" si="54"/>
        <v>-8.9738910617138271E-6</v>
      </c>
      <c r="L89" s="80">
        <f t="shared" si="54"/>
        <v>-1.4452541293800742E-5</v>
      </c>
      <c r="M89" s="80">
        <f t="shared" si="54"/>
        <v>-2.3275962279079038E-5</v>
      </c>
      <c r="N89" s="80">
        <f t="shared" si="54"/>
        <v>-1.5658903505300903E-4</v>
      </c>
      <c r="O89" s="80">
        <f t="shared" si="54"/>
        <v>-1.0534527253840643E-3</v>
      </c>
      <c r="P89" s="79">
        <v>0</v>
      </c>
      <c r="Q89" s="79">
        <v>5</v>
      </c>
      <c r="R89" s="23" t="s">
        <v>187</v>
      </c>
      <c r="Y89" s="84" t="s">
        <v>265</v>
      </c>
    </row>
    <row r="90" spans="1:26" ht="15" customHeight="1" x14ac:dyDescent="0.2">
      <c r="A90" s="23" t="s">
        <v>200</v>
      </c>
      <c r="B90" s="26" t="s">
        <v>146</v>
      </c>
      <c r="D90" s="23" t="str">
        <f t="shared" si="52"/>
        <v>\I: DISABLED</v>
      </c>
      <c r="E90" s="23" t="str">
        <f t="shared" si="41"/>
        <v>RSDLPG</v>
      </c>
      <c r="F90" s="23" t="str">
        <f t="shared" si="48"/>
        <v>RSDWH_Apt</v>
      </c>
      <c r="G90" s="38" t="str">
        <f t="shared" si="53"/>
        <v>R-WH_Apt_LPG*</v>
      </c>
      <c r="H90" s="23" t="str">
        <f t="shared" si="42"/>
        <v>RSDWH_Apt</v>
      </c>
      <c r="I90" s="24">
        <v>1</v>
      </c>
      <c r="J90" s="34">
        <f t="shared" si="54"/>
        <v>-6.9079605002930287E-3</v>
      </c>
      <c r="K90" s="34">
        <f t="shared" si="54"/>
        <v>-7.5987565503223319E-3</v>
      </c>
      <c r="L90" s="34">
        <f t="shared" si="54"/>
        <v>-1.2237873411859624E-2</v>
      </c>
      <c r="M90" s="34">
        <f t="shared" si="54"/>
        <v>-1.9709217508534049E-2</v>
      </c>
      <c r="N90" s="34">
        <f t="shared" si="54"/>
        <v>-0.13259375978991023</v>
      </c>
      <c r="O90" s="34">
        <f t="shared" si="54"/>
        <v>-0.89202451226751311</v>
      </c>
      <c r="P90" s="24">
        <v>0</v>
      </c>
      <c r="Q90" s="24">
        <v>5</v>
      </c>
      <c r="R90" s="23" t="s">
        <v>188</v>
      </c>
      <c r="Y90" s="84" t="s">
        <v>265</v>
      </c>
    </row>
    <row r="91" spans="1:26" ht="15" customHeight="1" x14ac:dyDescent="0.2">
      <c r="A91" s="23" t="s">
        <v>201</v>
      </c>
      <c r="B91" s="26" t="s">
        <v>146</v>
      </c>
      <c r="D91" s="88" t="str">
        <f t="shared" si="52"/>
        <v>\I: DISABLED</v>
      </c>
      <c r="E91" s="23" t="str">
        <f t="shared" si="41"/>
        <v>RSDELC</v>
      </c>
      <c r="F91" s="23" t="str">
        <f t="shared" si="48"/>
        <v>RSDWH_Apt</v>
      </c>
      <c r="G91" s="38" t="str">
        <f t="shared" si="53"/>
        <v>R-WH_Apt_ELC*</v>
      </c>
      <c r="H91" s="23" t="str">
        <f t="shared" si="42"/>
        <v>RSDWH_Apt</v>
      </c>
      <c r="I91" s="24">
        <v>1</v>
      </c>
      <c r="J91" s="89">
        <f t="shared" ref="J91:O91" si="55">MAX(IF(L25+L26="","",-L25-L26),-$T$25)</f>
        <v>-0.15337105755952035</v>
      </c>
      <c r="K91" s="89">
        <f t="shared" si="55"/>
        <v>-0.15337105755952035</v>
      </c>
      <c r="L91" s="89">
        <f t="shared" si="55"/>
        <v>-0.15337105755952035</v>
      </c>
      <c r="M91" s="89">
        <f t="shared" si="55"/>
        <v>-0.15337105755952035</v>
      </c>
      <c r="N91" s="89">
        <f t="shared" si="55"/>
        <v>-0.15337105755952035</v>
      </c>
      <c r="O91" s="89">
        <f t="shared" si="55"/>
        <v>-0.15337105755952035</v>
      </c>
      <c r="P91" s="24">
        <v>0</v>
      </c>
      <c r="Q91" s="24">
        <v>5</v>
      </c>
      <c r="R91" s="23" t="s">
        <v>189</v>
      </c>
      <c r="Y91" s="84" t="s">
        <v>265</v>
      </c>
    </row>
    <row r="92" spans="1:26" ht="15" customHeight="1" x14ac:dyDescent="0.2">
      <c r="A92" s="23" t="s">
        <v>201</v>
      </c>
      <c r="B92" s="26" t="s">
        <v>146</v>
      </c>
      <c r="D92" s="23" t="str">
        <f t="shared" si="52"/>
        <v>\I: DISABLED</v>
      </c>
      <c r="E92" s="23" t="str">
        <f t="shared" si="41"/>
        <v>RSDELC</v>
      </c>
      <c r="F92" s="23" t="str">
        <f t="shared" si="48"/>
        <v>RSDWH_Apt</v>
      </c>
      <c r="G92" s="38" t="str">
        <f t="shared" si="53"/>
        <v>R-WH_Apt_ELC*</v>
      </c>
      <c r="H92" s="23" t="str">
        <f t="shared" si="42"/>
        <v>RSDWH_Apt</v>
      </c>
      <c r="I92" s="24">
        <v>1</v>
      </c>
      <c r="J92" s="34">
        <f t="shared" ref="J92:O93" si="56">IF(L26="","",-L26)</f>
        <v>-0.86506304208550344</v>
      </c>
      <c r="K92" s="34">
        <f t="shared" si="56"/>
        <v>-0.9</v>
      </c>
      <c r="L92" s="34">
        <f t="shared" si="56"/>
        <v>-0.9</v>
      </c>
      <c r="M92" s="34">
        <f t="shared" si="56"/>
        <v>-0.9</v>
      </c>
      <c r="N92" s="34">
        <f t="shared" si="56"/>
        <v>-0.9</v>
      </c>
      <c r="O92" s="34">
        <f t="shared" si="56"/>
        <v>-0.9</v>
      </c>
      <c r="P92" s="24">
        <v>0</v>
      </c>
      <c r="Q92" s="24">
        <v>5</v>
      </c>
      <c r="R92" s="23" t="s">
        <v>190</v>
      </c>
      <c r="Y92" s="84" t="s">
        <v>265</v>
      </c>
    </row>
    <row r="93" spans="1:26" ht="15" customHeight="1" x14ac:dyDescent="0.2">
      <c r="A93" s="23" t="s">
        <v>202</v>
      </c>
      <c r="B93" s="26" t="s">
        <v>146</v>
      </c>
      <c r="D93" s="23" t="str">
        <f t="shared" si="52"/>
        <v>\I: DISABLED</v>
      </c>
      <c r="E93" s="23" t="str">
        <f t="shared" si="41"/>
        <v>RSDKER</v>
      </c>
      <c r="F93" s="23" t="str">
        <f t="shared" si="48"/>
        <v>RSDWH_Apt</v>
      </c>
      <c r="G93" s="38" t="str">
        <f t="shared" si="53"/>
        <v>R-WH_Apt_KER*</v>
      </c>
      <c r="H93" s="23" t="str">
        <f t="shared" si="42"/>
        <v>RSDWH_Apt</v>
      </c>
      <c r="I93" s="24">
        <v>1</v>
      </c>
      <c r="J93" s="34">
        <f t="shared" si="56"/>
        <v>-1.2192632573394448E-2</v>
      </c>
      <c r="K93" s="34">
        <f t="shared" si="56"/>
        <v>-1.3411895830733895E-2</v>
      </c>
      <c r="L93" s="34">
        <f t="shared" si="56"/>
        <v>-2.1599992354355255E-2</v>
      </c>
      <c r="M93" s="34">
        <f t="shared" si="56"/>
        <v>-3.4787003686612687E-2</v>
      </c>
      <c r="N93" s="34">
        <f t="shared" si="56"/>
        <v>-0.23402956553887663</v>
      </c>
      <c r="O93" s="34">
        <f t="shared" si="56"/>
        <v>-0.9</v>
      </c>
      <c r="P93" s="24">
        <v>0</v>
      </c>
      <c r="Q93" s="24">
        <v>5</v>
      </c>
      <c r="R93" s="23" t="s">
        <v>191</v>
      </c>
      <c r="Y93" s="84" t="s">
        <v>265</v>
      </c>
    </row>
    <row r="94" spans="1:26" ht="15" customHeight="1" x14ac:dyDescent="0.2">
      <c r="A94" s="23" t="s">
        <v>141</v>
      </c>
      <c r="B94" s="26" t="s">
        <v>146</v>
      </c>
      <c r="D94" s="23" t="str">
        <f>IF(Y94="","UC-UP_"&amp;A29,"\I: DISABLED")</f>
        <v>\I: DISABLED</v>
      </c>
      <c r="E94" s="23" t="str">
        <f t="shared" si="41"/>
        <v>RSDPEA</v>
      </c>
      <c r="F94" s="23" t="str">
        <f t="shared" si="48"/>
        <v>RSDWH_Apt</v>
      </c>
      <c r="G94" s="38" t="str">
        <f>LEFT(A29,12)&amp;"*"</f>
        <v>R-WH_Apt_PEA*</v>
      </c>
      <c r="H94" s="23" t="str">
        <f t="shared" si="42"/>
        <v>RSDWH_Apt</v>
      </c>
      <c r="I94" s="24">
        <v>1</v>
      </c>
      <c r="J94" s="34">
        <f t="shared" ref="J94:O94" si="57">IF(L29="","",-L29)</f>
        <v>-8.2250886485365246E-4</v>
      </c>
      <c r="K94" s="34">
        <f t="shared" si="57"/>
        <v>-9.0475975133901779E-4</v>
      </c>
      <c r="L94" s="34">
        <f t="shared" si="57"/>
        <v>-1.4571246271290023E-3</v>
      </c>
      <c r="M94" s="34">
        <f t="shared" si="57"/>
        <v>-2.3467137832375298E-3</v>
      </c>
      <c r="N94" s="34">
        <f t="shared" si="57"/>
        <v>-1.5787516857812191E-2</v>
      </c>
      <c r="O94" s="34">
        <f t="shared" si="57"/>
        <v>-0.10621051886090872</v>
      </c>
      <c r="P94" s="24">
        <v>0</v>
      </c>
      <c r="Q94" s="24">
        <v>5</v>
      </c>
      <c r="R94" s="23" t="s">
        <v>193</v>
      </c>
      <c r="Y94" s="84" t="s">
        <v>265</v>
      </c>
    </row>
    <row r="95" spans="1:26" ht="15" customHeight="1" x14ac:dyDescent="0.2">
      <c r="A95" s="23"/>
      <c r="B95" s="26"/>
      <c r="D95" s="23" t="str">
        <f>IF(Y95="","UC-UP_"&amp;A30,"\I: DISABLED")</f>
        <v>\I: DISABLED</v>
      </c>
      <c r="E95" s="23"/>
      <c r="F95" s="23"/>
      <c r="H95" s="23"/>
      <c r="I95" s="24"/>
      <c r="J95" s="34"/>
      <c r="K95" s="34"/>
      <c r="L95" s="34"/>
      <c r="M95" s="34"/>
      <c r="N95" s="34"/>
      <c r="O95" s="34"/>
      <c r="P95" s="24"/>
      <c r="Q95" s="24"/>
      <c r="R95" s="23"/>
      <c r="Y95" s="84" t="s">
        <v>265</v>
      </c>
    </row>
    <row r="96" spans="1:26" ht="15" customHeight="1" x14ac:dyDescent="0.2">
      <c r="A96" s="23" t="s">
        <v>142</v>
      </c>
      <c r="B96" s="26" t="s">
        <v>146</v>
      </c>
      <c r="D96" s="23" t="str">
        <f>IF(Y96="","UC-UP_"&amp;A31,"\I: DISABLED")</f>
        <v>\I: DISABLED</v>
      </c>
      <c r="E96" s="23" t="str">
        <f>A96</f>
        <v>RSDWOO</v>
      </c>
      <c r="F96" s="23" t="str">
        <f t="shared" si="48"/>
        <v>RSDWH_Apt</v>
      </c>
      <c r="G96" s="38" t="str">
        <f>LEFT(A31,12)&amp;"*"</f>
        <v>R-WH_Apt_WOO*</v>
      </c>
      <c r="H96" s="23" t="str">
        <f>B96</f>
        <v>RSDWH_Apt</v>
      </c>
      <c r="I96" s="24">
        <v>1</v>
      </c>
      <c r="J96" s="34">
        <f t="shared" ref="J96:O97" si="58">IF(L31="","",-L31)</f>
        <v>-6.1472665621996195E-4</v>
      </c>
      <c r="K96" s="34">
        <f t="shared" si="58"/>
        <v>-6.7619932184195819E-4</v>
      </c>
      <c r="L96" s="34">
        <f t="shared" si="58"/>
        <v>-1.0890257698196926E-3</v>
      </c>
      <c r="M96" s="34">
        <f t="shared" si="58"/>
        <v>-1.7538868925523134E-3</v>
      </c>
      <c r="N96" s="34">
        <f t="shared" si="58"/>
        <v>-1.1799273980768538E-2</v>
      </c>
      <c r="O96" s="34">
        <f t="shared" si="58"/>
        <v>-7.9379615107699336E-2</v>
      </c>
      <c r="P96" s="24">
        <v>0</v>
      </c>
      <c r="Q96" s="24">
        <v>5</v>
      </c>
      <c r="R96" s="23" t="s">
        <v>194</v>
      </c>
      <c r="Y96" s="84" t="s">
        <v>265</v>
      </c>
    </row>
    <row r="97" spans="1:25" ht="15" customHeight="1" x14ac:dyDescent="0.2">
      <c r="A97" s="23" t="s">
        <v>143</v>
      </c>
      <c r="B97" s="26" t="s">
        <v>146</v>
      </c>
      <c r="D97" s="23" t="str">
        <f>IF(Y97="","UC-UP_"&amp;A32,"\I: DISABLED")</f>
        <v>\I: DISABLED</v>
      </c>
      <c r="E97" s="23" t="str">
        <f>A97</f>
        <v>RSDHET</v>
      </c>
      <c r="F97" s="23" t="str">
        <f t="shared" ref="F97" si="59">H97</f>
        <v>RSDWH_Apt</v>
      </c>
      <c r="G97" s="38" t="str">
        <f>LEFT(A32,12)&amp;"*"</f>
        <v>R-WH_Apt_HET*</v>
      </c>
      <c r="H97" s="23" t="str">
        <f>B97</f>
        <v>RSDWH_Apt</v>
      </c>
      <c r="I97" s="24">
        <v>1</v>
      </c>
      <c r="J97" s="34">
        <f t="shared" si="58"/>
        <v>-8.3488788082929772E-4</v>
      </c>
      <c r="K97" s="34">
        <f t="shared" si="58"/>
        <v>-9.1837666891222752E-4</v>
      </c>
      <c r="L97" s="34">
        <f t="shared" si="58"/>
        <v>-1.4790548090498322E-3</v>
      </c>
      <c r="M97" s="34">
        <f t="shared" si="58"/>
        <v>-2.3820325605228457E-3</v>
      </c>
      <c r="N97" s="34">
        <f t="shared" si="58"/>
        <v>-1.6025123930209394E-2</v>
      </c>
      <c r="O97" s="34">
        <f t="shared" si="58"/>
        <v>-0.10780902042842033</v>
      </c>
      <c r="P97" s="24">
        <v>0</v>
      </c>
      <c r="Q97" s="24">
        <v>5</v>
      </c>
      <c r="R97" s="23" t="s">
        <v>195</v>
      </c>
      <c r="Y97" s="84" t="s">
        <v>265</v>
      </c>
    </row>
    <row r="99" spans="1:25" ht="15" x14ac:dyDescent="0.2">
      <c r="I99" s="34" t="str">
        <f t="shared" ref="I99" si="60">IF(L34="","",-L34)</f>
        <v/>
      </c>
      <c r="J99" s="34" t="str">
        <f t="shared" ref="J99" si="61">IF(M34="","",-M34)</f>
        <v/>
      </c>
      <c r="K99" s="34" t="str">
        <f t="shared" ref="K99" si="62">IF(N34="","",-N34)</f>
        <v/>
      </c>
      <c r="L99" s="34" t="str">
        <f t="shared" ref="L99" si="63">IF(O34="","",-O34)</f>
        <v/>
      </c>
      <c r="M99" s="34" t="str">
        <f t="shared" ref="M99" si="64">IF(P34="","",-P34)</f>
        <v/>
      </c>
      <c r="N99" s="34" t="str">
        <f t="shared" ref="N99" si="65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E90:E93 D88:D93 D94:E97 E80 D78:D80 D73:E77 D46:E58 E61:E69 D59:D69 E87 D81:E86">
    <cfRule type="containsText" dxfId="19" priority="66" operator="containsText" text="\I: DISABLED">
      <formula>NOT(ISERROR(SEARCH("\I: DISABLED",D46)))</formula>
    </cfRule>
  </conditionalFormatting>
  <conditionalFormatting sqref="E59:E60">
    <cfRule type="containsText" dxfId="18" priority="8" operator="containsText" text="\I: DISABLED">
      <formula>NOT(ISERROR(SEARCH("\I: DISABLED",E59)))</formula>
    </cfRule>
  </conditionalFormatting>
  <conditionalFormatting sqref="E78:E79">
    <cfRule type="containsText" dxfId="17" priority="7" operator="containsText" text="\I: DISABLED">
      <formula>NOT(ISERROR(SEARCH("\I: DISABLED",E78)))</formula>
    </cfRule>
  </conditionalFormatting>
  <conditionalFormatting sqref="E88:E89">
    <cfRule type="containsText" dxfId="16" priority="6" operator="containsText" text="\I: DISABLED">
      <formula>NOT(ISERROR(SEARCH("\I: DISABLED",E88)))</formula>
    </cfRule>
  </conditionalFormatting>
  <conditionalFormatting sqref="D77">
    <cfRule type="containsText" dxfId="15" priority="4" operator="containsText" text="\I: DISABLED">
      <formula>NOT(ISERROR(SEARCH("\I: DISABLED",D77)))</formula>
    </cfRule>
  </conditionalFormatting>
  <conditionalFormatting sqref="D87">
    <cfRule type="containsText" dxfId="14" priority="2" operator="containsText" text="\I: DISABLED">
      <formula>NOT(ISERROR(SEARCH("\I: DISABLED",D87)))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9389629810485"/>
  </sheetPr>
  <dimension ref="A1:AI81"/>
  <sheetViews>
    <sheetView tabSelected="1" topLeftCell="A26" zoomScale="60" zoomScaleNormal="60" workbookViewId="0">
      <selection activeCell="Z64" sqref="Z64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7.85546875" style="38" customWidth="1"/>
    <col min="7" max="7" width="19.57031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7.85546875" style="38" customWidth="1"/>
    <col min="26" max="26" width="15.1406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5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5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5" ht="21" customHeight="1" x14ac:dyDescent="0.2">
      <c r="A3" s="41" t="s">
        <v>222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1" t="s">
        <v>134</v>
      </c>
      <c r="T3" s="151"/>
      <c r="U3" s="151"/>
      <c r="V3" s="151"/>
      <c r="Z3" s="151" t="s">
        <v>401</v>
      </c>
      <c r="AA3" s="151"/>
      <c r="AB3" s="151"/>
      <c r="AC3" s="151"/>
      <c r="AD3" s="151"/>
      <c r="AE3" s="151"/>
      <c r="AF3" s="151"/>
      <c r="AG3" s="151"/>
      <c r="AH3" s="151"/>
      <c r="AI3" s="151"/>
    </row>
    <row r="4" spans="1:35" ht="15.75" thickBot="1" x14ac:dyDescent="0.25">
      <c r="A4" s="43" t="s">
        <v>32</v>
      </c>
      <c r="B4" s="43"/>
      <c r="C4" s="26"/>
      <c r="D4" s="44" t="s">
        <v>37</v>
      </c>
      <c r="E4" s="152" t="s">
        <v>38</v>
      </c>
      <c r="F4" s="153"/>
      <c r="G4" s="153"/>
      <c r="H4" s="153"/>
      <c r="I4" s="153"/>
      <c r="J4" s="153"/>
      <c r="K4" s="23"/>
      <c r="L4" s="57" t="s">
        <v>39</v>
      </c>
      <c r="M4" s="57"/>
      <c r="N4" s="57"/>
      <c r="O4" s="57"/>
      <c r="P4" s="57"/>
      <c r="S4" s="50">
        <v>0.1</v>
      </c>
      <c r="Z4" s="50">
        <v>0.15</v>
      </c>
    </row>
    <row r="5" spans="1:35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35" ht="15.75" thickBot="1" x14ac:dyDescent="0.25">
      <c r="A6" s="30" t="s">
        <v>73</v>
      </c>
      <c r="B6" s="30" t="s">
        <v>131</v>
      </c>
      <c r="C6" s="23"/>
      <c r="D6" s="52">
        <f>SUMIF(SharesElab!$B$2:$B$79,Att_RSD_share!$A6,SharesElab!C$2:C$79)+D15*Z8</f>
        <v>0.12446961119689638</v>
      </c>
      <c r="E6" s="46">
        <f>IF($D6=0,"",MAX($D6*(1-$S$4)^($E$5-$D$5),S6))</f>
        <v>0.11202265007720674</v>
      </c>
      <c r="F6" s="46">
        <f>IF($D6=0,"",MAX($D6*(1-$S$4)^($F$5-$D$5),S6))</f>
        <v>0.10082038506948608</v>
      </c>
      <c r="G6" s="46">
        <f>IF($D6=0,"",MAX($D6*(1-$S$4)^($G$5-$D$5),S6))</f>
        <v>5.9533429179680845E-2</v>
      </c>
      <c r="H6" s="46">
        <f>IF($D6=0,"",MAX($D6*(1-$S$4)^($H$5-$D$5),S6))</f>
        <v>3.5153894596309757E-2</v>
      </c>
      <c r="I6" s="46">
        <f>IF($D6=0,"",MAX($D6*(1-$S$4)^($I$5-$D$5),S6))</f>
        <v>4.2738929008488353E-3</v>
      </c>
      <c r="J6" s="46">
        <f>IF($D6=0,"",MAX($D6*(1-$S$4)^($J$5-$D$5),S6))</f>
        <v>5.1960560096358556E-4</v>
      </c>
      <c r="K6" s="23"/>
      <c r="L6" s="47">
        <f>IF($D6=0,"",MIN($D6*(1+$S$4)^($L$5-$D$5),T6))</f>
        <v>0.13193778786871016</v>
      </c>
      <c r="M6" s="47">
        <f>IF($D6=0,"",MIN($D6*(1+$S$4)^($M$5-$D$5),T6))</f>
        <v>0.13193778786871016</v>
      </c>
      <c r="N6" s="47">
        <f>IF($D6=0,"",MIN($D6*(1+$S$4)^($N$5-$D$5),T6))</f>
        <v>0.13193778786871016</v>
      </c>
      <c r="O6" s="47">
        <f>IF($D6=0,"",MIN($D6*(1+$S$4)^($O$5-$D$5),T6))</f>
        <v>0.13193778786871016</v>
      </c>
      <c r="P6" s="47">
        <f>IF($D6=0,"",MIN($D6*(1+$S$4)^($P$5-$D$5),T6))</f>
        <v>0.13193778786871016</v>
      </c>
      <c r="Q6" s="47">
        <f>IF($D6=0,"",MIN($D6*(1+$S$4)^($Q$5-$D$5),T6))</f>
        <v>0.13193778786871016</v>
      </c>
      <c r="S6" s="81">
        <v>0</v>
      </c>
      <c r="T6" s="81">
        <f>D6*Z14</f>
        <v>0.13193778786871016</v>
      </c>
    </row>
    <row r="7" spans="1:35" ht="15.75" thickBot="1" x14ac:dyDescent="0.25">
      <c r="A7" s="49" t="s">
        <v>74</v>
      </c>
      <c r="B7" s="49" t="s">
        <v>132</v>
      </c>
      <c r="C7" s="23"/>
      <c r="D7" s="52">
        <f>SUMIF(SharesElab!$B$2:$B$79,Att_RSD_share!$A7,SharesElab!C$2:C$79)</f>
        <v>1.265077770769377E-6</v>
      </c>
      <c r="E7" s="46">
        <f t="shared" ref="E7:E18" si="0">IF($D7=0,"",MAX($D7*(1-$S$4)^($E$5-$D$5),S7))</f>
        <v>1.1385699936924394E-6</v>
      </c>
      <c r="F7" s="46">
        <f t="shared" ref="F7:F18" si="1">IF($D7=0,"",MAX($D7*(1-$S$4)^($F$5-$D$5),S7))</f>
        <v>1.0247129943231954E-6</v>
      </c>
      <c r="G7" s="46">
        <f t="shared" ref="G7:G18" si="2">IF($D7=0,"",MAX($D7*(1-$S$4)^($G$5-$D$5),S7))</f>
        <v>6.0508277601790376E-7</v>
      </c>
      <c r="H7" s="46">
        <f t="shared" ref="H7:H18" si="3">IF($D7=0,"",MAX($D7*(1-$S$4)^($H$5-$D$5),S7))</f>
        <v>3.5729532841081214E-7</v>
      </c>
      <c r="I7" s="46">
        <f t="shared" ref="I7:I18" si="4">IF($D7=0,"",MAX($D7*(1-$S$4)^($I$5-$D$5),S7))</f>
        <v>4.3438770729025365E-8</v>
      </c>
      <c r="J7" s="46">
        <f t="shared" ref="J7:J18" si="5">IF($D7=0,"",MAX($D7*(1-$S$4)^($J$5-$D$5),S7))</f>
        <v>5.2811404247616537E-9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54" t="s">
        <v>260</v>
      </c>
      <c r="Z7" s="154"/>
    </row>
    <row r="8" spans="1:35" ht="15.75" thickBot="1" x14ac:dyDescent="0.25">
      <c r="A8" s="49" t="s">
        <v>75</v>
      </c>
      <c r="B8" s="49" t="s">
        <v>133</v>
      </c>
      <c r="C8" s="23"/>
      <c r="D8" s="52">
        <f>SUMIF(SharesElab!$B$2:$B$79,Att_RSD_share!$A8,SharesElab!C$2:C$79)</f>
        <v>0</v>
      </c>
      <c r="E8" s="46" t="str">
        <f t="shared" si="0"/>
        <v/>
      </c>
      <c r="F8" s="46" t="str">
        <f t="shared" si="1"/>
        <v/>
      </c>
      <c r="G8" s="46" t="str">
        <f t="shared" si="2"/>
        <v/>
      </c>
      <c r="H8" s="46" t="str">
        <f t="shared" si="3"/>
        <v/>
      </c>
      <c r="I8" s="46" t="str">
        <f t="shared" si="4"/>
        <v/>
      </c>
      <c r="J8" s="46" t="str">
        <f t="shared" si="5"/>
        <v/>
      </c>
      <c r="K8" s="23"/>
      <c r="L8" s="47" t="str">
        <f t="shared" ref="L8:L18" si="6">IF($D8=0,"",MIN($D8*(1+$S$4)^($L$5-$D$5),T8))</f>
        <v/>
      </c>
      <c r="M8" s="47" t="str">
        <f t="shared" ref="M8:M18" si="7">IF($D8=0,"",MIN($D8*(1+$S$4)^($M$5-$D$5),T8))</f>
        <v/>
      </c>
      <c r="N8" s="47" t="str">
        <f t="shared" ref="N8:N18" si="8">IF($D8=0,"",MIN($D8*(1+$S$4)^($N$5-$D$5),T8))</f>
        <v/>
      </c>
      <c r="O8" s="47" t="str">
        <f t="shared" ref="O8:O18" si="9">IF($D8=0,"",MIN($D8*(1+$S$4)^($O$5-$D$5),T8))</f>
        <v/>
      </c>
      <c r="P8" s="47" t="str">
        <f t="shared" ref="P8:P18" si="10">IF($D8=0,"",MIN($D8*(1+$S$4)^($P$5-$D$5),T8))</f>
        <v/>
      </c>
      <c r="Q8" s="47" t="str">
        <f t="shared" ref="Q8:Q18" si="11">IF($D8=0,"",MIN($D8*(1+$S$4)^($Q$5-$D$5),T8))</f>
        <v/>
      </c>
      <c r="S8" s="81">
        <v>0</v>
      </c>
      <c r="T8" s="81">
        <v>0.9</v>
      </c>
      <c r="Y8" s="76" t="s">
        <v>258</v>
      </c>
      <c r="Z8" s="83">
        <v>0.19400000000000001</v>
      </c>
    </row>
    <row r="9" spans="1:35" ht="15.75" thickBot="1" x14ac:dyDescent="0.25">
      <c r="A9" s="49" t="s">
        <v>76</v>
      </c>
      <c r="B9" s="49" t="s">
        <v>123</v>
      </c>
      <c r="C9" s="23"/>
      <c r="D9" s="52">
        <f>SUMIF(SharesElab!$B$2:$B$79,Att_RSD_share!$A9,SharesElab!C$2:C$79)</f>
        <v>1.1658565586928049E-2</v>
      </c>
      <c r="E9" s="46">
        <f t="shared" si="0"/>
        <v>1.0492709028235243E-2</v>
      </c>
      <c r="F9" s="46">
        <f t="shared" si="1"/>
        <v>9.4434381254117194E-3</v>
      </c>
      <c r="G9" s="46">
        <f t="shared" si="2"/>
        <v>5.5762557786743676E-3</v>
      </c>
      <c r="H9" s="46">
        <f t="shared" si="3"/>
        <v>3.2927232747494285E-3</v>
      </c>
      <c r="I9" s="46">
        <f t="shared" si="4"/>
        <v>4.0031828023653985E-4</v>
      </c>
      <c r="J9" s="46">
        <f t="shared" si="5"/>
        <v>4.8669357282608573E-5</v>
      </c>
      <c r="K9" s="23"/>
      <c r="L9" s="47">
        <f t="shared" si="6"/>
        <v>1.2824422145620854E-2</v>
      </c>
      <c r="M9" s="47">
        <f t="shared" si="7"/>
        <v>1.4106864360182941E-2</v>
      </c>
      <c r="N9" s="47">
        <f t="shared" si="8"/>
        <v>2.2719246120718239E-2</v>
      </c>
      <c r="O9" s="47">
        <f t="shared" si="9"/>
        <v>3.6589573069877937E-2</v>
      </c>
      <c r="P9" s="47">
        <f t="shared" si="10"/>
        <v>0.24615635097344951</v>
      </c>
      <c r="Q9" s="47">
        <f t="shared" si="11"/>
        <v>0.9</v>
      </c>
      <c r="S9" s="81">
        <v>0</v>
      </c>
      <c r="T9" s="81">
        <v>0.9</v>
      </c>
      <c r="Y9" s="76" t="s">
        <v>259</v>
      </c>
      <c r="Z9" s="83">
        <v>0.74399999999999999</v>
      </c>
    </row>
    <row r="10" spans="1:35" ht="15.75" thickBot="1" x14ac:dyDescent="0.25">
      <c r="A10" s="49" t="s">
        <v>77</v>
      </c>
      <c r="B10" s="49" t="s">
        <v>34</v>
      </c>
      <c r="C10" s="23"/>
      <c r="D10" s="52">
        <f>SUMIF(SharesElab!$B$2:$B$79,Att_RSD_share!$A10,SharesElab!C$2:C$79)</f>
        <v>4.349357978817471E-2</v>
      </c>
      <c r="E10" s="46">
        <f t="shared" si="0"/>
        <v>3.9144221809357241E-2</v>
      </c>
      <c r="F10" s="46">
        <f t="shared" si="1"/>
        <v>3.5229799628421515E-2</v>
      </c>
      <c r="G10" s="46">
        <f t="shared" si="2"/>
        <v>2.0802844382586626E-2</v>
      </c>
      <c r="H10" s="46">
        <f t="shared" si="3"/>
        <v>1.228387157947358E-2</v>
      </c>
      <c r="I10" s="46">
        <f t="shared" si="4"/>
        <v>1.4934320120525719E-3</v>
      </c>
      <c r="J10" s="46">
        <f t="shared" si="5"/>
        <v>1.8156646788381462E-4</v>
      </c>
      <c r="K10" s="23"/>
      <c r="L10" s="47">
        <f t="shared" si="6"/>
        <v>4.7842937766992187E-2</v>
      </c>
      <c r="M10" s="47">
        <f t="shared" si="7"/>
        <v>5.2627231543691408E-2</v>
      </c>
      <c r="N10" s="47">
        <f t="shared" si="8"/>
        <v>8.4756682673430492E-2</v>
      </c>
      <c r="O10" s="47">
        <f t="shared" si="9"/>
        <v>0.13650148501238657</v>
      </c>
      <c r="P10" s="47">
        <f t="shared" si="10"/>
        <v>0.43493579788174708</v>
      </c>
      <c r="Q10" s="47">
        <f t="shared" si="11"/>
        <v>0.43493579788174708</v>
      </c>
      <c r="S10" s="81">
        <v>0</v>
      </c>
      <c r="T10" s="81">
        <f>D10*$Z$13</f>
        <v>0.43493579788174708</v>
      </c>
      <c r="Y10" s="76" t="s">
        <v>262</v>
      </c>
      <c r="Z10" s="83">
        <v>6.2E-2</v>
      </c>
    </row>
    <row r="11" spans="1:35" ht="15.75" thickBot="1" x14ac:dyDescent="0.25">
      <c r="A11" s="49" t="s">
        <v>78</v>
      </c>
      <c r="B11" s="49" t="s">
        <v>34</v>
      </c>
      <c r="C11" s="23"/>
      <c r="D11" s="52">
        <f>SUMIF(SharesElab!$B$2:$B$79,Att_RSD_share!$A11,SharesElab!C$2:C$79)</f>
        <v>7.0628359861916234E-2</v>
      </c>
      <c r="E11" s="46">
        <f t="shared" si="0"/>
        <v>6.3565523875724617E-2</v>
      </c>
      <c r="F11" s="46">
        <f t="shared" si="1"/>
        <v>5.7208971488152155E-2</v>
      </c>
      <c r="G11" s="46">
        <f t="shared" si="2"/>
        <v>3.378132557403897E-2</v>
      </c>
      <c r="H11" s="46">
        <f t="shared" si="3"/>
        <v>1.994753493821428E-2</v>
      </c>
      <c r="I11" s="46">
        <f t="shared" si="4"/>
        <v>2.4251545651165925E-3</v>
      </c>
      <c r="J11" s="46">
        <f t="shared" si="5"/>
        <v>2.9484217889192256E-4</v>
      </c>
      <c r="K11" s="23"/>
      <c r="L11" s="47">
        <f t="shared" si="6"/>
        <v>7.7691195848107866E-2</v>
      </c>
      <c r="M11" s="47">
        <f t="shared" si="7"/>
        <v>8.5460315432918654E-2</v>
      </c>
      <c r="N11" s="47">
        <f t="shared" si="8"/>
        <v>0.1376346926078699</v>
      </c>
      <c r="O11" s="47">
        <f t="shared" si="9"/>
        <v>0.22166204879190057</v>
      </c>
      <c r="P11" s="47">
        <f t="shared" si="10"/>
        <v>0.9</v>
      </c>
      <c r="Q11" s="47">
        <f t="shared" si="11"/>
        <v>0.9</v>
      </c>
      <c r="S11" s="90">
        <f>S10</f>
        <v>0</v>
      </c>
      <c r="T11" s="90">
        <v>0.9</v>
      </c>
    </row>
    <row r="12" spans="1:35" ht="15.75" thickBot="1" x14ac:dyDescent="0.25">
      <c r="A12" s="49" t="s">
        <v>79</v>
      </c>
      <c r="B12" s="49" t="s">
        <v>124</v>
      </c>
      <c r="C12" s="23"/>
      <c r="D12" s="52">
        <f>SUMIF(SharesElab!$B$2:$B$79,Att_RSD_share!$A12,SharesElab!C$2:C$79)</f>
        <v>0.28686482794245899</v>
      </c>
      <c r="E12" s="46">
        <f t="shared" si="0"/>
        <v>0.25817834514821308</v>
      </c>
      <c r="F12" s="46">
        <f t="shared" si="1"/>
        <v>0.2323605106333918</v>
      </c>
      <c r="G12" s="46">
        <f t="shared" si="2"/>
        <v>0.13720655792391157</v>
      </c>
      <c r="H12" s="46">
        <f t="shared" si="3"/>
        <v>8.1019100388490556E-2</v>
      </c>
      <c r="I12" s="46">
        <f t="shared" si="4"/>
        <v>9.8500311831701843E-3</v>
      </c>
      <c r="J12" s="46">
        <f t="shared" si="5"/>
        <v>1.1975338388626193E-3</v>
      </c>
      <c r="K12" s="23"/>
      <c r="L12" s="47">
        <f t="shared" si="6"/>
        <v>0.31555131073670489</v>
      </c>
      <c r="M12" s="47">
        <f t="shared" si="7"/>
        <v>0.34710644181037542</v>
      </c>
      <c r="N12" s="47">
        <f t="shared" si="8"/>
        <v>0.55901839560002797</v>
      </c>
      <c r="O12" s="47">
        <f t="shared" si="9"/>
        <v>0.9</v>
      </c>
      <c r="P12" s="47">
        <f t="shared" si="10"/>
        <v>0.9</v>
      </c>
      <c r="Q12" s="47">
        <f t="shared" si="11"/>
        <v>0.9</v>
      </c>
      <c r="S12" s="81">
        <v>0</v>
      </c>
      <c r="T12" s="81">
        <v>0.9</v>
      </c>
      <c r="Y12" s="154" t="s">
        <v>398</v>
      </c>
      <c r="Z12" s="154"/>
    </row>
    <row r="13" spans="1:35" ht="15.75" thickBot="1" x14ac:dyDescent="0.25">
      <c r="A13" s="49" t="s">
        <v>80</v>
      </c>
      <c r="B13" s="49" t="s">
        <v>125</v>
      </c>
      <c r="C13" s="23"/>
      <c r="D13" s="52">
        <f>SUMIF(SharesElab!$B$2:$B$79,Att_RSD_share!$A13,SharesElab!C$2:C$79)</f>
        <v>0.40506222603498404</v>
      </c>
      <c r="E13" s="46">
        <f t="shared" si="0"/>
        <v>0.36455600343148564</v>
      </c>
      <c r="F13" s="46">
        <f t="shared" si="1"/>
        <v>0.3281004030883371</v>
      </c>
      <c r="G13" s="46">
        <f t="shared" si="2"/>
        <v>0.1937400070196322</v>
      </c>
      <c r="H13" s="46">
        <f t="shared" si="3"/>
        <v>0.11440153674502267</v>
      </c>
      <c r="I13" s="46">
        <f t="shared" si="4"/>
        <v>1.3908556117479954E-2</v>
      </c>
      <c r="J13" s="46">
        <f t="shared" si="5"/>
        <v>1.6909557229484115E-3</v>
      </c>
      <c r="K13" s="23"/>
      <c r="L13" s="47">
        <f t="shared" si="6"/>
        <v>0.44556844863848249</v>
      </c>
      <c r="M13" s="47">
        <f t="shared" si="7"/>
        <v>0.49012529350233075</v>
      </c>
      <c r="N13" s="47">
        <f t="shared" si="8"/>
        <v>0.51771712903297762</v>
      </c>
      <c r="O13" s="47">
        <f t="shared" si="9"/>
        <v>0.51771712903297762</v>
      </c>
      <c r="P13" s="47">
        <f t="shared" si="10"/>
        <v>0.51771712903297762</v>
      </c>
      <c r="Q13" s="47">
        <f t="shared" si="11"/>
        <v>0.51771712903297762</v>
      </c>
      <c r="S13" s="81">
        <v>0</v>
      </c>
      <c r="T13" s="146">
        <f>(RSDCK_share!S36*D13+RSDCK_share!S37*RSDCK_share!Z14)/SUM(RSDCK_share!S36:S37)</f>
        <v>0.51771712903297762</v>
      </c>
      <c r="Y13" s="76" t="s">
        <v>397</v>
      </c>
      <c r="Z13" s="108">
        <v>10</v>
      </c>
    </row>
    <row r="14" spans="1:35" ht="15.75" thickBot="1" x14ac:dyDescent="0.25">
      <c r="A14" s="49" t="s">
        <v>81</v>
      </c>
      <c r="B14" s="49" t="s">
        <v>126</v>
      </c>
      <c r="C14" s="23"/>
      <c r="D14" s="52">
        <f>SUMIF(SharesElab!$B$2:$B$79,Att_RSD_share!$A14,SharesElab!C$2:C$79)+D15*Z9</f>
        <v>4.9723010627506711E-2</v>
      </c>
      <c r="E14" s="46">
        <f t="shared" si="0"/>
        <v>4.475070956475604E-2</v>
      </c>
      <c r="F14" s="46">
        <f t="shared" si="1"/>
        <v>4.0275638608280435E-2</v>
      </c>
      <c r="G14" s="46">
        <f t="shared" si="2"/>
        <v>2.3782361841803521E-2</v>
      </c>
      <c r="H14" s="46">
        <f t="shared" si="3"/>
        <v>1.4043246843966566E-2</v>
      </c>
      <c r="I14" s="46">
        <f t="shared" si="4"/>
        <v>1.7073309708790271E-3</v>
      </c>
      <c r="J14" s="46">
        <f t="shared" si="5"/>
        <v>2.0757158771834102E-4</v>
      </c>
      <c r="K14" s="23"/>
      <c r="L14" s="47">
        <f t="shared" si="6"/>
        <v>5.4695311690257389E-2</v>
      </c>
      <c r="M14" s="47">
        <f t="shared" si="7"/>
        <v>6.0164842859283127E-2</v>
      </c>
      <c r="N14" s="47">
        <f t="shared" si="8"/>
        <v>9.6896081073304122E-2</v>
      </c>
      <c r="O14" s="47">
        <f t="shared" si="9"/>
        <v>0.15605210752936705</v>
      </c>
      <c r="P14" s="47">
        <f t="shared" si="10"/>
        <v>0.9</v>
      </c>
      <c r="Q14" s="47">
        <f t="shared" si="11"/>
        <v>0.9</v>
      </c>
      <c r="S14" s="81">
        <v>0</v>
      </c>
      <c r="T14" s="81">
        <v>0.9</v>
      </c>
      <c r="Y14" s="76" t="s">
        <v>258</v>
      </c>
      <c r="Z14" s="112">
        <v>1.06</v>
      </c>
    </row>
    <row r="15" spans="1:35" ht="15.75" customHeight="1" thickBot="1" x14ac:dyDescent="0.25">
      <c r="A15" s="49" t="s">
        <v>82</v>
      </c>
      <c r="B15" s="49" t="s">
        <v>127</v>
      </c>
      <c r="C15" s="23"/>
      <c r="D15" s="96">
        <f>SUMIF(SharesElab!$B$2:$B$79,Att_RSD_share!$A15,SharesElab!C$2:C$79)</f>
        <v>6.3806013612805759E-2</v>
      </c>
      <c r="E15" s="46">
        <f t="shared" si="0"/>
        <v>5.7425412251525185E-2</v>
      </c>
      <c r="F15" s="46">
        <f t="shared" si="1"/>
        <v>5.1682871026372666E-2</v>
      </c>
      <c r="G15" s="46">
        <f t="shared" si="2"/>
        <v>3.0518218512362805E-2</v>
      </c>
      <c r="H15" s="46">
        <f t="shared" si="3"/>
        <v>1.8020702849365116E-2</v>
      </c>
      <c r="I15" s="46">
        <f t="shared" si="4"/>
        <v>2.1908967657965528E-3</v>
      </c>
      <c r="J15" s="46">
        <f t="shared" si="5"/>
        <v>2.6636189933884315E-4</v>
      </c>
      <c r="K15" s="23"/>
      <c r="L15" s="47">
        <f t="shared" si="6"/>
        <v>7.0186614974086348E-2</v>
      </c>
      <c r="M15" s="47">
        <f t="shared" si="7"/>
        <v>7.7205276471494985E-2</v>
      </c>
      <c r="N15" s="47">
        <f t="shared" si="8"/>
        <v>0.12433986981010745</v>
      </c>
      <c r="O15" s="47">
        <f t="shared" si="9"/>
        <v>0.20025060372787618</v>
      </c>
      <c r="P15" s="47">
        <f t="shared" si="10"/>
        <v>0.9</v>
      </c>
      <c r="Q15" s="47">
        <f t="shared" si="11"/>
        <v>0.9</v>
      </c>
      <c r="S15" s="81">
        <v>0</v>
      </c>
      <c r="T15" s="81">
        <v>0.9</v>
      </c>
      <c r="Y15" s="154" t="s">
        <v>399</v>
      </c>
      <c r="Z15" s="154"/>
    </row>
    <row r="16" spans="1:35" ht="15.75" thickBot="1" x14ac:dyDescent="0.25">
      <c r="A16" s="49" t="s">
        <v>83</v>
      </c>
      <c r="B16" s="49" t="s">
        <v>128</v>
      </c>
      <c r="C16" s="23"/>
      <c r="D16" s="52">
        <f>SUMIF(SharesElab!$B$2:$B$79,Att_RSD_share!$A16,SharesElab!C$2:C$79)+D15*Z10</f>
        <v>6.905156544955317E-3</v>
      </c>
      <c r="E16" s="46">
        <f t="shared" si="0"/>
        <v>6.2146408904597853E-3</v>
      </c>
      <c r="F16" s="46">
        <f t="shared" si="1"/>
        <v>5.5931768014138069E-3</v>
      </c>
      <c r="G16" s="46">
        <f t="shared" si="2"/>
        <v>3.3027149694668397E-3</v>
      </c>
      <c r="H16" s="46">
        <f t="shared" si="3"/>
        <v>1.9502201623204747E-3</v>
      </c>
      <c r="I16" s="46">
        <f t="shared" si="4"/>
        <v>2.3710124305000057E-4</v>
      </c>
      <c r="J16" s="46">
        <f t="shared" si="5"/>
        <v>2.8825975929284566E-5</v>
      </c>
      <c r="K16" s="23"/>
      <c r="L16" s="47">
        <f t="shared" si="6"/>
        <v>7.5956721994508494E-3</v>
      </c>
      <c r="M16" s="47">
        <f t="shared" si="7"/>
        <v>8.3552394193959351E-3</v>
      </c>
      <c r="N16" s="47">
        <f t="shared" si="8"/>
        <v>1.3456196637331353E-2</v>
      </c>
      <c r="O16" s="47">
        <f t="shared" si="9"/>
        <v>2.1671339246388522E-2</v>
      </c>
      <c r="P16" s="47">
        <f t="shared" si="10"/>
        <v>0.14579393368189686</v>
      </c>
      <c r="Q16" s="47">
        <f t="shared" si="11"/>
        <v>0.9</v>
      </c>
      <c r="S16" s="81">
        <v>0</v>
      </c>
      <c r="T16" s="81">
        <v>0.9</v>
      </c>
      <c r="Y16" s="76" t="s">
        <v>400</v>
      </c>
      <c r="Z16" s="109">
        <v>0.01</v>
      </c>
    </row>
    <row r="17" spans="1:22" ht="15.75" thickBot="1" x14ac:dyDescent="0.25">
      <c r="A17" s="49" t="s">
        <v>84</v>
      </c>
      <c r="B17" s="49" t="s">
        <v>129</v>
      </c>
      <c r="C17" s="23"/>
      <c r="D17" s="52">
        <f>SUMIF(SharesElab!$B$2:$B$79,Att_RSD_share!$A17,SharesElab!C$2:C$79)</f>
        <v>1.1933973384087486E-3</v>
      </c>
      <c r="E17" s="46">
        <f t="shared" si="0"/>
        <v>1.0740576045678739E-3</v>
      </c>
      <c r="F17" s="46">
        <f t="shared" si="1"/>
        <v>9.6665184411108649E-4</v>
      </c>
      <c r="G17" s="46">
        <f t="shared" si="2"/>
        <v>5.7079824742915558E-4</v>
      </c>
      <c r="H17" s="46">
        <f t="shared" si="3"/>
        <v>3.3705065712444219E-4</v>
      </c>
      <c r="I17" s="46">
        <f t="shared" si="4"/>
        <v>4.0977491320742748E-5</v>
      </c>
      <c r="J17" s="46">
        <f t="shared" si="5"/>
        <v>4.9819063082899971E-6</v>
      </c>
      <c r="K17" s="23"/>
      <c r="L17" s="47">
        <f t="shared" si="6"/>
        <v>1.3127370722496236E-3</v>
      </c>
      <c r="M17" s="47">
        <f t="shared" si="7"/>
        <v>1.4440107794745861E-3</v>
      </c>
      <c r="N17" s="47">
        <f t="shared" si="8"/>
        <v>2.3255938004516168E-3</v>
      </c>
      <c r="O17" s="47">
        <f t="shared" si="9"/>
        <v>3.7453920715653341E-3</v>
      </c>
      <c r="P17" s="47">
        <f t="shared" si="10"/>
        <v>2.5197124971660323E-2</v>
      </c>
      <c r="Q17" s="47">
        <f t="shared" si="11"/>
        <v>0.16951365696999587</v>
      </c>
      <c r="S17" s="81">
        <v>0</v>
      </c>
      <c r="T17" s="81">
        <v>0.5</v>
      </c>
      <c r="V17" s="76" t="s">
        <v>261</v>
      </c>
    </row>
    <row r="18" spans="1:22" ht="15" x14ac:dyDescent="0.2">
      <c r="A18" s="49" t="s">
        <v>85</v>
      </c>
      <c r="B18" s="49" t="s">
        <v>130</v>
      </c>
      <c r="C18" s="23"/>
      <c r="D18" s="52">
        <f>SUMIF(SharesElab!$B$2:$B$79,Att_RSD_share!$A18,SharesElab!C$2:C$79)</f>
        <v>0</v>
      </c>
      <c r="E18" s="46" t="str">
        <f t="shared" si="0"/>
        <v/>
      </c>
      <c r="F18" s="46" t="str">
        <f t="shared" si="1"/>
        <v/>
      </c>
      <c r="G18" s="46" t="str">
        <f t="shared" si="2"/>
        <v/>
      </c>
      <c r="H18" s="46" t="str">
        <f t="shared" si="3"/>
        <v/>
      </c>
      <c r="I18" s="46" t="str">
        <f t="shared" si="4"/>
        <v/>
      </c>
      <c r="J18" s="46" t="str">
        <f t="shared" si="5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1"/>
        <v/>
      </c>
      <c r="S18" s="81">
        <v>0</v>
      </c>
      <c r="T18" s="81">
        <v>0.9</v>
      </c>
      <c r="V18" s="82">
        <f>SUM(D6:D18)-D15</f>
        <v>1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2" t="s">
        <v>38</v>
      </c>
      <c r="F19" s="153"/>
      <c r="G19" s="153"/>
      <c r="H19" s="153"/>
      <c r="I19" s="153"/>
      <c r="J19" s="51"/>
      <c r="K19" s="23"/>
      <c r="L19" s="153" t="s">
        <v>39</v>
      </c>
      <c r="M19" s="153"/>
      <c r="N19" s="153"/>
      <c r="O19" s="153"/>
      <c r="P19" s="15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256</v>
      </c>
      <c r="T20" s="76" t="s">
        <v>257</v>
      </c>
    </row>
    <row r="21" spans="1:22" ht="15.75" thickBot="1" x14ac:dyDescent="0.25">
      <c r="A21" s="30" t="s">
        <v>86</v>
      </c>
      <c r="B21" s="30" t="s">
        <v>131</v>
      </c>
      <c r="C21" s="23"/>
      <c r="D21" s="45">
        <f>SUMIF(SharesElab!$B$2:$B$79,Att_RSD_share!$A21,SharesElab!C$2:C$79)+D30*Z8</f>
        <v>2.3347688282843154E-2</v>
      </c>
      <c r="E21" s="46">
        <f>IF($D21=0,"",MAX($D21*(1-$S$4)^($E$5-$D$5),S21))</f>
        <v>2.101291945455884E-2</v>
      </c>
      <c r="F21" s="46">
        <f>IF($D21=0,"",MAX($D21*(1-$S$4)^($F$5-$D$5),S21))</f>
        <v>1.8911627509102955E-2</v>
      </c>
      <c r="G21" s="46">
        <f>IF($D21=0,"",MAX($D21*(1-$S$4)^($G$5-$D$5),S21))</f>
        <v>1.1167126927850206E-2</v>
      </c>
      <c r="H21" s="46">
        <f>IF($D21=0,"",MAX($D21*(1-$S$4)^($H$5-$D$5),S21))</f>
        <v>6.5940767796262706E-3</v>
      </c>
      <c r="I21" s="46">
        <f>IF($D21=0,"",MAX($D21*(1-$S$4)^($I$5-$D$5),S21))</f>
        <v>8.0168579498031737E-4</v>
      </c>
      <c r="J21" s="46">
        <f>IF($D21=0,"",MAX($D21*(1-$S$4)^($J$5-$D$5),S21))</f>
        <v>9.7466276986488086E-5</v>
      </c>
      <c r="K21" s="23"/>
      <c r="L21" s="47">
        <f>IF($D21=0,"",MIN($D21*(1+$S$4)^($L$5-$D$5),T21))</f>
        <v>2.4748549579813744E-2</v>
      </c>
      <c r="M21" s="47">
        <f>IF($D21=0,"",MIN($D21*(1+$S$4)^($M$5-$D$5),T21))</f>
        <v>2.4748549579813744E-2</v>
      </c>
      <c r="N21" s="47">
        <f>IF($D21=0,"",MIN($D21*(1+$S$4)^($N$5-$D$5),T21))</f>
        <v>2.4748549579813744E-2</v>
      </c>
      <c r="O21" s="47">
        <f>IF($D21=0,"",MIN($D21*(1+$S$4)^($O$5-$D$5),T21))</f>
        <v>2.4748549579813744E-2</v>
      </c>
      <c r="P21" s="47">
        <f>IF($D21=0,"",MIN($D21*(1+$S$4)^($P$5-$D$5),T21))</f>
        <v>2.4748549579813744E-2</v>
      </c>
      <c r="Q21" s="47">
        <f>IF($D21=0,"",MIN($D21*(1+$S$4)^($Q$5-$D$5),T21))</f>
        <v>2.4748549579813744E-2</v>
      </c>
      <c r="S21" s="81">
        <v>0</v>
      </c>
      <c r="T21" s="81">
        <f>D21*Z14</f>
        <v>2.4748549579813744E-2</v>
      </c>
    </row>
    <row r="22" spans="1:22" ht="15.75" thickBot="1" x14ac:dyDescent="0.25">
      <c r="A22" s="49" t="s">
        <v>87</v>
      </c>
      <c r="B22" s="49" t="s">
        <v>132</v>
      </c>
      <c r="C22" s="23"/>
      <c r="D22" s="45">
        <f>SUMIF(SharesElab!$B$2:$B$79,Att_RSD_share!$A22,SharesElab!C$2:C$79)</f>
        <v>7.9121601939720552E-6</v>
      </c>
      <c r="E22" s="46">
        <f t="shared" ref="E22:E33" si="12">IF($D22=0,"",MAX($D22*(1-$S$4)^($E$5-$D$5),S22))</f>
        <v>7.1209441745748502E-6</v>
      </c>
      <c r="F22" s="46">
        <f t="shared" ref="F22:F33" si="13">IF($D22=0,"",MAX($D22*(1-$S$4)^($F$5-$D$5),S22))</f>
        <v>6.4088497571173652E-6</v>
      </c>
      <c r="G22" s="46">
        <f t="shared" ref="G22:G33" si="14">IF($D22=0,"",MAX($D22*(1-$S$4)^($G$5-$D$5),S22))</f>
        <v>3.7843616930802339E-6</v>
      </c>
      <c r="H22" s="46">
        <f t="shared" ref="H22:H33" si="15">IF($D22=0,"",MAX($D22*(1-$S$4)^($H$5-$D$5),S22))</f>
        <v>2.2346277361469479E-6</v>
      </c>
      <c r="I22" s="46">
        <f t="shared" ref="I22:I33" si="16">IF($D22=0,"",MAX($D22*(1-$S$4)^($I$5-$D$5),S22))</f>
        <v>2.7167856441604357E-7</v>
      </c>
      <c r="J22" s="46">
        <f t="shared" ref="J22:J33" si="17">IF($D22=0,"",MAX($D22*(1-$S$4)^($J$5-$D$5),S22))</f>
        <v>3.3029770985671089E-8</v>
      </c>
      <c r="K22" s="23"/>
      <c r="L22" s="47">
        <f t="shared" ref="L22:L33" si="18">IF($D22=0,"",MIN($D22*(1+$S$4)^($L$5-$D$5),T22))</f>
        <v>8.703376213369261E-6</v>
      </c>
      <c r="M22" s="47">
        <f t="shared" ref="M22:M33" si="19">IF($D22=0,"",MIN($D22*(1+$S$4)^($M$5-$D$5),T22))</f>
        <v>9.5737138347061886E-6</v>
      </c>
      <c r="N22" s="47">
        <f t="shared" ref="N22:N33" si="20">IF($D22=0,"",MIN($D22*(1+$S$4)^($N$5-$D$5),T22))</f>
        <v>1.541856186793267E-5</v>
      </c>
      <c r="O22" s="47">
        <f t="shared" ref="O22:O32" si="21">IF($D22=0,"",MIN($D22*(1+$S$4)^($O$5-$D$5),T22))</f>
        <v>2.4831748073924251E-5</v>
      </c>
      <c r="P22" s="47">
        <f t="shared" ref="P22:P33" si="22">IF($D22=0,"",MIN($D22*(1+$S$4)^($P$5-$D$5),T22))</f>
        <v>1.6705558390899168E-4</v>
      </c>
      <c r="Q22" s="47">
        <f t="shared" ref="Q22:Q33" si="23">IF($D22=0,"",MIN($D22*(1+$S$4)^($Q$5-$D$5),T22))</f>
        <v>1.1238664322823018E-3</v>
      </c>
      <c r="S22" s="81">
        <v>0</v>
      </c>
      <c r="T22" s="81">
        <v>0.9</v>
      </c>
    </row>
    <row r="23" spans="1:22" ht="15.75" thickBot="1" x14ac:dyDescent="0.25">
      <c r="A23" s="49" t="s">
        <v>88</v>
      </c>
      <c r="B23" s="49" t="s">
        <v>133</v>
      </c>
      <c r="C23" s="23"/>
      <c r="D23" s="45">
        <f>SUMIF(SharesElab!$B$2:$B$79,Att_RSD_share!$A23,SharesElab!C$2:C$79)</f>
        <v>1.9935474490786018E-6</v>
      </c>
      <c r="E23" s="46">
        <f t="shared" si="12"/>
        <v>1.7941927041707416E-6</v>
      </c>
      <c r="F23" s="46">
        <f t="shared" si="13"/>
        <v>1.6147734337536675E-6</v>
      </c>
      <c r="G23" s="46">
        <f t="shared" si="14"/>
        <v>9.5350756489720342E-7</v>
      </c>
      <c r="H23" s="46">
        <f t="shared" si="15"/>
        <v>5.6303668199614984E-7</v>
      </c>
      <c r="I23" s="46">
        <f t="shared" si="16"/>
        <v>6.8452116208866169E-8</v>
      </c>
      <c r="J23" s="46">
        <f t="shared" si="17"/>
        <v>8.3221792883188409E-9</v>
      </c>
      <c r="K23" s="23"/>
      <c r="L23" s="47">
        <f t="shared" si="18"/>
        <v>2.1929021939864622E-6</v>
      </c>
      <c r="M23" s="47">
        <f t="shared" si="19"/>
        <v>2.4121924133851085E-6</v>
      </c>
      <c r="N23" s="47">
        <f t="shared" si="20"/>
        <v>3.8848600036808533E-6</v>
      </c>
      <c r="O23" s="47">
        <f t="shared" si="21"/>
        <v>6.2566058845280523E-6</v>
      </c>
      <c r="P23" s="47">
        <f t="shared" si="22"/>
        <v>4.2091315771112777E-5</v>
      </c>
      <c r="Q23" s="47">
        <f t="shared" si="23"/>
        <v>2.8316932471720945E-4</v>
      </c>
      <c r="S23" s="81">
        <v>0</v>
      </c>
      <c r="T23" s="81">
        <v>0.9</v>
      </c>
    </row>
    <row r="24" spans="1:22" ht="15.75" thickBot="1" x14ac:dyDescent="0.25">
      <c r="A24" s="49" t="s">
        <v>89</v>
      </c>
      <c r="B24" s="49" t="s">
        <v>123</v>
      </c>
      <c r="C24" s="23"/>
      <c r="D24" s="45">
        <f>SUMIF(SharesElab!$B$2:$B$79,Att_RSD_share!$A24,SharesElab!C$2:C$79)</f>
        <v>1.2232110835330604E-2</v>
      </c>
      <c r="E24" s="46">
        <f t="shared" si="12"/>
        <v>1.1008899751797543E-2</v>
      </c>
      <c r="F24" s="46">
        <f t="shared" si="13"/>
        <v>9.9080097766177898E-3</v>
      </c>
      <c r="G24" s="46">
        <f t="shared" si="14"/>
        <v>5.85058069299504E-3</v>
      </c>
      <c r="H24" s="46">
        <f t="shared" si="15"/>
        <v>3.4547093934066422E-3</v>
      </c>
      <c r="I24" s="46">
        <f t="shared" si="16"/>
        <v>4.2001201063299491E-4</v>
      </c>
      <c r="J24" s="46">
        <f t="shared" si="17"/>
        <v>5.106365514061819E-5</v>
      </c>
      <c r="K24" s="23"/>
      <c r="L24" s="47">
        <f t="shared" si="18"/>
        <v>1.3455321918863665E-2</v>
      </c>
      <c r="M24" s="47">
        <f t="shared" si="19"/>
        <v>1.4800854110750033E-2</v>
      </c>
      <c r="N24" s="47">
        <f t="shared" si="20"/>
        <v>2.3836923553904047E-2</v>
      </c>
      <c r="O24" s="47">
        <f t="shared" si="21"/>
        <v>3.8389603752798013E-2</v>
      </c>
      <c r="P24" s="47">
        <f t="shared" si="22"/>
        <v>0.25826605730157887</v>
      </c>
      <c r="Q24" s="47">
        <f t="shared" si="23"/>
        <v>0.9</v>
      </c>
      <c r="S24" s="81">
        <v>0</v>
      </c>
      <c r="T24" s="81">
        <v>0.9</v>
      </c>
    </row>
    <row r="25" spans="1:22" ht="15.75" thickBot="1" x14ac:dyDescent="0.25">
      <c r="A25" s="49" t="s">
        <v>90</v>
      </c>
      <c r="B25" s="49" t="s">
        <v>34</v>
      </c>
      <c r="C25" s="23"/>
      <c r="D25" s="45">
        <f>SUMIF(SharesElab!$B$2:$B$79,Att_RSD_share!$A25,SharesElab!C$2:C$79)</f>
        <v>4.2929385636861855E-2</v>
      </c>
      <c r="E25" s="46">
        <f t="shared" si="12"/>
        <v>3.8636447073175671E-2</v>
      </c>
      <c r="F25" s="46">
        <f t="shared" si="13"/>
        <v>3.4772802365858106E-2</v>
      </c>
      <c r="G25" s="46">
        <f t="shared" si="14"/>
        <v>2.0532992069015557E-2</v>
      </c>
      <c r="H25" s="46">
        <f t="shared" si="15"/>
        <v>1.2124526486832999E-2</v>
      </c>
      <c r="I25" s="46">
        <f t="shared" si="16"/>
        <v>1.4740593687639055E-3</v>
      </c>
      <c r="J25" s="46">
        <f t="shared" si="17"/>
        <v>1.7921120672220213E-4</v>
      </c>
      <c r="K25" s="23"/>
      <c r="L25" s="47">
        <f t="shared" si="18"/>
        <v>4.7222324200548046E-2</v>
      </c>
      <c r="M25" s="47">
        <f t="shared" si="19"/>
        <v>5.194455662060285E-2</v>
      </c>
      <c r="N25" s="47">
        <f t="shared" si="20"/>
        <v>8.3657227883047136E-2</v>
      </c>
      <c r="O25" s="47">
        <f t="shared" si="21"/>
        <v>0.13473080207792629</v>
      </c>
      <c r="P25" s="47">
        <f t="shared" si="22"/>
        <v>0.42929385636861855</v>
      </c>
      <c r="Q25" s="47">
        <f t="shared" si="23"/>
        <v>0.42929385636861855</v>
      </c>
      <c r="S25" s="81">
        <v>0</v>
      </c>
      <c r="T25" s="81">
        <f>D25*$Z$13</f>
        <v>0.42929385636861855</v>
      </c>
    </row>
    <row r="26" spans="1:22" ht="15.75" thickBot="1" x14ac:dyDescent="0.25">
      <c r="A26" s="49" t="s">
        <v>91</v>
      </c>
      <c r="B26" s="49" t="s">
        <v>34</v>
      </c>
      <c r="C26" s="23"/>
      <c r="D26" s="45">
        <f>SUMIF(SharesElab!$B$2:$B$79,Att_RSD_share!$A26,SharesElab!C$2:C$79)</f>
        <v>0.22723980033735314</v>
      </c>
      <c r="E26" s="46">
        <f t="shared" si="12"/>
        <v>0.20451582030361784</v>
      </c>
      <c r="F26" s="46">
        <f t="shared" si="13"/>
        <v>0.18406423827325605</v>
      </c>
      <c r="G26" s="46">
        <f t="shared" si="14"/>
        <v>0.10868809205797499</v>
      </c>
      <c r="H26" s="46">
        <f t="shared" si="15"/>
        <v>6.4179231479313675E-2</v>
      </c>
      <c r="I26" s="46">
        <f t="shared" si="16"/>
        <v>7.8026962574487173E-3</v>
      </c>
      <c r="J26" s="46">
        <f t="shared" si="17"/>
        <v>9.4862570776697137E-4</v>
      </c>
      <c r="K26" s="23"/>
      <c r="L26" s="47">
        <f t="shared" si="18"/>
        <v>0.24996378037108846</v>
      </c>
      <c r="M26" s="47">
        <f t="shared" si="19"/>
        <v>0.27496015840819732</v>
      </c>
      <c r="N26" s="47">
        <f t="shared" si="20"/>
        <v>0.44282608471798612</v>
      </c>
      <c r="O26" s="47">
        <f t="shared" si="21"/>
        <v>0.71317583769916393</v>
      </c>
      <c r="P26" s="47">
        <f t="shared" si="22"/>
        <v>0.9</v>
      </c>
      <c r="Q26" s="47">
        <f t="shared" si="23"/>
        <v>0.9</v>
      </c>
      <c r="S26" s="90">
        <f>S25</f>
        <v>0</v>
      </c>
      <c r="T26" s="90">
        <v>0.9</v>
      </c>
    </row>
    <row r="27" spans="1:22" ht="15.75" thickBot="1" x14ac:dyDescent="0.25">
      <c r="A27" s="49" t="s">
        <v>92</v>
      </c>
      <c r="B27" s="49" t="s">
        <v>124</v>
      </c>
      <c r="C27" s="23"/>
      <c r="D27" s="45">
        <f>SUMIF(SharesElab!$B$2:$B$79,Att_RSD_share!$A27,SharesElab!C$2:C$79)</f>
        <v>0.2542738669245998</v>
      </c>
      <c r="E27" s="46">
        <f t="shared" si="12"/>
        <v>0.22884648023213983</v>
      </c>
      <c r="F27" s="46">
        <f t="shared" si="13"/>
        <v>0.20596183220892586</v>
      </c>
      <c r="G27" s="46">
        <f t="shared" si="14"/>
        <v>0.12161840230104866</v>
      </c>
      <c r="H27" s="46">
        <f t="shared" si="15"/>
        <v>7.1814450374746236E-2</v>
      </c>
      <c r="I27" s="46">
        <f t="shared" si="16"/>
        <v>8.7309606278221114E-3</v>
      </c>
      <c r="J27" s="46">
        <f t="shared" si="17"/>
        <v>1.0614809844925899E-3</v>
      </c>
      <c r="K27" s="23"/>
      <c r="L27" s="47">
        <f t="shared" si="18"/>
        <v>0.27970125361705983</v>
      </c>
      <c r="M27" s="47">
        <f t="shared" si="19"/>
        <v>0.30767137897876579</v>
      </c>
      <c r="N27" s="47">
        <f t="shared" si="20"/>
        <v>0.49550783255909236</v>
      </c>
      <c r="O27" s="47">
        <f t="shared" si="21"/>
        <v>0.79802031941474394</v>
      </c>
      <c r="P27" s="47">
        <f t="shared" si="22"/>
        <v>0.9</v>
      </c>
      <c r="Q27" s="47">
        <f t="shared" si="23"/>
        <v>0.9</v>
      </c>
      <c r="S27" s="81">
        <v>0</v>
      </c>
      <c r="T27" s="81">
        <v>0.9</v>
      </c>
    </row>
    <row r="28" spans="1:22" ht="15.75" thickBot="1" x14ac:dyDescent="0.25">
      <c r="A28" s="49" t="s">
        <v>93</v>
      </c>
      <c r="B28" s="49" t="s">
        <v>125</v>
      </c>
      <c r="C28" s="23"/>
      <c r="D28" s="45">
        <f>SUMIF(SharesElab!$B$2:$B$79,Att_RSD_share!$A28,SharesElab!C$2:C$79)</f>
        <v>0.38787256667500369</v>
      </c>
      <c r="E28" s="46">
        <f t="shared" si="12"/>
        <v>0.34908531000750331</v>
      </c>
      <c r="F28" s="46">
        <f t="shared" si="13"/>
        <v>0.314176779006753</v>
      </c>
      <c r="G28" s="46">
        <f t="shared" si="14"/>
        <v>0.18551824623569763</v>
      </c>
      <c r="H28" s="46">
        <f t="shared" si="15"/>
        <v>0.10954666921971712</v>
      </c>
      <c r="I28" s="46">
        <f t="shared" si="16"/>
        <v>1.331831756527291E-2</v>
      </c>
      <c r="J28" s="46">
        <f t="shared" si="17"/>
        <v>1.619196494360698E-3</v>
      </c>
      <c r="K28" s="23"/>
      <c r="L28" s="47">
        <f t="shared" si="18"/>
        <v>0.42665982334250407</v>
      </c>
      <c r="M28" s="47">
        <f t="shared" si="19"/>
        <v>0.46932580567675453</v>
      </c>
      <c r="N28" s="47">
        <f t="shared" si="20"/>
        <v>0.51046140586391053</v>
      </c>
      <c r="O28" s="47">
        <f t="shared" si="21"/>
        <v>0.51046140586391053</v>
      </c>
      <c r="P28" s="47">
        <f t="shared" si="22"/>
        <v>0.51046140586391053</v>
      </c>
      <c r="Q28" s="47">
        <f t="shared" si="23"/>
        <v>0.51046140586391053</v>
      </c>
      <c r="S28" s="81">
        <v>0</v>
      </c>
      <c r="T28" s="146">
        <f>(RSDCK_share!S36*D28+RSDCK_share!S37*RSDCK_share!Z14)/SUM(RSDCK_share!S36:S37)</f>
        <v>0.51046140586391053</v>
      </c>
    </row>
    <row r="29" spans="1:22" ht="15.75" thickBot="1" x14ac:dyDescent="0.25">
      <c r="A29" s="49" t="s">
        <v>94</v>
      </c>
      <c r="B29" s="49" t="s">
        <v>126</v>
      </c>
      <c r="C29" s="23"/>
      <c r="D29" s="45">
        <f>SUMIF(SharesElab!$B$2:$B$79,Att_RSD_share!$A29,SharesElab!C$2:C$79)+D30*Z9</f>
        <v>2.2272968252184267E-2</v>
      </c>
      <c r="E29" s="46">
        <f t="shared" si="12"/>
        <v>2.0045671426965842E-2</v>
      </c>
      <c r="F29" s="46">
        <f t="shared" si="13"/>
        <v>1.8041104284269256E-2</v>
      </c>
      <c r="G29" s="46">
        <f t="shared" si="14"/>
        <v>1.0653091668818157E-2</v>
      </c>
      <c r="H29" s="46">
        <f t="shared" si="15"/>
        <v>6.2905440995204348E-3</v>
      </c>
      <c r="I29" s="46">
        <f t="shared" si="16"/>
        <v>7.647833071741404E-4</v>
      </c>
      <c r="J29" s="46">
        <f t="shared" si="17"/>
        <v>9.2979795972943812E-5</v>
      </c>
      <c r="K29" s="23"/>
      <c r="L29" s="47">
        <f t="shared" si="18"/>
        <v>2.4500265077402696E-2</v>
      </c>
      <c r="M29" s="47">
        <f t="shared" si="19"/>
        <v>2.6950291585142967E-2</v>
      </c>
      <c r="N29" s="47">
        <f t="shared" si="20"/>
        <v>4.3403714100788623E-2</v>
      </c>
      <c r="O29" s="47">
        <f t="shared" si="21"/>
        <v>6.990211559646109E-2</v>
      </c>
      <c r="P29" s="47">
        <f t="shared" si="22"/>
        <v>0.47026647913294489</v>
      </c>
      <c r="Q29" s="47">
        <f t="shared" si="23"/>
        <v>0.9</v>
      </c>
      <c r="S29" s="81">
        <v>0</v>
      </c>
      <c r="T29" s="81">
        <v>0.9</v>
      </c>
    </row>
    <row r="30" spans="1:22" ht="15.75" thickBot="1" x14ac:dyDescent="0.25">
      <c r="A30" s="49" t="s">
        <v>95</v>
      </c>
      <c r="B30" s="49" t="s">
        <v>127</v>
      </c>
      <c r="C30" s="23"/>
      <c r="D30" s="45">
        <f>SUMIF(SharesElab!$B$2:$B$79,Att_RSD_share!$A30,SharesElab!C$2:C$79)</f>
        <v>2.8177715394524482E-2</v>
      </c>
      <c r="E30" s="46">
        <f t="shared" si="12"/>
        <v>2.5359943855072033E-2</v>
      </c>
      <c r="F30" s="46">
        <f t="shared" si="13"/>
        <v>2.2823949469564831E-2</v>
      </c>
      <c r="G30" s="46">
        <f t="shared" si="14"/>
        <v>1.3477313922283341E-2</v>
      </c>
      <c r="H30" s="46">
        <f t="shared" si="15"/>
        <v>7.9582190979690919E-3</v>
      </c>
      <c r="I30" s="46">
        <f t="shared" si="16"/>
        <v>9.6753365442986113E-4</v>
      </c>
      <c r="J30" s="46">
        <f t="shared" si="17"/>
        <v>1.1762950490937057E-4</v>
      </c>
      <c r="K30" s="23"/>
      <c r="L30" s="47">
        <f t="shared" si="18"/>
        <v>3.0995486933976933E-2</v>
      </c>
      <c r="M30" s="47">
        <f t="shared" si="19"/>
        <v>3.4095035627374627E-2</v>
      </c>
      <c r="N30" s="47">
        <f t="shared" si="20"/>
        <v>5.4910395828243135E-2</v>
      </c>
      <c r="O30" s="47">
        <f t="shared" si="21"/>
        <v>8.8433741585343881E-2</v>
      </c>
      <c r="P30" s="47">
        <f t="shared" si="22"/>
        <v>0.59493799203407494</v>
      </c>
      <c r="Q30" s="47">
        <f t="shared" si="23"/>
        <v>0.9</v>
      </c>
      <c r="S30" s="81">
        <v>0</v>
      </c>
      <c r="T30" s="81">
        <v>0.9</v>
      </c>
    </row>
    <row r="31" spans="1:22" ht="15.75" thickBot="1" x14ac:dyDescent="0.25">
      <c r="A31" s="49" t="s">
        <v>96</v>
      </c>
      <c r="B31" s="49" t="s">
        <v>128</v>
      </c>
      <c r="C31" s="23"/>
      <c r="D31" s="45">
        <f>SUMIF(SharesElab!$B$2:$B$79,Att_RSD_share!$A31,SharesElab!C$2:C$79)+D30*Z10</f>
        <v>2.7364135495261911E-3</v>
      </c>
      <c r="E31" s="46">
        <f t="shared" si="12"/>
        <v>2.4627721945735719E-3</v>
      </c>
      <c r="F31" s="46">
        <f t="shared" si="13"/>
        <v>2.216494975116215E-3</v>
      </c>
      <c r="G31" s="46">
        <f t="shared" si="14"/>
        <v>1.308818117856374E-3</v>
      </c>
      <c r="H31" s="46">
        <f t="shared" si="15"/>
        <v>7.7284401041301058E-4</v>
      </c>
      <c r="I31" s="46">
        <f t="shared" si="16"/>
        <v>9.3959789306373001E-5</v>
      </c>
      <c r="J31" s="46">
        <f t="shared" si="17"/>
        <v>1.1423316849903589E-5</v>
      </c>
      <c r="K31" s="23"/>
      <c r="L31" s="47">
        <f t="shared" si="18"/>
        <v>3.0100549044788103E-3</v>
      </c>
      <c r="M31" s="47">
        <f t="shared" si="19"/>
        <v>3.3110603949266918E-3</v>
      </c>
      <c r="N31" s="47">
        <f t="shared" si="20"/>
        <v>5.3324958766333887E-3</v>
      </c>
      <c r="O31" s="47">
        <f t="shared" si="21"/>
        <v>8.5880379342768414E-3</v>
      </c>
      <c r="P31" s="47">
        <f t="shared" si="22"/>
        <v>5.7776024767653852E-2</v>
      </c>
      <c r="Q31" s="47">
        <f t="shared" si="23"/>
        <v>0.38868820369662649</v>
      </c>
      <c r="S31" s="81">
        <v>0</v>
      </c>
      <c r="T31" s="81">
        <v>0.9</v>
      </c>
    </row>
    <row r="32" spans="1:22" ht="15.75" thickBot="1" x14ac:dyDescent="0.25">
      <c r="A32" s="49" t="s">
        <v>97</v>
      </c>
      <c r="B32" s="49" t="s">
        <v>129</v>
      </c>
      <c r="C32" s="23"/>
      <c r="D32" s="45">
        <f>SUMIF(SharesElab!$B$2:$B$79,Att_RSD_share!$A32,SharesElab!C$2:C$79)</f>
        <v>1.4718725600141786E-4</v>
      </c>
      <c r="E32" s="46">
        <f t="shared" si="12"/>
        <v>1.3246853040127607E-4</v>
      </c>
      <c r="F32" s="46">
        <f t="shared" si="13"/>
        <v>1.1922167736114847E-4</v>
      </c>
      <c r="G32" s="46">
        <f t="shared" si="14"/>
        <v>7.0399208264984578E-5</v>
      </c>
      <c r="H32" s="46">
        <f t="shared" si="15"/>
        <v>4.1570028488390754E-5</v>
      </c>
      <c r="I32" s="46">
        <f t="shared" si="16"/>
        <v>5.0539449948532133E-6</v>
      </c>
      <c r="J32" s="46">
        <f t="shared" si="17"/>
        <v>6.144417249590062E-7</v>
      </c>
      <c r="K32" s="23"/>
      <c r="L32" s="47">
        <f t="shared" si="18"/>
        <v>1.6190598160155967E-4</v>
      </c>
      <c r="M32" s="47">
        <f t="shared" si="19"/>
        <v>1.7809657976171564E-4</v>
      </c>
      <c r="N32" s="47">
        <f t="shared" si="20"/>
        <v>2.8682632267204079E-4</v>
      </c>
      <c r="O32" s="47">
        <f t="shared" si="21"/>
        <v>4.6193666092654849E-4</v>
      </c>
      <c r="P32" s="47">
        <f t="shared" si="22"/>
        <v>3.1076788629749962E-3</v>
      </c>
      <c r="Q32" s="47">
        <f t="shared" si="23"/>
        <v>2.0906909393184556E-2</v>
      </c>
      <c r="S32" s="81">
        <v>0</v>
      </c>
      <c r="T32" s="81">
        <v>0.5</v>
      </c>
      <c r="V32" s="76" t="s">
        <v>261</v>
      </c>
    </row>
    <row r="33" spans="1:26" ht="15" x14ac:dyDescent="0.2">
      <c r="A33" s="49" t="s">
        <v>219</v>
      </c>
      <c r="B33" s="49" t="s">
        <v>135</v>
      </c>
      <c r="C33" s="23"/>
      <c r="D33" s="45">
        <f>SUMIF(SharesElab!$B$2:$B$79,Att_RSD_share!$A33,SharesElab!C$2:C$79)</f>
        <v>2.6938106542652739E-2</v>
      </c>
      <c r="E33" s="46">
        <f t="shared" si="12"/>
        <v>2.4244295888387467E-2</v>
      </c>
      <c r="F33" s="46">
        <f t="shared" si="13"/>
        <v>2.1819866299548719E-2</v>
      </c>
      <c r="G33" s="46">
        <f t="shared" si="14"/>
        <v>1.2884412851220526E-2</v>
      </c>
      <c r="H33" s="46">
        <f t="shared" si="15"/>
        <v>7.6081169445172108E-3</v>
      </c>
      <c r="I33" s="46">
        <f t="shared" si="16"/>
        <v>9.2496940584822719E-4</v>
      </c>
      <c r="J33" s="46">
        <f t="shared" si="17"/>
        <v>1.1245468596165414E-4</v>
      </c>
      <c r="K33" s="23"/>
      <c r="L33" s="47">
        <f t="shared" si="18"/>
        <v>2.9631917196918014E-2</v>
      </c>
      <c r="M33" s="47">
        <f t="shared" si="19"/>
        <v>3.259510891660982E-2</v>
      </c>
      <c r="N33" s="47">
        <f t="shared" si="20"/>
        <v>5.2494748861289305E-2</v>
      </c>
      <c r="O33" s="47">
        <f>IF($D33=0,"",MIN($D33*(1+$S$4)^($O$5-$D$5),T33))</f>
        <v>8.454331798859506E-2</v>
      </c>
      <c r="P33" s="47">
        <f t="shared" si="22"/>
        <v>0.5</v>
      </c>
      <c r="Q33" s="47">
        <f t="shared" si="23"/>
        <v>0.5</v>
      </c>
      <c r="S33" s="81">
        <v>0</v>
      </c>
      <c r="T33" s="81">
        <v>0.5</v>
      </c>
      <c r="V33" s="82">
        <f>SUM(D21:D33)-D30</f>
        <v>1.0000000000000002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147</v>
      </c>
    </row>
    <row r="44" spans="1:26" s="23" customFormat="1" ht="15" x14ac:dyDescent="0.2">
      <c r="H44" s="20" t="s">
        <v>281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255</v>
      </c>
      <c r="F45" s="6" t="s">
        <v>9</v>
      </c>
      <c r="G45" s="6" t="s">
        <v>30</v>
      </c>
      <c r="H45" s="6" t="s">
        <v>10</v>
      </c>
      <c r="I45" s="8" t="s">
        <v>139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138</v>
      </c>
      <c r="Q45" s="8" t="s">
        <v>29</v>
      </c>
      <c r="R45" s="6" t="s">
        <v>27</v>
      </c>
      <c r="Z45" s="85" t="s">
        <v>266</v>
      </c>
    </row>
    <row r="46" spans="1:26" s="23" customFormat="1" ht="15.75" thickBot="1" x14ac:dyDescent="0.25">
      <c r="A46" s="23" t="s">
        <v>140</v>
      </c>
      <c r="B46" s="23" t="s">
        <v>223</v>
      </c>
      <c r="D46" s="23" t="str">
        <f t="shared" ref="D46:D58" si="24">IF(Z46="","UC-LO_"&amp;A6,"\I: DISABLED")</f>
        <v>\I: DISABLED</v>
      </c>
      <c r="E46" s="23" t="str">
        <f>A46</f>
        <v>RSDCOA</v>
      </c>
      <c r="F46" s="23" t="str">
        <f t="shared" ref="F46:F58" si="25">H46</f>
        <v>RSDSH_Att</v>
      </c>
      <c r="G46" s="29"/>
      <c r="H46" s="23" t="str">
        <f t="shared" ref="H46:H58" si="26">B46</f>
        <v>RSDSH_Att</v>
      </c>
      <c r="I46" s="24">
        <v>1</v>
      </c>
      <c r="J46" s="32">
        <f t="shared" ref="J46:J58" si="27">IF(E6="","",-E6)</f>
        <v>-0.11202265007720674</v>
      </c>
      <c r="K46" s="32">
        <f t="shared" ref="K46:K58" si="28">IF(F6="","",-F6)</f>
        <v>-0.10082038506948608</v>
      </c>
      <c r="L46" s="32">
        <f t="shared" ref="L46:L58" si="29">IF(G6="","",-G6)</f>
        <v>-5.9533429179680845E-2</v>
      </c>
      <c r="M46" s="32">
        <f t="shared" ref="M46:M58" si="30">IF(H6="","",-H6)</f>
        <v>-3.5153894596309757E-2</v>
      </c>
      <c r="N46" s="32">
        <f t="shared" ref="N46:N58" si="31">IF(I6="","",-I6)</f>
        <v>-4.2738929008488353E-3</v>
      </c>
      <c r="O46" s="32">
        <f t="shared" ref="O46:O58" si="32">IF(J6="","",-J6)</f>
        <v>-5.1960560096358556E-4</v>
      </c>
      <c r="P46" s="24">
        <v>0</v>
      </c>
      <c r="Q46" s="24">
        <v>5</v>
      </c>
      <c r="R46" s="23" t="s">
        <v>225</v>
      </c>
      <c r="Z46" s="84" t="s">
        <v>265</v>
      </c>
    </row>
    <row r="47" spans="1:26" s="23" customFormat="1" ht="15.75" thickBot="1" x14ac:dyDescent="0.25">
      <c r="A47" s="23" t="s">
        <v>198</v>
      </c>
      <c r="B47" s="23" t="s">
        <v>223</v>
      </c>
      <c r="D47" s="23" t="str">
        <f t="shared" si="24"/>
        <v>\I: DISABLED</v>
      </c>
      <c r="E47" s="77" t="str">
        <f t="shared" ref="E47:E58" si="33">A47</f>
        <v>RSDBDL</v>
      </c>
      <c r="F47" s="77" t="str">
        <f t="shared" si="25"/>
        <v>RSDSH_Att</v>
      </c>
      <c r="G47" s="77"/>
      <c r="H47" s="78" t="str">
        <f t="shared" si="26"/>
        <v>RSDSH_Att</v>
      </c>
      <c r="I47" s="77">
        <v>1</v>
      </c>
      <c r="J47" s="79">
        <f t="shared" si="27"/>
        <v>-1.1385699936924394E-6</v>
      </c>
      <c r="K47" s="80">
        <f t="shared" si="28"/>
        <v>-1.0247129943231954E-6</v>
      </c>
      <c r="L47" s="80">
        <f t="shared" si="29"/>
        <v>-6.0508277601790376E-7</v>
      </c>
      <c r="M47" s="80">
        <f t="shared" si="30"/>
        <v>-3.5729532841081214E-7</v>
      </c>
      <c r="N47" s="80">
        <f t="shared" si="31"/>
        <v>-4.3438770729025365E-8</v>
      </c>
      <c r="O47" s="80">
        <f t="shared" si="32"/>
        <v>-5.2811404247616537E-9</v>
      </c>
      <c r="P47" s="79">
        <v>0</v>
      </c>
      <c r="Q47" s="79">
        <v>5</v>
      </c>
      <c r="R47" s="79" t="s">
        <v>226</v>
      </c>
      <c r="Z47" s="84" t="s">
        <v>265</v>
      </c>
    </row>
    <row r="48" spans="1:26" s="23" customFormat="1" ht="15.75" thickBot="1" x14ac:dyDescent="0.25">
      <c r="A48" s="23" t="s">
        <v>199</v>
      </c>
      <c r="B48" s="23" t="s">
        <v>223</v>
      </c>
      <c r="D48" s="23" t="str">
        <f t="shared" si="24"/>
        <v>\I: DISABLED</v>
      </c>
      <c r="E48" s="77" t="str">
        <f t="shared" si="33"/>
        <v>RSDETH</v>
      </c>
      <c r="F48" s="23" t="str">
        <f t="shared" si="25"/>
        <v>RSDSH_Att</v>
      </c>
      <c r="G48" s="26"/>
      <c r="H48" s="23" t="str">
        <f t="shared" si="26"/>
        <v>RSDSH_Att</v>
      </c>
      <c r="I48" s="24">
        <v>1</v>
      </c>
      <c r="J48" s="32" t="str">
        <f t="shared" si="27"/>
        <v/>
      </c>
      <c r="K48" s="32" t="str">
        <f t="shared" si="28"/>
        <v/>
      </c>
      <c r="L48" s="32" t="str">
        <f t="shared" si="29"/>
        <v/>
      </c>
      <c r="M48" s="32" t="str">
        <f t="shared" si="30"/>
        <v/>
      </c>
      <c r="N48" s="32" t="str">
        <f t="shared" si="31"/>
        <v/>
      </c>
      <c r="O48" s="32" t="str">
        <f t="shared" si="32"/>
        <v/>
      </c>
      <c r="P48" s="24">
        <v>0</v>
      </c>
      <c r="Q48" s="24">
        <v>5</v>
      </c>
      <c r="R48" s="23" t="s">
        <v>227</v>
      </c>
      <c r="Z48" s="84" t="s">
        <v>265</v>
      </c>
    </row>
    <row r="49" spans="1:26" s="23" customFormat="1" ht="15.75" thickBot="1" x14ac:dyDescent="0.25">
      <c r="A49" s="23" t="s">
        <v>200</v>
      </c>
      <c r="B49" s="23" t="s">
        <v>223</v>
      </c>
      <c r="D49" s="23" t="str">
        <f t="shared" si="24"/>
        <v>\I: DISABLED</v>
      </c>
      <c r="E49" s="23" t="str">
        <f t="shared" si="33"/>
        <v>RSDLPG</v>
      </c>
      <c r="F49" s="23" t="str">
        <f t="shared" si="25"/>
        <v>RSDSH_Att</v>
      </c>
      <c r="G49" s="26"/>
      <c r="H49" s="23" t="str">
        <f t="shared" si="26"/>
        <v>RSDSH_Att</v>
      </c>
      <c r="I49" s="24">
        <v>1</v>
      </c>
      <c r="J49" s="32">
        <f t="shared" si="27"/>
        <v>-1.0492709028235243E-2</v>
      </c>
      <c r="K49" s="32">
        <f t="shared" si="28"/>
        <v>-9.4434381254117194E-3</v>
      </c>
      <c r="L49" s="32">
        <f t="shared" si="29"/>
        <v>-5.5762557786743676E-3</v>
      </c>
      <c r="M49" s="32">
        <f t="shared" si="30"/>
        <v>-3.2927232747494285E-3</v>
      </c>
      <c r="N49" s="32">
        <f t="shared" si="31"/>
        <v>-4.0031828023653985E-4</v>
      </c>
      <c r="O49" s="32">
        <f t="shared" si="32"/>
        <v>-4.8669357282608573E-5</v>
      </c>
      <c r="P49" s="24">
        <v>0</v>
      </c>
      <c r="Q49" s="24">
        <v>5</v>
      </c>
      <c r="R49" s="23" t="s">
        <v>228</v>
      </c>
      <c r="Z49" s="84" t="s">
        <v>265</v>
      </c>
    </row>
    <row r="50" spans="1:26" s="23" customFormat="1" ht="15.75" thickBot="1" x14ac:dyDescent="0.25">
      <c r="A50" s="23" t="s">
        <v>201</v>
      </c>
      <c r="B50" s="23" t="s">
        <v>223</v>
      </c>
      <c r="D50" s="88" t="str">
        <f t="shared" si="24"/>
        <v>\I: DISABLED</v>
      </c>
      <c r="E50" s="23" t="str">
        <f t="shared" si="33"/>
        <v>RSDELC</v>
      </c>
      <c r="F50" s="23" t="str">
        <f t="shared" si="25"/>
        <v>RSDSH_Att</v>
      </c>
      <c r="G50" s="26"/>
      <c r="H50" s="23" t="str">
        <f t="shared" si="26"/>
        <v>RSDSH_Att</v>
      </c>
      <c r="I50" s="24">
        <v>1</v>
      </c>
      <c r="J50" s="86">
        <f>MAX(IF(E10+E11="","",-E10-E11),-$T$10)</f>
        <v>-0.10270974568508186</v>
      </c>
      <c r="K50" s="86">
        <f t="shared" ref="K50:O50" si="34">MAX(IF(F10+F11="","",-F10-F11),-$T$10)</f>
        <v>-9.243877111657367E-2</v>
      </c>
      <c r="L50" s="86">
        <f t="shared" si="34"/>
        <v>-5.45841699566256E-2</v>
      </c>
      <c r="M50" s="86">
        <f t="shared" si="34"/>
        <v>-3.2231406517687862E-2</v>
      </c>
      <c r="N50" s="86">
        <f t="shared" si="34"/>
        <v>-3.9185865771691648E-3</v>
      </c>
      <c r="O50" s="86">
        <f t="shared" si="34"/>
        <v>-4.7640864677573718E-4</v>
      </c>
      <c r="P50" s="24">
        <v>0</v>
      </c>
      <c r="Q50" s="24">
        <v>5</v>
      </c>
      <c r="R50" s="23" t="s">
        <v>229</v>
      </c>
      <c r="Z50" s="84" t="s">
        <v>265</v>
      </c>
    </row>
    <row r="51" spans="1:26" s="23" customFormat="1" ht="15.75" thickBot="1" x14ac:dyDescent="0.25">
      <c r="A51" s="23" t="s">
        <v>201</v>
      </c>
      <c r="B51" s="23" t="s">
        <v>223</v>
      </c>
      <c r="D51" s="23" t="str">
        <f t="shared" si="24"/>
        <v>\I: DISABLED</v>
      </c>
      <c r="E51" s="23" t="str">
        <f t="shared" si="33"/>
        <v>RSDELC</v>
      </c>
      <c r="F51" s="23" t="str">
        <f t="shared" si="25"/>
        <v>RSDSH_Att</v>
      </c>
      <c r="G51" s="26"/>
      <c r="H51" s="23" t="str">
        <f t="shared" si="26"/>
        <v>RSDSH_Att</v>
      </c>
      <c r="I51" s="24">
        <v>1</v>
      </c>
      <c r="J51" s="32">
        <f t="shared" si="27"/>
        <v>-6.3565523875724617E-2</v>
      </c>
      <c r="K51" s="32">
        <f t="shared" si="28"/>
        <v>-5.7208971488152155E-2</v>
      </c>
      <c r="L51" s="32">
        <f t="shared" si="29"/>
        <v>-3.378132557403897E-2</v>
      </c>
      <c r="M51" s="32">
        <f t="shared" si="30"/>
        <v>-1.994753493821428E-2</v>
      </c>
      <c r="N51" s="32">
        <f t="shared" si="31"/>
        <v>-2.4251545651165925E-3</v>
      </c>
      <c r="O51" s="32">
        <f t="shared" si="32"/>
        <v>-2.9484217889192256E-4</v>
      </c>
      <c r="P51" s="24">
        <v>0</v>
      </c>
      <c r="Q51" s="24">
        <v>5</v>
      </c>
      <c r="R51" s="23" t="s">
        <v>230</v>
      </c>
      <c r="Z51" s="84" t="s">
        <v>265</v>
      </c>
    </row>
    <row r="52" spans="1:26" s="23" customFormat="1" ht="15.75" thickBot="1" x14ac:dyDescent="0.25">
      <c r="A52" s="23" t="s">
        <v>202</v>
      </c>
      <c r="B52" s="23" t="s">
        <v>223</v>
      </c>
      <c r="D52" s="23" t="str">
        <f t="shared" si="24"/>
        <v>\I: DISABLED</v>
      </c>
      <c r="E52" s="23" t="str">
        <f t="shared" si="33"/>
        <v>RSDKER</v>
      </c>
      <c r="F52" s="23" t="str">
        <f t="shared" si="25"/>
        <v>RSDSH_Att</v>
      </c>
      <c r="G52" s="26"/>
      <c r="H52" s="23" t="str">
        <f t="shared" si="26"/>
        <v>RSDSH_Att</v>
      </c>
      <c r="I52" s="24">
        <v>1</v>
      </c>
      <c r="J52" s="32">
        <f t="shared" si="27"/>
        <v>-0.25817834514821308</v>
      </c>
      <c r="K52" s="32">
        <f t="shared" si="28"/>
        <v>-0.2323605106333918</v>
      </c>
      <c r="L52" s="32">
        <f t="shared" si="29"/>
        <v>-0.13720655792391157</v>
      </c>
      <c r="M52" s="32">
        <f t="shared" si="30"/>
        <v>-8.1019100388490556E-2</v>
      </c>
      <c r="N52" s="32">
        <f t="shared" si="31"/>
        <v>-9.8500311831701843E-3</v>
      </c>
      <c r="O52" s="32">
        <f t="shared" si="32"/>
        <v>-1.1975338388626193E-3</v>
      </c>
      <c r="P52" s="24">
        <v>0</v>
      </c>
      <c r="Q52" s="24">
        <v>5</v>
      </c>
      <c r="R52" s="23" t="s">
        <v>231</v>
      </c>
      <c r="Z52" s="84" t="s">
        <v>265</v>
      </c>
    </row>
    <row r="53" spans="1:26" s="23" customFormat="1" ht="15.75" thickBot="1" x14ac:dyDescent="0.25">
      <c r="A53" s="23" t="s">
        <v>203</v>
      </c>
      <c r="B53" s="23" t="s">
        <v>223</v>
      </c>
      <c r="D53" s="23" t="str">
        <f t="shared" si="24"/>
        <v>\I: DISABLED</v>
      </c>
      <c r="E53" s="23" t="str">
        <f t="shared" si="33"/>
        <v>RSDGAS</v>
      </c>
      <c r="F53" s="23" t="str">
        <f t="shared" si="25"/>
        <v>RSDSH_Att</v>
      </c>
      <c r="G53" s="26"/>
      <c r="H53" s="23" t="str">
        <f t="shared" si="26"/>
        <v>RSDSH_Att</v>
      </c>
      <c r="I53" s="24">
        <v>1</v>
      </c>
      <c r="J53" s="32">
        <f>IF(E13="","",-E13)</f>
        <v>-0.36455600343148564</v>
      </c>
      <c r="K53" s="32">
        <f t="shared" si="28"/>
        <v>-0.3281004030883371</v>
      </c>
      <c r="L53" s="32">
        <f t="shared" si="29"/>
        <v>-0.1937400070196322</v>
      </c>
      <c r="M53" s="32">
        <f t="shared" si="30"/>
        <v>-0.11440153674502267</v>
      </c>
      <c r="N53" s="32">
        <f t="shared" si="31"/>
        <v>-1.3908556117479954E-2</v>
      </c>
      <c r="O53" s="32">
        <f t="shared" si="32"/>
        <v>-1.6909557229484115E-3</v>
      </c>
      <c r="P53" s="24">
        <v>0</v>
      </c>
      <c r="Q53" s="24">
        <v>5</v>
      </c>
      <c r="R53" s="23" t="s">
        <v>232</v>
      </c>
      <c r="Z53" s="84" t="s">
        <v>265</v>
      </c>
    </row>
    <row r="54" spans="1:26" s="23" customFormat="1" ht="15.75" thickBot="1" x14ac:dyDescent="0.25">
      <c r="A54" s="23" t="s">
        <v>141</v>
      </c>
      <c r="B54" s="23" t="s">
        <v>223</v>
      </c>
      <c r="D54" s="23" t="str">
        <f t="shared" si="24"/>
        <v>\I: DISABLED</v>
      </c>
      <c r="E54" s="23" t="str">
        <f>A55</f>
        <v>RSDSMF</v>
      </c>
      <c r="F54" s="23" t="str">
        <f t="shared" si="25"/>
        <v>RSDSH_Att</v>
      </c>
      <c r="G54" s="26"/>
      <c r="H54" s="23" t="str">
        <f t="shared" si="26"/>
        <v>RSDSH_Att</v>
      </c>
      <c r="I54" s="24">
        <v>1</v>
      </c>
      <c r="J54" s="32">
        <f t="shared" si="27"/>
        <v>-4.475070956475604E-2</v>
      </c>
      <c r="K54" s="32">
        <f t="shared" si="28"/>
        <v>-4.0275638608280435E-2</v>
      </c>
      <c r="L54" s="32">
        <f t="shared" si="29"/>
        <v>-2.3782361841803521E-2</v>
      </c>
      <c r="M54" s="32">
        <f t="shared" si="30"/>
        <v>-1.4043246843966566E-2</v>
      </c>
      <c r="N54" s="32">
        <f t="shared" si="31"/>
        <v>-1.7073309708790271E-3</v>
      </c>
      <c r="O54" s="32">
        <f t="shared" si="32"/>
        <v>-2.0757158771834102E-4</v>
      </c>
      <c r="P54" s="24">
        <v>0</v>
      </c>
      <c r="Q54" s="24">
        <v>5</v>
      </c>
      <c r="R54" s="23" t="s">
        <v>233</v>
      </c>
      <c r="Z54" s="84" t="s">
        <v>265</v>
      </c>
    </row>
    <row r="55" spans="1:26" s="23" customFormat="1" ht="15.75" thickBot="1" x14ac:dyDescent="0.25">
      <c r="A55" s="56" t="s">
        <v>170</v>
      </c>
      <c r="B55" s="23" t="s">
        <v>223</v>
      </c>
      <c r="D55" s="23" t="str">
        <f t="shared" si="24"/>
        <v>\I: DISABLED</v>
      </c>
      <c r="F55" s="23" t="str">
        <f t="shared" si="25"/>
        <v>RSDSH_Att</v>
      </c>
      <c r="G55" s="26"/>
      <c r="H55" s="23" t="str">
        <f t="shared" si="26"/>
        <v>RSDSH_Att</v>
      </c>
      <c r="I55" s="24">
        <v>1</v>
      </c>
      <c r="J55" s="32">
        <f t="shared" si="27"/>
        <v>-5.7425412251525185E-2</v>
      </c>
      <c r="K55" s="32">
        <f t="shared" si="28"/>
        <v>-5.1682871026372666E-2</v>
      </c>
      <c r="L55" s="32">
        <f t="shared" si="29"/>
        <v>-3.0518218512362805E-2</v>
      </c>
      <c r="M55" s="32">
        <f t="shared" si="30"/>
        <v>-1.8020702849365116E-2</v>
      </c>
      <c r="N55" s="32">
        <f t="shared" si="31"/>
        <v>-2.1908967657965528E-3</v>
      </c>
      <c r="O55" s="32">
        <f t="shared" si="32"/>
        <v>-2.6636189933884315E-4</v>
      </c>
      <c r="P55" s="24">
        <v>0</v>
      </c>
      <c r="Q55" s="24">
        <v>5</v>
      </c>
      <c r="R55" s="23" t="s">
        <v>234</v>
      </c>
      <c r="Z55" s="84" t="s">
        <v>265</v>
      </c>
    </row>
    <row r="56" spans="1:26" s="23" customFormat="1" ht="15.75" thickBot="1" x14ac:dyDescent="0.25">
      <c r="A56" s="23" t="s">
        <v>142</v>
      </c>
      <c r="B56" s="23" t="s">
        <v>223</v>
      </c>
      <c r="D56" s="23" t="str">
        <f t="shared" si="24"/>
        <v>\I: DISABLED</v>
      </c>
      <c r="E56" s="23" t="str">
        <f t="shared" si="33"/>
        <v>RSDWOO</v>
      </c>
      <c r="F56" s="23" t="str">
        <f t="shared" si="25"/>
        <v>RSDSH_Att</v>
      </c>
      <c r="G56" s="26"/>
      <c r="H56" s="23" t="str">
        <f t="shared" si="26"/>
        <v>RSDSH_Att</v>
      </c>
      <c r="I56" s="24">
        <v>1</v>
      </c>
      <c r="J56" s="32">
        <f t="shared" si="27"/>
        <v>-6.2146408904597853E-3</v>
      </c>
      <c r="K56" s="32">
        <f t="shared" si="28"/>
        <v>-5.5931768014138069E-3</v>
      </c>
      <c r="L56" s="32">
        <f t="shared" si="29"/>
        <v>-3.3027149694668397E-3</v>
      </c>
      <c r="M56" s="32">
        <f t="shared" si="30"/>
        <v>-1.9502201623204747E-3</v>
      </c>
      <c r="N56" s="32">
        <f t="shared" si="31"/>
        <v>-2.3710124305000057E-4</v>
      </c>
      <c r="O56" s="32">
        <f t="shared" si="32"/>
        <v>-2.8825975929284566E-5</v>
      </c>
      <c r="P56" s="24">
        <v>0</v>
      </c>
      <c r="Q56" s="24">
        <v>5</v>
      </c>
      <c r="R56" s="23" t="s">
        <v>235</v>
      </c>
      <c r="Z56" s="84" t="s">
        <v>265</v>
      </c>
    </row>
    <row r="57" spans="1:26" s="23" customFormat="1" ht="15.75" thickBot="1" x14ac:dyDescent="0.25">
      <c r="A57" s="23" t="s">
        <v>143</v>
      </c>
      <c r="B57" s="26" t="s">
        <v>223</v>
      </c>
      <c r="C57" s="26"/>
      <c r="D57" s="23" t="str">
        <f t="shared" si="24"/>
        <v>\I: DISABLED</v>
      </c>
      <c r="E57" s="23" t="str">
        <f t="shared" si="33"/>
        <v>RSDHET</v>
      </c>
      <c r="F57" s="23" t="str">
        <f t="shared" si="25"/>
        <v>RSDSH_Att</v>
      </c>
      <c r="G57" s="26"/>
      <c r="H57" s="23" t="str">
        <f t="shared" si="26"/>
        <v>RSDSH_Att</v>
      </c>
      <c r="I57" s="24">
        <v>1</v>
      </c>
      <c r="J57" s="32">
        <f t="shared" si="27"/>
        <v>-1.0740576045678739E-3</v>
      </c>
      <c r="K57" s="32">
        <f t="shared" si="28"/>
        <v>-9.6665184411108649E-4</v>
      </c>
      <c r="L57" s="32">
        <f t="shared" si="29"/>
        <v>-5.7079824742915558E-4</v>
      </c>
      <c r="M57" s="32">
        <f t="shared" si="30"/>
        <v>-3.3705065712444219E-4</v>
      </c>
      <c r="N57" s="32">
        <f t="shared" si="31"/>
        <v>-4.0977491320742748E-5</v>
      </c>
      <c r="O57" s="32">
        <f t="shared" si="32"/>
        <v>-4.9819063082899971E-6</v>
      </c>
      <c r="P57" s="24">
        <v>0</v>
      </c>
      <c r="Q57" s="24">
        <v>5</v>
      </c>
      <c r="R57" s="23" t="s">
        <v>236</v>
      </c>
      <c r="Z57" s="84" t="s">
        <v>265</v>
      </c>
    </row>
    <row r="58" spans="1:26" s="23" customFormat="1" ht="15.75" thickBot="1" x14ac:dyDescent="0.25">
      <c r="A58" s="53" t="s">
        <v>144</v>
      </c>
      <c r="B58" s="53" t="s">
        <v>223</v>
      </c>
      <c r="C58" s="53"/>
      <c r="D58" s="53" t="str">
        <f t="shared" si="24"/>
        <v>\I: DISABLED</v>
      </c>
      <c r="E58" s="53" t="str">
        <f t="shared" si="33"/>
        <v>RSDGEO</v>
      </c>
      <c r="F58" s="53" t="str">
        <f t="shared" si="25"/>
        <v>RSDSH_Att</v>
      </c>
      <c r="G58" s="53"/>
      <c r="H58" s="53" t="str">
        <f t="shared" si="26"/>
        <v>RSDSH_Att</v>
      </c>
      <c r="I58" s="54">
        <v>1</v>
      </c>
      <c r="J58" s="55" t="str">
        <f t="shared" si="27"/>
        <v/>
      </c>
      <c r="K58" s="55" t="str">
        <f t="shared" si="28"/>
        <v/>
      </c>
      <c r="L58" s="55" t="str">
        <f t="shared" si="29"/>
        <v/>
      </c>
      <c r="M58" s="55" t="str">
        <f t="shared" si="30"/>
        <v/>
      </c>
      <c r="N58" s="55" t="str">
        <f t="shared" si="31"/>
        <v/>
      </c>
      <c r="O58" s="55" t="str">
        <f t="shared" si="32"/>
        <v/>
      </c>
      <c r="P58" s="54">
        <v>0</v>
      </c>
      <c r="Q58" s="54">
        <v>5</v>
      </c>
      <c r="R58" s="53" t="s">
        <v>237</v>
      </c>
      <c r="S58" s="53"/>
      <c r="T58" s="53"/>
      <c r="U58" s="53"/>
      <c r="V58" s="53"/>
      <c r="W58" s="53"/>
      <c r="X58" s="53"/>
      <c r="Y58" s="53"/>
      <c r="Z58" s="114" t="s">
        <v>265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</row>
    <row r="60" spans="1:26" s="23" customFormat="1" ht="15" x14ac:dyDescent="0.2">
      <c r="A60" s="26"/>
      <c r="B60" s="26"/>
      <c r="C60" s="26"/>
      <c r="E60" s="26"/>
      <c r="F60" s="26"/>
      <c r="G60" s="26"/>
      <c r="H60" s="26"/>
      <c r="I60" s="63"/>
      <c r="J60" s="33"/>
      <c r="K60" s="33"/>
      <c r="L60" s="33"/>
      <c r="M60" s="33"/>
      <c r="N60" s="33"/>
      <c r="O60" s="33"/>
      <c r="P60" s="63"/>
      <c r="Q60" s="63"/>
      <c r="R60" s="26"/>
    </row>
    <row r="61" spans="1:26" s="23" customFormat="1" ht="15" x14ac:dyDescent="0.2">
      <c r="A61" s="26"/>
      <c r="C61" s="26"/>
      <c r="I61" s="24"/>
      <c r="J61" s="24"/>
      <c r="K61" s="24"/>
      <c r="L61" s="24"/>
      <c r="M61" s="24"/>
      <c r="N61" s="24"/>
      <c r="O61" s="24"/>
      <c r="P61" s="24"/>
      <c r="Q61" s="24"/>
    </row>
    <row r="62" spans="1:26" s="23" customFormat="1" ht="15" x14ac:dyDescent="0.2">
      <c r="C62" s="26"/>
      <c r="H62" s="20" t="s">
        <v>267</v>
      </c>
      <c r="J62" s="24"/>
      <c r="K62" s="24"/>
      <c r="L62" s="24"/>
      <c r="M62" s="24"/>
      <c r="N62" s="24"/>
      <c r="O62" s="24"/>
      <c r="P62" s="24"/>
    </row>
    <row r="63" spans="1:26" s="23" customFormat="1" ht="28.5" customHeight="1" thickBot="1" x14ac:dyDescent="0.25">
      <c r="A63" s="26" t="s">
        <v>25</v>
      </c>
      <c r="B63" s="26" t="s">
        <v>26</v>
      </c>
      <c r="C63" s="26"/>
      <c r="D63" s="6" t="s">
        <v>11</v>
      </c>
      <c r="E63" s="6" t="s">
        <v>255</v>
      </c>
      <c r="F63" s="6" t="s">
        <v>9</v>
      </c>
      <c r="G63" s="6" t="s">
        <v>30</v>
      </c>
      <c r="H63" s="6" t="s">
        <v>10</v>
      </c>
      <c r="I63" s="8" t="s">
        <v>139</v>
      </c>
      <c r="J63" s="8">
        <v>2019</v>
      </c>
      <c r="K63" s="8">
        <v>2020</v>
      </c>
      <c r="L63" s="8">
        <v>2025</v>
      </c>
      <c r="M63" s="8">
        <v>2030</v>
      </c>
      <c r="N63" s="8">
        <v>2050</v>
      </c>
      <c r="O63" s="8">
        <v>2070</v>
      </c>
      <c r="P63" s="8" t="s">
        <v>138</v>
      </c>
      <c r="Q63" s="8" t="s">
        <v>29</v>
      </c>
      <c r="R63" s="6" t="s">
        <v>27</v>
      </c>
      <c r="Z63" s="85" t="s">
        <v>266</v>
      </c>
    </row>
    <row r="64" spans="1:26" ht="15" x14ac:dyDescent="0.2">
      <c r="A64" s="26" t="s">
        <v>145</v>
      </c>
      <c r="B64" s="26" t="s">
        <v>224</v>
      </c>
      <c r="D64" s="23" t="str">
        <f>IF(Z64="","UC-UP_"&amp;A33,"\I: DISABLED")</f>
        <v>\I: DISABLED</v>
      </c>
      <c r="E64" s="23" t="str">
        <f t="shared" ref="E64:E69" si="35">A64</f>
        <v>RSDSOL</v>
      </c>
      <c r="F64" s="23" t="str">
        <f t="shared" ref="F64:F69" si="36">H64</f>
        <v>RSDWH_Att</v>
      </c>
      <c r="H64" s="23" t="str">
        <f t="shared" ref="H64:H69" si="37">B64</f>
        <v>RSDWH_Att</v>
      </c>
      <c r="I64" s="24">
        <v>1</v>
      </c>
      <c r="J64" s="34">
        <f t="shared" ref="J64:O64" si="38">IF(L33="","",-L33)</f>
        <v>-2.9631917196918014E-2</v>
      </c>
      <c r="K64" s="34">
        <f t="shared" si="38"/>
        <v>-3.259510891660982E-2</v>
      </c>
      <c r="L64" s="34">
        <f t="shared" si="38"/>
        <v>-5.2494748861289305E-2</v>
      </c>
      <c r="M64" s="34">
        <f t="shared" si="38"/>
        <v>-8.454331798859506E-2</v>
      </c>
      <c r="N64" s="34">
        <f t="shared" si="38"/>
        <v>-0.5</v>
      </c>
      <c r="O64" s="34">
        <f t="shared" si="38"/>
        <v>-0.5</v>
      </c>
      <c r="P64" s="24">
        <v>0</v>
      </c>
      <c r="Q64" s="24">
        <v>5</v>
      </c>
      <c r="R64" s="23" t="s">
        <v>252</v>
      </c>
      <c r="Z64" s="84" t="s">
        <v>265</v>
      </c>
    </row>
    <row r="65" spans="1:26" ht="15" x14ac:dyDescent="0.2">
      <c r="A65" s="23" t="s">
        <v>203</v>
      </c>
      <c r="B65" s="26" t="s">
        <v>224</v>
      </c>
      <c r="D65" s="23" t="str">
        <f>IF(Z65="","UC-UP_"&amp;A28,"\I: DISABLED")</f>
        <v>UC-UP_R-WH_Att_GAS_X0</v>
      </c>
      <c r="E65" s="23" t="str">
        <f t="shared" si="35"/>
        <v>RSDGAS</v>
      </c>
      <c r="F65" s="23" t="str">
        <f t="shared" si="36"/>
        <v>RSDWH_Att</v>
      </c>
      <c r="H65" s="23" t="str">
        <f t="shared" si="37"/>
        <v>RSDWH_Att</v>
      </c>
      <c r="I65" s="24">
        <v>1</v>
      </c>
      <c r="J65" s="34">
        <f t="shared" ref="J65:O65" si="39">IF(L28="","",-L28)</f>
        <v>-0.42665982334250407</v>
      </c>
      <c r="K65" s="34">
        <f t="shared" si="39"/>
        <v>-0.46932580567675453</v>
      </c>
      <c r="L65" s="34">
        <f t="shared" si="39"/>
        <v>-0.51046140586391053</v>
      </c>
      <c r="M65" s="34">
        <f t="shared" si="39"/>
        <v>-0.51046140586391053</v>
      </c>
      <c r="N65" s="34">
        <f t="shared" si="39"/>
        <v>-0.51046140586391053</v>
      </c>
      <c r="O65" s="34">
        <f t="shared" si="39"/>
        <v>-0.51046140586391053</v>
      </c>
      <c r="P65" s="24">
        <v>0</v>
      </c>
      <c r="Q65" s="24">
        <v>5</v>
      </c>
      <c r="R65" s="23" t="s">
        <v>251</v>
      </c>
      <c r="Z65" s="84"/>
    </row>
    <row r="66" spans="1:26" s="23" customFormat="1" ht="15" x14ac:dyDescent="0.2">
      <c r="A66" s="23" t="s">
        <v>203</v>
      </c>
      <c r="B66" s="23" t="s">
        <v>223</v>
      </c>
      <c r="C66" s="26"/>
      <c r="D66" s="23" t="str">
        <f>IF(Z66="","UC-UP_"&amp;A13,"\I: DISABLED")</f>
        <v>UC-UP_R-SH_Att_GAS_X0</v>
      </c>
      <c r="E66" s="23" t="str">
        <f t="shared" si="35"/>
        <v>RSDGAS</v>
      </c>
      <c r="F66" s="23" t="str">
        <f t="shared" si="36"/>
        <v>RSDSH_Att</v>
      </c>
      <c r="G66" s="38"/>
      <c r="H66" s="23" t="str">
        <f t="shared" si="37"/>
        <v>RSDSH_Att</v>
      </c>
      <c r="I66" s="24">
        <v>1</v>
      </c>
      <c r="J66" s="34">
        <f t="shared" ref="J66:O66" si="40">IF(L13="","",-L13)</f>
        <v>-0.44556844863848249</v>
      </c>
      <c r="K66" s="34">
        <f t="shared" si="40"/>
        <v>-0.49012529350233075</v>
      </c>
      <c r="L66" s="34">
        <f t="shared" si="40"/>
        <v>-0.51771712903297762</v>
      </c>
      <c r="M66" s="34">
        <f t="shared" si="40"/>
        <v>-0.51771712903297762</v>
      </c>
      <c r="N66" s="34">
        <f t="shared" si="40"/>
        <v>-0.51771712903297762</v>
      </c>
      <c r="O66" s="34">
        <f t="shared" si="40"/>
        <v>-0.51771712903297762</v>
      </c>
      <c r="P66" s="24">
        <v>0</v>
      </c>
      <c r="Q66" s="24">
        <v>5</v>
      </c>
      <c r="R66" s="23" t="s">
        <v>245</v>
      </c>
      <c r="Z66" s="84"/>
    </row>
    <row r="67" spans="1:26" s="23" customFormat="1" ht="15" x14ac:dyDescent="0.2">
      <c r="A67" s="23" t="s">
        <v>201</v>
      </c>
      <c r="B67" s="23" t="s">
        <v>223</v>
      </c>
      <c r="C67" s="26"/>
      <c r="D67" s="88" t="str">
        <f>IF(Z67="","UC-UP_"&amp;A10,"\I: DISABLED")</f>
        <v>\I: DISABLED</v>
      </c>
      <c r="E67" s="23" t="str">
        <f t="shared" si="35"/>
        <v>RSDELC</v>
      </c>
      <c r="F67" s="23" t="str">
        <f t="shared" si="36"/>
        <v>RSDSH_Att</v>
      </c>
      <c r="H67" s="23" t="str">
        <f t="shared" si="37"/>
        <v>RSDSH_Att</v>
      </c>
      <c r="I67" s="24">
        <v>1</v>
      </c>
      <c r="J67" s="89">
        <f t="shared" ref="J67:O67" si="41">MAX(IF(L10+L11="","",-L10-L11),-$T$10)</f>
        <v>-0.12553413361510005</v>
      </c>
      <c r="K67" s="89">
        <f t="shared" si="41"/>
        <v>-0.13808754697661008</v>
      </c>
      <c r="L67" s="89">
        <f t="shared" si="41"/>
        <v>-0.22239137528130037</v>
      </c>
      <c r="M67" s="89">
        <f t="shared" si="41"/>
        <v>-0.35816353380428712</v>
      </c>
      <c r="N67" s="89">
        <f t="shared" si="41"/>
        <v>-0.43493579788174708</v>
      </c>
      <c r="O67" s="89">
        <f t="shared" si="41"/>
        <v>-0.43493579788174708</v>
      </c>
      <c r="P67" s="24">
        <v>0</v>
      </c>
      <c r="Q67" s="24">
        <v>5</v>
      </c>
      <c r="R67" s="23" t="s">
        <v>242</v>
      </c>
      <c r="Z67" s="84" t="s">
        <v>265</v>
      </c>
    </row>
    <row r="68" spans="1:26" s="23" customFormat="1" ht="15.75" thickBot="1" x14ac:dyDescent="0.25">
      <c r="A68" s="23" t="s">
        <v>140</v>
      </c>
      <c r="B68" s="23" t="s">
        <v>223</v>
      </c>
      <c r="C68" s="26"/>
      <c r="D68" s="23" t="str">
        <f>IF(Z68="","UC-UP_"&amp;A6,"\I: DISABLED")</f>
        <v>\I: DISABLED</v>
      </c>
      <c r="E68" s="23" t="str">
        <f t="shared" si="35"/>
        <v>RSDCOA</v>
      </c>
      <c r="F68" s="23" t="str">
        <f t="shared" si="36"/>
        <v>RSDSH_Att</v>
      </c>
      <c r="H68" s="23" t="str">
        <f t="shared" si="37"/>
        <v>RSDSH_Att</v>
      </c>
      <c r="I68" s="24">
        <v>1</v>
      </c>
      <c r="J68" s="34">
        <f t="shared" ref="J68:O71" si="42">IF(L6="","",-L6)</f>
        <v>-0.13193778786871016</v>
      </c>
      <c r="K68" s="34">
        <f t="shared" si="42"/>
        <v>-0.13193778786871016</v>
      </c>
      <c r="L68" s="34">
        <f t="shared" si="42"/>
        <v>-0.13193778786871016</v>
      </c>
      <c r="M68" s="34">
        <f t="shared" si="42"/>
        <v>-0.13193778786871016</v>
      </c>
      <c r="N68" s="34">
        <f t="shared" si="42"/>
        <v>-0.13193778786871016</v>
      </c>
      <c r="O68" s="34">
        <f t="shared" si="42"/>
        <v>-0.13193778786871016</v>
      </c>
      <c r="P68" s="24">
        <v>0</v>
      </c>
      <c r="Q68" s="24">
        <v>5</v>
      </c>
      <c r="R68" s="23" t="s">
        <v>238</v>
      </c>
      <c r="Z68" s="84" t="s">
        <v>265</v>
      </c>
    </row>
    <row r="69" spans="1:26" s="23" customFormat="1" ht="15" x14ac:dyDescent="0.2">
      <c r="A69" s="23" t="s">
        <v>198</v>
      </c>
      <c r="B69" s="23" t="s">
        <v>223</v>
      </c>
      <c r="C69" s="26"/>
      <c r="D69" s="23" t="str">
        <f>IF(Z69="","UC-UP_"&amp;A7,"\I: DISABLED")</f>
        <v>\I: DISABLED</v>
      </c>
      <c r="E69" s="77" t="str">
        <f t="shared" si="35"/>
        <v>RSDBDL</v>
      </c>
      <c r="F69" s="77" t="str">
        <f t="shared" si="36"/>
        <v>RSDSH_Att</v>
      </c>
      <c r="H69" s="78" t="str">
        <f t="shared" si="37"/>
        <v>RSDSH_Att</v>
      </c>
      <c r="I69" s="77">
        <v>1</v>
      </c>
      <c r="J69" s="79">
        <f t="shared" si="42"/>
        <v>-1.15E-2</v>
      </c>
      <c r="K69" s="80">
        <f t="shared" si="42"/>
        <v>-1.3224999999999999E-2</v>
      </c>
      <c r="L69" s="80">
        <f t="shared" si="42"/>
        <v>-2.6600198804687482E-2</v>
      </c>
      <c r="M69" s="80">
        <f t="shared" si="42"/>
        <v>-5.3502501054737056E-2</v>
      </c>
      <c r="N69" s="80">
        <f t="shared" si="42"/>
        <v>-0.87565068412849112</v>
      </c>
      <c r="O69" s="80">
        <f t="shared" si="42"/>
        <v>-0.9</v>
      </c>
      <c r="P69" s="79">
        <v>0</v>
      </c>
      <c r="Q69" s="79">
        <v>5</v>
      </c>
      <c r="R69" s="79" t="s">
        <v>239</v>
      </c>
      <c r="Z69" s="84" t="s">
        <v>265</v>
      </c>
    </row>
    <row r="70" spans="1:26" s="23" customFormat="1" ht="15" x14ac:dyDescent="0.2">
      <c r="A70" s="23" t="s">
        <v>199</v>
      </c>
      <c r="B70" s="23" t="s">
        <v>223</v>
      </c>
      <c r="C70" s="26"/>
      <c r="D70" s="23" t="str">
        <f>IF(Z70="","UC-UP_"&amp;A8,"\I: DISABLED")</f>
        <v>\I: DISABLED</v>
      </c>
      <c r="E70" s="77" t="str">
        <f t="shared" ref="E70:E78" si="43">A70</f>
        <v>RSDETH</v>
      </c>
      <c r="F70" s="23" t="str">
        <f t="shared" ref="F70:F78" si="44">H70</f>
        <v>RSDSH_Att</v>
      </c>
      <c r="H70" s="23" t="str">
        <f t="shared" ref="H70:H78" si="45">B70</f>
        <v>RSDSH_Att</v>
      </c>
      <c r="I70" s="24">
        <v>1</v>
      </c>
      <c r="J70" s="34" t="str">
        <f t="shared" si="42"/>
        <v/>
      </c>
      <c r="K70" s="34" t="str">
        <f t="shared" si="42"/>
        <v/>
      </c>
      <c r="L70" s="34" t="str">
        <f t="shared" si="42"/>
        <v/>
      </c>
      <c r="M70" s="34" t="str">
        <f t="shared" si="42"/>
        <v/>
      </c>
      <c r="N70" s="34" t="str">
        <f t="shared" si="42"/>
        <v/>
      </c>
      <c r="O70" s="34" t="str">
        <f t="shared" si="42"/>
        <v/>
      </c>
      <c r="P70" s="24">
        <v>0</v>
      </c>
      <c r="Q70" s="24">
        <v>5</v>
      </c>
      <c r="R70" s="23" t="s">
        <v>240</v>
      </c>
      <c r="Z70" s="84" t="s">
        <v>265</v>
      </c>
    </row>
    <row r="71" spans="1:26" s="23" customFormat="1" ht="15" x14ac:dyDescent="0.2">
      <c r="A71" s="23" t="s">
        <v>200</v>
      </c>
      <c r="B71" s="23" t="s">
        <v>223</v>
      </c>
      <c r="C71" s="26"/>
      <c r="D71" s="23" t="str">
        <f>IF(Z71="","UC-UP_"&amp;A9,"\I: DISABLED")</f>
        <v>\I: DISABLED</v>
      </c>
      <c r="E71" s="23" t="str">
        <f t="shared" si="43"/>
        <v>RSDLPG</v>
      </c>
      <c r="F71" s="23" t="str">
        <f t="shared" si="44"/>
        <v>RSDSH_Att</v>
      </c>
      <c r="H71" s="23" t="str">
        <f t="shared" si="45"/>
        <v>RSDSH_Att</v>
      </c>
      <c r="I71" s="24">
        <v>1</v>
      </c>
      <c r="J71" s="34">
        <f t="shared" si="42"/>
        <v>-1.2824422145620854E-2</v>
      </c>
      <c r="K71" s="34">
        <f t="shared" si="42"/>
        <v>-1.4106864360182941E-2</v>
      </c>
      <c r="L71" s="34">
        <f t="shared" si="42"/>
        <v>-2.2719246120718239E-2</v>
      </c>
      <c r="M71" s="34">
        <f t="shared" si="42"/>
        <v>-3.6589573069877937E-2</v>
      </c>
      <c r="N71" s="34">
        <f t="shared" si="42"/>
        <v>-0.24615635097344951</v>
      </c>
      <c r="O71" s="34">
        <f t="shared" si="42"/>
        <v>-0.9</v>
      </c>
      <c r="P71" s="24">
        <v>0</v>
      </c>
      <c r="Q71" s="24">
        <v>5</v>
      </c>
      <c r="R71" s="23" t="s">
        <v>241</v>
      </c>
      <c r="Z71" s="84" t="s">
        <v>265</v>
      </c>
    </row>
    <row r="72" spans="1:26" s="23" customFormat="1" ht="15" x14ac:dyDescent="0.2">
      <c r="A72" s="23" t="s">
        <v>201</v>
      </c>
      <c r="B72" s="23" t="s">
        <v>223</v>
      </c>
      <c r="C72" s="26"/>
      <c r="D72" s="23" t="str">
        <f>IF(Z72="","UC-UP_"&amp;A11,"\I: DISABLED")</f>
        <v>\I: DISABLED</v>
      </c>
      <c r="E72" s="23" t="str">
        <f t="shared" si="43"/>
        <v>RSDELC</v>
      </c>
      <c r="F72" s="23" t="str">
        <f t="shared" si="44"/>
        <v>RSDSH_Att</v>
      </c>
      <c r="H72" s="23" t="str">
        <f t="shared" si="45"/>
        <v>RSDSH_Att</v>
      </c>
      <c r="I72" s="24">
        <v>1</v>
      </c>
      <c r="J72" s="34">
        <f t="shared" ref="J72:O73" si="46">IF(L11="","",-L11)</f>
        <v>-7.7691195848107866E-2</v>
      </c>
      <c r="K72" s="34">
        <f t="shared" si="46"/>
        <v>-8.5460315432918654E-2</v>
      </c>
      <c r="L72" s="34">
        <f t="shared" si="46"/>
        <v>-0.1376346926078699</v>
      </c>
      <c r="M72" s="34">
        <f t="shared" si="46"/>
        <v>-0.22166204879190057</v>
      </c>
      <c r="N72" s="34">
        <f t="shared" si="46"/>
        <v>-0.9</v>
      </c>
      <c r="O72" s="34">
        <f t="shared" si="46"/>
        <v>-0.9</v>
      </c>
      <c r="P72" s="24">
        <v>0</v>
      </c>
      <c r="Q72" s="24">
        <v>5</v>
      </c>
      <c r="R72" s="23" t="s">
        <v>243</v>
      </c>
      <c r="Z72" s="84" t="s">
        <v>265</v>
      </c>
    </row>
    <row r="73" spans="1:26" s="23" customFormat="1" ht="15" x14ac:dyDescent="0.2">
      <c r="A73" s="23" t="s">
        <v>202</v>
      </c>
      <c r="B73" s="23" t="s">
        <v>223</v>
      </c>
      <c r="C73" s="26"/>
      <c r="D73" s="23" t="str">
        <f>IF(Z73="","UC-UP_"&amp;A12,"\I: DISABLED")</f>
        <v>\I: DISABLED</v>
      </c>
      <c r="E73" s="23" t="str">
        <f t="shared" si="43"/>
        <v>RSDKER</v>
      </c>
      <c r="F73" s="23" t="str">
        <f t="shared" si="44"/>
        <v>RSDSH_Att</v>
      </c>
      <c r="H73" s="23" t="str">
        <f t="shared" si="45"/>
        <v>RSDSH_Att</v>
      </c>
      <c r="I73" s="24">
        <v>1</v>
      </c>
      <c r="J73" s="34">
        <f t="shared" si="46"/>
        <v>-0.31555131073670489</v>
      </c>
      <c r="K73" s="34">
        <f t="shared" si="46"/>
        <v>-0.34710644181037542</v>
      </c>
      <c r="L73" s="34">
        <f t="shared" si="46"/>
        <v>-0.55901839560002797</v>
      </c>
      <c r="M73" s="34">
        <f t="shared" si="46"/>
        <v>-0.9</v>
      </c>
      <c r="N73" s="34">
        <f t="shared" si="46"/>
        <v>-0.9</v>
      </c>
      <c r="O73" s="34">
        <f t="shared" si="46"/>
        <v>-0.9</v>
      </c>
      <c r="P73" s="24">
        <v>0</v>
      </c>
      <c r="Q73" s="24">
        <v>5</v>
      </c>
      <c r="R73" s="23" t="s">
        <v>244</v>
      </c>
      <c r="Z73" s="84" t="s">
        <v>265</v>
      </c>
    </row>
    <row r="74" spans="1:26" ht="15" x14ac:dyDescent="0.2">
      <c r="A74" s="23" t="s">
        <v>141</v>
      </c>
      <c r="B74" s="23" t="s">
        <v>223</v>
      </c>
      <c r="D74" s="23" t="str">
        <f>IF(Z74="","UC-UP_"&amp;A14,"\I: DISABLED")</f>
        <v>\I: DISABLED</v>
      </c>
      <c r="E74" s="23" t="str">
        <f t="shared" si="43"/>
        <v>RSDPEA</v>
      </c>
      <c r="F74" s="23" t="str">
        <f t="shared" si="44"/>
        <v>RSDSH_Att</v>
      </c>
      <c r="H74" s="23" t="str">
        <f t="shared" si="45"/>
        <v>RSDSH_Att</v>
      </c>
      <c r="I74" s="24">
        <v>1</v>
      </c>
      <c r="J74" s="34">
        <f t="shared" ref="J74:O78" si="47">IF(L14="","",-L14)</f>
        <v>-5.4695311690257389E-2</v>
      </c>
      <c r="K74" s="34">
        <f t="shared" si="47"/>
        <v>-6.0164842859283127E-2</v>
      </c>
      <c r="L74" s="34">
        <f t="shared" si="47"/>
        <v>-9.6896081073304122E-2</v>
      </c>
      <c r="M74" s="34">
        <f t="shared" si="47"/>
        <v>-0.15605210752936705</v>
      </c>
      <c r="N74" s="34">
        <f t="shared" si="47"/>
        <v>-0.9</v>
      </c>
      <c r="O74" s="34">
        <f t="shared" si="47"/>
        <v>-0.9</v>
      </c>
      <c r="P74" s="24">
        <v>0</v>
      </c>
      <c r="Q74" s="24">
        <v>5</v>
      </c>
      <c r="R74" s="23" t="s">
        <v>246</v>
      </c>
      <c r="Z74" s="84" t="s">
        <v>265</v>
      </c>
    </row>
    <row r="75" spans="1:26" ht="15" x14ac:dyDescent="0.2">
      <c r="A75" s="56" t="s">
        <v>170</v>
      </c>
      <c r="B75" s="23" t="s">
        <v>223</v>
      </c>
      <c r="D75" s="23" t="str">
        <f>IF(Z75="","UC-UP_"&amp;A15,"\I: DISABLED")</f>
        <v>\I: DISABLED</v>
      </c>
      <c r="E75" s="23"/>
      <c r="F75" s="23" t="str">
        <f t="shared" si="44"/>
        <v>RSDSH_Att</v>
      </c>
      <c r="H75" s="23" t="str">
        <f t="shared" si="45"/>
        <v>RSDSH_Att</v>
      </c>
      <c r="I75" s="24">
        <v>1</v>
      </c>
      <c r="J75" s="34">
        <f t="shared" si="47"/>
        <v>-7.0186614974086348E-2</v>
      </c>
      <c r="K75" s="34">
        <f t="shared" si="47"/>
        <v>-7.7205276471494985E-2</v>
      </c>
      <c r="L75" s="34">
        <f t="shared" si="47"/>
        <v>-0.12433986981010745</v>
      </c>
      <c r="M75" s="34">
        <f t="shared" si="47"/>
        <v>-0.20025060372787618</v>
      </c>
      <c r="N75" s="34">
        <f t="shared" si="47"/>
        <v>-0.9</v>
      </c>
      <c r="O75" s="34">
        <f t="shared" si="47"/>
        <v>-0.9</v>
      </c>
      <c r="P75" s="24">
        <v>0</v>
      </c>
      <c r="Q75" s="24">
        <v>5</v>
      </c>
      <c r="R75" s="23" t="s">
        <v>247</v>
      </c>
      <c r="Z75" s="84" t="s">
        <v>265</v>
      </c>
    </row>
    <row r="76" spans="1:26" ht="15" x14ac:dyDescent="0.2">
      <c r="A76" s="23" t="s">
        <v>142</v>
      </c>
      <c r="B76" s="23" t="s">
        <v>223</v>
      </c>
      <c r="D76" s="23" t="str">
        <f>IF(Z76="","UC-UP_"&amp;A16,"\I: DISABLED")</f>
        <v>\I: DISABLED</v>
      </c>
      <c r="E76" s="23" t="str">
        <f t="shared" si="43"/>
        <v>RSDWOO</v>
      </c>
      <c r="F76" s="23" t="str">
        <f t="shared" si="44"/>
        <v>RSDSH_Att</v>
      </c>
      <c r="H76" s="23" t="str">
        <f t="shared" si="45"/>
        <v>RSDSH_Att</v>
      </c>
      <c r="I76" s="24">
        <v>1</v>
      </c>
      <c r="J76" s="34">
        <f t="shared" si="47"/>
        <v>-7.5956721994508494E-3</v>
      </c>
      <c r="K76" s="34">
        <f t="shared" si="47"/>
        <v>-8.3552394193959351E-3</v>
      </c>
      <c r="L76" s="34">
        <f t="shared" si="47"/>
        <v>-1.3456196637331353E-2</v>
      </c>
      <c r="M76" s="34">
        <f t="shared" si="47"/>
        <v>-2.1671339246388522E-2</v>
      </c>
      <c r="N76" s="34">
        <f t="shared" si="47"/>
        <v>-0.14579393368189686</v>
      </c>
      <c r="O76" s="34">
        <f t="shared" si="47"/>
        <v>-0.9</v>
      </c>
      <c r="P76" s="24">
        <v>0</v>
      </c>
      <c r="Q76" s="24">
        <v>5</v>
      </c>
      <c r="R76" s="23" t="s">
        <v>248</v>
      </c>
      <c r="Z76" s="84" t="s">
        <v>265</v>
      </c>
    </row>
    <row r="77" spans="1:26" ht="15" x14ac:dyDescent="0.2">
      <c r="A77" s="23" t="s">
        <v>143</v>
      </c>
      <c r="B77" s="26" t="s">
        <v>223</v>
      </c>
      <c r="D77" s="23" t="str">
        <f>IF(Z77="","UC-UP_"&amp;A17,"\I: DISABLED")</f>
        <v>\I: DISABLED</v>
      </c>
      <c r="E77" s="23" t="str">
        <f t="shared" si="43"/>
        <v>RSDHET</v>
      </c>
      <c r="F77" s="23" t="str">
        <f t="shared" si="44"/>
        <v>RSDSH_Att</v>
      </c>
      <c r="H77" s="23" t="str">
        <f t="shared" si="45"/>
        <v>RSDSH_Att</v>
      </c>
      <c r="I77" s="24">
        <v>1</v>
      </c>
      <c r="J77" s="34">
        <f t="shared" si="47"/>
        <v>-1.3127370722496236E-3</v>
      </c>
      <c r="K77" s="34">
        <f t="shared" si="47"/>
        <v>-1.4440107794745861E-3</v>
      </c>
      <c r="L77" s="34">
        <f t="shared" si="47"/>
        <v>-2.3255938004516168E-3</v>
      </c>
      <c r="M77" s="34">
        <f t="shared" si="47"/>
        <v>-3.7453920715653341E-3</v>
      </c>
      <c r="N77" s="34">
        <f t="shared" si="47"/>
        <v>-2.5197124971660323E-2</v>
      </c>
      <c r="O77" s="34">
        <f t="shared" si="47"/>
        <v>-0.16951365696999587</v>
      </c>
      <c r="P77" s="24">
        <v>0</v>
      </c>
      <c r="Q77" s="24">
        <v>5</v>
      </c>
      <c r="R77" s="23" t="s">
        <v>249</v>
      </c>
      <c r="Z77" s="84" t="s">
        <v>265</v>
      </c>
    </row>
    <row r="78" spans="1:26" ht="15.75" thickBot="1" x14ac:dyDescent="0.25">
      <c r="A78" s="53" t="s">
        <v>144</v>
      </c>
      <c r="B78" s="53" t="s">
        <v>223</v>
      </c>
      <c r="C78" s="58"/>
      <c r="D78" s="53" t="str">
        <f>IF(Z78="","UC-UP_"&amp;A18,"\I: DISABLED")</f>
        <v>\I: DISABLED</v>
      </c>
      <c r="E78" s="53" t="str">
        <f t="shared" si="43"/>
        <v>RSDGEO</v>
      </c>
      <c r="F78" s="53" t="str">
        <f t="shared" si="44"/>
        <v>RSDSH_Att</v>
      </c>
      <c r="G78" s="58"/>
      <c r="H78" s="53" t="str">
        <f t="shared" si="45"/>
        <v>RSDSH_Att</v>
      </c>
      <c r="I78" s="54">
        <v>1</v>
      </c>
      <c r="J78" s="59" t="str">
        <f t="shared" si="47"/>
        <v/>
      </c>
      <c r="K78" s="59" t="str">
        <f t="shared" si="47"/>
        <v/>
      </c>
      <c r="L78" s="59" t="str">
        <f t="shared" si="47"/>
        <v/>
      </c>
      <c r="M78" s="59" t="str">
        <f t="shared" si="47"/>
        <v/>
      </c>
      <c r="N78" s="59" t="str">
        <f t="shared" si="47"/>
        <v/>
      </c>
      <c r="O78" s="59" t="str">
        <f t="shared" si="47"/>
        <v/>
      </c>
      <c r="P78" s="54">
        <v>0</v>
      </c>
      <c r="Q78" s="54">
        <v>5</v>
      </c>
      <c r="R78" s="53" t="s">
        <v>250</v>
      </c>
      <c r="S78" s="58"/>
      <c r="T78" s="58"/>
      <c r="U78" s="58"/>
      <c r="V78" s="58"/>
      <c r="W78" s="58"/>
      <c r="X78" s="58"/>
      <c r="Y78" s="58"/>
      <c r="Z78" s="114" t="s">
        <v>265</v>
      </c>
    </row>
    <row r="79" spans="1:26" ht="15" x14ac:dyDescent="0.2">
      <c r="A79" s="26"/>
      <c r="B79" s="26"/>
      <c r="C79" s="93"/>
      <c r="D79" s="26"/>
      <c r="E79" s="26"/>
      <c r="F79" s="26"/>
      <c r="G79" s="93"/>
      <c r="H79" s="26"/>
      <c r="I79" s="63"/>
      <c r="J79" s="33"/>
      <c r="K79" s="33"/>
      <c r="L79" s="33"/>
      <c r="M79" s="33"/>
      <c r="N79" s="33"/>
      <c r="O79" s="33"/>
      <c r="P79" s="63"/>
      <c r="Q79" s="63"/>
      <c r="R79" s="26"/>
      <c r="S79" s="93"/>
      <c r="T79" s="93"/>
      <c r="U79" s="93"/>
    </row>
    <row r="80" spans="1:26" ht="15" x14ac:dyDescent="0.2">
      <c r="A80" s="26"/>
      <c r="B80" s="26"/>
      <c r="D80" s="23"/>
      <c r="E80" s="26"/>
      <c r="F80" s="26"/>
      <c r="G80" s="93"/>
      <c r="H80" s="26"/>
      <c r="I80" s="63"/>
      <c r="J80" s="33"/>
      <c r="K80" s="33"/>
      <c r="L80" s="33"/>
      <c r="M80" s="33"/>
      <c r="N80" s="33"/>
      <c r="O80" s="33"/>
      <c r="P80" s="63"/>
      <c r="Q80" s="63"/>
      <c r="R80" s="26"/>
      <c r="S80" s="93"/>
      <c r="T80" s="93"/>
      <c r="U80" s="93"/>
    </row>
    <row r="81" spans="11:16" ht="15" x14ac:dyDescent="0.2">
      <c r="K81" s="34" t="str">
        <f t="shared" ref="K81" si="48">IF(L34="","",-L34)</f>
        <v/>
      </c>
      <c r="L81" s="34" t="str">
        <f t="shared" ref="L81:P81" si="49">IF(M34="","",-M34)</f>
        <v/>
      </c>
      <c r="M81" s="34" t="str">
        <f t="shared" si="49"/>
        <v/>
      </c>
      <c r="N81" s="34" t="str">
        <f t="shared" si="49"/>
        <v/>
      </c>
      <c r="O81" s="34" t="str">
        <f t="shared" si="49"/>
        <v/>
      </c>
      <c r="P81" s="34" t="str">
        <f t="shared" si="49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F47 D46:D58 E56:E58 D59:E60 D64:E80">
    <cfRule type="containsText" dxfId="13" priority="15" operator="containsText" text="\I: DISABLED">
      <formula>NOT(ISERROR(SEARCH("\I: DISABLED",D46)))</formula>
    </cfRule>
  </conditionalFormatting>
  <conditionalFormatting sqref="F69">
    <cfRule type="containsText" dxfId="12" priority="13" operator="containsText" text="\I: DISABLED">
      <formula>NOT(ISERROR(SEARCH("\I: DISABLED",F69)))</formula>
    </cfRule>
  </conditionalFormatting>
  <conditionalFormatting sqref="D68">
    <cfRule type="containsText" dxfId="11" priority="9" operator="containsText" text="\I: DISABLED">
      <formula>NOT(ISERROR(SEARCH("\I: DISABLED",D68)))</formula>
    </cfRule>
  </conditionalFormatting>
  <conditionalFormatting sqref="E68 E46:E54">
    <cfRule type="containsText" dxfId="10" priority="5" operator="containsText" text="\I: DISABLED">
      <formula>NOT(ISERROR(SEARCH("\I: DISABLED",E46)))</formula>
    </cfRule>
  </conditionalFormatting>
  <conditionalFormatting sqref="D66">
    <cfRule type="containsText" dxfId="9" priority="1" operator="containsText" text="\I: DISABLED">
      <formula>NOT(ISERROR(SEARCH("\I: DISABLED",D66)))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9389629810485"/>
  </sheetPr>
  <dimension ref="A1:AF103"/>
  <sheetViews>
    <sheetView topLeftCell="A33" zoomScale="60" zoomScaleNormal="60" workbookViewId="0">
      <selection activeCell="AD76" sqref="AD76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4.1406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7.42578125" style="38" customWidth="1"/>
    <col min="26" max="26" width="18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2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2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2" ht="21" customHeight="1" x14ac:dyDescent="0.2">
      <c r="A3" s="41" t="s">
        <v>197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1" t="s">
        <v>134</v>
      </c>
      <c r="T3" s="151"/>
      <c r="U3" s="151"/>
      <c r="V3" s="151"/>
      <c r="Z3" s="151" t="s">
        <v>401</v>
      </c>
      <c r="AA3" s="151"/>
      <c r="AB3" s="151"/>
      <c r="AC3" s="151"/>
      <c r="AD3" s="151"/>
      <c r="AE3" s="151"/>
      <c r="AF3" s="151"/>
    </row>
    <row r="4" spans="1:32" ht="15.75" thickBot="1" x14ac:dyDescent="0.25">
      <c r="A4" s="43" t="s">
        <v>32</v>
      </c>
      <c r="B4" s="43"/>
      <c r="C4" s="26"/>
      <c r="D4" s="44" t="s">
        <v>37</v>
      </c>
      <c r="E4" s="152" t="s">
        <v>38</v>
      </c>
      <c r="F4" s="153"/>
      <c r="G4" s="153"/>
      <c r="H4" s="153"/>
      <c r="I4" s="153"/>
      <c r="J4" s="153"/>
      <c r="K4" s="23"/>
      <c r="L4" s="57" t="s">
        <v>39</v>
      </c>
      <c r="M4" s="57"/>
      <c r="N4" s="57"/>
      <c r="O4" s="57"/>
      <c r="P4" s="57"/>
      <c r="S4" s="50">
        <v>0.1</v>
      </c>
      <c r="Z4" s="50">
        <v>0.15</v>
      </c>
    </row>
    <row r="5" spans="1:32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32" ht="15.75" thickBot="1" x14ac:dyDescent="0.25">
      <c r="A6" s="30" t="s">
        <v>98</v>
      </c>
      <c r="B6" s="30" t="s">
        <v>131</v>
      </c>
      <c r="C6" s="23"/>
      <c r="D6" s="52">
        <f>SUMIF(SharesElab!$B$2:$B$79,Det_RSD_share!$A6,SharesElab!C$2:C$79)+D15*Z8</f>
        <v>7.0709690719927165E-2</v>
      </c>
      <c r="E6" s="46">
        <f>IF($D6=0,"",MAX($D6*(1-$S$4)^($E$5-$D$5),S6))</f>
        <v>6.3638721647934451E-2</v>
      </c>
      <c r="F6" s="46">
        <f>IF($D6=0,"",MAX($D6*(1-$S$4)^($F$5-$D$5),S6))</f>
        <v>5.7274849483141009E-2</v>
      </c>
      <c r="G6" s="46">
        <f>IF($D6=0,"",MAX($D6*(1-$S$4)^($G$5-$D$5),S6))</f>
        <v>3.3820225871299944E-2</v>
      </c>
      <c r="H6" s="46">
        <f>IF($D6=0,"",MAX($D6*(1-$S$4)^($H$5-$D$5),S6))</f>
        <v>1.997050517474391E-2</v>
      </c>
      <c r="I6" s="46">
        <f>IF($D6=0,"",MAX($D6*(1-$S$4)^($I$5-$D$5),S6))</f>
        <v>2.4279472096290192E-3</v>
      </c>
      <c r="J6" s="46">
        <f>IF($D6=0,"",MAX($D6*(1-$S$4)^($J$5-$D$5),S6))</f>
        <v>2.9518169926920406E-4</v>
      </c>
      <c r="K6" s="23"/>
      <c r="L6" s="47">
        <f>IF($D6=0,"",MIN($D6*(1+$S$4)^($L$5-$D$5),T6))</f>
        <v>7.4952272163122793E-2</v>
      </c>
      <c r="M6" s="47">
        <f>IF($D6=0,"",MIN($D6*(1+$S$4)^($M$5-$D$5),T6))</f>
        <v>7.4952272163122793E-2</v>
      </c>
      <c r="N6" s="47">
        <f>IF($D6=0,"",MIN($D6*(1+$S$4)^($N$5-$D$5),T6))</f>
        <v>7.4952272163122793E-2</v>
      </c>
      <c r="O6" s="47">
        <f>IF($D6=0,"",MIN($D6*(1+$S$4)^($O$5-$D$5),T6))</f>
        <v>7.4952272163122793E-2</v>
      </c>
      <c r="P6" s="47">
        <f>IF($D6=0,"",MIN($D6*(1+$S$4)^($P$5-$D$5),T6))</f>
        <v>7.4952272163122793E-2</v>
      </c>
      <c r="Q6" s="47">
        <f>IF($D6=0,"",MIN($D6*(1+$S$4)^($Q$5-$D$5),T6))</f>
        <v>7.4952272163122793E-2</v>
      </c>
      <c r="S6" s="81">
        <v>0</v>
      </c>
      <c r="T6" s="81">
        <f>D6*Z14</f>
        <v>7.4952272163122793E-2</v>
      </c>
    </row>
    <row r="7" spans="1:32" ht="15.75" thickBot="1" x14ac:dyDescent="0.25">
      <c r="A7" s="49" t="s">
        <v>99</v>
      </c>
      <c r="B7" s="49" t="s">
        <v>132</v>
      </c>
      <c r="C7" s="23"/>
      <c r="D7" s="52">
        <f>SUMIF(SharesElab!$B$2:$B$79,Det_RSD_share!$A7,SharesElab!C$2:C$79)</f>
        <v>0</v>
      </c>
      <c r="E7" s="46"/>
      <c r="F7" s="46"/>
      <c r="G7" s="46" t="str">
        <f t="shared" ref="G7:G18" si="0">IF($D7=0,"",MAX($D7*(1-$S$4)^($G$5-$D$5),S7))</f>
        <v/>
      </c>
      <c r="H7" s="46" t="str">
        <f t="shared" ref="H7:H18" si="1">IF($D7=0,"",MAX($D7*(1-$S$4)^($H$5-$D$5),S7))</f>
        <v/>
      </c>
      <c r="I7" s="46" t="str">
        <f t="shared" ref="I7:I18" si="2">IF($D7=0,"",MAX($D7*(1-$S$4)^($I$5-$D$5),S7))</f>
        <v/>
      </c>
      <c r="J7" s="46" t="str">
        <f t="shared" ref="J7:J18" si="3">IF($D7=0,"",MAX($D7*(1-$S$4)^($J$5-$D$5),S7))</f>
        <v/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54" t="s">
        <v>260</v>
      </c>
      <c r="Z7" s="154"/>
    </row>
    <row r="8" spans="1:32" ht="15.75" thickBot="1" x14ac:dyDescent="0.25">
      <c r="A8" s="49" t="s">
        <v>100</v>
      </c>
      <c r="B8" s="49" t="s">
        <v>133</v>
      </c>
      <c r="C8" s="23"/>
      <c r="D8" s="52">
        <f>SUMIF(SharesElab!$B$2:$B$79,Det_RSD_share!$A8,SharesElab!C$2:C$79)</f>
        <v>0</v>
      </c>
      <c r="E8" s="46" t="str">
        <f t="shared" ref="E8:E18" si="4">IF($D8=0,"",MAX($D8*(1-$S$4)^($E$5-$D$5),S8))</f>
        <v/>
      </c>
      <c r="F8" s="46" t="str">
        <f t="shared" ref="F8:F18" si="5">IF($D8=0,"",MAX($D8*(1-$S$4)^($F$5-$D$5),S8))</f>
        <v/>
      </c>
      <c r="G8" s="46" t="str">
        <f t="shared" si="0"/>
        <v/>
      </c>
      <c r="H8" s="46" t="str">
        <f t="shared" si="1"/>
        <v/>
      </c>
      <c r="I8" s="46" t="str">
        <f t="shared" si="2"/>
        <v/>
      </c>
      <c r="J8" s="46" t="str">
        <f t="shared" si="3"/>
        <v/>
      </c>
      <c r="K8" s="23"/>
      <c r="L8" s="47" t="str">
        <f t="shared" ref="L8:L18" si="6">IF($D8=0,"",MIN($D8*(1+$S$4)^($L$5-$D$5),T8))</f>
        <v/>
      </c>
      <c r="M8" s="47" t="str">
        <f t="shared" ref="M8:M18" si="7">IF($D8=0,"",MIN($D8*(1+$S$4)^($M$5-$D$5),T8))</f>
        <v/>
      </c>
      <c r="N8" s="47" t="str">
        <f t="shared" ref="N8:N18" si="8">IF($D8=0,"",MIN($D8*(1+$S$4)^($N$5-$D$5),T8))</f>
        <v/>
      </c>
      <c r="O8" s="47" t="str">
        <f t="shared" ref="O8:O18" si="9">IF($D8=0,"",MIN($D8*(1+$S$4)^($O$5-$D$5),T8))</f>
        <v/>
      </c>
      <c r="P8" s="47" t="str">
        <f t="shared" ref="P8:P18" si="10">IF($D8=0,"",MIN($D8*(1+$S$4)^($P$5-$D$5),T8))</f>
        <v/>
      </c>
      <c r="Q8" s="47" t="str">
        <f t="shared" ref="Q8" si="11">IF($D8=0,"",MIN($D8*(1+$S$4)^($Q$5-$D$5),T8))</f>
        <v/>
      </c>
      <c r="S8" s="81">
        <v>0</v>
      </c>
      <c r="T8" s="81">
        <v>0.9</v>
      </c>
      <c r="Y8" s="76" t="s">
        <v>258</v>
      </c>
      <c r="Z8" s="83">
        <v>0.19400000000000001</v>
      </c>
    </row>
    <row r="9" spans="1:32" ht="15.75" thickBot="1" x14ac:dyDescent="0.25">
      <c r="A9" s="49" t="s">
        <v>101</v>
      </c>
      <c r="B9" s="49" t="s">
        <v>123</v>
      </c>
      <c r="C9" s="23"/>
      <c r="D9" s="52">
        <f>SUMIF(SharesElab!$B$2:$B$79,Det_RSD_share!$A9,SharesElab!C$2:C$79)</f>
        <v>2.7579504163319321E-2</v>
      </c>
      <c r="E9" s="46">
        <f t="shared" si="4"/>
        <v>2.4821553746987388E-2</v>
      </c>
      <c r="F9" s="46">
        <f t="shared" si="5"/>
        <v>2.2339398372288651E-2</v>
      </c>
      <c r="G9" s="46">
        <f t="shared" si="0"/>
        <v>1.3191191344852729E-2</v>
      </c>
      <c r="H9" s="46">
        <f t="shared" si="1"/>
        <v>7.78926657722209E-3</v>
      </c>
      <c r="I9" s="46">
        <f t="shared" si="2"/>
        <v>9.4699297217279682E-4</v>
      </c>
      <c r="J9" s="46">
        <f t="shared" si="3"/>
        <v>1.1513223747754884E-4</v>
      </c>
      <c r="K9" s="23"/>
      <c r="L9" s="47">
        <f t="shared" si="6"/>
        <v>3.0337454579651257E-2</v>
      </c>
      <c r="M9" s="47">
        <f t="shared" si="7"/>
        <v>3.3371200037616386E-2</v>
      </c>
      <c r="N9" s="47">
        <f t="shared" si="8"/>
        <v>5.3744651372581588E-2</v>
      </c>
      <c r="O9" s="47">
        <f t="shared" si="9"/>
        <v>8.6556298482056385E-2</v>
      </c>
      <c r="P9" s="47">
        <f t="shared" si="10"/>
        <v>0.58230749365184664</v>
      </c>
      <c r="Q9" s="47">
        <f t="shared" ref="Q9:Q18" si="12">IF($D9=0,"",MIN($D9*(1+$S$4)^($Q$5-$D$5),T9))</f>
        <v>0.9</v>
      </c>
      <c r="S9" s="81">
        <v>0</v>
      </c>
      <c r="T9" s="81">
        <v>0.9</v>
      </c>
      <c r="Y9" s="76" t="s">
        <v>259</v>
      </c>
      <c r="Z9" s="83">
        <v>0.74399999999999999</v>
      </c>
    </row>
    <row r="10" spans="1:32" ht="15.75" thickBot="1" x14ac:dyDescent="0.25">
      <c r="A10" s="49" t="s">
        <v>102</v>
      </c>
      <c r="B10" s="49" t="s">
        <v>34</v>
      </c>
      <c r="C10" s="23"/>
      <c r="D10" s="52">
        <f>SUMIF(SharesElab!$B$2:$B$79,Det_RSD_share!$A10,SharesElab!C$2:C$79)</f>
        <v>3.7993096690112763E-2</v>
      </c>
      <c r="E10" s="46">
        <f t="shared" si="4"/>
        <v>3.4193787021101485E-2</v>
      </c>
      <c r="F10" s="46">
        <f t="shared" si="5"/>
        <v>3.077440831899134E-2</v>
      </c>
      <c r="G10" s="46">
        <f t="shared" si="0"/>
        <v>1.8171980368281201E-2</v>
      </c>
      <c r="H10" s="46">
        <f t="shared" si="1"/>
        <v>1.0730372687666368E-2</v>
      </c>
      <c r="I10" s="46">
        <f t="shared" si="2"/>
        <v>1.304562813876494E-3</v>
      </c>
      <c r="J10" s="46">
        <f t="shared" si="3"/>
        <v>1.5860438261436382E-4</v>
      </c>
      <c r="K10" s="23"/>
      <c r="L10" s="47">
        <f t="shared" si="6"/>
        <v>4.179240635912404E-2</v>
      </c>
      <c r="M10" s="47">
        <f t="shared" si="7"/>
        <v>4.5971646995036447E-2</v>
      </c>
      <c r="N10" s="47">
        <f t="shared" si="8"/>
        <v>7.4037797201976188E-2</v>
      </c>
      <c r="O10" s="47">
        <f t="shared" si="9"/>
        <v>0.1192386127717547</v>
      </c>
      <c r="P10" s="47">
        <f t="shared" si="10"/>
        <v>0.3799309669011276</v>
      </c>
      <c r="Q10" s="47">
        <f t="shared" si="12"/>
        <v>0.3799309669011276</v>
      </c>
      <c r="S10" s="81">
        <v>0</v>
      </c>
      <c r="T10" s="81">
        <f>D10*$Z$13</f>
        <v>0.3799309669011276</v>
      </c>
      <c r="Y10" s="76" t="s">
        <v>262</v>
      </c>
      <c r="Z10" s="83">
        <v>6.2E-2</v>
      </c>
    </row>
    <row r="11" spans="1:32" ht="15.75" thickBot="1" x14ac:dyDescent="0.25">
      <c r="A11" s="49" t="s">
        <v>103</v>
      </c>
      <c r="B11" s="49" t="s">
        <v>34</v>
      </c>
      <c r="C11" s="23"/>
      <c r="D11" s="52">
        <f>SUMIF(SharesElab!$B$2:$B$79,Det_RSD_share!$A11,SharesElab!C$2:C$79)</f>
        <v>4.9125175513760867E-2</v>
      </c>
      <c r="E11" s="46">
        <f t="shared" si="4"/>
        <v>4.4212657962384778E-2</v>
      </c>
      <c r="F11" s="46">
        <f t="shared" si="5"/>
        <v>3.9791392166146307E-2</v>
      </c>
      <c r="G11" s="46">
        <f t="shared" si="0"/>
        <v>2.3496419160187736E-2</v>
      </c>
      <c r="H11" s="46">
        <f t="shared" si="1"/>
        <v>1.387440054989926E-2</v>
      </c>
      <c r="I11" s="46">
        <f t="shared" si="2"/>
        <v>1.6868032033063086E-3</v>
      </c>
      <c r="J11" s="46">
        <f t="shared" si="3"/>
        <v>2.0507589041063713E-4</v>
      </c>
      <c r="K11" s="23"/>
      <c r="L11" s="47">
        <f t="shared" si="6"/>
        <v>5.4037693065136956E-2</v>
      </c>
      <c r="M11" s="47">
        <f t="shared" si="7"/>
        <v>5.9441462371650655E-2</v>
      </c>
      <c r="N11" s="47">
        <f t="shared" si="8"/>
        <v>9.5731069564167146E-2</v>
      </c>
      <c r="O11" s="47">
        <f t="shared" si="9"/>
        <v>0.15417584484378685</v>
      </c>
      <c r="P11" s="47">
        <f t="shared" si="10"/>
        <v>0.9</v>
      </c>
      <c r="Q11" s="47">
        <f t="shared" si="12"/>
        <v>0.9</v>
      </c>
      <c r="S11" s="90">
        <f>S10</f>
        <v>0</v>
      </c>
      <c r="T11" s="90">
        <v>0.9</v>
      </c>
    </row>
    <row r="12" spans="1:32" ht="15.75" thickBot="1" x14ac:dyDescent="0.25">
      <c r="A12" s="49" t="s">
        <v>104</v>
      </c>
      <c r="B12" s="49" t="s">
        <v>124</v>
      </c>
      <c r="C12" s="23"/>
      <c r="D12" s="52">
        <f>SUMIF(SharesElab!$B$2:$B$79,Det_RSD_share!$A12,SharesElab!C$2:C$79)</f>
        <v>0.60455681759190572</v>
      </c>
      <c r="E12" s="46">
        <f t="shared" si="4"/>
        <v>0.54410113583271513</v>
      </c>
      <c r="F12" s="46">
        <f t="shared" si="5"/>
        <v>0.48969102224944366</v>
      </c>
      <c r="G12" s="46">
        <f t="shared" si="0"/>
        <v>0.28915765172807406</v>
      </c>
      <c r="H12" s="46">
        <f t="shared" si="1"/>
        <v>0.17074470176891049</v>
      </c>
      <c r="I12" s="46">
        <f t="shared" si="2"/>
        <v>2.0758569630128617E-2</v>
      </c>
      <c r="J12" s="46">
        <f t="shared" si="3"/>
        <v>2.5237574497164309E-3</v>
      </c>
      <c r="K12" s="23"/>
      <c r="L12" s="47">
        <f t="shared" si="6"/>
        <v>0.6650124993510963</v>
      </c>
      <c r="M12" s="47">
        <f t="shared" si="7"/>
        <v>0.73151374928620605</v>
      </c>
      <c r="N12" s="47">
        <f t="shared" si="8"/>
        <v>0.9</v>
      </c>
      <c r="O12" s="47">
        <f t="shared" si="9"/>
        <v>0.9</v>
      </c>
      <c r="P12" s="47">
        <f t="shared" si="10"/>
        <v>0.9</v>
      </c>
      <c r="Q12" s="47">
        <f t="shared" si="12"/>
        <v>0.9</v>
      </c>
      <c r="S12" s="81">
        <v>0</v>
      </c>
      <c r="T12" s="81">
        <v>0.9</v>
      </c>
      <c r="Y12" s="154" t="s">
        <v>398</v>
      </c>
      <c r="Z12" s="154"/>
    </row>
    <row r="13" spans="1:32" ht="15.75" thickBot="1" x14ac:dyDescent="0.25">
      <c r="A13" s="49" t="s">
        <v>105</v>
      </c>
      <c r="B13" s="49" t="s">
        <v>125</v>
      </c>
      <c r="C13" s="23"/>
      <c r="D13" s="52">
        <f>SUMIF(SharesElab!$B$2:$B$79,Det_RSD_share!$A13,SharesElab!C$2:C$79)</f>
        <v>0.10839173350262703</v>
      </c>
      <c r="E13" s="46">
        <f t="shared" si="4"/>
        <v>9.7552560152364326E-2</v>
      </c>
      <c r="F13" s="46">
        <f t="shared" si="5"/>
        <v>8.7797304137127899E-2</v>
      </c>
      <c r="G13" s="46">
        <f t="shared" si="0"/>
        <v>5.1843430119932664E-2</v>
      </c>
      <c r="H13" s="46">
        <f t="shared" si="1"/>
        <v>3.0613027051519047E-2</v>
      </c>
      <c r="I13" s="46">
        <f t="shared" si="2"/>
        <v>3.7218294158142887E-3</v>
      </c>
      <c r="J13" s="46">
        <f t="shared" si="3"/>
        <v>4.524875693314745E-4</v>
      </c>
      <c r="K13" s="23"/>
      <c r="L13" s="47">
        <f t="shared" si="6"/>
        <v>0.11923090685288974</v>
      </c>
      <c r="M13" s="47">
        <f t="shared" si="7"/>
        <v>0.13115399753817872</v>
      </c>
      <c r="N13" s="47">
        <f t="shared" si="8"/>
        <v>0.18452567559914534</v>
      </c>
      <c r="O13" s="47">
        <f t="shared" si="9"/>
        <v>0.18452567559914534</v>
      </c>
      <c r="P13" s="47">
        <f t="shared" si="10"/>
        <v>0.18452567559914534</v>
      </c>
      <c r="Q13" s="47">
        <f t="shared" si="12"/>
        <v>0.18452567559914534</v>
      </c>
      <c r="S13" s="81">
        <v>0</v>
      </c>
      <c r="T13" s="146">
        <f>(RSDCK_share!S38*D13*2+RSDCK_share!S39*RSDCK_share!Z15)/SUM(RSDCK_share!S38:S39)</f>
        <v>0.18452567559914534</v>
      </c>
      <c r="Y13" s="76" t="s">
        <v>397</v>
      </c>
      <c r="Z13" s="108">
        <v>10</v>
      </c>
    </row>
    <row r="14" spans="1:32" ht="15.75" thickBot="1" x14ac:dyDescent="0.25">
      <c r="A14" s="49" t="s">
        <v>106</v>
      </c>
      <c r="B14" s="49" t="s">
        <v>126</v>
      </c>
      <c r="C14" s="23"/>
      <c r="D14" s="52">
        <f>SUMIF(SharesElab!$B$2:$B$79,Det_RSD_share!$A14,SharesElab!C$2:C$79)+D15*Z9</f>
        <v>8.4094351909718451E-2</v>
      </c>
      <c r="E14" s="46">
        <f t="shared" si="4"/>
        <v>7.5684916718746609E-2</v>
      </c>
      <c r="F14" s="46">
        <f t="shared" si="5"/>
        <v>6.8116425046871945E-2</v>
      </c>
      <c r="G14" s="46">
        <f t="shared" si="0"/>
        <v>4.0222067825927424E-2</v>
      </c>
      <c r="H14" s="46">
        <f t="shared" si="1"/>
        <v>2.3750728830531892E-2</v>
      </c>
      <c r="I14" s="46">
        <f t="shared" si="2"/>
        <v>2.8875341553038546E-3</v>
      </c>
      <c r="J14" s="46">
        <f t="shared" si="3"/>
        <v>3.5105674261784833E-4</v>
      </c>
      <c r="K14" s="23"/>
      <c r="L14" s="47">
        <f t="shared" si="6"/>
        <v>9.2503787100690307E-2</v>
      </c>
      <c r="M14" s="47">
        <f t="shared" si="7"/>
        <v>0.10175416581075934</v>
      </c>
      <c r="N14" s="47">
        <f t="shared" si="8"/>
        <v>0.16387610157988611</v>
      </c>
      <c r="O14" s="47">
        <f t="shared" si="9"/>
        <v>0.26392410035542241</v>
      </c>
      <c r="P14" s="47">
        <f t="shared" si="10"/>
        <v>0.9</v>
      </c>
      <c r="Q14" s="47">
        <f t="shared" si="12"/>
        <v>0.9</v>
      </c>
      <c r="S14" s="81">
        <v>0</v>
      </c>
      <c r="T14" s="81">
        <v>0.9</v>
      </c>
      <c r="Y14" s="76" t="s">
        <v>258</v>
      </c>
      <c r="Z14" s="111">
        <v>1.06</v>
      </c>
    </row>
    <row r="15" spans="1:32" ht="15.75" thickBot="1" x14ac:dyDescent="0.25">
      <c r="A15" s="49" t="s">
        <v>107</v>
      </c>
      <c r="B15" s="49" t="s">
        <v>127</v>
      </c>
      <c r="C15" s="23"/>
      <c r="D15" s="96">
        <f>SUMIF(SharesElab!$B$2:$B$79,Det_RSD_share!$A15,SharesElab!C$2:C$79)</f>
        <v>0.10611296315174991</v>
      </c>
      <c r="E15" s="46">
        <f t="shared" si="4"/>
        <v>9.5501666836574919E-2</v>
      </c>
      <c r="F15" s="46">
        <f t="shared" si="5"/>
        <v>8.5951500152917429E-2</v>
      </c>
      <c r="G15" s="46">
        <f t="shared" si="0"/>
        <v>5.0753501325296227E-2</v>
      </c>
      <c r="H15" s="46">
        <f t="shared" si="1"/>
        <v>2.9969434997574176E-2</v>
      </c>
      <c r="I15" s="46">
        <f t="shared" si="2"/>
        <v>3.6435836469745982E-3</v>
      </c>
      <c r="J15" s="46">
        <f t="shared" si="3"/>
        <v>4.4297471052007789E-4</v>
      </c>
      <c r="K15" s="23"/>
      <c r="L15" s="47">
        <f t="shared" si="6"/>
        <v>0.11672425946692491</v>
      </c>
      <c r="M15" s="47">
        <f t="shared" si="7"/>
        <v>0.1283966854136174</v>
      </c>
      <c r="N15" s="47">
        <f t="shared" si="8"/>
        <v>0.20678414582548507</v>
      </c>
      <c r="O15" s="47">
        <f t="shared" si="9"/>
        <v>0.33302793469340203</v>
      </c>
      <c r="P15" s="47">
        <f t="shared" si="10"/>
        <v>0.9</v>
      </c>
      <c r="Q15" s="47">
        <f t="shared" si="12"/>
        <v>0.9</v>
      </c>
      <c r="S15" s="81">
        <v>0</v>
      </c>
      <c r="T15" s="81">
        <v>0.9</v>
      </c>
      <c r="Y15" s="154" t="s">
        <v>399</v>
      </c>
      <c r="Z15" s="154"/>
    </row>
    <row r="16" spans="1:32" ht="15.75" thickBot="1" x14ac:dyDescent="0.25">
      <c r="A16" s="49" t="s">
        <v>108</v>
      </c>
      <c r="B16" s="49" t="s">
        <v>128</v>
      </c>
      <c r="C16" s="23"/>
      <c r="D16" s="52">
        <f>SUMIF(SharesElab!$B$2:$B$79,Det_RSD_share!$A16,SharesElab!C$2:C$79)+D15*Z10</f>
        <v>1.5013381500553409E-2</v>
      </c>
      <c r="E16" s="46">
        <f t="shared" si="4"/>
        <v>1.3512043350498068E-2</v>
      </c>
      <c r="F16" s="46">
        <f t="shared" si="5"/>
        <v>1.2160839015448262E-2</v>
      </c>
      <c r="G16" s="46">
        <f t="shared" si="0"/>
        <v>7.1808538302320455E-3</v>
      </c>
      <c r="H16" s="46">
        <f t="shared" si="1"/>
        <v>4.2402223782137217E-3</v>
      </c>
      <c r="I16" s="46">
        <f t="shared" si="2"/>
        <v>5.1551205146329237E-4</v>
      </c>
      <c r="J16" s="46">
        <f t="shared" si="3"/>
        <v>6.2674230618028543E-5</v>
      </c>
      <c r="K16" s="23"/>
      <c r="L16" s="47">
        <f t="shared" si="6"/>
        <v>1.6514719650608752E-2</v>
      </c>
      <c r="M16" s="47">
        <f t="shared" si="7"/>
        <v>1.8166191615669628E-2</v>
      </c>
      <c r="N16" s="47">
        <f t="shared" si="8"/>
        <v>2.9256833258952106E-2</v>
      </c>
      <c r="O16" s="47">
        <f t="shared" si="9"/>
        <v>4.7118422531874968E-2</v>
      </c>
      <c r="P16" s="47">
        <f t="shared" si="10"/>
        <v>0.31698918519549146</v>
      </c>
      <c r="Q16" s="47">
        <f t="shared" si="12"/>
        <v>0.9</v>
      </c>
      <c r="S16" s="81">
        <v>0</v>
      </c>
      <c r="T16" s="81">
        <v>0.9</v>
      </c>
      <c r="Y16" s="76" t="s">
        <v>400</v>
      </c>
      <c r="Z16" s="109">
        <v>0.01</v>
      </c>
    </row>
    <row r="17" spans="1:22" ht="15.75" thickBot="1" x14ac:dyDescent="0.25">
      <c r="A17" s="49" t="s">
        <v>109</v>
      </c>
      <c r="B17" s="49" t="s">
        <v>129</v>
      </c>
      <c r="C17" s="23"/>
      <c r="D17" s="52">
        <f>SUMIF(SharesElab!$B$2:$B$79,Det_RSD_share!$A17,SharesElab!C$2:C$79)</f>
        <v>2.5362484080753696E-3</v>
      </c>
      <c r="E17" s="46">
        <f t="shared" si="4"/>
        <v>2.2826235672678327E-3</v>
      </c>
      <c r="F17" s="46">
        <f t="shared" si="5"/>
        <v>2.0543612105410496E-3</v>
      </c>
      <c r="G17" s="46">
        <f t="shared" si="0"/>
        <v>1.2130797512123846E-3</v>
      </c>
      <c r="H17" s="46">
        <f t="shared" si="1"/>
        <v>7.1631146229340123E-4</v>
      </c>
      <c r="I17" s="46">
        <f t="shared" si="2"/>
        <v>8.708675123051051E-5</v>
      </c>
      <c r="J17" s="46">
        <f t="shared" si="3"/>
        <v>1.0587715873766623E-5</v>
      </c>
      <c r="K17" s="23"/>
      <c r="L17" s="47">
        <f t="shared" si="6"/>
        <v>2.7898732488829069E-3</v>
      </c>
      <c r="M17" s="47">
        <f t="shared" si="7"/>
        <v>3.0688605737711977E-3</v>
      </c>
      <c r="N17" s="47">
        <f t="shared" si="8"/>
        <v>4.9424306426642537E-3</v>
      </c>
      <c r="O17" s="47">
        <f t="shared" si="9"/>
        <v>7.9598339743172097E-3</v>
      </c>
      <c r="P17" s="47">
        <f t="shared" si="10"/>
        <v>5.3549782658859284E-2</v>
      </c>
      <c r="Q17" s="47">
        <f t="shared" si="12"/>
        <v>0.36025616012387324</v>
      </c>
      <c r="S17" s="81">
        <v>0</v>
      </c>
      <c r="T17" s="81">
        <v>0.9</v>
      </c>
      <c r="V17" s="76" t="s">
        <v>261</v>
      </c>
    </row>
    <row r="18" spans="1:22" ht="15" x14ac:dyDescent="0.2">
      <c r="A18" s="49" t="s">
        <v>110</v>
      </c>
      <c r="B18" s="49" t="s">
        <v>130</v>
      </c>
      <c r="C18" s="23"/>
      <c r="D18" s="52">
        <f>SUMIF(SharesElab!$B$2:$B$79,Det_RSD_share!$A18,SharesElab!C$2:C$79)</f>
        <v>0</v>
      </c>
      <c r="E18" s="46" t="str">
        <f t="shared" si="4"/>
        <v/>
      </c>
      <c r="F18" s="46" t="str">
        <f t="shared" si="5"/>
        <v/>
      </c>
      <c r="G18" s="46" t="str">
        <f t="shared" si="0"/>
        <v/>
      </c>
      <c r="H18" s="46" t="str">
        <f t="shared" si="1"/>
        <v/>
      </c>
      <c r="I18" s="46" t="str">
        <f t="shared" si="2"/>
        <v/>
      </c>
      <c r="J18" s="46" t="str">
        <f t="shared" si="3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2"/>
        <v/>
      </c>
      <c r="S18" s="81">
        <v>0</v>
      </c>
      <c r="T18" s="81">
        <v>0.9</v>
      </c>
      <c r="V18" s="82">
        <f>SUM(D6:D18)-D15</f>
        <v>1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3" t="s">
        <v>38</v>
      </c>
      <c r="F19" s="153"/>
      <c r="G19" s="153"/>
      <c r="H19" s="153"/>
      <c r="I19" s="153"/>
      <c r="J19" s="51"/>
      <c r="K19" s="23"/>
      <c r="L19" s="153" t="s">
        <v>39</v>
      </c>
      <c r="M19" s="153"/>
      <c r="N19" s="153"/>
      <c r="O19" s="153"/>
      <c r="P19" s="15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256</v>
      </c>
      <c r="T20" s="76" t="s">
        <v>257</v>
      </c>
    </row>
    <row r="21" spans="1:22" ht="15.75" thickBot="1" x14ac:dyDescent="0.25">
      <c r="A21" s="30" t="s">
        <v>111</v>
      </c>
      <c r="B21" s="30" t="s">
        <v>131</v>
      </c>
      <c r="C21" s="23"/>
      <c r="D21" s="45">
        <f>SUMIF(SharesElab!$B$2:$B$79,Det_RSD_share!$A21,SharesElab!C$2:C$79)+D30*Z8</f>
        <v>1.069952869439459E-2</v>
      </c>
      <c r="E21" s="46">
        <f>IF($D21=0,"",MAX($D21*(1-$S$4)^($E$5-$D$5),S21))</f>
        <v>9.6295758249551316E-3</v>
      </c>
      <c r="F21" s="46">
        <f>IF($D21=0,"",MAX($D21*(1-$S$4)^($F$5-$D$5),S21))</f>
        <v>8.6666182424596193E-3</v>
      </c>
      <c r="G21" s="46">
        <f>IF($D21=0,"",MAX($D21*(1-$S$4)^($G$5-$D$5),S21))</f>
        <v>5.1175514059899818E-3</v>
      </c>
      <c r="H21" s="46">
        <f>IF($D21=0,"",MAX($D21*(1-$S$4)^($H$5-$D$5),S21))</f>
        <v>3.0218629297230249E-3</v>
      </c>
      <c r="I21" s="46">
        <f>IF($D21=0,"",MAX($D21*(1-$S$4)^($I$5-$D$5),S21))</f>
        <v>3.6738798562698232E-4</v>
      </c>
      <c r="J21" s="46">
        <f>IF($D21=0,"",MAX($D21*(1-$S$4)^($J$5-$D$5),S21))</f>
        <v>4.4665802229296712E-5</v>
      </c>
      <c r="K21" s="23"/>
      <c r="L21" s="47">
        <f>IF($D21=0,"",MIN($D21*(1+$S$4)^($L$5-$D$5),T21))</f>
        <v>1.1341500416058267E-2</v>
      </c>
      <c r="M21" s="47">
        <f>IF($D21=0,"",MIN($D21*(1+$S$4)^($M$5-$D$5),T21))</f>
        <v>1.1341500416058267E-2</v>
      </c>
      <c r="N21" s="47">
        <f>IF($D21=0,"",MIN($D21*(1+$S$4)^($N$5-$D$5),T21))</f>
        <v>1.1341500416058267E-2</v>
      </c>
      <c r="O21" s="47">
        <f>IF($D21=0,"",MIN($D21*(1+$S$4)^($O$5-$D$5),T21))</f>
        <v>1.1341500416058267E-2</v>
      </c>
      <c r="P21" s="47">
        <f>IF($D21=0,"",MIN($D21*(1+$S$4)^($P$5-$D$5),T21))</f>
        <v>1.1341500416058267E-2</v>
      </c>
      <c r="Q21" s="47">
        <f>IF($D21=0,"",MIN($D21*(1+$S$4)^($Q$5-$D$5),T21))</f>
        <v>1.1341500416058267E-2</v>
      </c>
      <c r="S21" s="81">
        <v>0</v>
      </c>
      <c r="T21" s="110">
        <f>D21*Z14</f>
        <v>1.1341500416058267E-2</v>
      </c>
    </row>
    <row r="22" spans="1:22" ht="15.75" thickBot="1" x14ac:dyDescent="0.25">
      <c r="A22" s="49" t="s">
        <v>112</v>
      </c>
      <c r="B22" s="49" t="s">
        <v>132</v>
      </c>
      <c r="C22" s="23"/>
      <c r="D22" s="45">
        <f>SUMIF(SharesElab!$B$2:$B$79,Det_RSD_share!$A22,SharesElab!C$2:C$79)</f>
        <v>5.2957423746862658E-6</v>
      </c>
      <c r="E22" s="46">
        <f t="shared" ref="E22:E33" si="13">IF($D22=0,"",MAX($D22*(1-$S$4)^($E$5-$D$5),S22))</f>
        <v>4.7661681372176393E-6</v>
      </c>
      <c r="F22" s="46">
        <f t="shared" ref="F22:F33" si="14">IF($D22=0,"",MAX($D22*(1-$S$4)^($F$5-$D$5),S22))</f>
        <v>4.2895513234958752E-6</v>
      </c>
      <c r="G22" s="46">
        <f t="shared" ref="G22:G33" si="15">IF($D22=0,"",MAX($D22*(1-$S$4)^($G$5-$D$5),S22))</f>
        <v>2.53293716101108E-6</v>
      </c>
      <c r="H22" s="46">
        <f t="shared" ref="H22:H33" si="16">IF($D22=0,"",MAX($D22*(1-$S$4)^($H$5-$D$5),S22))</f>
        <v>1.4956740642054331E-6</v>
      </c>
      <c r="I22" s="46">
        <f t="shared" ref="I22:I33" si="17">IF($D22=0,"",MAX($D22*(1-$S$4)^($I$5-$D$5),S22))</f>
        <v>1.8183904908397708E-7</v>
      </c>
      <c r="J22" s="46">
        <f t="shared" ref="J22:J33" si="18">IF($D22=0,"",MAX($D22*(1-$S$4)^($J$5-$D$5),S22))</f>
        <v>2.2107383261560277E-8</v>
      </c>
      <c r="K22" s="23"/>
      <c r="L22" s="47">
        <f t="shared" ref="L22:L33" si="19">IF($D22=0,"",MIN($D22*(1+$S$4)^($L$5-$D$5),T22))</f>
        <v>5.8253166121548932E-6</v>
      </c>
      <c r="M22" s="47">
        <f t="shared" ref="M22:M33" si="20">IF($D22=0,"",MIN($D22*(1+$S$4)^($M$5-$D$5),T22))</f>
        <v>6.4078482733703829E-6</v>
      </c>
      <c r="N22" s="47">
        <f t="shared" ref="N22:N33" si="21">IF($D22=0,"",MIN($D22*(1+$S$4)^($N$5-$D$5),T22))</f>
        <v>1.031990372274574E-5</v>
      </c>
      <c r="O22" s="47">
        <f t="shared" ref="O22:O33" si="22">IF($D22=0,"",MIN($D22*(1+$S$4)^($O$5-$D$5),T22))</f>
        <v>1.6620308144519246E-5</v>
      </c>
      <c r="P22" s="47">
        <f t="shared" ref="P22:P33" si="23">IF($D22=0,"",MIN($D22*(1+$S$4)^($P$5-$D$5),T22))</f>
        <v>1.1181312220002922E-4</v>
      </c>
      <c r="Q22" s="47">
        <f t="shared" ref="Q22:Q33" si="24">IF($D22=0,"",MIN($D22*(1+$S$4)^($Q$5-$D$5),T22))</f>
        <v>7.5222277393463489E-4</v>
      </c>
      <c r="S22" s="81">
        <v>0</v>
      </c>
      <c r="T22" s="81">
        <v>0.9</v>
      </c>
    </row>
    <row r="23" spans="1:22" ht="15.75" thickBot="1" x14ac:dyDescent="0.25">
      <c r="A23" s="49" t="s">
        <v>113</v>
      </c>
      <c r="B23" s="49" t="s">
        <v>133</v>
      </c>
      <c r="C23" s="23"/>
      <c r="D23" s="45">
        <f>SUMIF(SharesElab!$B$2:$B$79,Det_RSD_share!$A23,SharesElab!C$2:C$79)</f>
        <v>5.9986814793359139E-6</v>
      </c>
      <c r="E23" s="46">
        <f t="shared" si="13"/>
        <v>5.3988133314023229E-6</v>
      </c>
      <c r="F23" s="46">
        <f t="shared" si="14"/>
        <v>4.8589319982620902E-6</v>
      </c>
      <c r="G23" s="46">
        <f t="shared" si="15"/>
        <v>2.8691507556537826E-6</v>
      </c>
      <c r="H23" s="46">
        <f t="shared" si="16"/>
        <v>1.6942048297060024E-6</v>
      </c>
      <c r="I23" s="46">
        <f t="shared" si="17"/>
        <v>2.0597575538684114E-7</v>
      </c>
      <c r="J23" s="46">
        <f t="shared" si="18"/>
        <v>2.5041843266697601E-8</v>
      </c>
      <c r="K23" s="23"/>
      <c r="L23" s="47">
        <f t="shared" si="19"/>
        <v>6.5985496272695057E-6</v>
      </c>
      <c r="M23" s="47">
        <f t="shared" si="20"/>
        <v>7.2584045899964566E-6</v>
      </c>
      <c r="N23" s="47">
        <f t="shared" si="21"/>
        <v>1.1689733176235199E-5</v>
      </c>
      <c r="O23" s="47">
        <f t="shared" si="22"/>
        <v>1.8826432177658555E-5</v>
      </c>
      <c r="P23" s="47">
        <f t="shared" si="23"/>
        <v>1.2665482152117994E-4</v>
      </c>
      <c r="Q23" s="47">
        <f t="shared" si="24"/>
        <v>8.5207030536558223E-4</v>
      </c>
      <c r="S23" s="81">
        <v>0</v>
      </c>
      <c r="T23" s="81">
        <v>0.9</v>
      </c>
    </row>
    <row r="24" spans="1:22" ht="15.75" thickBot="1" x14ac:dyDescent="0.25">
      <c r="A24" s="49" t="s">
        <v>114</v>
      </c>
      <c r="B24" s="49" t="s">
        <v>123</v>
      </c>
      <c r="C24" s="23"/>
      <c r="D24" s="45">
        <f>SUMIF(SharesElab!$B$2:$B$79,Det_RSD_share!$A24,SharesElab!C$2:C$79)</f>
        <v>2.3492415291843399E-2</v>
      </c>
      <c r="E24" s="46">
        <f t="shared" si="13"/>
        <v>2.1143173762659059E-2</v>
      </c>
      <c r="F24" s="46">
        <f t="shared" si="14"/>
        <v>1.9028856386393154E-2</v>
      </c>
      <c r="G24" s="46">
        <f t="shared" si="15"/>
        <v>1.1236349407601296E-2</v>
      </c>
      <c r="H24" s="46">
        <f t="shared" si="16"/>
        <v>6.6349519616944914E-3</v>
      </c>
      <c r="I24" s="46">
        <f t="shared" si="17"/>
        <v>8.0665526287195205E-4</v>
      </c>
      <c r="J24" s="46">
        <f t="shared" si="18"/>
        <v>9.8070448267848298E-5</v>
      </c>
      <c r="K24" s="23"/>
      <c r="L24" s="47">
        <f t="shared" si="19"/>
        <v>2.584165682102774E-2</v>
      </c>
      <c r="M24" s="47">
        <f t="shared" si="20"/>
        <v>2.8425822503130516E-2</v>
      </c>
      <c r="N24" s="47">
        <f t="shared" si="21"/>
        <v>4.5780071399516752E-2</v>
      </c>
      <c r="O24" s="47">
        <f t="shared" si="22"/>
        <v>7.3729262789635736E-2</v>
      </c>
      <c r="P24" s="47">
        <f t="shared" si="23"/>
        <v>0.49601361168108893</v>
      </c>
      <c r="Q24" s="47">
        <f t="shared" si="24"/>
        <v>0.9</v>
      </c>
      <c r="S24" s="81">
        <v>0</v>
      </c>
      <c r="T24" s="81">
        <v>0.9</v>
      </c>
    </row>
    <row r="25" spans="1:22" ht="15.75" thickBot="1" x14ac:dyDescent="0.25">
      <c r="A25" s="49" t="s">
        <v>115</v>
      </c>
      <c r="B25" s="49" t="s">
        <v>34</v>
      </c>
      <c r="C25" s="23"/>
      <c r="D25" s="45">
        <f>SUMIF(SharesElab!$B$2:$B$79,Det_RSD_share!$A25,SharesElab!C$2:C$79)</f>
        <v>3.5211377259603154E-2</v>
      </c>
      <c r="E25" s="46">
        <f t="shared" si="13"/>
        <v>3.169023953364284E-2</v>
      </c>
      <c r="F25" s="46">
        <f t="shared" si="14"/>
        <v>2.8521215580278557E-2</v>
      </c>
      <c r="G25" s="46">
        <f t="shared" si="15"/>
        <v>1.6841492587998688E-2</v>
      </c>
      <c r="H25" s="46">
        <f t="shared" si="16"/>
        <v>9.9447329582873483E-3</v>
      </c>
      <c r="I25" s="46">
        <f t="shared" si="17"/>
        <v>1.2090473638651524E-3</v>
      </c>
      <c r="J25" s="46">
        <f t="shared" si="18"/>
        <v>1.4699193374027213E-4</v>
      </c>
      <c r="K25" s="23"/>
      <c r="L25" s="47">
        <f t="shared" si="19"/>
        <v>3.8732514985563474E-2</v>
      </c>
      <c r="M25" s="47">
        <f t="shared" si="20"/>
        <v>4.2605766484119824E-2</v>
      </c>
      <c r="N25" s="47">
        <f t="shared" si="21"/>
        <v>6.8617012980339842E-2</v>
      </c>
      <c r="O25" s="47">
        <f t="shared" si="22"/>
        <v>0.11050838557496714</v>
      </c>
      <c r="P25" s="47">
        <f t="shared" si="23"/>
        <v>0.35211377259603155</v>
      </c>
      <c r="Q25" s="47">
        <f t="shared" si="24"/>
        <v>0.35211377259603155</v>
      </c>
      <c r="S25" s="81">
        <v>0</v>
      </c>
      <c r="T25" s="81">
        <f>D25*$Z$13</f>
        <v>0.35211377259603155</v>
      </c>
    </row>
    <row r="26" spans="1:22" ht="15.75" thickBot="1" x14ac:dyDescent="0.25">
      <c r="A26" s="49" t="s">
        <v>116</v>
      </c>
      <c r="B26" s="49" t="s">
        <v>34</v>
      </c>
      <c r="C26" s="23"/>
      <c r="D26" s="45">
        <f>SUMIF(SharesElab!$B$2:$B$79,Det_RSD_share!$A26,SharesElab!C$2:C$79)</f>
        <v>0.14301220858172525</v>
      </c>
      <c r="E26" s="46">
        <f t="shared" si="13"/>
        <v>0.12871098772355274</v>
      </c>
      <c r="F26" s="46">
        <f t="shared" si="14"/>
        <v>0.11583988895119746</v>
      </c>
      <c r="G26" s="46">
        <f t="shared" si="15"/>
        <v>6.8402296026792611E-2</v>
      </c>
      <c r="H26" s="46">
        <f t="shared" si="16"/>
        <v>4.0390871780860781E-2</v>
      </c>
      <c r="I26" s="46">
        <f t="shared" si="17"/>
        <v>4.910587067113688E-3</v>
      </c>
      <c r="J26" s="46">
        <f t="shared" si="18"/>
        <v>5.9701274769539817E-4</v>
      </c>
      <c r="K26" s="23"/>
      <c r="L26" s="47">
        <f t="shared" si="19"/>
        <v>0.15731342943989779</v>
      </c>
      <c r="M26" s="47">
        <f t="shared" si="20"/>
        <v>0.17304477238388757</v>
      </c>
      <c r="N26" s="47">
        <f t="shared" si="21"/>
        <v>0.27869033637197493</v>
      </c>
      <c r="O26" s="47">
        <f t="shared" si="22"/>
        <v>0.44883357363042942</v>
      </c>
      <c r="P26" s="47">
        <f t="shared" si="23"/>
        <v>0.9</v>
      </c>
      <c r="Q26" s="47">
        <f t="shared" si="24"/>
        <v>0.9</v>
      </c>
      <c r="S26" s="90">
        <f>S25</f>
        <v>0</v>
      </c>
      <c r="T26" s="90">
        <v>0.9</v>
      </c>
    </row>
    <row r="27" spans="1:22" ht="15.75" thickBot="1" x14ac:dyDescent="0.25">
      <c r="A27" s="49" t="s">
        <v>117</v>
      </c>
      <c r="B27" s="49" t="s">
        <v>124</v>
      </c>
      <c r="C27" s="23"/>
      <c r="D27" s="45">
        <f>SUMIF(SharesElab!$B$2:$B$79,Det_RSD_share!$A27,SharesElab!C$2:C$79)</f>
        <v>0.61353048045976422</v>
      </c>
      <c r="E27" s="46">
        <f t="shared" si="13"/>
        <v>0.55217743241378781</v>
      </c>
      <c r="F27" s="46">
        <f t="shared" si="14"/>
        <v>0.49695968917240907</v>
      </c>
      <c r="G27" s="46">
        <f t="shared" si="15"/>
        <v>0.29344972685941589</v>
      </c>
      <c r="H27" s="46">
        <f t="shared" si="16"/>
        <v>0.17327912921321653</v>
      </c>
      <c r="I27" s="46">
        <f t="shared" si="17"/>
        <v>2.106669684010987E-2</v>
      </c>
      <c r="J27" s="46">
        <f t="shared" si="18"/>
        <v>2.561218525094278E-3</v>
      </c>
      <c r="K27" s="23"/>
      <c r="L27" s="47">
        <f t="shared" si="19"/>
        <v>0.67488352850574074</v>
      </c>
      <c r="M27" s="47">
        <f t="shared" si="20"/>
        <v>0.74237188135631482</v>
      </c>
      <c r="N27" s="47">
        <f t="shared" si="21"/>
        <v>0.9</v>
      </c>
      <c r="O27" s="47">
        <f t="shared" si="22"/>
        <v>0.9</v>
      </c>
      <c r="P27" s="47">
        <f t="shared" si="23"/>
        <v>0.9</v>
      </c>
      <c r="Q27" s="47">
        <f t="shared" si="24"/>
        <v>0.9</v>
      </c>
      <c r="S27" s="81">
        <v>0</v>
      </c>
      <c r="T27" s="81">
        <v>0.9</v>
      </c>
    </row>
    <row r="28" spans="1:22" ht="15.75" thickBot="1" x14ac:dyDescent="0.25">
      <c r="A28" s="49" t="s">
        <v>118</v>
      </c>
      <c r="B28" s="49" t="s">
        <v>125</v>
      </c>
      <c r="C28" s="23"/>
      <c r="D28" s="45">
        <f>SUMIF(SharesElab!$B$2:$B$79,Det_RSD_share!$A28,SharesElab!C$2:C$79)</f>
        <v>0.12098901780717917</v>
      </c>
      <c r="E28" s="46">
        <f t="shared" si="13"/>
        <v>0.10889011602646126</v>
      </c>
      <c r="F28" s="46">
        <f t="shared" si="14"/>
        <v>9.8001104423815141E-2</v>
      </c>
      <c r="G28" s="46">
        <f t="shared" si="15"/>
        <v>5.7868672151218617E-2</v>
      </c>
      <c r="H28" s="46">
        <f t="shared" si="16"/>
        <v>3.4170872218573088E-2</v>
      </c>
      <c r="I28" s="46">
        <f t="shared" si="17"/>
        <v>4.1543803287759449E-3</v>
      </c>
      <c r="J28" s="46">
        <f t="shared" si="18"/>
        <v>5.0507566226944925E-4</v>
      </c>
      <c r="K28" s="23"/>
      <c r="L28" s="47">
        <f t="shared" si="19"/>
        <v>0.13308791958789709</v>
      </c>
      <c r="M28" s="47">
        <f t="shared" si="20"/>
        <v>0.14639671154668682</v>
      </c>
      <c r="N28" s="47">
        <f t="shared" si="21"/>
        <v>0.19755074814576692</v>
      </c>
      <c r="O28" s="47">
        <f t="shared" si="22"/>
        <v>0.19755074814576692</v>
      </c>
      <c r="P28" s="47">
        <f t="shared" si="23"/>
        <v>0.19755074814576692</v>
      </c>
      <c r="Q28" s="47">
        <f t="shared" si="24"/>
        <v>0.19755074814576692</v>
      </c>
      <c r="S28" s="81">
        <v>0</v>
      </c>
      <c r="T28" s="146">
        <f>(RSDCK_share!S38*D28*2+RSDCK_share!S39*RSDCK_share!Z15)/SUM(RSDCK_share!S38:S39)</f>
        <v>0.19755074814576692</v>
      </c>
    </row>
    <row r="29" spans="1:22" ht="15.75" thickBot="1" x14ac:dyDescent="0.25">
      <c r="A29" s="49" t="s">
        <v>119</v>
      </c>
      <c r="B29" s="49" t="s">
        <v>126</v>
      </c>
      <c r="C29" s="23"/>
      <c r="D29" s="45">
        <f>SUMIF(SharesElab!$B$2:$B$79,Det_RSD_share!$A29,SharesElab!C$2:C$79)+D30*Z9</f>
        <v>2.2657374889380386E-2</v>
      </c>
      <c r="E29" s="46">
        <f t="shared" si="13"/>
        <v>2.0391637400442347E-2</v>
      </c>
      <c r="F29" s="46">
        <f t="shared" si="14"/>
        <v>1.8352473660398116E-2</v>
      </c>
      <c r="G29" s="46">
        <f t="shared" si="15"/>
        <v>1.0836952171728484E-2</v>
      </c>
      <c r="H29" s="46">
        <f t="shared" si="16"/>
        <v>6.3991118878839546E-3</v>
      </c>
      <c r="I29" s="46">
        <f t="shared" si="17"/>
        <v>7.7798261567967411E-4</v>
      </c>
      <c r="J29" s="46">
        <f t="shared" si="18"/>
        <v>9.4584523743955446E-5</v>
      </c>
      <c r="K29" s="23"/>
      <c r="L29" s="47">
        <f t="shared" si="19"/>
        <v>2.4923112378318426E-2</v>
      </c>
      <c r="M29" s="47">
        <f t="shared" si="20"/>
        <v>2.7415423616150271E-2</v>
      </c>
      <c r="N29" s="47">
        <f t="shared" si="21"/>
        <v>4.4152813888046191E-2</v>
      </c>
      <c r="O29" s="47">
        <f t="shared" si="22"/>
        <v>7.1108548294837287E-2</v>
      </c>
      <c r="P29" s="47">
        <f t="shared" si="23"/>
        <v>0.4783827550501355</v>
      </c>
      <c r="Q29" s="47">
        <f t="shared" si="24"/>
        <v>0.9</v>
      </c>
      <c r="S29" s="81">
        <v>0</v>
      </c>
      <c r="T29" s="81">
        <v>0.9</v>
      </c>
    </row>
    <row r="30" spans="1:22" ht="15.75" thickBot="1" x14ac:dyDescent="0.25">
      <c r="A30" s="49" t="s">
        <v>120</v>
      </c>
      <c r="B30" s="49" t="s">
        <v>127</v>
      </c>
      <c r="C30" s="23"/>
      <c r="D30" s="45">
        <f>SUMIF(SharesElab!$B$2:$B$79,Det_RSD_share!$A30,SharesElab!C$2:C$79)</f>
        <v>2.8879817851354548E-2</v>
      </c>
      <c r="E30" s="46">
        <f t="shared" si="13"/>
        <v>2.5991836066219094E-2</v>
      </c>
      <c r="F30" s="46">
        <f t="shared" si="14"/>
        <v>2.3392652459597187E-2</v>
      </c>
      <c r="G30" s="46">
        <f t="shared" si="15"/>
        <v>1.3813127350867545E-2</v>
      </c>
      <c r="H30" s="46">
        <f t="shared" si="16"/>
        <v>8.1565135694137789E-3</v>
      </c>
      <c r="I30" s="46">
        <f t="shared" si="17"/>
        <v>9.9164163289191132E-4</v>
      </c>
      <c r="J30" s="46">
        <f t="shared" si="18"/>
        <v>1.2056047227972815E-4</v>
      </c>
      <c r="K30" s="23"/>
      <c r="L30" s="47">
        <f t="shared" si="19"/>
        <v>3.1767799636490006E-2</v>
      </c>
      <c r="M30" s="47">
        <f t="shared" si="20"/>
        <v>3.4944579600139011E-2</v>
      </c>
      <c r="N30" s="47">
        <f t="shared" si="21"/>
        <v>5.6278594891819904E-2</v>
      </c>
      <c r="O30" s="47">
        <f t="shared" si="22"/>
        <v>9.0637239859224894E-2</v>
      </c>
      <c r="P30" s="47">
        <f t="shared" si="23"/>
        <v>0.60976202655994849</v>
      </c>
      <c r="Q30" s="47">
        <f t="shared" si="24"/>
        <v>0.9</v>
      </c>
      <c r="S30" s="81">
        <v>0</v>
      </c>
      <c r="T30" s="81">
        <v>0.9</v>
      </c>
    </row>
    <row r="31" spans="1:22" ht="15.75" thickBot="1" x14ac:dyDescent="0.25">
      <c r="A31" s="49" t="s">
        <v>121</v>
      </c>
      <c r="B31" s="49" t="s">
        <v>128</v>
      </c>
      <c r="C31" s="23"/>
      <c r="D31" s="45">
        <f>SUMIF(SharesElab!$B$2:$B$79,Det_RSD_share!$A31,SharesElab!C$2:C$79)+D30*Z10</f>
        <v>6.4004415924182757E-3</v>
      </c>
      <c r="E31" s="46">
        <f t="shared" si="13"/>
        <v>5.7603974331764483E-3</v>
      </c>
      <c r="F31" s="46">
        <f t="shared" si="14"/>
        <v>5.1843576898588034E-3</v>
      </c>
      <c r="G31" s="46">
        <f t="shared" si="15"/>
        <v>3.0613113722847258E-3</v>
      </c>
      <c r="H31" s="46">
        <f t="shared" si="16"/>
        <v>1.8076737522204082E-3</v>
      </c>
      <c r="I31" s="46">
        <f t="shared" si="17"/>
        <v>2.1977092738613912E-4</v>
      </c>
      <c r="J31" s="46">
        <f t="shared" si="18"/>
        <v>2.6719014127873746E-5</v>
      </c>
      <c r="K31" s="23"/>
      <c r="L31" s="47">
        <f t="shared" si="19"/>
        <v>7.0404857516601039E-3</v>
      </c>
      <c r="M31" s="47">
        <f t="shared" si="20"/>
        <v>7.7445343268261147E-3</v>
      </c>
      <c r="N31" s="47">
        <f t="shared" si="21"/>
        <v>1.2472649978696732E-2</v>
      </c>
      <c r="O31" s="47">
        <f t="shared" si="22"/>
        <v>2.0087327517190879E-2</v>
      </c>
      <c r="P31" s="47">
        <f t="shared" si="23"/>
        <v>0.13513749485398854</v>
      </c>
      <c r="Q31" s="47">
        <f t="shared" si="24"/>
        <v>0.9</v>
      </c>
      <c r="S31" s="81">
        <v>0</v>
      </c>
      <c r="T31" s="81">
        <v>0.9</v>
      </c>
    </row>
    <row r="32" spans="1:22" ht="15.75" thickBot="1" x14ac:dyDescent="0.25">
      <c r="A32" s="49" t="s">
        <v>122</v>
      </c>
      <c r="B32" s="49" t="s">
        <v>129</v>
      </c>
      <c r="C32" s="23"/>
      <c r="D32" s="45">
        <f>SUMIF(SharesElab!$B$2:$B$79,Det_RSD_share!$A32,SharesElab!C$2:C$79)</f>
        <v>6.0654109034716144E-5</v>
      </c>
      <c r="E32" s="46">
        <f t="shared" si="13"/>
        <v>5.4588698131244532E-5</v>
      </c>
      <c r="F32" s="46">
        <f t="shared" si="14"/>
        <v>4.9129828318120078E-5</v>
      </c>
      <c r="G32" s="46">
        <f t="shared" si="15"/>
        <v>2.9010672323566732E-5</v>
      </c>
      <c r="H32" s="46">
        <f t="shared" si="16"/>
        <v>1.7130511900342926E-5</v>
      </c>
      <c r="I32" s="46">
        <f t="shared" si="17"/>
        <v>2.0826703282676306E-6</v>
      </c>
      <c r="J32" s="46">
        <f t="shared" si="18"/>
        <v>2.5320409112582154E-7</v>
      </c>
      <c r="K32" s="23"/>
      <c r="L32" s="47">
        <f t="shared" si="19"/>
        <v>6.6719519938187769E-5</v>
      </c>
      <c r="M32" s="47">
        <f t="shared" si="20"/>
        <v>7.3391471932006551E-5</v>
      </c>
      <c r="N32" s="47">
        <f t="shared" si="21"/>
        <v>1.1819769946121591E-4</v>
      </c>
      <c r="O32" s="47">
        <f t="shared" si="22"/>
        <v>1.9035857695928288E-4</v>
      </c>
      <c r="P32" s="47">
        <f t="shared" si="23"/>
        <v>1.2806373168472707E-3</v>
      </c>
      <c r="Q32" s="47">
        <f t="shared" si="24"/>
        <v>8.6154874841944985E-3</v>
      </c>
      <c r="S32" s="81">
        <v>0</v>
      </c>
      <c r="T32" s="81">
        <v>0.1</v>
      </c>
      <c r="V32" s="76" t="s">
        <v>261</v>
      </c>
    </row>
    <row r="33" spans="1:26" ht="15" x14ac:dyDescent="0.2">
      <c r="A33" s="49" t="s">
        <v>220</v>
      </c>
      <c r="B33" s="49" t="s">
        <v>135</v>
      </c>
      <c r="C33" s="23"/>
      <c r="D33" s="45">
        <f>SUMIF(SharesElab!$B$2:$B$79,Det_RSD_share!$A33,SharesElab!C$2:C$79)</f>
        <v>2.3935206890802765E-2</v>
      </c>
      <c r="E33" s="46">
        <f t="shared" si="13"/>
        <v>2.154168620172249E-2</v>
      </c>
      <c r="F33" s="46">
        <f t="shared" si="14"/>
        <v>1.9387517581550242E-2</v>
      </c>
      <c r="G33" s="46">
        <f t="shared" si="15"/>
        <v>1.1448135256729604E-2</v>
      </c>
      <c r="H33" s="46">
        <f t="shared" si="16"/>
        <v>6.7600093877462665E-3</v>
      </c>
      <c r="I33" s="46">
        <f t="shared" si="17"/>
        <v>8.2185932636303434E-4</v>
      </c>
      <c r="J33" s="46">
        <f t="shared" si="18"/>
        <v>9.9918907443276691E-5</v>
      </c>
      <c r="K33" s="23"/>
      <c r="L33" s="47">
        <f t="shared" si="19"/>
        <v>2.6328727579883044E-2</v>
      </c>
      <c r="M33" s="47">
        <f t="shared" si="20"/>
        <v>2.8961600337871349E-2</v>
      </c>
      <c r="N33" s="47">
        <f t="shared" si="21"/>
        <v>4.6642946960145211E-2</v>
      </c>
      <c r="O33" s="47">
        <f t="shared" si="22"/>
        <v>7.5118932508783473E-2</v>
      </c>
      <c r="P33" s="47">
        <f t="shared" si="23"/>
        <v>0.5</v>
      </c>
      <c r="Q33" s="47">
        <f t="shared" si="24"/>
        <v>0.5</v>
      </c>
      <c r="S33" s="81">
        <v>0</v>
      </c>
      <c r="T33" s="81">
        <v>0.5</v>
      </c>
      <c r="V33" s="82">
        <f>SUM(D21:D33)-D30</f>
        <v>1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147</v>
      </c>
    </row>
    <row r="44" spans="1:26" s="23" customFormat="1" ht="15" x14ac:dyDescent="0.2">
      <c r="H44" s="20" t="s">
        <v>281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255</v>
      </c>
      <c r="F45" s="6" t="s">
        <v>9</v>
      </c>
      <c r="G45" s="6" t="s">
        <v>30</v>
      </c>
      <c r="H45" s="6" t="s">
        <v>10</v>
      </c>
      <c r="I45" s="8" t="s">
        <v>139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138</v>
      </c>
      <c r="Q45" s="8" t="s">
        <v>29</v>
      </c>
      <c r="R45" s="6" t="s">
        <v>27</v>
      </c>
      <c r="Z45" s="85" t="s">
        <v>266</v>
      </c>
    </row>
    <row r="46" spans="1:26" s="23" customFormat="1" ht="15.75" thickBot="1" x14ac:dyDescent="0.25">
      <c r="A46" s="23" t="s">
        <v>140</v>
      </c>
      <c r="B46" s="23" t="s">
        <v>253</v>
      </c>
      <c r="D46" s="23" t="str">
        <f t="shared" ref="D46:D58" si="25">IF(Z46="","UC-LO_"&amp;A6,"\I: DISABLED")</f>
        <v>\I: DISABLED</v>
      </c>
      <c r="E46" s="23" t="str">
        <f>A46</f>
        <v>RSDCOA</v>
      </c>
      <c r="F46" s="23" t="str">
        <f t="shared" ref="F46:F72" si="26">H46</f>
        <v>RSDSH_Det</v>
      </c>
      <c r="G46" s="29"/>
      <c r="H46" s="23" t="str">
        <f t="shared" ref="H46:H72" si="27">B46</f>
        <v>RSDSH_Det</v>
      </c>
      <c r="I46" s="24">
        <v>1</v>
      </c>
      <c r="J46" s="32">
        <f t="shared" ref="J46:J58" si="28">IF(E6="","",-E6)</f>
        <v>-6.3638721647934451E-2</v>
      </c>
      <c r="K46" s="32">
        <f t="shared" ref="K46:K58" si="29">IF(F6="","",-F6)</f>
        <v>-5.7274849483141009E-2</v>
      </c>
      <c r="L46" s="32">
        <f t="shared" ref="L46:L58" si="30">IF(G6="","",-G6)</f>
        <v>-3.3820225871299944E-2</v>
      </c>
      <c r="M46" s="32">
        <f t="shared" ref="M46:M58" si="31">IF(H6="","",-H6)</f>
        <v>-1.997050517474391E-2</v>
      </c>
      <c r="N46" s="32">
        <f t="shared" ref="N46:N58" si="32">IF(I6="","",-I6)</f>
        <v>-2.4279472096290192E-3</v>
      </c>
      <c r="O46" s="32">
        <f t="shared" ref="O46:O58" si="33">IF(J6="","",-J6)</f>
        <v>-2.9518169926920406E-4</v>
      </c>
      <c r="P46" s="24">
        <v>0</v>
      </c>
      <c r="Q46" s="24">
        <v>5</v>
      </c>
      <c r="R46" s="23" t="s">
        <v>328</v>
      </c>
      <c r="Z46" s="84" t="s">
        <v>265</v>
      </c>
    </row>
    <row r="47" spans="1:26" s="23" customFormat="1" ht="15.75" thickBot="1" x14ac:dyDescent="0.25">
      <c r="A47" s="23" t="s">
        <v>198</v>
      </c>
      <c r="B47" s="23" t="s">
        <v>253</v>
      </c>
      <c r="D47" s="23" t="str">
        <f t="shared" si="25"/>
        <v>\I: DISABLED</v>
      </c>
      <c r="E47" s="77" t="str">
        <f t="shared" ref="E47:E72" si="34">A47</f>
        <v>RSDBDL</v>
      </c>
      <c r="F47" s="23" t="str">
        <f t="shared" si="26"/>
        <v>RSDSH_Det</v>
      </c>
      <c r="G47" s="26"/>
      <c r="H47" s="23" t="str">
        <f t="shared" si="27"/>
        <v>RSDSH_Det</v>
      </c>
      <c r="I47" s="24">
        <v>1</v>
      </c>
      <c r="J47" s="32" t="str">
        <f t="shared" si="28"/>
        <v/>
      </c>
      <c r="K47" s="32" t="str">
        <f t="shared" si="29"/>
        <v/>
      </c>
      <c r="L47" s="32" t="str">
        <f t="shared" si="30"/>
        <v/>
      </c>
      <c r="M47" s="32" t="str">
        <f t="shared" si="31"/>
        <v/>
      </c>
      <c r="N47" s="32" t="str">
        <f t="shared" si="32"/>
        <v/>
      </c>
      <c r="O47" s="32" t="str">
        <f t="shared" si="33"/>
        <v/>
      </c>
      <c r="P47" s="24">
        <v>0</v>
      </c>
      <c r="Q47" s="24">
        <v>5</v>
      </c>
      <c r="R47" s="23" t="s">
        <v>329</v>
      </c>
      <c r="Z47" s="84" t="s">
        <v>265</v>
      </c>
    </row>
    <row r="48" spans="1:26" s="23" customFormat="1" ht="15.75" thickBot="1" x14ac:dyDescent="0.25">
      <c r="A48" s="23" t="s">
        <v>199</v>
      </c>
      <c r="B48" s="23" t="s">
        <v>253</v>
      </c>
      <c r="D48" s="23" t="str">
        <f t="shared" si="25"/>
        <v>\I: DISABLED</v>
      </c>
      <c r="E48" s="77" t="str">
        <f t="shared" si="34"/>
        <v>RSDETH</v>
      </c>
      <c r="F48" s="23" t="str">
        <f t="shared" si="26"/>
        <v>RSDSH_Det</v>
      </c>
      <c r="G48" s="26"/>
      <c r="H48" s="23" t="str">
        <f t="shared" si="27"/>
        <v>RSDSH_Det</v>
      </c>
      <c r="I48" s="24">
        <v>1</v>
      </c>
      <c r="J48" s="32" t="str">
        <f t="shared" si="28"/>
        <v/>
      </c>
      <c r="K48" s="32" t="str">
        <f t="shared" si="29"/>
        <v/>
      </c>
      <c r="L48" s="32" t="str">
        <f t="shared" si="30"/>
        <v/>
      </c>
      <c r="M48" s="32" t="str">
        <f t="shared" si="31"/>
        <v/>
      </c>
      <c r="N48" s="32" t="str">
        <f t="shared" si="32"/>
        <v/>
      </c>
      <c r="O48" s="32" t="str">
        <f t="shared" si="33"/>
        <v/>
      </c>
      <c r="P48" s="24">
        <v>0</v>
      </c>
      <c r="Q48" s="24">
        <v>5</v>
      </c>
      <c r="R48" s="23" t="s">
        <v>330</v>
      </c>
      <c r="Z48" s="84" t="s">
        <v>265</v>
      </c>
    </row>
    <row r="49" spans="1:26" s="23" customFormat="1" ht="15.75" thickBot="1" x14ac:dyDescent="0.25">
      <c r="A49" s="23" t="s">
        <v>200</v>
      </c>
      <c r="B49" s="23" t="s">
        <v>253</v>
      </c>
      <c r="D49" s="23" t="str">
        <f t="shared" si="25"/>
        <v>\I: DISABLED</v>
      </c>
      <c r="E49" s="23" t="str">
        <f t="shared" si="34"/>
        <v>RSDLPG</v>
      </c>
      <c r="F49" s="23" t="str">
        <f t="shared" si="26"/>
        <v>RSDSH_Det</v>
      </c>
      <c r="G49" s="26"/>
      <c r="H49" s="23" t="str">
        <f t="shared" si="27"/>
        <v>RSDSH_Det</v>
      </c>
      <c r="I49" s="24">
        <v>1</v>
      </c>
      <c r="J49" s="32">
        <f t="shared" si="28"/>
        <v>-2.4821553746987388E-2</v>
      </c>
      <c r="K49" s="32">
        <f t="shared" si="29"/>
        <v>-2.2339398372288651E-2</v>
      </c>
      <c r="L49" s="32">
        <f t="shared" si="30"/>
        <v>-1.3191191344852729E-2</v>
      </c>
      <c r="M49" s="32">
        <f t="shared" si="31"/>
        <v>-7.78926657722209E-3</v>
      </c>
      <c r="N49" s="32">
        <f t="shared" si="32"/>
        <v>-9.4699297217279682E-4</v>
      </c>
      <c r="O49" s="32">
        <f t="shared" si="33"/>
        <v>-1.1513223747754884E-4</v>
      </c>
      <c r="P49" s="24">
        <v>0</v>
      </c>
      <c r="Q49" s="24">
        <v>5</v>
      </c>
      <c r="R49" s="23" t="s">
        <v>331</v>
      </c>
      <c r="Z49" s="84" t="s">
        <v>265</v>
      </c>
    </row>
    <row r="50" spans="1:26" s="23" customFormat="1" ht="15.75" thickBot="1" x14ac:dyDescent="0.25">
      <c r="A50" s="23" t="s">
        <v>201</v>
      </c>
      <c r="B50" s="23" t="s">
        <v>253</v>
      </c>
      <c r="D50" s="88" t="str">
        <f t="shared" si="25"/>
        <v>\I: DISABLED</v>
      </c>
      <c r="E50" s="23" t="str">
        <f t="shared" si="34"/>
        <v>RSDELC</v>
      </c>
      <c r="F50" s="23" t="str">
        <f t="shared" si="26"/>
        <v>RSDSH_Det</v>
      </c>
      <c r="G50" s="26"/>
      <c r="H50" s="23" t="str">
        <f t="shared" si="27"/>
        <v>RSDSH_Det</v>
      </c>
      <c r="I50" s="24">
        <v>1</v>
      </c>
      <c r="J50" s="86">
        <f>MAX(IF(IF(E10="",0,E10)+IF(E11="",0,E11)=0,"",IF(E10="",0,-E10)+IF(E11="",0,-E11)),-$T$10)</f>
        <v>-7.8406444983486256E-2</v>
      </c>
      <c r="K50" s="86">
        <f t="shared" ref="K50:O50" si="35">MAX(IF(IF(F10="",0,F10)+IF(F11="",0,F11)=0,"",IF(F10="",0,-F10)+IF(F11="",0,-F11)),-$T$10)</f>
        <v>-7.056580048513765E-2</v>
      </c>
      <c r="L50" s="86">
        <f t="shared" si="35"/>
        <v>-4.1668399528468937E-2</v>
      </c>
      <c r="M50" s="86">
        <f t="shared" si="35"/>
        <v>-2.460477323756563E-2</v>
      </c>
      <c r="N50" s="86">
        <f t="shared" si="35"/>
        <v>-2.9913660171828026E-3</v>
      </c>
      <c r="O50" s="86">
        <f t="shared" si="35"/>
        <v>-3.6368027302500095E-4</v>
      </c>
      <c r="P50" s="24">
        <v>0</v>
      </c>
      <c r="Q50" s="24">
        <v>5</v>
      </c>
      <c r="R50" s="23" t="s">
        <v>332</v>
      </c>
      <c r="Z50" s="84" t="s">
        <v>265</v>
      </c>
    </row>
    <row r="51" spans="1:26" s="23" customFormat="1" ht="15.75" thickBot="1" x14ac:dyDescent="0.25">
      <c r="A51" s="23" t="s">
        <v>201</v>
      </c>
      <c r="B51" s="23" t="s">
        <v>253</v>
      </c>
      <c r="D51" s="23" t="str">
        <f t="shared" si="25"/>
        <v>\I: DISABLED</v>
      </c>
      <c r="E51" s="23" t="str">
        <f t="shared" si="34"/>
        <v>RSDELC</v>
      </c>
      <c r="F51" s="23" t="str">
        <f t="shared" si="26"/>
        <v>RSDSH_Det</v>
      </c>
      <c r="G51" s="26"/>
      <c r="H51" s="23" t="str">
        <f t="shared" si="27"/>
        <v>RSDSH_Det</v>
      </c>
      <c r="I51" s="24">
        <v>1</v>
      </c>
      <c r="J51" s="32">
        <f t="shared" si="28"/>
        <v>-4.4212657962384778E-2</v>
      </c>
      <c r="K51" s="32">
        <f t="shared" si="29"/>
        <v>-3.9791392166146307E-2</v>
      </c>
      <c r="L51" s="32">
        <f t="shared" si="30"/>
        <v>-2.3496419160187736E-2</v>
      </c>
      <c r="M51" s="32">
        <f t="shared" si="31"/>
        <v>-1.387440054989926E-2</v>
      </c>
      <c r="N51" s="32">
        <f t="shared" si="32"/>
        <v>-1.6868032033063086E-3</v>
      </c>
      <c r="O51" s="32">
        <f t="shared" si="33"/>
        <v>-2.0507589041063713E-4</v>
      </c>
      <c r="P51" s="24">
        <v>0</v>
      </c>
      <c r="Q51" s="24">
        <v>5</v>
      </c>
      <c r="R51" s="23" t="s">
        <v>333</v>
      </c>
      <c r="Z51" s="84" t="s">
        <v>265</v>
      </c>
    </row>
    <row r="52" spans="1:26" s="23" customFormat="1" ht="15.75" thickBot="1" x14ac:dyDescent="0.25">
      <c r="A52" s="23" t="s">
        <v>202</v>
      </c>
      <c r="B52" s="23" t="s">
        <v>253</v>
      </c>
      <c r="D52" s="23" t="str">
        <f t="shared" si="25"/>
        <v>\I: DISABLED</v>
      </c>
      <c r="E52" s="23" t="str">
        <f t="shared" si="34"/>
        <v>RSDKER</v>
      </c>
      <c r="F52" s="23" t="str">
        <f t="shared" si="26"/>
        <v>RSDSH_Det</v>
      </c>
      <c r="G52" s="26"/>
      <c r="H52" s="23" t="str">
        <f t="shared" si="27"/>
        <v>RSDSH_Det</v>
      </c>
      <c r="I52" s="24">
        <v>1</v>
      </c>
      <c r="J52" s="32">
        <f t="shared" si="28"/>
        <v>-0.54410113583271513</v>
      </c>
      <c r="K52" s="32">
        <f t="shared" si="29"/>
        <v>-0.48969102224944366</v>
      </c>
      <c r="L52" s="32">
        <f t="shared" si="30"/>
        <v>-0.28915765172807406</v>
      </c>
      <c r="M52" s="32">
        <f t="shared" si="31"/>
        <v>-0.17074470176891049</v>
      </c>
      <c r="N52" s="32">
        <f t="shared" si="32"/>
        <v>-2.0758569630128617E-2</v>
      </c>
      <c r="O52" s="32">
        <f t="shared" si="33"/>
        <v>-2.5237574497164309E-3</v>
      </c>
      <c r="P52" s="24">
        <v>0</v>
      </c>
      <c r="Q52" s="24">
        <v>5</v>
      </c>
      <c r="R52" s="23" t="s">
        <v>334</v>
      </c>
      <c r="Z52" s="84" t="s">
        <v>265</v>
      </c>
    </row>
    <row r="53" spans="1:26" s="23" customFormat="1" ht="15.75" thickBot="1" x14ac:dyDescent="0.25">
      <c r="A53" s="23" t="s">
        <v>203</v>
      </c>
      <c r="B53" s="23" t="s">
        <v>253</v>
      </c>
      <c r="D53" s="23" t="str">
        <f>IF(Z53="","UC-LO_"&amp;A13,"\I: DISABLED")</f>
        <v>\I: DISABLED</v>
      </c>
      <c r="E53" s="23" t="str">
        <f t="shared" si="34"/>
        <v>RSDGAS</v>
      </c>
      <c r="F53" s="23" t="str">
        <f t="shared" si="26"/>
        <v>RSDSH_Det</v>
      </c>
      <c r="G53" s="26"/>
      <c r="H53" s="23" t="str">
        <f t="shared" si="27"/>
        <v>RSDSH_Det</v>
      </c>
      <c r="I53" s="24">
        <v>1</v>
      </c>
      <c r="J53" s="32">
        <f t="shared" si="28"/>
        <v>-9.7552560152364326E-2</v>
      </c>
      <c r="K53" s="32">
        <f t="shared" si="29"/>
        <v>-8.7797304137127899E-2</v>
      </c>
      <c r="L53" s="32">
        <f t="shared" si="30"/>
        <v>-5.1843430119932664E-2</v>
      </c>
      <c r="M53" s="32">
        <f t="shared" si="31"/>
        <v>-3.0613027051519047E-2</v>
      </c>
      <c r="N53" s="32">
        <f t="shared" si="32"/>
        <v>-3.7218294158142887E-3</v>
      </c>
      <c r="O53" s="32">
        <f t="shared" si="33"/>
        <v>-4.524875693314745E-4</v>
      </c>
      <c r="P53" s="24">
        <v>0</v>
      </c>
      <c r="Q53" s="24">
        <v>5</v>
      </c>
      <c r="R53" s="23" t="s">
        <v>335</v>
      </c>
      <c r="Z53" s="84" t="s">
        <v>265</v>
      </c>
    </row>
    <row r="54" spans="1:26" s="23" customFormat="1" ht="15.75" thickBot="1" x14ac:dyDescent="0.25">
      <c r="A54" s="23" t="s">
        <v>141</v>
      </c>
      <c r="B54" s="23" t="s">
        <v>253</v>
      </c>
      <c r="D54" s="23" t="str">
        <f t="shared" si="25"/>
        <v>\I: DISABLED</v>
      </c>
      <c r="E54" s="23" t="str">
        <f>A55</f>
        <v>RSDSMF</v>
      </c>
      <c r="F54" s="23" t="str">
        <f t="shared" si="26"/>
        <v>RSDSH_Det</v>
      </c>
      <c r="G54" s="26"/>
      <c r="H54" s="23" t="str">
        <f t="shared" si="27"/>
        <v>RSDSH_Det</v>
      </c>
      <c r="I54" s="24">
        <v>1</v>
      </c>
      <c r="J54" s="32">
        <f t="shared" si="28"/>
        <v>-7.5684916718746609E-2</v>
      </c>
      <c r="K54" s="32">
        <f t="shared" si="29"/>
        <v>-6.8116425046871945E-2</v>
      </c>
      <c r="L54" s="32">
        <f t="shared" si="30"/>
        <v>-4.0222067825927424E-2</v>
      </c>
      <c r="M54" s="32">
        <f t="shared" si="31"/>
        <v>-2.3750728830531892E-2</v>
      </c>
      <c r="N54" s="32">
        <f t="shared" si="32"/>
        <v>-2.8875341553038546E-3</v>
      </c>
      <c r="O54" s="32">
        <f t="shared" si="33"/>
        <v>-3.5105674261784833E-4</v>
      </c>
      <c r="P54" s="24">
        <v>0</v>
      </c>
      <c r="Q54" s="24">
        <v>5</v>
      </c>
      <c r="R54" s="23" t="s">
        <v>336</v>
      </c>
      <c r="Z54" s="84" t="s">
        <v>265</v>
      </c>
    </row>
    <row r="55" spans="1:26" s="23" customFormat="1" ht="15.75" thickBot="1" x14ac:dyDescent="0.25">
      <c r="A55" s="56" t="s">
        <v>170</v>
      </c>
      <c r="B55" s="23" t="s">
        <v>253</v>
      </c>
      <c r="D55" s="23" t="str">
        <f t="shared" si="25"/>
        <v>\I: DISABLED</v>
      </c>
      <c r="F55" s="23" t="str">
        <f t="shared" si="26"/>
        <v>RSDSH_Det</v>
      </c>
      <c r="G55" s="26"/>
      <c r="H55" s="23" t="str">
        <f t="shared" si="27"/>
        <v>RSDSH_Det</v>
      </c>
      <c r="I55" s="24">
        <v>1</v>
      </c>
      <c r="J55" s="32">
        <f t="shared" si="28"/>
        <v>-9.5501666836574919E-2</v>
      </c>
      <c r="K55" s="32">
        <f t="shared" si="29"/>
        <v>-8.5951500152917429E-2</v>
      </c>
      <c r="L55" s="32">
        <f t="shared" si="30"/>
        <v>-5.0753501325296227E-2</v>
      </c>
      <c r="M55" s="32">
        <f t="shared" si="31"/>
        <v>-2.9969434997574176E-2</v>
      </c>
      <c r="N55" s="32">
        <f t="shared" si="32"/>
        <v>-3.6435836469745982E-3</v>
      </c>
      <c r="O55" s="32">
        <f t="shared" si="33"/>
        <v>-4.4297471052007789E-4</v>
      </c>
      <c r="P55" s="24">
        <v>0</v>
      </c>
      <c r="Q55" s="24">
        <v>5</v>
      </c>
      <c r="R55" s="23" t="s">
        <v>337</v>
      </c>
      <c r="Z55" s="84" t="s">
        <v>265</v>
      </c>
    </row>
    <row r="56" spans="1:26" s="23" customFormat="1" ht="15.75" thickBot="1" x14ac:dyDescent="0.25">
      <c r="A56" s="23" t="s">
        <v>142</v>
      </c>
      <c r="B56" s="23" t="s">
        <v>253</v>
      </c>
      <c r="D56" s="23" t="str">
        <f t="shared" si="25"/>
        <v>\I: DISABLED</v>
      </c>
      <c r="E56" s="23" t="str">
        <f t="shared" si="34"/>
        <v>RSDWOO</v>
      </c>
      <c r="F56" s="23" t="str">
        <f t="shared" si="26"/>
        <v>RSDSH_Det</v>
      </c>
      <c r="G56" s="26"/>
      <c r="H56" s="23" t="str">
        <f t="shared" si="27"/>
        <v>RSDSH_Det</v>
      </c>
      <c r="I56" s="24">
        <v>1</v>
      </c>
      <c r="J56" s="32">
        <f>IF(E16="","",-E16)</f>
        <v>-1.3512043350498068E-2</v>
      </c>
      <c r="K56" s="32">
        <f t="shared" si="29"/>
        <v>-1.2160839015448262E-2</v>
      </c>
      <c r="L56" s="32">
        <f t="shared" si="30"/>
        <v>-7.1808538302320455E-3</v>
      </c>
      <c r="M56" s="32">
        <f t="shared" si="31"/>
        <v>-4.2402223782137217E-3</v>
      </c>
      <c r="N56" s="32">
        <f t="shared" si="32"/>
        <v>-5.1551205146329237E-4</v>
      </c>
      <c r="O56" s="32">
        <f t="shared" si="33"/>
        <v>-6.2674230618028543E-5</v>
      </c>
      <c r="P56" s="24">
        <v>0</v>
      </c>
      <c r="Q56" s="24">
        <v>5</v>
      </c>
      <c r="R56" s="23" t="s">
        <v>338</v>
      </c>
      <c r="Z56" s="84" t="s">
        <v>265</v>
      </c>
    </row>
    <row r="57" spans="1:26" s="23" customFormat="1" ht="15.75" thickBot="1" x14ac:dyDescent="0.25">
      <c r="A57" s="23" t="s">
        <v>143</v>
      </c>
      <c r="B57" s="26" t="s">
        <v>253</v>
      </c>
      <c r="C57" s="26"/>
      <c r="D57" s="23" t="str">
        <f t="shared" si="25"/>
        <v>\I: DISABLED</v>
      </c>
      <c r="E57" s="23" t="str">
        <f t="shared" si="34"/>
        <v>RSDHET</v>
      </c>
      <c r="F57" s="23" t="str">
        <f t="shared" si="26"/>
        <v>RSDSH_Det</v>
      </c>
      <c r="G57" s="26"/>
      <c r="H57" s="23" t="str">
        <f t="shared" si="27"/>
        <v>RSDSH_Det</v>
      </c>
      <c r="I57" s="24">
        <v>1</v>
      </c>
      <c r="J57" s="32">
        <f t="shared" si="28"/>
        <v>-2.2826235672678327E-3</v>
      </c>
      <c r="K57" s="32">
        <f t="shared" si="29"/>
        <v>-2.0543612105410496E-3</v>
      </c>
      <c r="L57" s="32">
        <f t="shared" si="30"/>
        <v>-1.2130797512123846E-3</v>
      </c>
      <c r="M57" s="32">
        <f t="shared" si="31"/>
        <v>-7.1631146229340123E-4</v>
      </c>
      <c r="N57" s="32">
        <f t="shared" si="32"/>
        <v>-8.708675123051051E-5</v>
      </c>
      <c r="O57" s="32">
        <f t="shared" si="33"/>
        <v>-1.0587715873766623E-5</v>
      </c>
      <c r="P57" s="24">
        <v>0</v>
      </c>
      <c r="Q57" s="24">
        <v>5</v>
      </c>
      <c r="R57" s="23" t="s">
        <v>339</v>
      </c>
      <c r="Z57" s="84" t="s">
        <v>265</v>
      </c>
    </row>
    <row r="58" spans="1:26" s="23" customFormat="1" ht="15.75" thickBot="1" x14ac:dyDescent="0.25">
      <c r="A58" s="53" t="s">
        <v>144</v>
      </c>
      <c r="B58" s="53" t="s">
        <v>253</v>
      </c>
      <c r="C58" s="53"/>
      <c r="D58" s="53" t="str">
        <f t="shared" si="25"/>
        <v>\I: DISABLED</v>
      </c>
      <c r="E58" s="53" t="str">
        <f t="shared" si="34"/>
        <v>RSDGEO</v>
      </c>
      <c r="F58" s="53" t="str">
        <f t="shared" si="26"/>
        <v>RSDSH_Det</v>
      </c>
      <c r="G58" s="53"/>
      <c r="H58" s="53" t="str">
        <f t="shared" si="27"/>
        <v>RSDSH_Det</v>
      </c>
      <c r="I58" s="54">
        <v>1</v>
      </c>
      <c r="J58" s="55" t="str">
        <f t="shared" si="28"/>
        <v/>
      </c>
      <c r="K58" s="55" t="str">
        <f t="shared" si="29"/>
        <v/>
      </c>
      <c r="L58" s="55" t="str">
        <f t="shared" si="30"/>
        <v/>
      </c>
      <c r="M58" s="55" t="str">
        <f t="shared" si="31"/>
        <v/>
      </c>
      <c r="N58" s="55" t="str">
        <f t="shared" si="32"/>
        <v/>
      </c>
      <c r="O58" s="55" t="str">
        <f t="shared" si="33"/>
        <v/>
      </c>
      <c r="P58" s="54">
        <v>0</v>
      </c>
      <c r="Q58" s="54">
        <v>5</v>
      </c>
      <c r="R58" s="53" t="s">
        <v>340</v>
      </c>
      <c r="Z58" s="84" t="s">
        <v>265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  <c r="Z59" s="84" t="s">
        <v>265</v>
      </c>
    </row>
    <row r="60" spans="1:26" s="23" customFormat="1" ht="15.75" thickBot="1" x14ac:dyDescent="0.25">
      <c r="A60" s="23" t="s">
        <v>140</v>
      </c>
      <c r="B60" s="26" t="s">
        <v>254</v>
      </c>
      <c r="C60" s="26"/>
      <c r="D60" s="23" t="str">
        <f t="shared" ref="D60:D72" si="36">IF(Z60="","UC-LO_"&amp;A21,"\I: DISABLED")</f>
        <v>\I: DISABLED</v>
      </c>
      <c r="E60" s="23" t="str">
        <f t="shared" si="34"/>
        <v>RSDCOA</v>
      </c>
      <c r="F60" s="23" t="str">
        <f t="shared" si="26"/>
        <v>RSDWH_Det</v>
      </c>
      <c r="G60" s="26" t="str">
        <f t="shared" ref="G60:G68" si="37">LEFT(A21,12)&amp;"*"</f>
        <v>R-WH_Det_COA*</v>
      </c>
      <c r="H60" s="23" t="str">
        <f t="shared" si="27"/>
        <v>RSDWH_Det</v>
      </c>
      <c r="I60" s="24">
        <v>1</v>
      </c>
      <c r="J60" s="33">
        <f t="shared" ref="J60:O63" si="38">IF(E21="","",-E21)</f>
        <v>-9.6295758249551316E-3</v>
      </c>
      <c r="K60" s="33">
        <f t="shared" si="38"/>
        <v>-8.6666182424596193E-3</v>
      </c>
      <c r="L60" s="33">
        <f t="shared" si="38"/>
        <v>-5.1175514059899818E-3</v>
      </c>
      <c r="M60" s="33">
        <f t="shared" si="38"/>
        <v>-3.0218629297230249E-3</v>
      </c>
      <c r="N60" s="33">
        <f t="shared" si="38"/>
        <v>-3.6738798562698232E-4</v>
      </c>
      <c r="O60" s="33">
        <f t="shared" si="38"/>
        <v>-4.4665802229296712E-5</v>
      </c>
      <c r="P60" s="24">
        <v>0</v>
      </c>
      <c r="Q60" s="24">
        <v>5</v>
      </c>
      <c r="R60" s="23" t="s">
        <v>341</v>
      </c>
      <c r="Z60" s="84" t="s">
        <v>265</v>
      </c>
    </row>
    <row r="61" spans="1:26" s="23" customFormat="1" ht="15.75" thickBot="1" x14ac:dyDescent="0.25">
      <c r="A61" s="23" t="s">
        <v>198</v>
      </c>
      <c r="B61" s="26" t="s">
        <v>254</v>
      </c>
      <c r="C61" s="26"/>
      <c r="D61" s="23" t="str">
        <f t="shared" si="36"/>
        <v>\I: DISABLED</v>
      </c>
      <c r="E61" s="77" t="str">
        <f t="shared" si="34"/>
        <v>RSDBDL</v>
      </c>
      <c r="F61" s="77" t="str">
        <f t="shared" si="26"/>
        <v>RSDWH_Det</v>
      </c>
      <c r="G61" s="26" t="str">
        <f t="shared" si="37"/>
        <v>R-WH_Det_BDL*</v>
      </c>
      <c r="H61" s="78" t="str">
        <f t="shared" si="27"/>
        <v>RSDWH_Det</v>
      </c>
      <c r="I61" s="77">
        <v>1</v>
      </c>
      <c r="J61" s="79">
        <f t="shared" si="38"/>
        <v>-4.7661681372176393E-6</v>
      </c>
      <c r="K61" s="80">
        <f t="shared" si="38"/>
        <v>-4.2895513234958752E-6</v>
      </c>
      <c r="L61" s="80">
        <f t="shared" si="38"/>
        <v>-2.53293716101108E-6</v>
      </c>
      <c r="M61" s="80">
        <f t="shared" si="38"/>
        <v>-1.4956740642054331E-6</v>
      </c>
      <c r="N61" s="80">
        <f t="shared" si="38"/>
        <v>-1.8183904908397708E-7</v>
      </c>
      <c r="O61" s="80">
        <f t="shared" si="38"/>
        <v>-2.2107383261560277E-8</v>
      </c>
      <c r="P61" s="79">
        <v>0</v>
      </c>
      <c r="Q61" s="79">
        <v>5</v>
      </c>
      <c r="R61" s="79" t="s">
        <v>342</v>
      </c>
      <c r="Z61" s="84" t="s">
        <v>265</v>
      </c>
    </row>
    <row r="62" spans="1:26" s="23" customFormat="1" ht="15" x14ac:dyDescent="0.2">
      <c r="A62" s="23" t="s">
        <v>199</v>
      </c>
      <c r="B62" s="26" t="s">
        <v>254</v>
      </c>
      <c r="C62" s="26"/>
      <c r="D62" s="23" t="str">
        <f t="shared" si="36"/>
        <v>\I: DISABLED</v>
      </c>
      <c r="E62" s="77" t="str">
        <f t="shared" si="34"/>
        <v>RSDETH</v>
      </c>
      <c r="F62" s="77" t="str">
        <f t="shared" si="26"/>
        <v>RSDWH_Det</v>
      </c>
      <c r="G62" s="26" t="str">
        <f t="shared" si="37"/>
        <v>R-WH_Det_ETH*</v>
      </c>
      <c r="H62" s="78" t="str">
        <f t="shared" si="27"/>
        <v>RSDWH_Det</v>
      </c>
      <c r="I62" s="77">
        <v>1</v>
      </c>
      <c r="J62" s="79">
        <f t="shared" si="38"/>
        <v>-5.3988133314023229E-6</v>
      </c>
      <c r="K62" s="80">
        <f t="shared" si="38"/>
        <v>-4.8589319982620902E-6</v>
      </c>
      <c r="L62" s="80">
        <f t="shared" si="38"/>
        <v>-2.8691507556537826E-6</v>
      </c>
      <c r="M62" s="80">
        <f t="shared" si="38"/>
        <v>-1.6942048297060024E-6</v>
      </c>
      <c r="N62" s="80">
        <f t="shared" si="38"/>
        <v>-2.0597575538684114E-7</v>
      </c>
      <c r="O62" s="80">
        <f t="shared" si="38"/>
        <v>-2.5041843266697601E-8</v>
      </c>
      <c r="P62" s="79">
        <v>0</v>
      </c>
      <c r="Q62" s="79">
        <v>5</v>
      </c>
      <c r="R62" s="79" t="s">
        <v>343</v>
      </c>
      <c r="Z62" s="84" t="s">
        <v>265</v>
      </c>
    </row>
    <row r="63" spans="1:26" s="23" customFormat="1" ht="15" x14ac:dyDescent="0.2">
      <c r="A63" s="23" t="s">
        <v>200</v>
      </c>
      <c r="B63" s="26" t="s">
        <v>254</v>
      </c>
      <c r="C63" s="26"/>
      <c r="D63" s="23" t="str">
        <f t="shared" si="36"/>
        <v>\I: DISABLED</v>
      </c>
      <c r="E63" s="23" t="str">
        <f t="shared" si="34"/>
        <v>RSDLPG</v>
      </c>
      <c r="F63" s="23" t="str">
        <f t="shared" si="26"/>
        <v>RSDWH_Det</v>
      </c>
      <c r="G63" s="26" t="str">
        <f t="shared" si="37"/>
        <v>R-WH_Det_LPG*</v>
      </c>
      <c r="H63" s="23" t="str">
        <f t="shared" si="27"/>
        <v>RSDWH_Det</v>
      </c>
      <c r="I63" s="24">
        <v>1</v>
      </c>
      <c r="J63" s="33">
        <f t="shared" si="38"/>
        <v>-2.1143173762659059E-2</v>
      </c>
      <c r="K63" s="33">
        <f t="shared" si="38"/>
        <v>-1.9028856386393154E-2</v>
      </c>
      <c r="L63" s="33">
        <f t="shared" si="38"/>
        <v>-1.1236349407601296E-2</v>
      </c>
      <c r="M63" s="33">
        <f t="shared" si="38"/>
        <v>-6.6349519616944914E-3</v>
      </c>
      <c r="N63" s="33">
        <f t="shared" si="38"/>
        <v>-8.0665526287195205E-4</v>
      </c>
      <c r="O63" s="33">
        <f t="shared" si="38"/>
        <v>-9.8070448267848298E-5</v>
      </c>
      <c r="P63" s="24">
        <v>0</v>
      </c>
      <c r="Q63" s="24">
        <v>5</v>
      </c>
      <c r="R63" s="23" t="s">
        <v>344</v>
      </c>
      <c r="Z63" s="84" t="s">
        <v>265</v>
      </c>
    </row>
    <row r="64" spans="1:26" s="23" customFormat="1" ht="15" x14ac:dyDescent="0.2">
      <c r="A64" s="23" t="s">
        <v>201</v>
      </c>
      <c r="B64" s="26" t="s">
        <v>254</v>
      </c>
      <c r="C64" s="26"/>
      <c r="D64" s="88" t="str">
        <f t="shared" si="36"/>
        <v>\I: DISABLED</v>
      </c>
      <c r="E64" s="23" t="str">
        <f t="shared" si="34"/>
        <v>RSDELC</v>
      </c>
      <c r="F64" s="23" t="str">
        <f t="shared" si="26"/>
        <v>RSDWH_Det</v>
      </c>
      <c r="G64" s="26" t="str">
        <f t="shared" si="37"/>
        <v>R-WH_Det_ELC*</v>
      </c>
      <c r="H64" s="23" t="str">
        <f t="shared" si="27"/>
        <v>RSDWH_Det</v>
      </c>
      <c r="I64" s="24">
        <v>1</v>
      </c>
      <c r="J64" s="87">
        <f>MAX(IF(E25+E26="","",-E25-E26),-$T$25)</f>
        <v>-0.16040122725719558</v>
      </c>
      <c r="K64" s="87">
        <f t="shared" ref="K64:O64" si="39">MAX(IF(F25+F26="","",-F25-F26),-$T$25)</f>
        <v>-0.14436110453147602</v>
      </c>
      <c r="L64" s="87">
        <f t="shared" si="39"/>
        <v>-8.5243788614791302E-2</v>
      </c>
      <c r="M64" s="87">
        <f t="shared" si="39"/>
        <v>-5.0335604739148131E-2</v>
      </c>
      <c r="N64" s="87">
        <f t="shared" si="39"/>
        <v>-6.11963443097884E-3</v>
      </c>
      <c r="O64" s="87">
        <f t="shared" si="39"/>
        <v>-7.440046814356703E-4</v>
      </c>
      <c r="P64" s="24">
        <v>0</v>
      </c>
      <c r="Q64" s="24">
        <v>5</v>
      </c>
      <c r="R64" s="23" t="s">
        <v>345</v>
      </c>
      <c r="Z64" s="84" t="s">
        <v>265</v>
      </c>
    </row>
    <row r="65" spans="1:26" s="23" customFormat="1" ht="15" x14ac:dyDescent="0.2">
      <c r="A65" s="23" t="s">
        <v>201</v>
      </c>
      <c r="B65" s="26" t="s">
        <v>254</v>
      </c>
      <c r="C65" s="26"/>
      <c r="D65" s="23" t="str">
        <f t="shared" si="36"/>
        <v>\I: DISABLED</v>
      </c>
      <c r="E65" s="23" t="str">
        <f t="shared" si="34"/>
        <v>RSDELC</v>
      </c>
      <c r="F65" s="23" t="str">
        <f t="shared" si="26"/>
        <v>RSDWH_Det</v>
      </c>
      <c r="G65" s="26" t="str">
        <f t="shared" si="37"/>
        <v>R-WH_Det_ELC*</v>
      </c>
      <c r="H65" s="23" t="str">
        <f t="shared" si="27"/>
        <v>RSDWH_Det</v>
      </c>
      <c r="I65" s="24">
        <v>1</v>
      </c>
      <c r="J65" s="33">
        <f t="shared" ref="J65:O72" si="40">IF(E26="","",-E26)</f>
        <v>-0.12871098772355274</v>
      </c>
      <c r="K65" s="33">
        <f t="shared" si="40"/>
        <v>-0.11583988895119746</v>
      </c>
      <c r="L65" s="33">
        <f t="shared" si="40"/>
        <v>-6.8402296026792611E-2</v>
      </c>
      <c r="M65" s="33">
        <f t="shared" si="40"/>
        <v>-4.0390871780860781E-2</v>
      </c>
      <c r="N65" s="33">
        <f t="shared" si="40"/>
        <v>-4.910587067113688E-3</v>
      </c>
      <c r="O65" s="33">
        <f t="shared" si="40"/>
        <v>-5.9701274769539817E-4</v>
      </c>
      <c r="P65" s="24">
        <v>0</v>
      </c>
      <c r="Q65" s="24">
        <v>5</v>
      </c>
      <c r="R65" s="23" t="s">
        <v>346</v>
      </c>
      <c r="Z65" s="84" t="s">
        <v>265</v>
      </c>
    </row>
    <row r="66" spans="1:26" s="23" customFormat="1" ht="15" x14ac:dyDescent="0.2">
      <c r="A66" s="23" t="s">
        <v>202</v>
      </c>
      <c r="B66" s="26" t="s">
        <v>254</v>
      </c>
      <c r="C66" s="26"/>
      <c r="D66" s="23" t="str">
        <f t="shared" si="36"/>
        <v>\I: DISABLED</v>
      </c>
      <c r="E66" s="23" t="str">
        <f t="shared" si="34"/>
        <v>RSDKER</v>
      </c>
      <c r="F66" s="23" t="str">
        <f t="shared" si="26"/>
        <v>RSDWH_Det</v>
      </c>
      <c r="G66" s="26" t="str">
        <f t="shared" si="37"/>
        <v>R-WH_Det_KER*</v>
      </c>
      <c r="H66" s="23" t="str">
        <f t="shared" si="27"/>
        <v>RSDWH_Det</v>
      </c>
      <c r="I66" s="24">
        <v>1</v>
      </c>
      <c r="J66" s="33">
        <f t="shared" si="40"/>
        <v>-0.55217743241378781</v>
      </c>
      <c r="K66" s="33">
        <f t="shared" si="40"/>
        <v>-0.49695968917240907</v>
      </c>
      <c r="L66" s="33">
        <f t="shared" si="40"/>
        <v>-0.29344972685941589</v>
      </c>
      <c r="M66" s="33">
        <f t="shared" si="40"/>
        <v>-0.17327912921321653</v>
      </c>
      <c r="N66" s="33">
        <f t="shared" si="40"/>
        <v>-2.106669684010987E-2</v>
      </c>
      <c r="O66" s="33">
        <f t="shared" si="40"/>
        <v>-2.561218525094278E-3</v>
      </c>
      <c r="P66" s="24">
        <v>0</v>
      </c>
      <c r="Q66" s="24">
        <v>5</v>
      </c>
      <c r="R66" s="23" t="s">
        <v>347</v>
      </c>
      <c r="Z66" s="84" t="s">
        <v>265</v>
      </c>
    </row>
    <row r="67" spans="1:26" s="23" customFormat="1" ht="15" x14ac:dyDescent="0.2">
      <c r="A67" s="23" t="s">
        <v>203</v>
      </c>
      <c r="B67" s="26" t="s">
        <v>254</v>
      </c>
      <c r="C67" s="26"/>
      <c r="D67" s="23" t="str">
        <f t="shared" si="36"/>
        <v>\I: DISABLED</v>
      </c>
      <c r="E67" s="23" t="str">
        <f t="shared" si="34"/>
        <v>RSDGAS</v>
      </c>
      <c r="F67" s="23" t="str">
        <f t="shared" si="26"/>
        <v>RSDWH_Det</v>
      </c>
      <c r="G67" s="26" t="str">
        <f t="shared" si="37"/>
        <v>R-WH_Det_GAS*</v>
      </c>
      <c r="H67" s="23" t="str">
        <f t="shared" si="27"/>
        <v>RSDWH_Det</v>
      </c>
      <c r="I67" s="24">
        <v>1</v>
      </c>
      <c r="J67" s="33">
        <f t="shared" si="40"/>
        <v>-0.10889011602646126</v>
      </c>
      <c r="K67" s="33">
        <f t="shared" si="40"/>
        <v>-9.8001104423815141E-2</v>
      </c>
      <c r="L67" s="33">
        <f t="shared" si="40"/>
        <v>-5.7868672151218617E-2</v>
      </c>
      <c r="M67" s="33">
        <f t="shared" si="40"/>
        <v>-3.4170872218573088E-2</v>
      </c>
      <c r="N67" s="33">
        <f t="shared" si="40"/>
        <v>-4.1543803287759449E-3</v>
      </c>
      <c r="O67" s="33">
        <f t="shared" si="40"/>
        <v>-5.0507566226944925E-4</v>
      </c>
      <c r="P67" s="24">
        <v>0</v>
      </c>
      <c r="Q67" s="24">
        <v>5</v>
      </c>
      <c r="R67" s="23" t="s">
        <v>348</v>
      </c>
      <c r="Z67" s="84" t="s">
        <v>265</v>
      </c>
    </row>
    <row r="68" spans="1:26" s="23" customFormat="1" ht="15" x14ac:dyDescent="0.2">
      <c r="A68" s="23" t="s">
        <v>141</v>
      </c>
      <c r="B68" s="26" t="s">
        <v>254</v>
      </c>
      <c r="C68" s="26"/>
      <c r="D68" s="23" t="str">
        <f t="shared" si="36"/>
        <v>\I: DISABLED</v>
      </c>
      <c r="E68" s="23" t="str">
        <f t="shared" si="34"/>
        <v>RSDPEA</v>
      </c>
      <c r="F68" s="23" t="str">
        <f t="shared" si="26"/>
        <v>RSDWH_Det</v>
      </c>
      <c r="G68" s="26" t="str">
        <f t="shared" si="37"/>
        <v>R-WH_Det_PEA*</v>
      </c>
      <c r="H68" s="23" t="str">
        <f t="shared" si="27"/>
        <v>RSDWH_Det</v>
      </c>
      <c r="I68" s="24">
        <v>1</v>
      </c>
      <c r="J68" s="33">
        <f t="shared" si="40"/>
        <v>-2.0391637400442347E-2</v>
      </c>
      <c r="K68" s="33">
        <f t="shared" si="40"/>
        <v>-1.8352473660398116E-2</v>
      </c>
      <c r="L68" s="33">
        <f t="shared" si="40"/>
        <v>-1.0836952171728484E-2</v>
      </c>
      <c r="M68" s="33">
        <f t="shared" si="40"/>
        <v>-6.3991118878839546E-3</v>
      </c>
      <c r="N68" s="33">
        <f t="shared" si="40"/>
        <v>-7.7798261567967411E-4</v>
      </c>
      <c r="O68" s="33">
        <f t="shared" si="40"/>
        <v>-9.4584523743955446E-5</v>
      </c>
      <c r="P68" s="24">
        <v>0</v>
      </c>
      <c r="Q68" s="24">
        <v>5</v>
      </c>
      <c r="R68" s="23" t="s">
        <v>349</v>
      </c>
      <c r="Z68" s="84" t="s">
        <v>265</v>
      </c>
    </row>
    <row r="69" spans="1:26" s="23" customFormat="1" ht="15" x14ac:dyDescent="0.2">
      <c r="A69" s="56" t="s">
        <v>170</v>
      </c>
      <c r="B69" s="26" t="s">
        <v>254</v>
      </c>
      <c r="C69" s="26"/>
      <c r="D69" s="23" t="str">
        <f t="shared" si="36"/>
        <v>\I: DISABLED</v>
      </c>
      <c r="F69" s="23" t="str">
        <f t="shared" si="26"/>
        <v>RSDWH_Det</v>
      </c>
      <c r="G69" s="26"/>
      <c r="H69" s="23" t="str">
        <f t="shared" si="27"/>
        <v>RSDWH_Det</v>
      </c>
      <c r="I69" s="24">
        <v>1</v>
      </c>
      <c r="J69" s="33">
        <f t="shared" si="40"/>
        <v>-2.5991836066219094E-2</v>
      </c>
      <c r="K69" s="33">
        <f t="shared" si="40"/>
        <v>-2.3392652459597187E-2</v>
      </c>
      <c r="L69" s="33">
        <f t="shared" si="40"/>
        <v>-1.3813127350867545E-2</v>
      </c>
      <c r="M69" s="33">
        <f t="shared" si="40"/>
        <v>-8.1565135694137789E-3</v>
      </c>
      <c r="N69" s="33">
        <f t="shared" si="40"/>
        <v>-9.9164163289191132E-4</v>
      </c>
      <c r="O69" s="33">
        <f t="shared" si="40"/>
        <v>-1.2056047227972815E-4</v>
      </c>
      <c r="P69" s="24">
        <v>0</v>
      </c>
      <c r="Q69" s="24">
        <v>5</v>
      </c>
      <c r="R69" s="23" t="s">
        <v>350</v>
      </c>
      <c r="Z69" s="84" t="s">
        <v>265</v>
      </c>
    </row>
    <row r="70" spans="1:26" s="23" customFormat="1" ht="15" x14ac:dyDescent="0.2">
      <c r="A70" s="23" t="s">
        <v>142</v>
      </c>
      <c r="B70" s="26" t="s">
        <v>254</v>
      </c>
      <c r="C70" s="26"/>
      <c r="D70" s="23" t="str">
        <f t="shared" si="36"/>
        <v>\I: DISABLED</v>
      </c>
      <c r="E70" s="23" t="str">
        <f t="shared" si="34"/>
        <v>RSDWOO</v>
      </c>
      <c r="F70" s="23" t="str">
        <f t="shared" si="26"/>
        <v>RSDWH_Det</v>
      </c>
      <c r="G70" s="26" t="str">
        <f>LEFT(A31,12)&amp;"*"</f>
        <v>R-WH_Det_WOO*</v>
      </c>
      <c r="H70" s="23" t="str">
        <f t="shared" si="27"/>
        <v>RSDWH_Det</v>
      </c>
      <c r="I70" s="24">
        <v>1</v>
      </c>
      <c r="J70" s="33">
        <f t="shared" si="40"/>
        <v>-5.7603974331764483E-3</v>
      </c>
      <c r="K70" s="33">
        <f t="shared" si="40"/>
        <v>-5.1843576898588034E-3</v>
      </c>
      <c r="L70" s="33">
        <f t="shared" si="40"/>
        <v>-3.0613113722847258E-3</v>
      </c>
      <c r="M70" s="33">
        <f t="shared" si="40"/>
        <v>-1.8076737522204082E-3</v>
      </c>
      <c r="N70" s="33">
        <f t="shared" si="40"/>
        <v>-2.1977092738613912E-4</v>
      </c>
      <c r="O70" s="33">
        <f t="shared" si="40"/>
        <v>-2.6719014127873746E-5</v>
      </c>
      <c r="P70" s="25">
        <v>0</v>
      </c>
      <c r="Q70" s="25">
        <v>5</v>
      </c>
      <c r="R70" s="23" t="s">
        <v>351</v>
      </c>
      <c r="Z70" s="84" t="s">
        <v>265</v>
      </c>
    </row>
    <row r="71" spans="1:26" s="23" customFormat="1" ht="15" x14ac:dyDescent="0.2">
      <c r="A71" s="23" t="s">
        <v>143</v>
      </c>
      <c r="B71" s="26" t="s">
        <v>254</v>
      </c>
      <c r="C71" s="26"/>
      <c r="D71" s="23" t="str">
        <f t="shared" si="36"/>
        <v>\I: DISABLED</v>
      </c>
      <c r="E71" s="23" t="str">
        <f t="shared" si="34"/>
        <v>RSDHET</v>
      </c>
      <c r="F71" s="23" t="str">
        <f t="shared" si="26"/>
        <v>RSDWH_Det</v>
      </c>
      <c r="G71" s="26" t="str">
        <f>LEFT(A32,12)&amp;"*"</f>
        <v>R-WH_Det_HET*</v>
      </c>
      <c r="H71" s="23" t="str">
        <f t="shared" si="27"/>
        <v>RSDWH_Det</v>
      </c>
      <c r="I71" s="24">
        <v>1</v>
      </c>
      <c r="J71" s="33">
        <f t="shared" si="40"/>
        <v>-5.4588698131244532E-5</v>
      </c>
      <c r="K71" s="33">
        <f t="shared" si="40"/>
        <v>-4.9129828318120078E-5</v>
      </c>
      <c r="L71" s="33">
        <f t="shared" si="40"/>
        <v>-2.9010672323566732E-5</v>
      </c>
      <c r="M71" s="33">
        <f t="shared" si="40"/>
        <v>-1.7130511900342926E-5</v>
      </c>
      <c r="N71" s="33">
        <f t="shared" si="40"/>
        <v>-2.0826703282676306E-6</v>
      </c>
      <c r="O71" s="33">
        <f t="shared" si="40"/>
        <v>-2.5320409112582154E-7</v>
      </c>
      <c r="P71" s="24">
        <v>0</v>
      </c>
      <c r="Q71" s="24">
        <v>5</v>
      </c>
      <c r="R71" s="23" t="s">
        <v>352</v>
      </c>
      <c r="Z71" s="84" t="s">
        <v>265</v>
      </c>
    </row>
    <row r="72" spans="1:26" s="23" customFormat="1" ht="15" x14ac:dyDescent="0.2">
      <c r="A72" s="26" t="s">
        <v>145</v>
      </c>
      <c r="B72" s="26" t="s">
        <v>254</v>
      </c>
      <c r="C72" s="26"/>
      <c r="D72" s="23" t="str">
        <f t="shared" si="36"/>
        <v>\I: DISABLED</v>
      </c>
      <c r="E72" s="23" t="str">
        <f t="shared" si="34"/>
        <v>RSDSOL</v>
      </c>
      <c r="F72" s="23" t="str">
        <f t="shared" si="26"/>
        <v>RSDWH_Det</v>
      </c>
      <c r="G72" s="26" t="str">
        <f>LEFT(A33,12)&amp;"*"</f>
        <v>R-WH_Det_SOL*</v>
      </c>
      <c r="H72" s="23" t="str">
        <f t="shared" si="27"/>
        <v>RSDWH_Det</v>
      </c>
      <c r="I72" s="24">
        <v>1</v>
      </c>
      <c r="J72" s="33">
        <f t="shared" si="40"/>
        <v>-2.154168620172249E-2</v>
      </c>
      <c r="K72" s="33">
        <f t="shared" si="40"/>
        <v>-1.9387517581550242E-2</v>
      </c>
      <c r="L72" s="33">
        <f t="shared" si="40"/>
        <v>-1.1448135256729604E-2</v>
      </c>
      <c r="M72" s="33">
        <f t="shared" si="40"/>
        <v>-6.7600093877462665E-3</v>
      </c>
      <c r="N72" s="33">
        <f t="shared" si="40"/>
        <v>-8.2185932636303434E-4</v>
      </c>
      <c r="O72" s="33">
        <f t="shared" si="40"/>
        <v>-9.9918907443276691E-5</v>
      </c>
      <c r="P72" s="25">
        <v>0</v>
      </c>
      <c r="Q72" s="25">
        <v>5</v>
      </c>
      <c r="R72" s="23" t="s">
        <v>353</v>
      </c>
      <c r="Z72" s="84" t="s">
        <v>265</v>
      </c>
    </row>
    <row r="73" spans="1:26" s="23" customFormat="1" ht="15" x14ac:dyDescent="0.2">
      <c r="A73" s="26"/>
      <c r="C73" s="26"/>
      <c r="I73" s="24"/>
      <c r="J73" s="24"/>
      <c r="K73" s="24"/>
      <c r="L73" s="24"/>
      <c r="M73" s="24"/>
      <c r="N73" s="24"/>
      <c r="O73" s="24"/>
      <c r="P73" s="24"/>
      <c r="Q73" s="24"/>
    </row>
    <row r="74" spans="1:26" s="23" customFormat="1" ht="15" x14ac:dyDescent="0.2">
      <c r="C74" s="26"/>
      <c r="H74" s="20" t="s">
        <v>267</v>
      </c>
      <c r="J74" s="24"/>
      <c r="K74" s="24"/>
      <c r="L74" s="24"/>
      <c r="M74" s="24"/>
      <c r="N74" s="24"/>
      <c r="O74" s="24"/>
      <c r="P74" s="24"/>
    </row>
    <row r="75" spans="1:26" s="23" customFormat="1" ht="28.5" customHeight="1" thickBot="1" x14ac:dyDescent="0.25">
      <c r="A75" s="26" t="s">
        <v>25</v>
      </c>
      <c r="B75" s="26" t="s">
        <v>26</v>
      </c>
      <c r="C75" s="26"/>
      <c r="D75" s="6" t="s">
        <v>11</v>
      </c>
      <c r="E75" s="6" t="s">
        <v>255</v>
      </c>
      <c r="F75" s="6" t="s">
        <v>9</v>
      </c>
      <c r="G75" s="6" t="s">
        <v>30</v>
      </c>
      <c r="H75" s="6" t="s">
        <v>10</v>
      </c>
      <c r="I75" s="8" t="s">
        <v>139</v>
      </c>
      <c r="J75" s="8">
        <v>2019</v>
      </c>
      <c r="K75" s="8">
        <v>2020</v>
      </c>
      <c r="L75" s="8">
        <v>2025</v>
      </c>
      <c r="M75" s="8">
        <v>2030</v>
      </c>
      <c r="N75" s="8">
        <v>2050</v>
      </c>
      <c r="O75" s="8">
        <v>2070</v>
      </c>
      <c r="P75" s="8" t="s">
        <v>138</v>
      </c>
      <c r="Q75" s="8" t="s">
        <v>29</v>
      </c>
      <c r="R75" s="6" t="s">
        <v>27</v>
      </c>
      <c r="Z75" s="85" t="s">
        <v>266</v>
      </c>
    </row>
    <row r="76" spans="1:26" ht="15" x14ac:dyDescent="0.2">
      <c r="A76" s="26" t="s">
        <v>145</v>
      </c>
      <c r="B76" s="26" t="s">
        <v>254</v>
      </c>
      <c r="D76" s="23" t="str">
        <f>IF(Z76="","UC-UP_"&amp;A33,"\I: DISABLED")</f>
        <v>\I: DISABLED</v>
      </c>
      <c r="E76" s="23" t="str">
        <f t="shared" ref="E76:E81" si="41">A76</f>
        <v>RSDSOL</v>
      </c>
      <c r="F76" s="23" t="str">
        <f t="shared" ref="F76:F81" si="42">H76</f>
        <v>RSDWH_Det</v>
      </c>
      <c r="H76" s="23" t="str">
        <f t="shared" ref="H76:H81" si="43">B76</f>
        <v>RSDWH_Det</v>
      </c>
      <c r="I76" s="24">
        <v>1</v>
      </c>
      <c r="J76" s="34">
        <f t="shared" ref="J76:O76" si="44">IF(L33="","",-L33)</f>
        <v>-2.6328727579883044E-2</v>
      </c>
      <c r="K76" s="34">
        <f t="shared" si="44"/>
        <v>-2.8961600337871349E-2</v>
      </c>
      <c r="L76" s="34">
        <f t="shared" si="44"/>
        <v>-4.6642946960145211E-2</v>
      </c>
      <c r="M76" s="34">
        <f t="shared" si="44"/>
        <v>-7.5118932508783473E-2</v>
      </c>
      <c r="N76" s="34">
        <f t="shared" si="44"/>
        <v>-0.5</v>
      </c>
      <c r="O76" s="34">
        <f t="shared" si="44"/>
        <v>-0.5</v>
      </c>
      <c r="P76" s="24">
        <v>0</v>
      </c>
      <c r="Q76" s="24">
        <v>5</v>
      </c>
      <c r="R76" s="23" t="s">
        <v>354</v>
      </c>
      <c r="Z76" s="84" t="s">
        <v>265</v>
      </c>
    </row>
    <row r="77" spans="1:26" ht="15" x14ac:dyDescent="0.2">
      <c r="A77" s="23" t="s">
        <v>203</v>
      </c>
      <c r="B77" s="26" t="s">
        <v>254</v>
      </c>
      <c r="D77" s="23" t="str">
        <f>IF(Z77="","UC-UP_"&amp;A28,"\I: DISABLED")</f>
        <v>UC-UP_R-WH_Det_GAS_X0</v>
      </c>
      <c r="E77" s="23" t="str">
        <f t="shared" si="41"/>
        <v>RSDGAS</v>
      </c>
      <c r="F77" s="23" t="str">
        <f t="shared" si="42"/>
        <v>RSDWH_Det</v>
      </c>
      <c r="H77" s="23" t="str">
        <f t="shared" si="43"/>
        <v>RSDWH_Det</v>
      </c>
      <c r="I77" s="24">
        <v>1</v>
      </c>
      <c r="J77" s="34">
        <f t="shared" ref="J77:O77" si="45">IF(L28="","",-L28)</f>
        <v>-0.13308791958789709</v>
      </c>
      <c r="K77" s="34">
        <f t="shared" si="45"/>
        <v>-0.14639671154668682</v>
      </c>
      <c r="L77" s="34">
        <f t="shared" si="45"/>
        <v>-0.19755074814576692</v>
      </c>
      <c r="M77" s="34">
        <f t="shared" si="45"/>
        <v>-0.19755074814576692</v>
      </c>
      <c r="N77" s="34">
        <f t="shared" si="45"/>
        <v>-0.19755074814576692</v>
      </c>
      <c r="O77" s="34">
        <f t="shared" si="45"/>
        <v>-0.19755074814576692</v>
      </c>
      <c r="P77" s="24">
        <v>0</v>
      </c>
      <c r="Q77" s="24">
        <v>5</v>
      </c>
      <c r="R77" s="23" t="s">
        <v>355</v>
      </c>
      <c r="Z77" s="84"/>
    </row>
    <row r="78" spans="1:26" s="23" customFormat="1" ht="15" x14ac:dyDescent="0.2">
      <c r="A78" s="23" t="s">
        <v>203</v>
      </c>
      <c r="B78" s="23" t="s">
        <v>253</v>
      </c>
      <c r="C78" s="26"/>
      <c r="D78" s="23" t="str">
        <f>IF(Z78="","UC-UP_"&amp;A13,"\I: DISABLED")</f>
        <v>UC-UP_R-SH_Det_GAS_X0</v>
      </c>
      <c r="E78" s="23" t="str">
        <f t="shared" si="41"/>
        <v>RSDGAS</v>
      </c>
      <c r="F78" s="23" t="str">
        <f t="shared" si="42"/>
        <v>RSDSH_Det</v>
      </c>
      <c r="G78" s="38"/>
      <c r="H78" s="23" t="str">
        <f t="shared" si="43"/>
        <v>RSDSH_Det</v>
      </c>
      <c r="I78" s="24">
        <v>1</v>
      </c>
      <c r="J78" s="34">
        <f t="shared" ref="J78:O78" si="46">IF(L13="","",-L13)</f>
        <v>-0.11923090685288974</v>
      </c>
      <c r="K78" s="34">
        <f t="shared" si="46"/>
        <v>-0.13115399753817872</v>
      </c>
      <c r="L78" s="34">
        <f t="shared" si="46"/>
        <v>-0.18452567559914534</v>
      </c>
      <c r="M78" s="34">
        <f t="shared" si="46"/>
        <v>-0.18452567559914534</v>
      </c>
      <c r="N78" s="34">
        <f t="shared" si="46"/>
        <v>-0.18452567559914534</v>
      </c>
      <c r="O78" s="34">
        <f t="shared" si="46"/>
        <v>-0.18452567559914534</v>
      </c>
      <c r="P78" s="24">
        <v>0</v>
      </c>
      <c r="Q78" s="24">
        <v>5</v>
      </c>
      <c r="R78" s="23" t="s">
        <v>356</v>
      </c>
      <c r="Z78" s="84"/>
    </row>
    <row r="79" spans="1:26" s="23" customFormat="1" ht="15" x14ac:dyDescent="0.2">
      <c r="A79" s="23" t="s">
        <v>201</v>
      </c>
      <c r="B79" s="23" t="s">
        <v>253</v>
      </c>
      <c r="C79" s="26"/>
      <c r="D79" s="88" t="str">
        <f>IF(Z79="","UC-UP_"&amp;A10,"\I: DISABLED")</f>
        <v>\I: DISABLED</v>
      </c>
      <c r="E79" s="23" t="str">
        <f t="shared" si="41"/>
        <v>RSDELC</v>
      </c>
      <c r="F79" s="23" t="str">
        <f t="shared" si="42"/>
        <v>RSDSH_Det</v>
      </c>
      <c r="H79" s="23" t="str">
        <f t="shared" si="43"/>
        <v>RSDSH_Det</v>
      </c>
      <c r="I79" s="24">
        <v>1</v>
      </c>
      <c r="J79" s="115">
        <f t="shared" ref="J79:O79" si="47">MAX(IF(IF(L10="",0,L10)+IF(L11="",0,L11)=0,"",IF(L10="",0,-L10)+IF(L11="",0,-L11)),-$T$10)</f>
        <v>-9.5830099424260989E-2</v>
      </c>
      <c r="K79" s="115">
        <f t="shared" si="47"/>
        <v>-0.1054131093666871</v>
      </c>
      <c r="L79" s="115">
        <f t="shared" si="47"/>
        <v>-0.16976886676614333</v>
      </c>
      <c r="M79" s="115">
        <f t="shared" si="47"/>
        <v>-0.27341445761554156</v>
      </c>
      <c r="N79" s="115">
        <f t="shared" si="47"/>
        <v>-0.3799309669011276</v>
      </c>
      <c r="O79" s="115">
        <f t="shared" si="47"/>
        <v>-0.3799309669011276</v>
      </c>
      <c r="P79" s="24">
        <v>0</v>
      </c>
      <c r="Q79" s="24">
        <v>5</v>
      </c>
      <c r="R79" s="23" t="s">
        <v>361</v>
      </c>
      <c r="Z79" s="84" t="s">
        <v>265</v>
      </c>
    </row>
    <row r="80" spans="1:26" s="23" customFormat="1" ht="15" x14ac:dyDescent="0.2">
      <c r="A80" s="23" t="s">
        <v>140</v>
      </c>
      <c r="B80" s="23" t="s">
        <v>253</v>
      </c>
      <c r="C80" s="26"/>
      <c r="D80" s="23" t="str">
        <f>IF(Z80="","UC-UP_"&amp;A6,"\I: DISABLED")</f>
        <v>\I: DISABLED</v>
      </c>
      <c r="E80" s="23" t="str">
        <f t="shared" si="41"/>
        <v>RSDCOA</v>
      </c>
      <c r="F80" s="23" t="str">
        <f t="shared" si="42"/>
        <v>RSDSH_Det</v>
      </c>
      <c r="H80" s="23" t="str">
        <f t="shared" si="43"/>
        <v>RSDSH_Det</v>
      </c>
      <c r="I80" s="24">
        <v>1</v>
      </c>
      <c r="J80" s="34">
        <f t="shared" ref="J80:O80" si="48">IF(L6="","",-L6)</f>
        <v>-7.4952272163122793E-2</v>
      </c>
      <c r="K80" s="34">
        <f t="shared" si="48"/>
        <v>-7.4952272163122793E-2</v>
      </c>
      <c r="L80" s="34">
        <f t="shared" si="48"/>
        <v>-7.4952272163122793E-2</v>
      </c>
      <c r="M80" s="34">
        <f t="shared" si="48"/>
        <v>-7.4952272163122793E-2</v>
      </c>
      <c r="N80" s="34">
        <f t="shared" si="48"/>
        <v>-7.4952272163122793E-2</v>
      </c>
      <c r="O80" s="34">
        <f t="shared" si="48"/>
        <v>-7.4952272163122793E-2</v>
      </c>
      <c r="P80" s="24">
        <v>0</v>
      </c>
      <c r="Q80" s="24">
        <v>5</v>
      </c>
      <c r="R80" s="23" t="s">
        <v>357</v>
      </c>
      <c r="Z80" s="84" t="s">
        <v>265</v>
      </c>
    </row>
    <row r="81" spans="1:26" s="23" customFormat="1" ht="15" x14ac:dyDescent="0.2">
      <c r="A81" s="23" t="s">
        <v>198</v>
      </c>
      <c r="B81" s="23" t="s">
        <v>253</v>
      </c>
      <c r="C81" s="26"/>
      <c r="D81" s="23" t="str">
        <f>IF(Z81="","UC-UP_"&amp;A7,"\I: DISABLED")</f>
        <v>\I: DISABLED</v>
      </c>
      <c r="E81" s="77" t="str">
        <f t="shared" si="41"/>
        <v>RSDBDL</v>
      </c>
      <c r="F81" s="23" t="str">
        <f t="shared" si="42"/>
        <v>RSDSH_Det</v>
      </c>
      <c r="H81" s="23" t="str">
        <f t="shared" si="43"/>
        <v>RSDSH_Det</v>
      </c>
      <c r="I81" s="24">
        <v>1</v>
      </c>
      <c r="J81" s="34">
        <f t="shared" ref="J81:O83" si="49">IF(L7="","",-L7)</f>
        <v>-1.15E-2</v>
      </c>
      <c r="K81" s="34">
        <f t="shared" si="49"/>
        <v>-1.3224999999999999E-2</v>
      </c>
      <c r="L81" s="34">
        <f t="shared" si="49"/>
        <v>-2.6600198804687482E-2</v>
      </c>
      <c r="M81" s="34">
        <f t="shared" si="49"/>
        <v>-5.3502501054737056E-2</v>
      </c>
      <c r="N81" s="34">
        <f t="shared" si="49"/>
        <v>-0.87565068412849112</v>
      </c>
      <c r="O81" s="34">
        <f t="shared" si="49"/>
        <v>-0.9</v>
      </c>
      <c r="P81" s="24">
        <v>0</v>
      </c>
      <c r="Q81" s="24">
        <v>5</v>
      </c>
      <c r="R81" s="23" t="s">
        <v>358</v>
      </c>
      <c r="Z81" s="84" t="s">
        <v>265</v>
      </c>
    </row>
    <row r="82" spans="1:26" s="23" customFormat="1" ht="15" x14ac:dyDescent="0.2">
      <c r="A82" s="23" t="s">
        <v>199</v>
      </c>
      <c r="B82" s="23" t="s">
        <v>253</v>
      </c>
      <c r="C82" s="26"/>
      <c r="D82" s="23" t="str">
        <f>IF(Z82="","UC-UP_"&amp;A8,"\I: DISABLED")</f>
        <v>\I: DISABLED</v>
      </c>
      <c r="E82" s="77" t="str">
        <f t="shared" ref="E82:E102" si="50">A82</f>
        <v>RSDETH</v>
      </c>
      <c r="F82" s="23" t="str">
        <f t="shared" ref="F82:F102" si="51">H82</f>
        <v>RSDSH_Det</v>
      </c>
      <c r="H82" s="23" t="str">
        <f t="shared" ref="H82:H102" si="52">B82</f>
        <v>RSDSH_Det</v>
      </c>
      <c r="I82" s="24">
        <v>1</v>
      </c>
      <c r="J82" s="34" t="str">
        <f t="shared" si="49"/>
        <v/>
      </c>
      <c r="K82" s="34" t="str">
        <f t="shared" si="49"/>
        <v/>
      </c>
      <c r="L82" s="34" t="str">
        <f t="shared" si="49"/>
        <v/>
      </c>
      <c r="M82" s="34" t="str">
        <f t="shared" si="49"/>
        <v/>
      </c>
      <c r="N82" s="34" t="str">
        <f t="shared" si="49"/>
        <v/>
      </c>
      <c r="O82" s="34" t="str">
        <f t="shared" si="49"/>
        <v/>
      </c>
      <c r="P82" s="24">
        <v>0</v>
      </c>
      <c r="Q82" s="24">
        <v>5</v>
      </c>
      <c r="R82" s="23" t="s">
        <v>359</v>
      </c>
      <c r="Z82" s="84" t="s">
        <v>265</v>
      </c>
    </row>
    <row r="83" spans="1:26" s="23" customFormat="1" ht="15" x14ac:dyDescent="0.2">
      <c r="A83" s="23" t="s">
        <v>200</v>
      </c>
      <c r="B83" s="23" t="s">
        <v>253</v>
      </c>
      <c r="C83" s="26"/>
      <c r="D83" s="23" t="str">
        <f>IF(Z83="","UC-UP_"&amp;A9,"\I: DISABLED")</f>
        <v>\I: DISABLED</v>
      </c>
      <c r="E83" s="23" t="str">
        <f t="shared" si="50"/>
        <v>RSDLPG</v>
      </c>
      <c r="F83" s="23" t="str">
        <f t="shared" si="51"/>
        <v>RSDSH_Det</v>
      </c>
      <c r="H83" s="23" t="str">
        <f t="shared" si="52"/>
        <v>RSDSH_Det</v>
      </c>
      <c r="I83" s="24">
        <v>1</v>
      </c>
      <c r="J83" s="34">
        <f t="shared" si="49"/>
        <v>-3.0337454579651257E-2</v>
      </c>
      <c r="K83" s="34">
        <f t="shared" si="49"/>
        <v>-3.3371200037616386E-2</v>
      </c>
      <c r="L83" s="34">
        <f t="shared" si="49"/>
        <v>-5.3744651372581588E-2</v>
      </c>
      <c r="M83" s="34">
        <f t="shared" si="49"/>
        <v>-8.6556298482056385E-2</v>
      </c>
      <c r="N83" s="34">
        <f t="shared" si="49"/>
        <v>-0.58230749365184664</v>
      </c>
      <c r="O83" s="34">
        <f t="shared" si="49"/>
        <v>-0.9</v>
      </c>
      <c r="P83" s="24">
        <v>0</v>
      </c>
      <c r="Q83" s="24">
        <v>5</v>
      </c>
      <c r="R83" s="23" t="s">
        <v>360</v>
      </c>
      <c r="Z83" s="84" t="s">
        <v>265</v>
      </c>
    </row>
    <row r="84" spans="1:26" s="23" customFormat="1" ht="15" x14ac:dyDescent="0.2">
      <c r="A84" s="23" t="s">
        <v>201</v>
      </c>
      <c r="B84" s="23" t="s">
        <v>253</v>
      </c>
      <c r="C84" s="26"/>
      <c r="D84" s="23" t="str">
        <f>IF(Z84="","UC-UP_"&amp;A11,"\I: DISABLED")</f>
        <v>\I: DISABLED</v>
      </c>
      <c r="E84" s="23" t="str">
        <f>A84</f>
        <v>RSDELC</v>
      </c>
      <c r="F84" s="23" t="str">
        <f>H84</f>
        <v>RSDSH_Det</v>
      </c>
      <c r="H84" s="23" t="str">
        <f>B84</f>
        <v>RSDSH_Det</v>
      </c>
      <c r="I84" s="24">
        <v>1</v>
      </c>
      <c r="J84" s="34">
        <f t="shared" ref="J84:O85" si="53">IF(L11="","",-L11)</f>
        <v>-5.4037693065136956E-2</v>
      </c>
      <c r="K84" s="34">
        <f t="shared" si="53"/>
        <v>-5.9441462371650655E-2</v>
      </c>
      <c r="L84" s="34">
        <f t="shared" si="53"/>
        <v>-9.5731069564167146E-2</v>
      </c>
      <c r="M84" s="34">
        <f t="shared" si="53"/>
        <v>-0.15417584484378685</v>
      </c>
      <c r="N84" s="34">
        <f t="shared" si="53"/>
        <v>-0.9</v>
      </c>
      <c r="O84" s="34">
        <f t="shared" si="53"/>
        <v>-0.9</v>
      </c>
      <c r="P84" s="24">
        <v>0</v>
      </c>
      <c r="Q84" s="24">
        <v>5</v>
      </c>
      <c r="R84" s="23" t="s">
        <v>362</v>
      </c>
      <c r="Z84" s="84" t="s">
        <v>265</v>
      </c>
    </row>
    <row r="85" spans="1:26" s="23" customFormat="1" ht="15" x14ac:dyDescent="0.2">
      <c r="A85" s="23" t="s">
        <v>202</v>
      </c>
      <c r="B85" s="23" t="s">
        <v>253</v>
      </c>
      <c r="C85" s="26"/>
      <c r="D85" s="23" t="str">
        <f>IF(Z85="","UC-UP_"&amp;A12,"\I: DISABLED")</f>
        <v>\I: DISABLED</v>
      </c>
      <c r="E85" s="23" t="str">
        <f t="shared" si="50"/>
        <v>RSDKER</v>
      </c>
      <c r="F85" s="23" t="str">
        <f t="shared" si="51"/>
        <v>RSDSH_Det</v>
      </c>
      <c r="H85" s="23" t="str">
        <f t="shared" si="52"/>
        <v>RSDSH_Det</v>
      </c>
      <c r="I85" s="24">
        <v>1</v>
      </c>
      <c r="J85" s="34">
        <f t="shared" si="53"/>
        <v>-0.6650124993510963</v>
      </c>
      <c r="K85" s="34">
        <f t="shared" si="53"/>
        <v>-0.73151374928620605</v>
      </c>
      <c r="L85" s="34">
        <f t="shared" si="53"/>
        <v>-0.9</v>
      </c>
      <c r="M85" s="34">
        <f t="shared" si="53"/>
        <v>-0.9</v>
      </c>
      <c r="N85" s="34">
        <f t="shared" si="53"/>
        <v>-0.9</v>
      </c>
      <c r="O85" s="34">
        <f t="shared" si="53"/>
        <v>-0.9</v>
      </c>
      <c r="P85" s="24">
        <v>0</v>
      </c>
      <c r="Q85" s="24">
        <v>5</v>
      </c>
      <c r="R85" s="23" t="s">
        <v>363</v>
      </c>
      <c r="Z85" s="84" t="s">
        <v>265</v>
      </c>
    </row>
    <row r="86" spans="1:26" ht="15" x14ac:dyDescent="0.2">
      <c r="A86" s="23" t="s">
        <v>141</v>
      </c>
      <c r="B86" s="23" t="s">
        <v>253</v>
      </c>
      <c r="D86" s="23" t="str">
        <f>IF(Z86="","UC-UP_"&amp;A14,"\I: DISABLED")</f>
        <v>\I: DISABLED</v>
      </c>
      <c r="E86" s="23" t="str">
        <f t="shared" si="50"/>
        <v>RSDPEA</v>
      </c>
      <c r="F86" s="23" t="str">
        <f t="shared" si="51"/>
        <v>RSDSH_Det</v>
      </c>
      <c r="H86" s="23" t="str">
        <f t="shared" si="52"/>
        <v>RSDSH_Det</v>
      </c>
      <c r="I86" s="24">
        <v>1</v>
      </c>
      <c r="J86" s="34">
        <f t="shared" ref="J86:O90" si="54">IF(L14="","",-L14)</f>
        <v>-9.2503787100690307E-2</v>
      </c>
      <c r="K86" s="34">
        <f t="shared" si="54"/>
        <v>-0.10175416581075934</v>
      </c>
      <c r="L86" s="34">
        <f t="shared" si="54"/>
        <v>-0.16387610157988611</v>
      </c>
      <c r="M86" s="34">
        <f t="shared" si="54"/>
        <v>-0.26392410035542241</v>
      </c>
      <c r="N86" s="34">
        <f t="shared" si="54"/>
        <v>-0.9</v>
      </c>
      <c r="O86" s="34">
        <f t="shared" si="54"/>
        <v>-0.9</v>
      </c>
      <c r="P86" s="24">
        <v>0</v>
      </c>
      <c r="Q86" s="24">
        <v>5</v>
      </c>
      <c r="R86" s="23" t="s">
        <v>364</v>
      </c>
      <c r="Z86" s="84" t="s">
        <v>265</v>
      </c>
    </row>
    <row r="87" spans="1:26" ht="15" x14ac:dyDescent="0.2">
      <c r="A87" s="56" t="s">
        <v>170</v>
      </c>
      <c r="B87" s="23" t="s">
        <v>253</v>
      </c>
      <c r="D87" s="23" t="str">
        <f>IF(Z87="","UC-UP_"&amp;A15,"\I: DISABLED")</f>
        <v>\I: DISABLED</v>
      </c>
      <c r="E87" s="23"/>
      <c r="F87" s="23" t="str">
        <f t="shared" si="51"/>
        <v>RSDSH_Det</v>
      </c>
      <c r="H87" s="23" t="str">
        <f t="shared" si="52"/>
        <v>RSDSH_Det</v>
      </c>
      <c r="I87" s="24">
        <v>1</v>
      </c>
      <c r="J87" s="34">
        <f t="shared" si="54"/>
        <v>-0.11672425946692491</v>
      </c>
      <c r="K87" s="34">
        <f t="shared" si="54"/>
        <v>-0.1283966854136174</v>
      </c>
      <c r="L87" s="34">
        <f t="shared" si="54"/>
        <v>-0.20678414582548507</v>
      </c>
      <c r="M87" s="34">
        <f t="shared" si="54"/>
        <v>-0.33302793469340203</v>
      </c>
      <c r="N87" s="34">
        <f t="shared" si="54"/>
        <v>-0.9</v>
      </c>
      <c r="O87" s="34">
        <f t="shared" si="54"/>
        <v>-0.9</v>
      </c>
      <c r="P87" s="24">
        <v>0</v>
      </c>
      <c r="Q87" s="24">
        <v>5</v>
      </c>
      <c r="R87" s="23" t="s">
        <v>365</v>
      </c>
      <c r="Z87" s="84" t="s">
        <v>265</v>
      </c>
    </row>
    <row r="88" spans="1:26" ht="15" x14ac:dyDescent="0.2">
      <c r="A88" s="23" t="s">
        <v>142</v>
      </c>
      <c r="B88" s="23" t="s">
        <v>253</v>
      </c>
      <c r="D88" s="23" t="str">
        <f>IF(Z88="","UC-UP_"&amp;A16,"\I: DISABLED")</f>
        <v>\I: DISABLED</v>
      </c>
      <c r="E88" s="23" t="str">
        <f t="shared" si="50"/>
        <v>RSDWOO</v>
      </c>
      <c r="F88" s="23" t="str">
        <f t="shared" si="51"/>
        <v>RSDSH_Det</v>
      </c>
      <c r="H88" s="23" t="str">
        <f t="shared" si="52"/>
        <v>RSDSH_Det</v>
      </c>
      <c r="I88" s="24">
        <v>1</v>
      </c>
      <c r="J88" s="34">
        <f t="shared" si="54"/>
        <v>-1.6514719650608752E-2</v>
      </c>
      <c r="K88" s="34">
        <f t="shared" si="54"/>
        <v>-1.8166191615669628E-2</v>
      </c>
      <c r="L88" s="34">
        <f t="shared" si="54"/>
        <v>-2.9256833258952106E-2</v>
      </c>
      <c r="M88" s="34">
        <f t="shared" si="54"/>
        <v>-4.7118422531874968E-2</v>
      </c>
      <c r="N88" s="34">
        <f t="shared" si="54"/>
        <v>-0.31698918519549146</v>
      </c>
      <c r="O88" s="34">
        <f t="shared" si="54"/>
        <v>-0.9</v>
      </c>
      <c r="P88" s="24">
        <v>0</v>
      </c>
      <c r="Q88" s="24">
        <v>5</v>
      </c>
      <c r="R88" s="23" t="s">
        <v>366</v>
      </c>
      <c r="Z88" s="84" t="s">
        <v>265</v>
      </c>
    </row>
    <row r="89" spans="1:26" ht="15" x14ac:dyDescent="0.2">
      <c r="A89" s="23" t="s">
        <v>143</v>
      </c>
      <c r="B89" s="26" t="s">
        <v>253</v>
      </c>
      <c r="D89" s="23" t="str">
        <f>IF(Z89="","UC-UP_"&amp;A17,"\I: DISABLED")</f>
        <v>\I: DISABLED</v>
      </c>
      <c r="E89" s="23" t="str">
        <f t="shared" si="50"/>
        <v>RSDHET</v>
      </c>
      <c r="F89" s="23" t="str">
        <f t="shared" si="51"/>
        <v>RSDSH_Det</v>
      </c>
      <c r="H89" s="23" t="str">
        <f t="shared" si="52"/>
        <v>RSDSH_Det</v>
      </c>
      <c r="I89" s="24">
        <v>1</v>
      </c>
      <c r="J89" s="34">
        <f t="shared" si="54"/>
        <v>-2.7898732488829069E-3</v>
      </c>
      <c r="K89" s="34">
        <f t="shared" si="54"/>
        <v>-3.0688605737711977E-3</v>
      </c>
      <c r="L89" s="34">
        <f t="shared" si="54"/>
        <v>-4.9424306426642537E-3</v>
      </c>
      <c r="M89" s="34">
        <f t="shared" si="54"/>
        <v>-7.9598339743172097E-3</v>
      </c>
      <c r="N89" s="34">
        <f t="shared" si="54"/>
        <v>-5.3549782658859284E-2</v>
      </c>
      <c r="O89" s="34">
        <f t="shared" si="54"/>
        <v>-0.36025616012387324</v>
      </c>
      <c r="P89" s="24">
        <v>0</v>
      </c>
      <c r="Q89" s="24">
        <v>5</v>
      </c>
      <c r="R89" s="23" t="s">
        <v>367</v>
      </c>
      <c r="Z89" s="84" t="s">
        <v>265</v>
      </c>
    </row>
    <row r="90" spans="1:26" ht="15.75" thickBot="1" x14ac:dyDescent="0.25">
      <c r="A90" s="53" t="s">
        <v>144</v>
      </c>
      <c r="B90" s="53" t="s">
        <v>253</v>
      </c>
      <c r="C90" s="58"/>
      <c r="D90" s="53" t="str">
        <f>IF(Z90="","UC-UP_"&amp;A18,"\I: DISABLED")</f>
        <v>\I: DISABLED</v>
      </c>
      <c r="E90" s="53" t="str">
        <f t="shared" si="50"/>
        <v>RSDGEO</v>
      </c>
      <c r="F90" s="53" t="str">
        <f t="shared" si="51"/>
        <v>RSDSH_Det</v>
      </c>
      <c r="G90" s="58"/>
      <c r="H90" s="53" t="str">
        <f t="shared" si="52"/>
        <v>RSDSH_Det</v>
      </c>
      <c r="I90" s="54">
        <v>1</v>
      </c>
      <c r="J90" s="59" t="str">
        <f t="shared" si="54"/>
        <v/>
      </c>
      <c r="K90" s="59" t="str">
        <f t="shared" si="54"/>
        <v/>
      </c>
      <c r="L90" s="59" t="str">
        <f t="shared" si="54"/>
        <v/>
      </c>
      <c r="M90" s="59" t="str">
        <f t="shared" si="54"/>
        <v/>
      </c>
      <c r="N90" s="59" t="str">
        <f t="shared" si="54"/>
        <v/>
      </c>
      <c r="O90" s="59" t="str">
        <f t="shared" si="54"/>
        <v/>
      </c>
      <c r="P90" s="54">
        <v>0</v>
      </c>
      <c r="Q90" s="54">
        <v>5</v>
      </c>
      <c r="R90" s="53" t="s">
        <v>368</v>
      </c>
      <c r="S90" s="58"/>
      <c r="T90" s="58"/>
      <c r="U90" s="58"/>
      <c r="V90" s="58"/>
      <c r="W90" s="58"/>
      <c r="X90" s="58"/>
      <c r="Y90" s="58"/>
      <c r="Z90" s="114" t="s">
        <v>265</v>
      </c>
    </row>
    <row r="91" spans="1:26" ht="15" x14ac:dyDescent="0.2">
      <c r="A91" s="26"/>
      <c r="B91" s="26"/>
      <c r="C91" s="93"/>
      <c r="D91" s="26"/>
      <c r="E91" s="26"/>
      <c r="F91" s="26"/>
      <c r="G91" s="93"/>
      <c r="H91" s="26"/>
      <c r="I91" s="63"/>
      <c r="J91" s="33"/>
      <c r="K91" s="33"/>
      <c r="L91" s="33"/>
      <c r="M91" s="33"/>
      <c r="N91" s="33"/>
      <c r="O91" s="33"/>
      <c r="P91" s="63"/>
      <c r="Q91" s="63"/>
      <c r="R91" s="26"/>
      <c r="S91" s="93"/>
      <c r="T91" s="93"/>
      <c r="U91" s="93"/>
      <c r="V91" s="93"/>
      <c r="W91" s="93"/>
      <c r="X91" s="93"/>
      <c r="Y91" s="93"/>
      <c r="Z91" s="117"/>
    </row>
    <row r="92" spans="1:26" ht="15.75" thickBot="1" x14ac:dyDescent="0.25">
      <c r="A92" s="23" t="s">
        <v>140</v>
      </c>
      <c r="B92" s="26" t="s">
        <v>254</v>
      </c>
      <c r="D92" s="23" t="str">
        <f t="shared" ref="D92:D98" si="55">IF(Z92="","UC-UP_"&amp;A21,"\I: DISABLED")</f>
        <v>\I: DISABLED</v>
      </c>
      <c r="E92" s="23" t="str">
        <f t="shared" si="50"/>
        <v>RSDCOA</v>
      </c>
      <c r="F92" s="23" t="str">
        <f t="shared" si="51"/>
        <v>RSDWH_Det</v>
      </c>
      <c r="G92" s="38" t="str">
        <f>LEFT(A21,12)&amp;"*"</f>
        <v>R-WH_Det_COA*</v>
      </c>
      <c r="H92" s="23" t="str">
        <f t="shared" si="52"/>
        <v>RSDWH_Det</v>
      </c>
      <c r="I92" s="24">
        <v>1</v>
      </c>
      <c r="J92" s="34">
        <f t="shared" ref="J92:J98" si="56">IF(L21="","",-L21)</f>
        <v>-1.1341500416058267E-2</v>
      </c>
      <c r="K92" s="34">
        <f t="shared" ref="K92:K98" si="57">IF(M21="","",-M21)</f>
        <v>-1.1341500416058267E-2</v>
      </c>
      <c r="L92" s="34">
        <f t="shared" ref="L92:L98" si="58">IF(N21="","",-N21)</f>
        <v>-1.1341500416058267E-2</v>
      </c>
      <c r="M92" s="34">
        <f t="shared" ref="M92:M98" si="59">IF(O21="","",-O21)</f>
        <v>-1.1341500416058267E-2</v>
      </c>
      <c r="N92" s="34">
        <f t="shared" ref="N92:N98" si="60">IF(P21="","",-P21)</f>
        <v>-1.1341500416058267E-2</v>
      </c>
      <c r="O92" s="34">
        <f t="shared" ref="O92:O98" si="61">IF(Q21="","",-Q21)</f>
        <v>-1.1341500416058267E-2</v>
      </c>
      <c r="P92" s="24">
        <v>0</v>
      </c>
      <c r="Q92" s="24">
        <v>5</v>
      </c>
      <c r="R92" s="23" t="s">
        <v>369</v>
      </c>
      <c r="Z92" s="84" t="s">
        <v>265</v>
      </c>
    </row>
    <row r="93" spans="1:26" ht="15.75" thickBot="1" x14ac:dyDescent="0.25">
      <c r="A93" s="23" t="s">
        <v>198</v>
      </c>
      <c r="B93" s="26" t="s">
        <v>254</v>
      </c>
      <c r="D93" s="23" t="str">
        <f t="shared" si="55"/>
        <v>\I: DISABLED</v>
      </c>
      <c r="E93" s="77" t="str">
        <f t="shared" si="50"/>
        <v>RSDBDL</v>
      </c>
      <c r="F93" s="77" t="str">
        <f t="shared" si="51"/>
        <v>RSDWH_Det</v>
      </c>
      <c r="G93" s="38" t="str">
        <f t="shared" ref="G93:G98" si="62">LEFT(A22,12)&amp;"*"</f>
        <v>R-WH_Det_BDL*</v>
      </c>
      <c r="H93" s="78" t="str">
        <f t="shared" si="52"/>
        <v>RSDWH_Det</v>
      </c>
      <c r="I93" s="77">
        <v>1</v>
      </c>
      <c r="J93" s="79">
        <f t="shared" si="56"/>
        <v>-5.8253166121548932E-6</v>
      </c>
      <c r="K93" s="80">
        <f t="shared" si="57"/>
        <v>-6.4078482733703829E-6</v>
      </c>
      <c r="L93" s="80">
        <f t="shared" si="58"/>
        <v>-1.031990372274574E-5</v>
      </c>
      <c r="M93" s="80">
        <f t="shared" si="59"/>
        <v>-1.6620308144519246E-5</v>
      </c>
      <c r="N93" s="80">
        <f t="shared" si="60"/>
        <v>-1.1181312220002922E-4</v>
      </c>
      <c r="O93" s="80">
        <f t="shared" si="61"/>
        <v>-7.5222277393463489E-4</v>
      </c>
      <c r="P93" s="79">
        <v>0</v>
      </c>
      <c r="Q93" s="79">
        <v>5</v>
      </c>
      <c r="R93" s="79" t="s">
        <v>370</v>
      </c>
      <c r="Z93" s="84" t="s">
        <v>265</v>
      </c>
    </row>
    <row r="94" spans="1:26" ht="15" x14ac:dyDescent="0.2">
      <c r="A94" s="23" t="s">
        <v>199</v>
      </c>
      <c r="B94" s="26" t="s">
        <v>254</v>
      </c>
      <c r="D94" s="23" t="str">
        <f t="shared" si="55"/>
        <v>\I: DISABLED</v>
      </c>
      <c r="E94" s="77" t="str">
        <f t="shared" si="50"/>
        <v>RSDETH</v>
      </c>
      <c r="F94" s="77" t="str">
        <f t="shared" si="51"/>
        <v>RSDWH_Det</v>
      </c>
      <c r="G94" s="38" t="str">
        <f t="shared" si="62"/>
        <v>R-WH_Det_ETH*</v>
      </c>
      <c r="H94" s="78" t="str">
        <f t="shared" si="52"/>
        <v>RSDWH_Det</v>
      </c>
      <c r="I94" s="77">
        <v>1</v>
      </c>
      <c r="J94" s="79">
        <f t="shared" si="56"/>
        <v>-6.5985496272695057E-6</v>
      </c>
      <c r="K94" s="80">
        <f t="shared" si="57"/>
        <v>-7.2584045899964566E-6</v>
      </c>
      <c r="L94" s="80">
        <f t="shared" si="58"/>
        <v>-1.1689733176235199E-5</v>
      </c>
      <c r="M94" s="80">
        <f t="shared" si="59"/>
        <v>-1.8826432177658555E-5</v>
      </c>
      <c r="N94" s="80">
        <f t="shared" si="60"/>
        <v>-1.2665482152117994E-4</v>
      </c>
      <c r="O94" s="80">
        <f t="shared" si="61"/>
        <v>-8.5207030536558223E-4</v>
      </c>
      <c r="P94" s="79">
        <v>0</v>
      </c>
      <c r="Q94" s="79">
        <v>5</v>
      </c>
      <c r="R94" s="79" t="s">
        <v>371</v>
      </c>
      <c r="Z94" s="84" t="s">
        <v>265</v>
      </c>
    </row>
    <row r="95" spans="1:26" ht="15" x14ac:dyDescent="0.2">
      <c r="A95" s="23" t="s">
        <v>200</v>
      </c>
      <c r="B95" s="26" t="s">
        <v>254</v>
      </c>
      <c r="D95" s="23" t="str">
        <f t="shared" si="55"/>
        <v>\I: DISABLED</v>
      </c>
      <c r="E95" s="23" t="str">
        <f t="shared" si="50"/>
        <v>RSDLPG</v>
      </c>
      <c r="F95" s="23" t="str">
        <f t="shared" si="51"/>
        <v>RSDWH_Det</v>
      </c>
      <c r="G95" s="38" t="str">
        <f t="shared" si="62"/>
        <v>R-WH_Det_LPG*</v>
      </c>
      <c r="H95" s="23" t="str">
        <f t="shared" si="52"/>
        <v>RSDWH_Det</v>
      </c>
      <c r="I95" s="24">
        <v>1</v>
      </c>
      <c r="J95" s="34">
        <f t="shared" si="56"/>
        <v>-2.584165682102774E-2</v>
      </c>
      <c r="K95" s="34">
        <f t="shared" si="57"/>
        <v>-2.8425822503130516E-2</v>
      </c>
      <c r="L95" s="34">
        <f t="shared" si="58"/>
        <v>-4.5780071399516752E-2</v>
      </c>
      <c r="M95" s="34">
        <f t="shared" si="59"/>
        <v>-7.3729262789635736E-2</v>
      </c>
      <c r="N95" s="34">
        <f t="shared" si="60"/>
        <v>-0.49601361168108893</v>
      </c>
      <c r="O95" s="34">
        <f t="shared" si="61"/>
        <v>-0.9</v>
      </c>
      <c r="P95" s="24">
        <v>0</v>
      </c>
      <c r="Q95" s="24">
        <v>5</v>
      </c>
      <c r="R95" s="23" t="s">
        <v>372</v>
      </c>
      <c r="Z95" s="84" t="s">
        <v>265</v>
      </c>
    </row>
    <row r="96" spans="1:26" ht="15" x14ac:dyDescent="0.2">
      <c r="A96" s="23" t="s">
        <v>201</v>
      </c>
      <c r="B96" s="26" t="s">
        <v>254</v>
      </c>
      <c r="D96" s="88" t="str">
        <f t="shared" si="55"/>
        <v>\I: DISABLED</v>
      </c>
      <c r="E96" s="23" t="str">
        <f t="shared" si="50"/>
        <v>RSDELC</v>
      </c>
      <c r="F96" s="23" t="str">
        <f t="shared" si="51"/>
        <v>RSDWH_Det</v>
      </c>
      <c r="G96" s="38" t="str">
        <f t="shared" si="62"/>
        <v>R-WH_Det_ELC*</v>
      </c>
      <c r="H96" s="23" t="str">
        <f t="shared" si="52"/>
        <v>RSDWH_Det</v>
      </c>
      <c r="I96" s="24">
        <v>1</v>
      </c>
      <c r="J96" s="89">
        <f>MAX(IF(L25+L26="","",-L25-L26),-$T$25)</f>
        <v>-0.19604594442546125</v>
      </c>
      <c r="K96" s="89">
        <f t="shared" ref="K96:O96" si="63">MAX(IF(M25+M26="","",-M25-M26),-$T$25)</f>
        <v>-0.21565053886800739</v>
      </c>
      <c r="L96" s="89">
        <f t="shared" si="63"/>
        <v>-0.34730734935231478</v>
      </c>
      <c r="M96" s="89">
        <f t="shared" si="63"/>
        <v>-0.35211377259603155</v>
      </c>
      <c r="N96" s="89">
        <f t="shared" si="63"/>
        <v>-0.35211377259603155</v>
      </c>
      <c r="O96" s="89">
        <f t="shared" si="63"/>
        <v>-0.35211377259603155</v>
      </c>
      <c r="P96" s="24">
        <v>0</v>
      </c>
      <c r="Q96" s="24">
        <v>5</v>
      </c>
      <c r="R96" s="23" t="s">
        <v>373</v>
      </c>
      <c r="Z96" s="84" t="s">
        <v>265</v>
      </c>
    </row>
    <row r="97" spans="1:26" ht="15" x14ac:dyDescent="0.2">
      <c r="A97" s="23" t="s">
        <v>201</v>
      </c>
      <c r="B97" s="26" t="s">
        <v>254</v>
      </c>
      <c r="D97" s="23" t="str">
        <f t="shared" si="55"/>
        <v>\I: DISABLED</v>
      </c>
      <c r="E97" s="23" t="str">
        <f t="shared" si="50"/>
        <v>RSDELC</v>
      </c>
      <c r="F97" s="23" t="str">
        <f t="shared" si="51"/>
        <v>RSDWH_Det</v>
      </c>
      <c r="G97" s="38" t="str">
        <f t="shared" si="62"/>
        <v>R-WH_Det_ELC*</v>
      </c>
      <c r="H97" s="23" t="str">
        <f t="shared" si="52"/>
        <v>RSDWH_Det</v>
      </c>
      <c r="I97" s="24">
        <v>1</v>
      </c>
      <c r="J97" s="34">
        <f t="shared" si="56"/>
        <v>-0.15731342943989779</v>
      </c>
      <c r="K97" s="34">
        <f t="shared" si="57"/>
        <v>-0.17304477238388757</v>
      </c>
      <c r="L97" s="34">
        <f t="shared" si="58"/>
        <v>-0.27869033637197493</v>
      </c>
      <c r="M97" s="34">
        <f t="shared" si="59"/>
        <v>-0.44883357363042942</v>
      </c>
      <c r="N97" s="34">
        <f t="shared" si="60"/>
        <v>-0.9</v>
      </c>
      <c r="O97" s="34">
        <f t="shared" si="61"/>
        <v>-0.9</v>
      </c>
      <c r="P97" s="24">
        <v>0</v>
      </c>
      <c r="Q97" s="24">
        <v>5</v>
      </c>
      <c r="R97" s="23" t="s">
        <v>374</v>
      </c>
      <c r="Z97" s="84" t="s">
        <v>265</v>
      </c>
    </row>
    <row r="98" spans="1:26" ht="15" x14ac:dyDescent="0.2">
      <c r="A98" s="23" t="s">
        <v>202</v>
      </c>
      <c r="B98" s="26" t="s">
        <v>254</v>
      </c>
      <c r="D98" s="23" t="str">
        <f t="shared" si="55"/>
        <v>\I: DISABLED</v>
      </c>
      <c r="E98" s="23" t="str">
        <f t="shared" si="50"/>
        <v>RSDKER</v>
      </c>
      <c r="F98" s="23" t="str">
        <f t="shared" si="51"/>
        <v>RSDWH_Det</v>
      </c>
      <c r="G98" s="38" t="str">
        <f t="shared" si="62"/>
        <v>R-WH_Det_KER*</v>
      </c>
      <c r="H98" s="23" t="str">
        <f t="shared" si="52"/>
        <v>RSDWH_Det</v>
      </c>
      <c r="I98" s="24">
        <v>1</v>
      </c>
      <c r="J98" s="34">
        <f t="shared" si="56"/>
        <v>-0.67488352850574074</v>
      </c>
      <c r="K98" s="34">
        <f t="shared" si="57"/>
        <v>-0.74237188135631482</v>
      </c>
      <c r="L98" s="34">
        <f t="shared" si="58"/>
        <v>-0.9</v>
      </c>
      <c r="M98" s="34">
        <f t="shared" si="59"/>
        <v>-0.9</v>
      </c>
      <c r="N98" s="34">
        <f t="shared" si="60"/>
        <v>-0.9</v>
      </c>
      <c r="O98" s="34">
        <f t="shared" si="61"/>
        <v>-0.9</v>
      </c>
      <c r="P98" s="24">
        <v>0</v>
      </c>
      <c r="Q98" s="24">
        <v>5</v>
      </c>
      <c r="R98" s="23" t="s">
        <v>375</v>
      </c>
      <c r="Z98" s="84" t="s">
        <v>265</v>
      </c>
    </row>
    <row r="99" spans="1:26" ht="15" x14ac:dyDescent="0.2">
      <c r="A99" s="23" t="s">
        <v>141</v>
      </c>
      <c r="B99" s="26" t="s">
        <v>254</v>
      </c>
      <c r="D99" s="23" t="str">
        <f>IF(Z99="","UC-UP_"&amp;A29,"\I: DISABLED")</f>
        <v>\I: DISABLED</v>
      </c>
      <c r="E99" s="23" t="str">
        <f t="shared" si="50"/>
        <v>RSDPEA</v>
      </c>
      <c r="F99" s="23" t="str">
        <f t="shared" si="51"/>
        <v>RSDWH_Det</v>
      </c>
      <c r="G99" s="38" t="str">
        <f>LEFT(A29,12)&amp;"*"</f>
        <v>R-WH_Det_PEA*</v>
      </c>
      <c r="H99" s="23" t="str">
        <f t="shared" si="52"/>
        <v>RSDWH_Det</v>
      </c>
      <c r="I99" s="24">
        <v>1</v>
      </c>
      <c r="J99" s="34">
        <f t="shared" ref="J99:O102" si="64">IF(L29="","",-L29)</f>
        <v>-2.4923112378318426E-2</v>
      </c>
      <c r="K99" s="34">
        <f t="shared" si="64"/>
        <v>-2.7415423616150271E-2</v>
      </c>
      <c r="L99" s="34">
        <f t="shared" si="64"/>
        <v>-4.4152813888046191E-2</v>
      </c>
      <c r="M99" s="34">
        <f t="shared" si="64"/>
        <v>-7.1108548294837287E-2</v>
      </c>
      <c r="N99" s="34">
        <f t="shared" si="64"/>
        <v>-0.4783827550501355</v>
      </c>
      <c r="O99" s="34">
        <f t="shared" si="64"/>
        <v>-0.9</v>
      </c>
      <c r="P99" s="24">
        <v>0</v>
      </c>
      <c r="Q99" s="24">
        <v>5</v>
      </c>
      <c r="R99" s="23" t="s">
        <v>376</v>
      </c>
      <c r="Z99" s="84" t="s">
        <v>265</v>
      </c>
    </row>
    <row r="100" spans="1:26" ht="15" x14ac:dyDescent="0.2">
      <c r="A100" s="56" t="s">
        <v>170</v>
      </c>
      <c r="B100" s="26" t="s">
        <v>254</v>
      </c>
      <c r="D100" s="23" t="str">
        <f>IF(Z100="","UC-UP_"&amp;A30,"\I: DISABLED")</f>
        <v>\I: DISABLED</v>
      </c>
      <c r="E100" s="23"/>
      <c r="F100" s="23" t="str">
        <f t="shared" si="51"/>
        <v>RSDWH_Det</v>
      </c>
      <c r="H100" s="23" t="str">
        <f t="shared" si="52"/>
        <v>RSDWH_Det</v>
      </c>
      <c r="I100" s="24">
        <v>1</v>
      </c>
      <c r="J100" s="34">
        <f t="shared" si="64"/>
        <v>-3.1767799636490006E-2</v>
      </c>
      <c r="K100" s="34">
        <f t="shared" si="64"/>
        <v>-3.4944579600139011E-2</v>
      </c>
      <c r="L100" s="34">
        <f t="shared" si="64"/>
        <v>-5.6278594891819904E-2</v>
      </c>
      <c r="M100" s="34">
        <f t="shared" si="64"/>
        <v>-9.0637239859224894E-2</v>
      </c>
      <c r="N100" s="34">
        <f t="shared" si="64"/>
        <v>-0.60976202655994849</v>
      </c>
      <c r="O100" s="34">
        <f t="shared" si="64"/>
        <v>-0.9</v>
      </c>
      <c r="P100" s="24">
        <v>0</v>
      </c>
      <c r="Q100" s="24">
        <v>5</v>
      </c>
      <c r="R100" s="23" t="s">
        <v>377</v>
      </c>
      <c r="Z100" s="84" t="s">
        <v>265</v>
      </c>
    </row>
    <row r="101" spans="1:26" ht="15" x14ac:dyDescent="0.2">
      <c r="A101" s="23" t="s">
        <v>142</v>
      </c>
      <c r="B101" s="26" t="s">
        <v>254</v>
      </c>
      <c r="D101" s="23" t="str">
        <f>IF(Z101="","UC-UP_"&amp;A31,"\I: DISABLED")</f>
        <v>\I: DISABLED</v>
      </c>
      <c r="E101" s="23" t="str">
        <f t="shared" si="50"/>
        <v>RSDWOO</v>
      </c>
      <c r="F101" s="23" t="str">
        <f t="shared" si="51"/>
        <v>RSDWH_Det</v>
      </c>
      <c r="G101" s="38" t="str">
        <f>LEFT(A31,12)&amp;"*"</f>
        <v>R-WH_Det_WOO*</v>
      </c>
      <c r="H101" s="23" t="str">
        <f t="shared" si="52"/>
        <v>RSDWH_Det</v>
      </c>
      <c r="I101" s="24">
        <v>1</v>
      </c>
      <c r="J101" s="34">
        <f t="shared" si="64"/>
        <v>-7.0404857516601039E-3</v>
      </c>
      <c r="K101" s="34">
        <f t="shared" si="64"/>
        <v>-7.7445343268261147E-3</v>
      </c>
      <c r="L101" s="34">
        <f t="shared" si="64"/>
        <v>-1.2472649978696732E-2</v>
      </c>
      <c r="M101" s="34">
        <f t="shared" si="64"/>
        <v>-2.0087327517190879E-2</v>
      </c>
      <c r="N101" s="34">
        <f t="shared" si="64"/>
        <v>-0.13513749485398854</v>
      </c>
      <c r="O101" s="34">
        <f t="shared" si="64"/>
        <v>-0.9</v>
      </c>
      <c r="P101" s="24">
        <v>0</v>
      </c>
      <c r="Q101" s="24">
        <v>5</v>
      </c>
      <c r="R101" s="23" t="s">
        <v>378</v>
      </c>
      <c r="Z101" s="84" t="s">
        <v>265</v>
      </c>
    </row>
    <row r="102" spans="1:26" ht="15.75" thickBot="1" x14ac:dyDescent="0.25">
      <c r="A102" s="53" t="s">
        <v>143</v>
      </c>
      <c r="B102" s="53" t="s">
        <v>254</v>
      </c>
      <c r="C102" s="58"/>
      <c r="D102" s="53" t="str">
        <f>IF(Z102="","UC-UP_"&amp;A32,"\I: DISABLED")</f>
        <v>\I: DISABLED</v>
      </c>
      <c r="E102" s="53" t="str">
        <f t="shared" si="50"/>
        <v>RSDHET</v>
      </c>
      <c r="F102" s="53" t="str">
        <f t="shared" si="51"/>
        <v>RSDWH_Det</v>
      </c>
      <c r="G102" s="58" t="str">
        <f>LEFT(A32,12)&amp;"*"</f>
        <v>R-WH_Det_HET*</v>
      </c>
      <c r="H102" s="53" t="str">
        <f t="shared" si="52"/>
        <v>RSDWH_Det</v>
      </c>
      <c r="I102" s="54">
        <v>1</v>
      </c>
      <c r="J102" s="59">
        <f t="shared" si="64"/>
        <v>-6.6719519938187769E-5</v>
      </c>
      <c r="K102" s="59">
        <f t="shared" si="64"/>
        <v>-7.3391471932006551E-5</v>
      </c>
      <c r="L102" s="59">
        <f t="shared" si="64"/>
        <v>-1.1819769946121591E-4</v>
      </c>
      <c r="M102" s="59">
        <f t="shared" si="64"/>
        <v>-1.9035857695928288E-4</v>
      </c>
      <c r="N102" s="59">
        <f t="shared" si="64"/>
        <v>-1.2806373168472707E-3</v>
      </c>
      <c r="O102" s="59">
        <f t="shared" si="64"/>
        <v>-8.6154874841944985E-3</v>
      </c>
      <c r="P102" s="54">
        <v>0</v>
      </c>
      <c r="Q102" s="54">
        <v>5</v>
      </c>
      <c r="R102" s="53" t="s">
        <v>379</v>
      </c>
      <c r="S102" s="58"/>
      <c r="T102" s="58"/>
      <c r="U102" s="58"/>
      <c r="V102" s="58"/>
      <c r="W102" s="58"/>
      <c r="X102" s="58"/>
      <c r="Y102" s="58"/>
      <c r="Z102" s="114" t="s">
        <v>265</v>
      </c>
    </row>
    <row r="103" spans="1:26" ht="15" x14ac:dyDescent="0.2">
      <c r="J103" s="34" t="str">
        <f t="shared" ref="J103" si="65">IF(L34="","",-L34)</f>
        <v/>
      </c>
      <c r="K103" s="34" t="str">
        <f t="shared" ref="K103:O103" si="66">IF(M34="","",-M34)</f>
        <v/>
      </c>
      <c r="L103" s="34" t="str">
        <f t="shared" si="66"/>
        <v/>
      </c>
      <c r="M103" s="34" t="str">
        <f t="shared" si="66"/>
        <v/>
      </c>
      <c r="N103" s="34" t="str">
        <f t="shared" si="66"/>
        <v/>
      </c>
      <c r="O103" s="34" t="str">
        <f t="shared" si="66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F93:F94 D93:D98 E95:E98 D99:E102 D82:D91 D76:E81 E82:E92">
    <cfRule type="containsText" dxfId="8" priority="12" operator="containsText" text="\I: DISABLED">
      <formula>NOT(ISERROR(SEARCH("\I: DISABLED",D76)))</formula>
    </cfRule>
  </conditionalFormatting>
  <conditionalFormatting sqref="F61:F62">
    <cfRule type="containsText" dxfId="7" priority="11" operator="containsText" text="\I: DISABLED">
      <formula>NOT(ISERROR(SEARCH("\I: DISABLED",F61)))</formula>
    </cfRule>
  </conditionalFormatting>
  <conditionalFormatting sqref="D46:D60">
    <cfRule type="containsText" dxfId="6" priority="10" operator="containsText" text="\I: DISABLED">
      <formula>NOT(ISERROR(SEARCH("\I: DISABLED",D46)))</formula>
    </cfRule>
  </conditionalFormatting>
  <conditionalFormatting sqref="D61:D72">
    <cfRule type="containsText" dxfId="5" priority="9" operator="containsText" text="\I: DISABLED">
      <formula>NOT(ISERROR(SEARCH("\I: DISABLED",D61)))</formula>
    </cfRule>
  </conditionalFormatting>
  <conditionalFormatting sqref="D80">
    <cfRule type="containsText" dxfId="4" priority="8" operator="containsText" text="\I: DISABLED">
      <formula>NOT(ISERROR(SEARCH("\I: DISABLED",D80)))</formula>
    </cfRule>
  </conditionalFormatting>
  <conditionalFormatting sqref="D92">
    <cfRule type="containsText" dxfId="3" priority="6" operator="containsText" text="\I: DISABLED">
      <formula>NOT(ISERROR(SEARCH("\I: DISABLED",D92)))</formula>
    </cfRule>
  </conditionalFormatting>
  <conditionalFormatting sqref="E80 E63:E72 E56:E60 E46:E54">
    <cfRule type="containsText" dxfId="2" priority="4" operator="containsText" text="\I: DISABLED">
      <formula>NOT(ISERROR(SEARCH("\I: DISABLED",E46)))</formula>
    </cfRule>
  </conditionalFormatting>
  <conditionalFormatting sqref="E61:E62">
    <cfRule type="containsText" dxfId="1" priority="3" operator="containsText" text="\I: DISABLED">
      <formula>NOT(ISERROR(SEARCH("\I: DISABLED",E61)))</formula>
    </cfRule>
  </conditionalFormatting>
  <conditionalFormatting sqref="E93:E94">
    <cfRule type="containsText" dxfId="0" priority="1" operator="containsText" text="\I: DISABLED">
      <formula>NOT(ISERROR(SEARCH("\I: DISABLED",E93)))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workbookViewId="0"/>
  </sheetViews>
  <sheetFormatPr defaultRowHeight="15" x14ac:dyDescent="0.2"/>
  <cols>
    <col min="1" max="1" width="19.5703125" style="24" customWidth="1"/>
    <col min="2" max="2" width="22.42578125" style="24" customWidth="1"/>
    <col min="3" max="3" width="21.28515625" style="24" customWidth="1"/>
    <col min="4" max="16384" width="9.140625" style="24"/>
  </cols>
  <sheetData>
    <row r="1" spans="1:5" ht="15.75" thickBot="1" x14ac:dyDescent="0.25">
      <c r="A1" s="8">
        <v>2018</v>
      </c>
      <c r="B1" s="8"/>
      <c r="C1" s="8" t="str">
        <f>'Stock-AF-Cap2Act'!C1</f>
        <v>IE</v>
      </c>
    </row>
    <row r="2" spans="1:5" x14ac:dyDescent="0.2">
      <c r="A2" s="62" t="str">
        <f>LEFT(B2,8)&amp;"*"</f>
        <v>R-SH_Apt*</v>
      </c>
      <c r="B2" s="69" t="s">
        <v>49</v>
      </c>
      <c r="C2" s="64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4.4922392429790945E-6</v>
      </c>
      <c r="E2" s="61"/>
    </row>
    <row r="3" spans="1:5" x14ac:dyDescent="0.2">
      <c r="A3" s="63" t="str">
        <f>LEFT(B3,8)&amp;"*"</f>
        <v>R-SH_Apt*</v>
      </c>
      <c r="B3" s="71" t="s">
        <v>48</v>
      </c>
      <c r="C3" s="65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1.9297900316268341E-2</v>
      </c>
    </row>
    <row r="4" spans="1:5" x14ac:dyDescent="0.2">
      <c r="A4" s="63" t="str">
        <f t="shared" ref="A4:A14" si="0">LEFT(B4,8)&amp;"*"</f>
        <v>R-SH_Apt*</v>
      </c>
      <c r="B4" s="71" t="s">
        <v>52</v>
      </c>
      <c r="C4" s="65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0.122874952366271</v>
      </c>
    </row>
    <row r="5" spans="1:5" x14ac:dyDescent="0.2">
      <c r="A5" s="63" t="str">
        <f t="shared" si="0"/>
        <v>R-SH_Apt*</v>
      </c>
      <c r="B5" s="71" t="s">
        <v>53</v>
      </c>
      <c r="C5" s="65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0.56114490385012317</v>
      </c>
    </row>
    <row r="6" spans="1:5" x14ac:dyDescent="0.2">
      <c r="A6" s="63" t="str">
        <f t="shared" si="0"/>
        <v>R-SH_Apt*</v>
      </c>
      <c r="B6" s="71" t="s">
        <v>50</v>
      </c>
      <c r="C6" s="65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3.2225532589519963E-9</v>
      </c>
    </row>
    <row r="7" spans="1:5" x14ac:dyDescent="0.2">
      <c r="A7" s="63" t="str">
        <f t="shared" si="0"/>
        <v>R-SH_Apt*</v>
      </c>
      <c r="B7" s="71" t="s">
        <v>55</v>
      </c>
      <c r="C7" s="65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0.2179862716840259</v>
      </c>
    </row>
    <row r="8" spans="1:5" x14ac:dyDescent="0.2">
      <c r="A8" s="63" t="str">
        <f t="shared" si="0"/>
        <v>R-SH_Apt*</v>
      </c>
      <c r="B8" s="71" t="s">
        <v>60</v>
      </c>
      <c r="C8" s="65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0</v>
      </c>
    </row>
    <row r="9" spans="1:5" x14ac:dyDescent="0.2">
      <c r="A9" s="63" t="str">
        <f t="shared" si="0"/>
        <v>R-SH_Apt*</v>
      </c>
      <c r="B9" s="71" t="s">
        <v>59</v>
      </c>
      <c r="C9" s="65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3.2606082357513381E-3</v>
      </c>
    </row>
    <row r="10" spans="1:5" x14ac:dyDescent="0.2">
      <c r="A10" s="63" t="str">
        <f t="shared" si="0"/>
        <v>R-SH_Apt*</v>
      </c>
      <c r="B10" s="71" t="s">
        <v>54</v>
      </c>
      <c r="C10" s="65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4.9058025218291529E-2</v>
      </c>
    </row>
    <row r="11" spans="1:5" x14ac:dyDescent="0.2">
      <c r="A11" s="63" t="str">
        <f t="shared" si="0"/>
        <v>R-SH_Apt*</v>
      </c>
      <c r="B11" s="71" t="s">
        <v>51</v>
      </c>
      <c r="C11" s="65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1.4723773725340058E-2</v>
      </c>
    </row>
    <row r="12" spans="1:5" x14ac:dyDescent="0.2">
      <c r="A12" s="63" t="str">
        <f t="shared" si="0"/>
        <v>R-SH_Apt*</v>
      </c>
      <c r="B12" s="71" t="s">
        <v>56</v>
      </c>
      <c r="C12" s="65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3.5086515372817506E-4</v>
      </c>
    </row>
    <row r="13" spans="1:5" x14ac:dyDescent="0.2">
      <c r="A13" s="63" t="str">
        <f t="shared" si="0"/>
        <v>R-SH_Apt*</v>
      </c>
      <c r="B13" s="71" t="s">
        <v>57</v>
      </c>
      <c r="C13" s="65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1.0193561698994531E-2</v>
      </c>
    </row>
    <row r="14" spans="1:5" ht="15.75" thickBot="1" x14ac:dyDescent="0.25">
      <c r="A14" s="54" t="str">
        <f t="shared" si="0"/>
        <v>R-SH_Apt*</v>
      </c>
      <c r="B14" s="73" t="s">
        <v>58</v>
      </c>
      <c r="C14" s="66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1.1046422894098692E-3</v>
      </c>
      <c r="D14" s="67">
        <f>SUM(C2:C14)</f>
        <v>1</v>
      </c>
    </row>
    <row r="15" spans="1:5" x14ac:dyDescent="0.2">
      <c r="A15" s="24" t="str">
        <f>LEFT(B15,8)&amp;"*"</f>
        <v>R-SH_Att*</v>
      </c>
      <c r="B15" t="s">
        <v>74</v>
      </c>
      <c r="C15" s="68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1.265077770769377E-6</v>
      </c>
    </row>
    <row r="16" spans="1:5" x14ac:dyDescent="0.2">
      <c r="A16" s="24" t="str">
        <f>LEFT(B16,8)&amp;"*"</f>
        <v>R-SH_Att*</v>
      </c>
      <c r="B16" t="s">
        <v>73</v>
      </c>
      <c r="C16" s="68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0.11209124455601206</v>
      </c>
    </row>
    <row r="17" spans="1:4" x14ac:dyDescent="0.2">
      <c r="A17" s="24" t="str">
        <f t="shared" ref="A17:A27" si="1">LEFT(B17,8)&amp;"*"</f>
        <v>R-SH_Att*</v>
      </c>
      <c r="B17" t="s">
        <v>77</v>
      </c>
      <c r="C17" s="68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4.349357978817471E-2</v>
      </c>
    </row>
    <row r="18" spans="1:4" x14ac:dyDescent="0.2">
      <c r="A18" s="24" t="str">
        <f t="shared" si="1"/>
        <v>R-SH_Att*</v>
      </c>
      <c r="B18" t="s">
        <v>78</v>
      </c>
      <c r="C18" s="68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7.0628359861916234E-2</v>
      </c>
    </row>
    <row r="19" spans="1:4" x14ac:dyDescent="0.2">
      <c r="A19" s="24" t="str">
        <f t="shared" si="1"/>
        <v>R-SH_Att*</v>
      </c>
      <c r="B19" t="s">
        <v>75</v>
      </c>
      <c r="C19" s="68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0</v>
      </c>
    </row>
    <row r="20" spans="1:4" x14ac:dyDescent="0.2">
      <c r="A20" s="24" t="str">
        <f t="shared" si="1"/>
        <v>R-SH_Att*</v>
      </c>
      <c r="B20" t="s">
        <v>80</v>
      </c>
      <c r="C20" s="68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0.40506222603498404</v>
      </c>
    </row>
    <row r="21" spans="1:4" x14ac:dyDescent="0.2">
      <c r="A21" s="24" t="str">
        <f t="shared" si="1"/>
        <v>R-SH_Att*</v>
      </c>
      <c r="B21" t="s">
        <v>85</v>
      </c>
      <c r="C21" s="68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0</v>
      </c>
    </row>
    <row r="22" spans="1:4" x14ac:dyDescent="0.2">
      <c r="A22" s="24" t="str">
        <f t="shared" si="1"/>
        <v>R-SH_Att*</v>
      </c>
      <c r="B22" t="s">
        <v>84</v>
      </c>
      <c r="C22" s="68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1.1933973384087486E-3</v>
      </c>
    </row>
    <row r="23" spans="1:4" x14ac:dyDescent="0.2">
      <c r="A23" s="24" t="str">
        <f t="shared" si="1"/>
        <v>R-SH_Att*</v>
      </c>
      <c r="B23" t="s">
        <v>79</v>
      </c>
      <c r="C23" s="68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0.28686482794245899</v>
      </c>
    </row>
    <row r="24" spans="1:4" x14ac:dyDescent="0.2">
      <c r="A24" s="24" t="str">
        <f t="shared" si="1"/>
        <v>R-SH_Att*</v>
      </c>
      <c r="B24" t="s">
        <v>76</v>
      </c>
      <c r="C24" s="68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1.1658565586928049E-2</v>
      </c>
    </row>
    <row r="25" spans="1:4" x14ac:dyDescent="0.2">
      <c r="A25" s="24" t="str">
        <f t="shared" si="1"/>
        <v>R-SH_Att*</v>
      </c>
      <c r="B25" t="s">
        <v>81</v>
      </c>
      <c r="C25" s="68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2.2513364995792231E-3</v>
      </c>
    </row>
    <row r="26" spans="1:4" x14ac:dyDescent="0.2">
      <c r="A26" s="24" t="str">
        <f t="shared" si="1"/>
        <v>R-SH_Att*</v>
      </c>
      <c r="B26" t="s">
        <v>82</v>
      </c>
      <c r="C26" s="68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6.3806013612805759E-2</v>
      </c>
    </row>
    <row r="27" spans="1:4" ht="15.75" thickBot="1" x14ac:dyDescent="0.25">
      <c r="A27" s="54" t="str">
        <f t="shared" si="1"/>
        <v>R-SH_Att*</v>
      </c>
      <c r="B27" s="73" t="s">
        <v>83</v>
      </c>
      <c r="C27" s="66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2.9491837009613603E-3</v>
      </c>
      <c r="D27" s="67">
        <f>SUM(C15:C27)</f>
        <v>0.99999999999999989</v>
      </c>
    </row>
    <row r="28" spans="1:4" x14ac:dyDescent="0.2">
      <c r="A28" s="24" t="str">
        <f>LEFT(B28,8)&amp;"*"</f>
        <v>R-SH_Det*</v>
      </c>
      <c r="B28" t="s">
        <v>99</v>
      </c>
      <c r="C28" s="68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0</v>
      </c>
    </row>
    <row r="29" spans="1:4" x14ac:dyDescent="0.2">
      <c r="A29" s="24" t="str">
        <f>LEFT(B29,8)&amp;"*"</f>
        <v>R-SH_Det*</v>
      </c>
      <c r="B29" t="s">
        <v>98</v>
      </c>
      <c r="C29" s="68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5.012377586848768E-2</v>
      </c>
    </row>
    <row r="30" spans="1:4" x14ac:dyDescent="0.2">
      <c r="A30" s="24" t="str">
        <f t="shared" ref="A30:A40" si="2">LEFT(B30,8)&amp;"*"</f>
        <v>R-SH_Det*</v>
      </c>
      <c r="B30" t="s">
        <v>102</v>
      </c>
      <c r="C30" s="68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3.7993096690112763E-2</v>
      </c>
    </row>
    <row r="31" spans="1:4" x14ac:dyDescent="0.2">
      <c r="A31" s="24" t="str">
        <f t="shared" si="2"/>
        <v>R-SH_Det*</v>
      </c>
      <c r="B31" t="s">
        <v>103</v>
      </c>
      <c r="C31" s="68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4.9125175513760867E-2</v>
      </c>
    </row>
    <row r="32" spans="1:4" x14ac:dyDescent="0.2">
      <c r="A32" s="24" t="str">
        <f t="shared" si="2"/>
        <v>R-SH_Det*</v>
      </c>
      <c r="B32" t="s">
        <v>100</v>
      </c>
      <c r="C32" s="68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0</v>
      </c>
    </row>
    <row r="33" spans="1:4" x14ac:dyDescent="0.2">
      <c r="A33" s="24" t="str">
        <f t="shared" si="2"/>
        <v>R-SH_Det*</v>
      </c>
      <c r="B33" t="s">
        <v>105</v>
      </c>
      <c r="C33" s="68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0.10839173350262703</v>
      </c>
    </row>
    <row r="34" spans="1:4" x14ac:dyDescent="0.2">
      <c r="A34" s="24" t="str">
        <f t="shared" si="2"/>
        <v>R-SH_Det*</v>
      </c>
      <c r="B34" t="s">
        <v>110</v>
      </c>
      <c r="C34" s="68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0</v>
      </c>
    </row>
    <row r="35" spans="1:4" x14ac:dyDescent="0.2">
      <c r="A35" s="24" t="str">
        <f t="shared" si="2"/>
        <v>R-SH_Det*</v>
      </c>
      <c r="B35" t="s">
        <v>109</v>
      </c>
      <c r="C35" s="68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2.5362484080753696E-3</v>
      </c>
    </row>
    <row r="36" spans="1:4" x14ac:dyDescent="0.2">
      <c r="A36" s="24" t="str">
        <f t="shared" si="2"/>
        <v>R-SH_Det*</v>
      </c>
      <c r="B36" t="s">
        <v>104</v>
      </c>
      <c r="C36" s="68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0.60455681759190572</v>
      </c>
    </row>
    <row r="37" spans="1:4" x14ac:dyDescent="0.2">
      <c r="A37" s="24" t="str">
        <f t="shared" si="2"/>
        <v>R-SH_Det*</v>
      </c>
      <c r="B37" t="s">
        <v>101</v>
      </c>
      <c r="C37" s="68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2.7579504163319321E-2</v>
      </c>
    </row>
    <row r="38" spans="1:4" x14ac:dyDescent="0.2">
      <c r="A38" s="24" t="str">
        <f t="shared" si="2"/>
        <v>R-SH_Det*</v>
      </c>
      <c r="B38" t="s">
        <v>106</v>
      </c>
      <c r="C38" s="68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5.1463073248165202E-3</v>
      </c>
    </row>
    <row r="39" spans="1:4" x14ac:dyDescent="0.2">
      <c r="A39" s="24" t="str">
        <f t="shared" si="2"/>
        <v>R-SH_Det*</v>
      </c>
      <c r="B39" t="s">
        <v>107</v>
      </c>
      <c r="C39" s="68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0.10611296315174991</v>
      </c>
    </row>
    <row r="40" spans="1:4" ht="15.75" thickBot="1" x14ac:dyDescent="0.25">
      <c r="A40" s="54" t="str">
        <f t="shared" si="2"/>
        <v>R-SH_Det*</v>
      </c>
      <c r="B40" s="73" t="s">
        <v>108</v>
      </c>
      <c r="C40" s="66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8.4343777851449142E-3</v>
      </c>
      <c r="D40" s="67">
        <f>SUM(C28:C40)</f>
        <v>1</v>
      </c>
    </row>
    <row r="41" spans="1:4" x14ac:dyDescent="0.2">
      <c r="A41" s="24" t="str">
        <f>LEFT(B41,8)&amp;"*"</f>
        <v>R-WH_Apt*</v>
      </c>
      <c r="B41" t="s">
        <v>62</v>
      </c>
      <c r="C41" s="68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8.2076130974137675E-6</v>
      </c>
    </row>
    <row r="42" spans="1:4" x14ac:dyDescent="0.2">
      <c r="A42" s="24" t="str">
        <f>LEFT(B42,8)&amp;"*"</f>
        <v>R-WH_Apt*</v>
      </c>
      <c r="B42" t="s">
        <v>61</v>
      </c>
      <c r="C42" s="68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5.8580510289634228E-4</v>
      </c>
    </row>
    <row r="43" spans="1:4" x14ac:dyDescent="0.2">
      <c r="A43" s="24" t="str">
        <f t="shared" ref="A43:A53" si="3">LEFT(B43,8)&amp;"*"</f>
        <v>R-WH_Apt*</v>
      </c>
      <c r="B43" t="s">
        <v>65</v>
      </c>
      <c r="C43" s="68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7.6685528779760176E-2</v>
      </c>
    </row>
    <row r="44" spans="1:4" x14ac:dyDescent="0.2">
      <c r="A44" s="24" t="str">
        <f t="shared" si="3"/>
        <v>R-WH_Apt*</v>
      </c>
      <c r="B44" t="s">
        <v>66</v>
      </c>
      <c r="C44" s="68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0.78642094735045764</v>
      </c>
    </row>
    <row r="45" spans="1:4" x14ac:dyDescent="0.2">
      <c r="A45" s="24" t="str">
        <f t="shared" si="3"/>
        <v>R-WH_Apt*</v>
      </c>
      <c r="B45" t="s">
        <v>63</v>
      </c>
      <c r="C45" s="68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7.4164388939783682E-6</v>
      </c>
    </row>
    <row r="46" spans="1:4" x14ac:dyDescent="0.2">
      <c r="A46" s="24" t="str">
        <f t="shared" si="3"/>
        <v>R-WH_Apt*</v>
      </c>
      <c r="B46" t="s">
        <v>68</v>
      </c>
      <c r="C46" s="68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0.1114248764060735</v>
      </c>
    </row>
    <row r="47" spans="1:4" x14ac:dyDescent="0.2">
      <c r="A47" s="24" t="str">
        <f t="shared" si="3"/>
        <v>R-WH_Apt*</v>
      </c>
      <c r="B47" t="s">
        <v>72</v>
      </c>
      <c r="C47" s="68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7.5898898257208873E-4</v>
      </c>
    </row>
    <row r="48" spans="1:4" x14ac:dyDescent="0.2">
      <c r="A48" s="24" t="str">
        <f t="shared" si="3"/>
        <v>R-WH_Apt*</v>
      </c>
      <c r="B48" t="s">
        <v>67</v>
      </c>
      <c r="C48" s="68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1.1084211430358589E-2</v>
      </c>
    </row>
    <row r="49" spans="1:4" x14ac:dyDescent="0.2">
      <c r="A49" s="24" t="str">
        <f t="shared" si="3"/>
        <v>R-WH_Apt*</v>
      </c>
      <c r="B49" t="s">
        <v>64</v>
      </c>
      <c r="C49" s="68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6.2799640911754802E-3</v>
      </c>
    </row>
    <row r="50" spans="1:4" x14ac:dyDescent="0.2">
      <c r="A50" s="24" t="str">
        <f t="shared" si="3"/>
        <v>R-WH_Apt*</v>
      </c>
      <c r="B50" t="s">
        <v>69</v>
      </c>
      <c r="C50" s="68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3.2210699263630728E-5</v>
      </c>
    </row>
    <row r="51" spans="1:4" x14ac:dyDescent="0.2">
      <c r="A51" s="24" t="str">
        <f t="shared" si="3"/>
        <v>R-WH_Apt*</v>
      </c>
      <c r="B51" t="s">
        <v>70</v>
      </c>
      <c r="C51" s="68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9.617266564805213E-4</v>
      </c>
    </row>
    <row r="52" spans="1:4" x14ac:dyDescent="0.2">
      <c r="A52" s="24" t="str">
        <f t="shared" si="3"/>
        <v>R-WH_Apt*</v>
      </c>
      <c r="B52" t="s">
        <v>136</v>
      </c>
      <c r="C52" s="68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5.2509010869269679E-3</v>
      </c>
    </row>
    <row r="53" spans="1:4" ht="15.75" thickBot="1" x14ac:dyDescent="0.25">
      <c r="A53" s="54" t="str">
        <f t="shared" si="3"/>
        <v>R-WH_Apt*</v>
      </c>
      <c r="B53" s="73" t="s">
        <v>71</v>
      </c>
      <c r="C53" s="66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4.9921536204362762E-4</v>
      </c>
      <c r="D53" s="67">
        <f>SUM(C41:C53)</f>
        <v>0.99999999999999989</v>
      </c>
    </row>
    <row r="54" spans="1:4" x14ac:dyDescent="0.2">
      <c r="A54" s="24" t="str">
        <f>LEFT(B54,8)&amp;"*"</f>
        <v>R-WH_Att*</v>
      </c>
      <c r="B54" t="s">
        <v>87</v>
      </c>
      <c r="C54" s="68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7.9121601939720552E-6</v>
      </c>
    </row>
    <row r="55" spans="1:4" x14ac:dyDescent="0.2">
      <c r="A55" s="24" t="str">
        <f>LEFT(B55,8)&amp;"*"</f>
        <v>R-WH_Att*</v>
      </c>
      <c r="B55" t="s">
        <v>86</v>
      </c>
      <c r="C55" s="68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1.7881211496305404E-2</v>
      </c>
    </row>
    <row r="56" spans="1:4" x14ac:dyDescent="0.2">
      <c r="A56" s="24" t="str">
        <f t="shared" ref="A56:A66" si="4">LEFT(B56,8)&amp;"*"</f>
        <v>R-WH_Att*</v>
      </c>
      <c r="B56" t="s">
        <v>90</v>
      </c>
      <c r="C56" s="68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4.2929385636861855E-2</v>
      </c>
    </row>
    <row r="57" spans="1:4" x14ac:dyDescent="0.2">
      <c r="A57" s="24" t="str">
        <f t="shared" si="4"/>
        <v>R-WH_Att*</v>
      </c>
      <c r="B57" t="s">
        <v>91</v>
      </c>
      <c r="C57" s="68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0.22723980033735314</v>
      </c>
    </row>
    <row r="58" spans="1:4" x14ac:dyDescent="0.2">
      <c r="A58" s="24" t="str">
        <f t="shared" si="4"/>
        <v>R-WH_Att*</v>
      </c>
      <c r="B58" t="s">
        <v>88</v>
      </c>
      <c r="C58" s="68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1.9935474490786018E-6</v>
      </c>
    </row>
    <row r="59" spans="1:4" x14ac:dyDescent="0.2">
      <c r="A59" s="24" t="str">
        <f t="shared" si="4"/>
        <v>R-WH_Att*</v>
      </c>
      <c r="B59" t="s">
        <v>93</v>
      </c>
      <c r="C59" s="68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0.38787256667500369</v>
      </c>
    </row>
    <row r="60" spans="1:4" x14ac:dyDescent="0.2">
      <c r="A60" s="24" t="str">
        <f t="shared" si="4"/>
        <v>R-WH_Att*</v>
      </c>
      <c r="B60" t="s">
        <v>97</v>
      </c>
      <c r="C60" s="68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1.4718725600141786E-4</v>
      </c>
    </row>
    <row r="61" spans="1:4" x14ac:dyDescent="0.2">
      <c r="A61" s="24" t="str">
        <f t="shared" si="4"/>
        <v>R-WH_Att*</v>
      </c>
      <c r="B61" t="s">
        <v>92</v>
      </c>
      <c r="C61" s="68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0.2542738669245998</v>
      </c>
    </row>
    <row r="62" spans="1:4" x14ac:dyDescent="0.2">
      <c r="A62" s="24" t="str">
        <f t="shared" si="4"/>
        <v>R-WH_Att*</v>
      </c>
      <c r="B62" t="s">
        <v>89</v>
      </c>
      <c r="C62" s="68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1.2232110835330604E-2</v>
      </c>
    </row>
    <row r="63" spans="1:4" x14ac:dyDescent="0.2">
      <c r="A63" s="24" t="str">
        <f t="shared" si="4"/>
        <v>R-WH_Att*</v>
      </c>
      <c r="B63" t="s">
        <v>94</v>
      </c>
      <c r="C63" s="68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1.3087479986580539E-3</v>
      </c>
    </row>
    <row r="64" spans="1:4" x14ac:dyDescent="0.2">
      <c r="A64" s="24" t="str">
        <f t="shared" si="4"/>
        <v>R-WH_Att*</v>
      </c>
      <c r="B64" t="s">
        <v>95</v>
      </c>
      <c r="C64" s="68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2.8177715394524482E-2</v>
      </c>
    </row>
    <row r="65" spans="1:4" x14ac:dyDescent="0.2">
      <c r="A65" s="24" t="str">
        <f t="shared" si="4"/>
        <v>R-WH_Att*</v>
      </c>
      <c r="B65" t="s">
        <v>219</v>
      </c>
      <c r="C65" s="68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2.6938106542652739E-2</v>
      </c>
    </row>
    <row r="66" spans="1:4" ht="15.75" thickBot="1" x14ac:dyDescent="0.25">
      <c r="A66" s="54" t="str">
        <f t="shared" si="4"/>
        <v>R-WH_Att*</v>
      </c>
      <c r="B66" s="73" t="s">
        <v>96</v>
      </c>
      <c r="C66" s="66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9.8939519506567293E-4</v>
      </c>
      <c r="D66" s="67">
        <f>SUM(C54:C66)</f>
        <v>1</v>
      </c>
    </row>
    <row r="67" spans="1:4" x14ac:dyDescent="0.2">
      <c r="A67" s="24" t="str">
        <f>LEFT(B67,8)&amp;"*"</f>
        <v>R-WH_Det*</v>
      </c>
      <c r="B67" t="s">
        <v>112</v>
      </c>
      <c r="C67" s="68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5.2957423746862658E-6</v>
      </c>
    </row>
    <row r="68" spans="1:4" x14ac:dyDescent="0.2">
      <c r="A68" s="24" t="str">
        <f>LEFT(B68,8)&amp;"*"</f>
        <v>R-WH_Det*</v>
      </c>
      <c r="B68" t="s">
        <v>111</v>
      </c>
      <c r="C68" s="68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5.0968440312318076E-3</v>
      </c>
    </row>
    <row r="69" spans="1:4" x14ac:dyDescent="0.2">
      <c r="A69" s="24" t="str">
        <f t="shared" ref="A69:A79" si="5">LEFT(B69,8)&amp;"*"</f>
        <v>R-WH_Det*</v>
      </c>
      <c r="B69" t="s">
        <v>115</v>
      </c>
      <c r="C69" s="68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3.5211377259603154E-2</v>
      </c>
    </row>
    <row r="70" spans="1:4" x14ac:dyDescent="0.2">
      <c r="A70" s="24" t="str">
        <f t="shared" si="5"/>
        <v>R-WH_Det*</v>
      </c>
      <c r="B70" t="s">
        <v>116</v>
      </c>
      <c r="C70" s="68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0.14301220858172525</v>
      </c>
    </row>
    <row r="71" spans="1:4" x14ac:dyDescent="0.2">
      <c r="A71" s="24" t="str">
        <f t="shared" si="5"/>
        <v>R-WH_Det*</v>
      </c>
      <c r="B71" t="s">
        <v>113</v>
      </c>
      <c r="C71" s="68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5.9986814793359139E-6</v>
      </c>
    </row>
    <row r="72" spans="1:4" x14ac:dyDescent="0.2">
      <c r="A72" s="24" t="str">
        <f t="shared" si="5"/>
        <v>R-WH_Det*</v>
      </c>
      <c r="B72" t="s">
        <v>118</v>
      </c>
      <c r="C72" s="68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0.12098901780717917</v>
      </c>
    </row>
    <row r="73" spans="1:4" x14ac:dyDescent="0.2">
      <c r="A73" s="24" t="str">
        <f t="shared" si="5"/>
        <v>R-WH_Det*</v>
      </c>
      <c r="B73" t="s">
        <v>122</v>
      </c>
      <c r="C73" s="68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6.0654109034716144E-5</v>
      </c>
    </row>
    <row r="74" spans="1:4" x14ac:dyDescent="0.2">
      <c r="A74" s="24" t="str">
        <f t="shared" si="5"/>
        <v>R-WH_Det*</v>
      </c>
      <c r="B74" t="s">
        <v>117</v>
      </c>
      <c r="C74" s="68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0.61353048045976422</v>
      </c>
    </row>
    <row r="75" spans="1:4" x14ac:dyDescent="0.2">
      <c r="A75" s="24" t="str">
        <f t="shared" si="5"/>
        <v>R-WH_Det*</v>
      </c>
      <c r="B75" t="s">
        <v>114</v>
      </c>
      <c r="C75" s="68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2.3492415291843399E-2</v>
      </c>
    </row>
    <row r="76" spans="1:4" x14ac:dyDescent="0.2">
      <c r="A76" s="24" t="str">
        <f t="shared" si="5"/>
        <v>R-WH_Det*</v>
      </c>
      <c r="B76" t="s">
        <v>119</v>
      </c>
      <c r="C76" s="68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1.1707904079726029E-3</v>
      </c>
    </row>
    <row r="77" spans="1:4" x14ac:dyDescent="0.2">
      <c r="A77" s="24" t="str">
        <f t="shared" si="5"/>
        <v>R-WH_Det*</v>
      </c>
      <c r="B77" t="s">
        <v>120</v>
      </c>
      <c r="C77" s="68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2.8879817851354548E-2</v>
      </c>
    </row>
    <row r="78" spans="1:4" x14ac:dyDescent="0.2">
      <c r="A78" s="24" t="str">
        <f t="shared" si="5"/>
        <v>R-WH_Det*</v>
      </c>
      <c r="B78" t="s">
        <v>220</v>
      </c>
      <c r="C78" s="68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2.3935206890802765E-2</v>
      </c>
    </row>
    <row r="79" spans="1:4" ht="15.75" thickBot="1" x14ac:dyDescent="0.25">
      <c r="A79" s="54" t="str">
        <f t="shared" si="5"/>
        <v>R-WH_Det*</v>
      </c>
      <c r="B79" s="73" t="s">
        <v>121</v>
      </c>
      <c r="C79" s="66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4.6098928856342933E-3</v>
      </c>
      <c r="D79" s="67">
        <f>SUM(C67:C79)</f>
        <v>1</v>
      </c>
    </row>
    <row r="80" spans="1:4" x14ac:dyDescent="0.2">
      <c r="A80" s="24" t="s">
        <v>274</v>
      </c>
      <c r="B80" s="23" t="s">
        <v>273</v>
      </c>
      <c r="C80" s="91">
        <f>'Stock-AF-Cap2Act'!C77/SUM('Stock-AF-Cap2Act'!$C$77:$C$79)</f>
        <v>0.78595261099109504</v>
      </c>
    </row>
    <row r="81" spans="1:4" x14ac:dyDescent="0.2">
      <c r="A81" s="24" t="s">
        <v>275</v>
      </c>
      <c r="B81" s="23" t="s">
        <v>273</v>
      </c>
      <c r="C81" s="91">
        <f>'Stock-AF-Cap2Act'!C78/SUM('Stock-AF-Cap2Act'!$C$77:$C$79)</f>
        <v>0.20213169663402655</v>
      </c>
    </row>
    <row r="82" spans="1:4" x14ac:dyDescent="0.2">
      <c r="A82" s="24" t="s">
        <v>276</v>
      </c>
      <c r="B82" s="23" t="s">
        <v>273</v>
      </c>
      <c r="C82" s="91">
        <f>'Stock-AF-Cap2Act'!C79/SUM('Stock-AF-Cap2Act'!$C$77:$C$79)</f>
        <v>1.1915692374878295E-2</v>
      </c>
      <c r="D82" s="67">
        <f>SUM(C80:C82)</f>
        <v>0.99999999999999989</v>
      </c>
    </row>
    <row r="83" spans="1:4" x14ac:dyDescent="0.2">
      <c r="C83" s="37"/>
    </row>
    <row r="84" spans="1:4" x14ac:dyDescent="0.2">
      <c r="C84" s="37"/>
    </row>
    <row r="85" spans="1:4" x14ac:dyDescent="0.2">
      <c r="C85" s="37"/>
    </row>
    <row r="86" spans="1:4" x14ac:dyDescent="0.2">
      <c r="C86" s="37"/>
    </row>
    <row r="87" spans="1:4" x14ac:dyDescent="0.2">
      <c r="C87" s="37"/>
    </row>
    <row r="88" spans="1:4" x14ac:dyDescent="0.2">
      <c r="C88" s="37"/>
    </row>
    <row r="89" spans="1:4" x14ac:dyDescent="0.2">
      <c r="C89" s="37"/>
    </row>
    <row r="90" spans="1:4" x14ac:dyDescent="0.2">
      <c r="C90" s="37"/>
    </row>
    <row r="91" spans="1:4" x14ac:dyDescent="0.2">
      <c r="C91" s="37"/>
    </row>
    <row r="92" spans="1:4" x14ac:dyDescent="0.2">
      <c r="C92" s="37"/>
    </row>
    <row r="93" spans="1:4" x14ac:dyDescent="0.2">
      <c r="C93" s="37"/>
    </row>
    <row r="94" spans="1:4" x14ac:dyDescent="0.2">
      <c r="C94" s="37"/>
    </row>
    <row r="95" spans="1:4" x14ac:dyDescent="0.2">
      <c r="C95" s="3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</sheetPr>
  <dimension ref="A3:H30"/>
  <sheetViews>
    <sheetView workbookViewId="0"/>
  </sheetViews>
  <sheetFormatPr defaultRowHeight="15" x14ac:dyDescent="0.2"/>
  <cols>
    <col min="1" max="1" width="38.42578125" style="24" customWidth="1"/>
    <col min="2" max="2" width="12.5703125" style="24" customWidth="1"/>
    <col min="3" max="3" width="13.42578125" style="24" bestFit="1" customWidth="1"/>
    <col min="4" max="4" width="8.5703125" style="24" customWidth="1"/>
    <col min="5" max="5" width="15.140625" style="24" customWidth="1"/>
    <col min="6" max="6" width="16.42578125" style="24" bestFit="1" customWidth="1"/>
    <col min="7" max="7" width="15.7109375" style="24" customWidth="1"/>
    <col min="8" max="8" width="11.7109375" style="24" bestFit="1" customWidth="1"/>
    <col min="9" max="9" width="9.42578125" style="24" bestFit="1" customWidth="1"/>
    <col min="10" max="10" width="8.5703125" style="24" bestFit="1" customWidth="1"/>
    <col min="11" max="11" width="16.42578125" style="24" bestFit="1" customWidth="1"/>
    <col min="12" max="13" width="8.42578125" style="24" bestFit="1" customWidth="1"/>
    <col min="14" max="18" width="9.140625" style="24"/>
    <col min="19" max="19" width="12.5703125" style="24" bestFit="1" customWidth="1"/>
    <col min="20" max="16384" width="9.140625" style="24"/>
  </cols>
  <sheetData>
    <row r="3" spans="1:8" x14ac:dyDescent="0.2">
      <c r="A3" s="20" t="s">
        <v>4</v>
      </c>
    </row>
    <row r="4" spans="1:8" ht="15.75" thickBot="1" x14ac:dyDescent="0.25">
      <c r="A4" s="8" t="s">
        <v>7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6</v>
      </c>
    </row>
    <row r="5" spans="1:8" x14ac:dyDescent="0.2">
      <c r="A5" s="31" t="s">
        <v>43</v>
      </c>
      <c r="B5" s="31"/>
      <c r="C5" s="31" t="s">
        <v>5</v>
      </c>
      <c r="D5" s="31"/>
      <c r="E5" s="31">
        <v>1</v>
      </c>
      <c r="F5" s="31" t="s">
        <v>280</v>
      </c>
    </row>
    <row r="9" spans="1:8" x14ac:dyDescent="0.2">
      <c r="A9" s="20" t="s">
        <v>13</v>
      </c>
    </row>
    <row r="10" spans="1:8" ht="15.75" thickBot="1" x14ac:dyDescent="0.25">
      <c r="A10" s="8" t="s">
        <v>7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6</v>
      </c>
      <c r="G10" s="8" t="s">
        <v>15</v>
      </c>
    </row>
    <row r="11" spans="1:8" x14ac:dyDescent="0.2">
      <c r="A11" s="31" t="s">
        <v>43</v>
      </c>
      <c r="B11" s="31"/>
      <c r="C11" s="31" t="s">
        <v>14</v>
      </c>
      <c r="D11" s="31">
        <v>2018</v>
      </c>
      <c r="E11" s="31">
        <v>1</v>
      </c>
      <c r="F11" s="31" t="s">
        <v>280</v>
      </c>
      <c r="G11" s="31" t="s">
        <v>5</v>
      </c>
    </row>
    <row r="13" spans="1:8" x14ac:dyDescent="0.2">
      <c r="A13"/>
      <c r="B13"/>
      <c r="C13"/>
      <c r="D13"/>
      <c r="E13"/>
      <c r="F13"/>
      <c r="G13"/>
      <c r="H13"/>
    </row>
    <row r="14" spans="1:8" x14ac:dyDescent="0.2">
      <c r="A14"/>
      <c r="B14"/>
      <c r="C14"/>
      <c r="D14"/>
      <c r="E14"/>
      <c r="F14"/>
      <c r="G14"/>
      <c r="H14"/>
    </row>
    <row r="15" spans="1:8" x14ac:dyDescent="0.2">
      <c r="A15" s="20" t="s">
        <v>282</v>
      </c>
      <c r="H15"/>
    </row>
    <row r="16" spans="1:8" ht="15.75" thickBot="1" x14ac:dyDescent="0.25">
      <c r="A16" s="8" t="s">
        <v>7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30</v>
      </c>
      <c r="G16"/>
      <c r="H16"/>
    </row>
    <row r="17" spans="1:8" x14ac:dyDescent="0.2">
      <c r="A17" s="31"/>
      <c r="B17" s="31"/>
      <c r="C17" s="31" t="s">
        <v>283</v>
      </c>
      <c r="D17" s="31"/>
      <c r="E17" s="31">
        <v>1</v>
      </c>
      <c r="F17" s="31" t="s">
        <v>284</v>
      </c>
      <c r="G17"/>
      <c r="H17"/>
    </row>
    <row r="18" spans="1:8" x14ac:dyDescent="0.2">
      <c r="A18"/>
      <c r="B18"/>
      <c r="C18"/>
      <c r="D18"/>
      <c r="E18"/>
      <c r="F18"/>
      <c r="G18"/>
      <c r="H18"/>
    </row>
    <row r="19" spans="1:8" x14ac:dyDescent="0.2">
      <c r="A19"/>
      <c r="B19"/>
      <c r="C19"/>
      <c r="D19"/>
      <c r="E19"/>
      <c r="F19"/>
      <c r="G19"/>
      <c r="H19"/>
    </row>
    <row r="20" spans="1:8" x14ac:dyDescent="0.2">
      <c r="A20"/>
      <c r="B20"/>
      <c r="C20"/>
      <c r="D20"/>
      <c r="E20"/>
      <c r="F20"/>
      <c r="G20"/>
      <c r="H20"/>
    </row>
    <row r="21" spans="1:8" x14ac:dyDescent="0.2">
      <c r="A21"/>
      <c r="B21"/>
      <c r="C21"/>
      <c r="D21"/>
      <c r="E21"/>
      <c r="F21"/>
      <c r="G21"/>
      <c r="H21"/>
    </row>
    <row r="22" spans="1:8" x14ac:dyDescent="0.2">
      <c r="A22"/>
      <c r="B22"/>
      <c r="C22"/>
      <c r="D22"/>
      <c r="E22"/>
      <c r="F22"/>
      <c r="G22"/>
      <c r="H22"/>
    </row>
    <row r="23" spans="1:8" x14ac:dyDescent="0.2">
      <c r="A23"/>
      <c r="B23"/>
      <c r="C23"/>
      <c r="D23"/>
      <c r="E23"/>
      <c r="F23"/>
      <c r="G23"/>
      <c r="H23"/>
    </row>
    <row r="24" spans="1:8" x14ac:dyDescent="0.2">
      <c r="A24"/>
      <c r="B24"/>
      <c r="C24"/>
      <c r="D24"/>
      <c r="E24"/>
      <c r="F24"/>
      <c r="G24"/>
      <c r="H24"/>
    </row>
    <row r="25" spans="1:8" x14ac:dyDescent="0.2">
      <c r="A25"/>
      <c r="B25"/>
      <c r="C25"/>
      <c r="D25"/>
      <c r="E25"/>
      <c r="F25"/>
      <c r="G25"/>
      <c r="H25"/>
    </row>
    <row r="26" spans="1:8" x14ac:dyDescent="0.2">
      <c r="A26"/>
      <c r="B26"/>
      <c r="C26"/>
      <c r="D26"/>
      <c r="E26"/>
      <c r="F26"/>
      <c r="G26"/>
      <c r="H26"/>
    </row>
    <row r="27" spans="1:8" x14ac:dyDescent="0.2">
      <c r="A27"/>
      <c r="B27"/>
      <c r="C27"/>
      <c r="D27"/>
      <c r="E27"/>
      <c r="F27"/>
      <c r="G27"/>
      <c r="H27"/>
    </row>
    <row r="28" spans="1:8" x14ac:dyDescent="0.2">
      <c r="A28"/>
      <c r="B28"/>
      <c r="C28"/>
      <c r="D28"/>
      <c r="E28"/>
      <c r="F28"/>
      <c r="G28"/>
      <c r="H28"/>
    </row>
    <row r="29" spans="1:8" x14ac:dyDescent="0.2">
      <c r="A29"/>
      <c r="B29"/>
      <c r="C29"/>
      <c r="D29"/>
      <c r="E29"/>
      <c r="F29"/>
      <c r="G29"/>
      <c r="H29"/>
    </row>
    <row r="30" spans="1:8" x14ac:dyDescent="0.2">
      <c r="A30"/>
      <c r="B30"/>
      <c r="C30"/>
      <c r="D30"/>
      <c r="E30"/>
      <c r="F30"/>
      <c r="G30"/>
      <c r="H30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workbookViewId="0"/>
  </sheetViews>
  <sheetFormatPr defaultRowHeight="15" x14ac:dyDescent="0.25"/>
  <cols>
    <col min="1" max="1" width="22.28515625" style="22" customWidth="1"/>
    <col min="2" max="2" width="5.140625" style="22" bestFit="1" customWidth="1"/>
    <col min="3" max="3" width="9.140625" style="22"/>
    <col min="4" max="4" width="3.5703125" style="22" customWidth="1"/>
    <col min="5" max="6" width="9.140625" style="22"/>
    <col min="7" max="7" width="13.42578125" style="22" bestFit="1" customWidth="1"/>
    <col min="8" max="16384" width="9.140625" style="22"/>
  </cols>
  <sheetData>
    <row r="1" spans="1:8" ht="15.75" thickBot="1" x14ac:dyDescent="0.3">
      <c r="A1" s="8" t="s">
        <v>8</v>
      </c>
      <c r="B1" s="8" t="s">
        <v>2</v>
      </c>
      <c r="C1" s="8" t="str">
        <f>Stock!L1</f>
        <v>IE</v>
      </c>
      <c r="H1" s="36" t="s">
        <v>45</v>
      </c>
    </row>
    <row r="2" spans="1:8" x14ac:dyDescent="0.25">
      <c r="A2" s="69" t="s">
        <v>49</v>
      </c>
      <c r="B2" s="70">
        <v>2018</v>
      </c>
      <c r="C2" s="60">
        <f>VLOOKUP($A2,AF!$C$1:$M$146,MATCH('Stock-AF-Cap2Act'!C$1,AF!$C$1:$M$1,0),FALSE)*VLOOKUP($A2,Stock!$C$1:$M$146,MATCH('Stock-AF-Cap2Act'!C$1,Stock!$C$1:$M$1,0),FALSE)</f>
        <v>4.352605363559527E-5</v>
      </c>
      <c r="H2" s="35">
        <v>1</v>
      </c>
    </row>
    <row r="3" spans="1:8" x14ac:dyDescent="0.25">
      <c r="A3" s="71" t="s">
        <v>48</v>
      </c>
      <c r="B3" s="72">
        <v>2018</v>
      </c>
      <c r="C3" s="60">
        <f>VLOOKUP($A3,AF!$C$1:$M$146,MATCH('Stock-AF-Cap2Act'!C$1,AF!$C$1:$M$1,0),FALSE)*VLOOKUP($A3,Stock!$C$1:$M$146,MATCH('Stock-AF-Cap2Act'!C$1,Stock!$C$1:$M$1,0),FALSE)</f>
        <v>0.18698056777208374</v>
      </c>
    </row>
    <row r="4" spans="1:8" x14ac:dyDescent="0.25">
      <c r="A4" s="71" t="s">
        <v>52</v>
      </c>
      <c r="B4" s="72">
        <v>2018</v>
      </c>
      <c r="C4" s="60">
        <f>VLOOKUP($A4,AF!$C$1:$M$146,MATCH('Stock-AF-Cap2Act'!C$1,AF!$C$1:$M$1,0),FALSE)*VLOOKUP($A4,Stock!$C$1:$M$146,MATCH('Stock-AF-Cap2Act'!C$1,Stock!$C$1:$M$1,0),FALSE)</f>
        <v>1.1905558626523076</v>
      </c>
    </row>
    <row r="5" spans="1:8" x14ac:dyDescent="0.25">
      <c r="A5" s="71" t="s">
        <v>53</v>
      </c>
      <c r="B5" s="72">
        <v>2018</v>
      </c>
      <c r="C5" s="60">
        <f>VLOOKUP($A5,AF!$C$1:$M$146,MATCH('Stock-AF-Cap2Act'!C$1,AF!$C$1:$M$1,0),FALSE)*VLOOKUP($A5,Stock!$C$1:$M$146,MATCH('Stock-AF-Cap2Act'!C$1,Stock!$C$1:$M$1,0),FALSE)</f>
        <v>5.4370263606272218</v>
      </c>
    </row>
    <row r="6" spans="1:8" x14ac:dyDescent="0.25">
      <c r="A6" s="71" t="s">
        <v>50</v>
      </c>
      <c r="B6" s="72">
        <v>2018</v>
      </c>
      <c r="C6" s="60">
        <f>VLOOKUP($A6,AF!$C$1:$M$146,MATCH('Stock-AF-Cap2Act'!C$1,AF!$C$1:$M$1,0),FALSE)*VLOOKUP($A6,Stock!$C$1:$M$146,MATCH('Stock-AF-Cap2Act'!C$1,Stock!$C$1:$M$1,0),FALSE)</f>
        <v>3.1223854831847316E-8</v>
      </c>
    </row>
    <row r="7" spans="1:8" x14ac:dyDescent="0.25">
      <c r="A7" s="71" t="s">
        <v>55</v>
      </c>
      <c r="B7" s="72">
        <v>2018</v>
      </c>
      <c r="C7" s="60">
        <f>VLOOKUP($A7,AF!$C$1:$M$146,MATCH('Stock-AF-Cap2Act'!C$1,AF!$C$1:$M$1,0),FALSE)*VLOOKUP($A7,Stock!$C$1:$M$146,MATCH('Stock-AF-Cap2Act'!C$1,Stock!$C$1:$M$1,0),FALSE)</f>
        <v>2.1121052642000859</v>
      </c>
    </row>
    <row r="8" spans="1:8" x14ac:dyDescent="0.25">
      <c r="A8" s="71" t="s">
        <v>59</v>
      </c>
      <c r="B8" s="72">
        <v>2018</v>
      </c>
      <c r="C8" s="60">
        <f>VLOOKUP($A8,AF!$C$1:$M$146,MATCH('Stock-AF-Cap2Act'!C$1,AF!$C$1:$M$1,0),FALSE)*VLOOKUP($A8,Stock!$C$1:$M$146,MATCH('Stock-AF-Cap2Act'!C$1,Stock!$C$1:$M$1,0),FALSE)</f>
        <v>3.1592575835266319E-2</v>
      </c>
    </row>
    <row r="9" spans="1:8" x14ac:dyDescent="0.25">
      <c r="A9" s="71" t="s">
        <v>54</v>
      </c>
      <c r="B9" s="72">
        <v>2018</v>
      </c>
      <c r="C9" s="60">
        <f>VLOOKUP($A9,AF!$C$1:$M$146,MATCH('Stock-AF-Cap2Act'!C$1,AF!$C$1:$M$1,0),FALSE)*VLOOKUP($A9,Stock!$C$1:$M$146,MATCH('Stock-AF-Cap2Act'!C$1,Stock!$C$1:$M$1,0),FALSE)</f>
        <v>0.47533137070671361</v>
      </c>
    </row>
    <row r="10" spans="1:8" x14ac:dyDescent="0.25">
      <c r="A10" s="71" t="s">
        <v>51</v>
      </c>
      <c r="B10" s="72">
        <v>2018</v>
      </c>
      <c r="C10" s="60">
        <f>VLOOKUP($A10,AF!$C$1:$M$146,MATCH('Stock-AF-Cap2Act'!C$1,AF!$C$1:$M$1,0),FALSE)*VLOOKUP($A10,Stock!$C$1:$M$146,MATCH('Stock-AF-Cap2Act'!C$1,Stock!$C$1:$M$1,0),FALSE)</f>
        <v>0.14266109399429913</v>
      </c>
    </row>
    <row r="11" spans="1:8" x14ac:dyDescent="0.25">
      <c r="A11" s="71" t="s">
        <v>56</v>
      </c>
      <c r="B11" s="72">
        <v>2018</v>
      </c>
      <c r="C11" s="60">
        <f>VLOOKUP($A11,AF!$C$1:$M$146,MATCH('Stock-AF-Cap2Act'!C$1,AF!$C$1:$M$1,0),FALSE)*VLOOKUP($A11,Stock!$C$1:$M$146,MATCH('Stock-AF-Cap2Act'!C$1,Stock!$C$1:$M$1,0),FALSE)</f>
        <v>3.3995908663818682E-3</v>
      </c>
    </row>
    <row r="12" spans="1:8" x14ac:dyDescent="0.25">
      <c r="A12" s="71" t="s">
        <v>57</v>
      </c>
      <c r="B12" s="72">
        <v>2018</v>
      </c>
      <c r="C12" s="60">
        <f>VLOOKUP($A12,AF!$C$1:$M$146,MATCH('Stock-AF-Cap2Act'!C$1,AF!$C$1:$M$1,0),FALSE)*VLOOKUP($A12,Stock!$C$1:$M$146,MATCH('Stock-AF-Cap2Act'!C$1,Stock!$C$1:$M$1,0),FALSE)</f>
        <v>9.8767115741135156E-2</v>
      </c>
    </row>
    <row r="13" spans="1:8" ht="15.75" thickBot="1" x14ac:dyDescent="0.3">
      <c r="A13" s="73" t="s">
        <v>58</v>
      </c>
      <c r="B13" s="74">
        <v>2018</v>
      </c>
      <c r="C13" s="75">
        <f>VLOOKUP($A13,AF!$C$1:$M$146,MATCH('Stock-AF-Cap2Act'!C$1,AF!$C$1:$M$1,0),FALSE)*VLOOKUP($A13,Stock!$C$1:$M$146,MATCH('Stock-AF-Cap2Act'!C$1,Stock!$C$1:$M$1,0),FALSE)</f>
        <v>1.0703062979592174E-2</v>
      </c>
    </row>
    <row r="14" spans="1:8" x14ac:dyDescent="0.25">
      <c r="A14" t="s">
        <v>74</v>
      </c>
      <c r="B14" s="22">
        <v>2018</v>
      </c>
      <c r="C14" s="60">
        <f>VLOOKUP($A14,AF!$C$1:$M$146,MATCH('Stock-AF-Cap2Act'!C$1,AF!$C$1:$M$1,0),FALSE)*VLOOKUP($A14,Stock!$C$1:$M$146,MATCH('Stock-AF-Cap2Act'!C$1,Stock!$C$1:$M$1,0),FALSE)</f>
        <v>4.5540872828264831E-5</v>
      </c>
    </row>
    <row r="15" spans="1:8" x14ac:dyDescent="0.25">
      <c r="A15" t="s">
        <v>73</v>
      </c>
      <c r="B15" s="22">
        <v>2018</v>
      </c>
      <c r="C15" s="60">
        <f>VLOOKUP($A15,AF!$C$1:$M$146,MATCH('Stock-AF-Cap2Act'!C$1,AF!$C$1:$M$1,0),FALSE)*VLOOKUP($A15,Stock!$C$1:$M$146,MATCH('Stock-AF-Cap2Act'!C$1,Stock!$C$1:$M$1,0),FALSE)</f>
        <v>4.0351140707995796</v>
      </c>
    </row>
    <row r="16" spans="1:8" x14ac:dyDescent="0.25">
      <c r="A16" t="s">
        <v>77</v>
      </c>
      <c r="B16" s="22">
        <v>2018</v>
      </c>
      <c r="C16" s="60">
        <f>VLOOKUP($A16,AF!$C$1:$M$146,MATCH('Stock-AF-Cap2Act'!C$1,AF!$C$1:$M$1,0),FALSE)*VLOOKUP($A16,Stock!$C$1:$M$146,MATCH('Stock-AF-Cap2Act'!C$1,Stock!$C$1:$M$1,0),FALSE)</f>
        <v>1.5657026245703762</v>
      </c>
    </row>
    <row r="17" spans="1:3" x14ac:dyDescent="0.25">
      <c r="A17" t="s">
        <v>78</v>
      </c>
      <c r="B17" s="22">
        <v>2018</v>
      </c>
      <c r="C17" s="60">
        <f>VLOOKUP($A17,AF!$C$1:$M$146,MATCH('Stock-AF-Cap2Act'!C$1,AF!$C$1:$M$1,0),FALSE)*VLOOKUP($A17,Stock!$C$1:$M$146,MATCH('Stock-AF-Cap2Act'!C$1,Stock!$C$1:$M$1,0),FALSE)</f>
        <v>2.5425133765367645</v>
      </c>
    </row>
    <row r="18" spans="1:3" x14ac:dyDescent="0.25">
      <c r="A18" t="s">
        <v>75</v>
      </c>
      <c r="B18" s="22">
        <v>2018</v>
      </c>
      <c r="C18" s="60">
        <f>VLOOKUP($A18,AF!$C$1:$M$146,MATCH('Stock-AF-Cap2Act'!C$1,AF!$C$1:$M$1,0),FALSE)*VLOOKUP($A18,Stock!$C$1:$M$146,MATCH('Stock-AF-Cap2Act'!C$1,Stock!$C$1:$M$1,0),FALSE)</f>
        <v>0</v>
      </c>
    </row>
    <row r="19" spans="1:3" x14ac:dyDescent="0.25">
      <c r="A19" t="s">
        <v>80</v>
      </c>
      <c r="B19" s="22">
        <v>2018</v>
      </c>
      <c r="C19" s="60">
        <f>VLOOKUP($A19,AF!$C$1:$M$146,MATCH('Stock-AF-Cap2Act'!C$1,AF!$C$1:$M$1,0),FALSE)*VLOOKUP($A19,Stock!$C$1:$M$146,MATCH('Stock-AF-Cap2Act'!C$1,Stock!$C$1:$M$1,0),FALSE)</f>
        <v>14.581623161534415</v>
      </c>
    </row>
    <row r="20" spans="1:3" x14ac:dyDescent="0.25">
      <c r="A20" t="s">
        <v>84</v>
      </c>
      <c r="B20" s="22">
        <v>2018</v>
      </c>
      <c r="C20" s="60">
        <f>VLOOKUP($A20,AF!$C$1:$M$146,MATCH('Stock-AF-Cap2Act'!C$1,AF!$C$1:$M$1,0),FALSE)*VLOOKUP($A20,Stock!$C$1:$M$146,MATCH('Stock-AF-Cap2Act'!C$1,Stock!$C$1:$M$1,0),FALSE)</f>
        <v>4.2960486444252155E-2</v>
      </c>
    </row>
    <row r="21" spans="1:3" x14ac:dyDescent="0.25">
      <c r="A21" t="s">
        <v>79</v>
      </c>
      <c r="B21" s="22">
        <v>2018</v>
      </c>
      <c r="C21" s="60">
        <f>VLOOKUP($A21,AF!$C$1:$M$146,MATCH('Stock-AF-Cap2Act'!C$1,AF!$C$1:$M$1,0),FALSE)*VLOOKUP($A21,Stock!$C$1:$M$146,MATCH('Stock-AF-Cap2Act'!C$1,Stock!$C$1:$M$1,0),FALSE)</f>
        <v>10.326696864086447</v>
      </c>
    </row>
    <row r="22" spans="1:3" x14ac:dyDescent="0.25">
      <c r="A22" t="s">
        <v>76</v>
      </c>
      <c r="B22" s="22">
        <v>2018</v>
      </c>
      <c r="C22" s="60">
        <f>VLOOKUP($A22,AF!$C$1:$M$146,MATCH('Stock-AF-Cap2Act'!C$1,AF!$C$1:$M$1,0),FALSE)*VLOOKUP($A22,Stock!$C$1:$M$146,MATCH('Stock-AF-Cap2Act'!C$1,Stock!$C$1:$M$1,0),FALSE)</f>
        <v>0.41969060323570045</v>
      </c>
    </row>
    <row r="23" spans="1:3" x14ac:dyDescent="0.25">
      <c r="A23" t="s">
        <v>81</v>
      </c>
      <c r="B23" s="22">
        <v>2018</v>
      </c>
      <c r="C23" s="60">
        <f>VLOOKUP($A23,AF!$C$1:$M$146,MATCH('Stock-AF-Cap2Act'!C$1,AF!$C$1:$M$1,0),FALSE)*VLOOKUP($A23,Stock!$C$1:$M$146,MATCH('Stock-AF-Cap2Act'!C$1,Stock!$C$1:$M$1,0),FALSE)</f>
        <v>8.1044684832786512E-2</v>
      </c>
    </row>
    <row r="24" spans="1:3" x14ac:dyDescent="0.25">
      <c r="A24" t="s">
        <v>82</v>
      </c>
      <c r="B24" s="22">
        <v>2018</v>
      </c>
      <c r="C24" s="60">
        <f>VLOOKUP($A24,AF!$C$1:$M$146,MATCH('Stock-AF-Cap2Act'!C$1,AF!$C$1:$M$1,0),FALSE)*VLOOKUP($A24,Stock!$C$1:$M$146,MATCH('Stock-AF-Cap2Act'!C$1,Stock!$C$1:$M$1,0),FALSE)</f>
        <v>2.2969193031129818</v>
      </c>
    </row>
    <row r="25" spans="1:3" ht="15.75" thickBot="1" x14ac:dyDescent="0.3">
      <c r="A25" s="73" t="s">
        <v>83</v>
      </c>
      <c r="B25" s="74">
        <v>2018</v>
      </c>
      <c r="C25" s="75">
        <f>VLOOKUP($A25,AF!$C$1:$M$146,MATCH('Stock-AF-Cap2Act'!C$1,AF!$C$1:$M$1,0),FALSE)*VLOOKUP($A25,Stock!$C$1:$M$146,MATCH('Stock-AF-Cap2Act'!C$1,Stock!$C$1:$M$1,0),FALSE)</f>
        <v>0.10616612114762791</v>
      </c>
    </row>
    <row r="26" spans="1:3" x14ac:dyDescent="0.25">
      <c r="A26" t="s">
        <v>99</v>
      </c>
      <c r="B26" s="22">
        <v>2018</v>
      </c>
      <c r="C26" s="60">
        <f>VLOOKUP($A26,AF!$C$1:$M$146,MATCH('Stock-AF-Cap2Act'!C$1,AF!$C$1:$M$1,0),FALSE)*VLOOKUP($A26,Stock!$C$1:$M$146,MATCH('Stock-AF-Cap2Act'!C$1,Stock!$C$1:$M$1,0),FALSE)</f>
        <v>0</v>
      </c>
    </row>
    <row r="27" spans="1:3" x14ac:dyDescent="0.25">
      <c r="A27" t="s">
        <v>98</v>
      </c>
      <c r="B27" s="22">
        <v>2018</v>
      </c>
      <c r="C27" s="60">
        <f>VLOOKUP($A27,AF!$C$1:$M$146,MATCH('Stock-AF-Cap2Act'!C$1,AF!$C$1:$M$1,0),FALSE)*VLOOKUP($A27,Stock!$C$1:$M$146,MATCH('Stock-AF-Cap2Act'!C$1,Stock!$C$1:$M$1,0),FALSE)</f>
        <v>2.057743763701319</v>
      </c>
    </row>
    <row r="28" spans="1:3" x14ac:dyDescent="0.25">
      <c r="A28" t="s">
        <v>102</v>
      </c>
      <c r="B28" s="22">
        <v>2018</v>
      </c>
      <c r="C28" s="60">
        <f>VLOOKUP($A28,AF!$C$1:$M$146,MATCH('Stock-AF-Cap2Act'!C$1,AF!$C$1:$M$1,0),FALSE)*VLOOKUP($A28,Stock!$C$1:$M$146,MATCH('Stock-AF-Cap2Act'!C$1,Stock!$C$1:$M$1,0),FALSE)</f>
        <v>1.5597399921128405</v>
      </c>
    </row>
    <row r="29" spans="1:3" x14ac:dyDescent="0.25">
      <c r="A29" t="s">
        <v>103</v>
      </c>
      <c r="B29" s="22">
        <v>2018</v>
      </c>
      <c r="C29" s="60">
        <f>VLOOKUP($A29,AF!$C$1:$M$146,MATCH('Stock-AF-Cap2Act'!C$1,AF!$C$1:$M$1,0),FALSE)*VLOOKUP($A29,Stock!$C$1:$M$146,MATCH('Stock-AF-Cap2Act'!C$1,Stock!$C$1:$M$1,0),FALSE)</f>
        <v>2.0167479764373968</v>
      </c>
    </row>
    <row r="30" spans="1:3" x14ac:dyDescent="0.25">
      <c r="A30" t="s">
        <v>100</v>
      </c>
      <c r="B30" s="22">
        <v>2018</v>
      </c>
      <c r="C30" s="60">
        <f>VLOOKUP($A30,AF!$C$1:$M$146,MATCH('Stock-AF-Cap2Act'!C$1,AF!$C$1:$M$1,0),FALSE)*VLOOKUP($A30,Stock!$C$1:$M$146,MATCH('Stock-AF-Cap2Act'!C$1,Stock!$C$1:$M$1,0),FALSE)</f>
        <v>0</v>
      </c>
    </row>
    <row r="31" spans="1:3" x14ac:dyDescent="0.25">
      <c r="A31" t="s">
        <v>105</v>
      </c>
      <c r="B31" s="22">
        <v>2018</v>
      </c>
      <c r="C31" s="60">
        <f>VLOOKUP($A31,AF!$C$1:$M$146,MATCH('Stock-AF-Cap2Act'!C$1,AF!$C$1:$M$1,0),FALSE)*VLOOKUP($A31,Stock!$C$1:$M$146,MATCH('Stock-AF-Cap2Act'!C$1,Stock!$C$1:$M$1,0),FALSE)</f>
        <v>4.4498326350555448</v>
      </c>
    </row>
    <row r="32" spans="1:3" x14ac:dyDescent="0.25">
      <c r="A32" t="s">
        <v>109</v>
      </c>
      <c r="B32" s="22">
        <v>2018</v>
      </c>
      <c r="C32" s="60">
        <f>VLOOKUP($A32,AF!$C$1:$M$146,MATCH('Stock-AF-Cap2Act'!C$1,AF!$C$1:$M$1,0),FALSE)*VLOOKUP($A32,Stock!$C$1:$M$146,MATCH('Stock-AF-Cap2Act'!C$1,Stock!$C$1:$M$1,0),FALSE)</f>
        <v>0.10412123297749383</v>
      </c>
    </row>
    <row r="33" spans="1:7" x14ac:dyDescent="0.25">
      <c r="A33" t="s">
        <v>104</v>
      </c>
      <c r="B33" s="22">
        <v>2018</v>
      </c>
      <c r="C33" s="60">
        <f>VLOOKUP($A33,AF!$C$1:$M$146,MATCH('Stock-AF-Cap2Act'!C$1,AF!$C$1:$M$1,0),FALSE)*VLOOKUP($A33,Stock!$C$1:$M$146,MATCH('Stock-AF-Cap2Act'!C$1,Stock!$C$1:$M$1,0),FALSE)</f>
        <v>24.819020507690137</v>
      </c>
    </row>
    <row r="34" spans="1:7" x14ac:dyDescent="0.25">
      <c r="A34" t="s">
        <v>101</v>
      </c>
      <c r="B34" s="22">
        <v>2018</v>
      </c>
      <c r="C34" s="60">
        <f>VLOOKUP($A34,AF!$C$1:$M$146,MATCH('Stock-AF-Cap2Act'!C$1,AF!$C$1:$M$1,0),FALSE)*VLOOKUP($A34,Stock!$C$1:$M$146,MATCH('Stock-AF-Cap2Act'!C$1,Stock!$C$1:$M$1,0),FALSE)</f>
        <v>1.1322282033769133</v>
      </c>
    </row>
    <row r="35" spans="1:7" x14ac:dyDescent="0.25">
      <c r="A35" t="s">
        <v>106</v>
      </c>
      <c r="B35" s="22">
        <v>2018</v>
      </c>
      <c r="C35" s="60">
        <f>VLOOKUP($A35,AF!$C$1:$M$146,MATCH('Stock-AF-Cap2Act'!C$1,AF!$C$1:$M$1,0),FALSE)*VLOOKUP($A35,Stock!$C$1:$M$146,MATCH('Stock-AF-Cap2Act'!C$1,Stock!$C$1:$M$1,0),FALSE)</f>
        <v>0.21127262701669894</v>
      </c>
    </row>
    <row r="36" spans="1:7" x14ac:dyDescent="0.25">
      <c r="A36" t="s">
        <v>107</v>
      </c>
      <c r="B36" s="22">
        <v>2018</v>
      </c>
      <c r="C36" s="60">
        <f>VLOOKUP($A36,AF!$C$1:$M$146,MATCH('Stock-AF-Cap2Act'!C$1,AF!$C$1:$M$1,0),FALSE)*VLOOKUP($A36,Stock!$C$1:$M$146,MATCH('Stock-AF-Cap2Act'!C$1,Stock!$C$1:$M$1,0),FALSE)</f>
        <v>4.3562817124209863</v>
      </c>
    </row>
    <row r="37" spans="1:7" ht="15.75" thickBot="1" x14ac:dyDescent="0.3">
      <c r="A37" s="73" t="s">
        <v>108</v>
      </c>
      <c r="B37" s="74">
        <v>2018</v>
      </c>
      <c r="C37" s="75">
        <f>VLOOKUP($A37,AF!$C$1:$M$146,MATCH('Stock-AF-Cap2Act'!C$1,AF!$C$1:$M$1,0),FALSE)*VLOOKUP($A37,Stock!$C$1:$M$146,MATCH('Stock-AF-Cap2Act'!C$1,Stock!$C$1:$M$1,0),FALSE)</f>
        <v>0.34625859659136937</v>
      </c>
    </row>
    <row r="38" spans="1:7" x14ac:dyDescent="0.25">
      <c r="A38" t="s">
        <v>62</v>
      </c>
      <c r="B38" s="22">
        <v>2018</v>
      </c>
      <c r="C38" s="60">
        <f>VLOOKUP($A38,AF!$C$1:$M$146,MATCH('Stock-AF-Cap2Act'!C$1,AF!$C$1:$M$1,0),FALSE)*VLOOKUP($A38,Stock!$C$1:$M$146,MATCH('Stock-AF-Cap2Act'!C$1,Stock!$C$1:$M$1,0),FALSE)</f>
        <v>4.6275405433574815E-4</v>
      </c>
    </row>
    <row r="39" spans="1:7" x14ac:dyDescent="0.25">
      <c r="A39" t="s">
        <v>61</v>
      </c>
      <c r="B39" s="22">
        <v>2018</v>
      </c>
      <c r="C39" s="60">
        <f>VLOOKUP($A39,AF!$C$1:$M$146,MATCH('Stock-AF-Cap2Act'!C$1,AF!$C$1:$M$1,0),FALSE)*VLOOKUP($A39,Stock!$C$1:$M$146,MATCH('Stock-AF-Cap2Act'!C$1,Stock!$C$1:$M$1,0),FALSE)</f>
        <v>3.3028321778626656E-2</v>
      </c>
    </row>
    <row r="40" spans="1:7" x14ac:dyDescent="0.25">
      <c r="A40" t="s">
        <v>65</v>
      </c>
      <c r="B40" s="22">
        <v>2018</v>
      </c>
      <c r="C40" s="60">
        <f>VLOOKUP($A40,AF!$C$1:$M$146,MATCH('Stock-AF-Cap2Act'!C$1,AF!$C$1:$M$1,0),FALSE)*VLOOKUP($A40,Stock!$C$1:$M$146,MATCH('Stock-AF-Cap2Act'!C$1,Stock!$C$1:$M$1,0),FALSE)</f>
        <v>4.3236125936414558</v>
      </c>
    </row>
    <row r="41" spans="1:7" x14ac:dyDescent="0.25">
      <c r="A41" t="s">
        <v>66</v>
      </c>
      <c r="B41" s="22">
        <v>2018</v>
      </c>
      <c r="C41" s="60">
        <f>VLOOKUP($A41,AF!$C$1:$M$146,MATCH('Stock-AF-Cap2Act'!C$1,AF!$C$1:$M$1,0),FALSE)*VLOOKUP($A41,Stock!$C$1:$M$146,MATCH('Stock-AF-Cap2Act'!C$1,Stock!$C$1:$M$1,0),FALSE)</f>
        <v>44.339258866339094</v>
      </c>
    </row>
    <row r="42" spans="1:7" x14ac:dyDescent="0.25">
      <c r="A42" t="s">
        <v>63</v>
      </c>
      <c r="B42" s="22">
        <v>2018</v>
      </c>
      <c r="C42" s="60">
        <f>VLOOKUP($A42,AF!$C$1:$M$146,MATCH('Stock-AF-Cap2Act'!C$1,AF!$C$1:$M$1,0),FALSE)*VLOOKUP($A42,Stock!$C$1:$M$146,MATCH('Stock-AF-Cap2Act'!C$1,Stock!$C$1:$M$1,0),FALSE)</f>
        <v>4.1814680177885662E-4</v>
      </c>
    </row>
    <row r="43" spans="1:7" x14ac:dyDescent="0.25">
      <c r="A43" t="s">
        <v>68</v>
      </c>
      <c r="B43" s="22">
        <v>2018</v>
      </c>
      <c r="C43" s="60">
        <f>VLOOKUP($A43,AF!$C$1:$M$146,MATCH('Stock-AF-Cap2Act'!C$1,AF!$C$1:$M$1,0),FALSE)*VLOOKUP($A43,Stock!$C$1:$M$146,MATCH('Stock-AF-Cap2Act'!C$1,Stock!$C$1:$M$1,0),FALSE)</f>
        <v>6.2822543775872592</v>
      </c>
      <c r="E43"/>
      <c r="F43"/>
      <c r="G43"/>
    </row>
    <row r="44" spans="1:7" x14ac:dyDescent="0.25">
      <c r="A44" t="s">
        <v>72</v>
      </c>
      <c r="B44" s="22">
        <v>2018</v>
      </c>
      <c r="C44" s="60">
        <f>VLOOKUP($A44,AF!$C$1:$M$146,MATCH('Stock-AF-Cap2Act'!C$1,AF!$C$1:$M$1,0),FALSE)*VLOOKUP($A44,Stock!$C$1:$M$146,MATCH('Stock-AF-Cap2Act'!C$1,Stock!$C$1:$M$1,0),FALSE)</f>
        <v>4.2792615186998791E-2</v>
      </c>
      <c r="E44"/>
      <c r="F44"/>
      <c r="G44"/>
    </row>
    <row r="45" spans="1:7" x14ac:dyDescent="0.25">
      <c r="A45" t="s">
        <v>67</v>
      </c>
      <c r="B45" s="22">
        <v>2018</v>
      </c>
      <c r="C45" s="60">
        <f>VLOOKUP($A45,AF!$C$1:$M$146,MATCH('Stock-AF-Cap2Act'!C$1,AF!$C$1:$M$1,0),FALSE)*VLOOKUP($A45,Stock!$C$1:$M$146,MATCH('Stock-AF-Cap2Act'!C$1,Stock!$C$1:$M$1,0),FALSE)</f>
        <v>0.62493976234446524</v>
      </c>
      <c r="E45"/>
      <c r="F45"/>
      <c r="G45"/>
    </row>
    <row r="46" spans="1:7" x14ac:dyDescent="0.25">
      <c r="A46" t="s">
        <v>64</v>
      </c>
      <c r="B46" s="22">
        <v>2018</v>
      </c>
      <c r="C46" s="60">
        <f>VLOOKUP($A46,AF!$C$1:$M$146,MATCH('Stock-AF-Cap2Act'!C$1,AF!$C$1:$M$1,0),FALSE)*VLOOKUP($A46,Stock!$C$1:$M$146,MATCH('Stock-AF-Cap2Act'!C$1,Stock!$C$1:$M$1,0),FALSE)</f>
        <v>0.35407113003292956</v>
      </c>
      <c r="E46"/>
      <c r="F46"/>
      <c r="G46"/>
    </row>
    <row r="47" spans="1:7" x14ac:dyDescent="0.25">
      <c r="A47" t="s">
        <v>69</v>
      </c>
      <c r="B47" s="22">
        <v>2018</v>
      </c>
      <c r="C47" s="60">
        <f>VLOOKUP($A47,AF!$C$1:$M$146,MATCH('Stock-AF-Cap2Act'!C$1,AF!$C$1:$M$1,0),FALSE)*VLOOKUP($A47,Stock!$C$1:$M$146,MATCH('Stock-AF-Cap2Act'!C$1,Stock!$C$1:$M$1,0),FALSE)</f>
        <v>1.816073869506764E-3</v>
      </c>
      <c r="E47"/>
      <c r="F47"/>
      <c r="G47"/>
    </row>
    <row r="48" spans="1:7" x14ac:dyDescent="0.25">
      <c r="A48" t="s">
        <v>70</v>
      </c>
      <c r="B48" s="22">
        <v>2018</v>
      </c>
      <c r="C48" s="60">
        <f>VLOOKUP($A48,AF!$C$1:$M$146,MATCH('Stock-AF-Cap2Act'!C$1,AF!$C$1:$M$1,0),FALSE)*VLOOKUP($A48,Stock!$C$1:$M$146,MATCH('Stock-AF-Cap2Act'!C$1,Stock!$C$1:$M$1,0),FALSE)</f>
        <v>5.422318330153237E-2</v>
      </c>
      <c r="E48"/>
      <c r="F48"/>
      <c r="G48"/>
    </row>
    <row r="49" spans="1:7" x14ac:dyDescent="0.25">
      <c r="A49" t="s">
        <v>136</v>
      </c>
      <c r="B49" s="22">
        <v>2018</v>
      </c>
      <c r="C49" s="60">
        <f>VLOOKUP($A49,AF!$C$1:$M$146,MATCH('Stock-AF-Cap2Act'!C$1,AF!$C$1:$M$1,0),FALSE)*VLOOKUP($A49,Stock!$C$1:$M$146,MATCH('Stock-AF-Cap2Act'!C$1,Stock!$C$1:$M$1,0),FALSE)</f>
        <v>0.29605145101894476</v>
      </c>
      <c r="E49"/>
      <c r="F49"/>
      <c r="G49"/>
    </row>
    <row r="50" spans="1:7" ht="15.75" thickBot="1" x14ac:dyDescent="0.3">
      <c r="A50" s="73" t="s">
        <v>71</v>
      </c>
      <c r="B50" s="74">
        <v>2018</v>
      </c>
      <c r="C50" s="75">
        <f>VLOOKUP($A50,AF!$C$1:$M$146,MATCH('Stock-AF-Cap2Act'!C$1,AF!$C$1:$M$1,0),FALSE)*VLOOKUP($A50,Stock!$C$1:$M$146,MATCH('Stock-AF-Cap2Act'!C$1,Stock!$C$1:$M$1,0),FALSE)</f>
        <v>2.8146299055589005E-2</v>
      </c>
      <c r="E50"/>
      <c r="F50"/>
      <c r="G50"/>
    </row>
    <row r="51" spans="1:7" x14ac:dyDescent="0.25">
      <c r="A51" t="s">
        <v>87</v>
      </c>
      <c r="B51" s="22">
        <v>2018</v>
      </c>
      <c r="C51" s="60">
        <f>VLOOKUP($A51,AF!$C$1:$M$146,MATCH('Stock-AF-Cap2Act'!C$1,AF!$C$1:$M$1,0),FALSE)*VLOOKUP($A51,Stock!$C$1:$M$146,MATCH('Stock-AF-Cap2Act'!C$1,Stock!$C$1:$M$1,0),FALSE)</f>
        <v>4.9564423036719727E-4</v>
      </c>
      <c r="E51"/>
      <c r="F51"/>
      <c r="G51"/>
    </row>
    <row r="52" spans="1:7" x14ac:dyDescent="0.25">
      <c r="A52" t="s">
        <v>86</v>
      </c>
      <c r="B52" s="22">
        <v>2018</v>
      </c>
      <c r="C52" s="60">
        <f>VLOOKUP($A52,AF!$C$1:$M$146,MATCH('Stock-AF-Cap2Act'!C$1,AF!$C$1:$M$1,0),FALSE)*VLOOKUP($A52,Stock!$C$1:$M$146,MATCH('Stock-AF-Cap2Act'!C$1,Stock!$C$1:$M$1,0),FALSE)</f>
        <v>1.1201390129678501</v>
      </c>
      <c r="E52"/>
      <c r="F52"/>
      <c r="G52"/>
    </row>
    <row r="53" spans="1:7" x14ac:dyDescent="0.25">
      <c r="A53" t="s">
        <v>90</v>
      </c>
      <c r="B53" s="22">
        <v>2018</v>
      </c>
      <c r="C53" s="60">
        <f>VLOOKUP($A53,AF!$C$1:$M$146,MATCH('Stock-AF-Cap2Act'!C$1,AF!$C$1:$M$1,0),FALSE)*VLOOKUP($A53,Stock!$C$1:$M$146,MATCH('Stock-AF-Cap2Act'!C$1,Stock!$C$1:$M$1,0),FALSE)</f>
        <v>2.6892405844271958</v>
      </c>
      <c r="E53"/>
      <c r="F53"/>
      <c r="G53"/>
    </row>
    <row r="54" spans="1:7" x14ac:dyDescent="0.25">
      <c r="A54" t="s">
        <v>91</v>
      </c>
      <c r="B54" s="22">
        <v>2018</v>
      </c>
      <c r="C54" s="60">
        <f>VLOOKUP($A54,AF!$C$1:$M$146,MATCH('Stock-AF-Cap2Act'!C$1,AF!$C$1:$M$1,0),FALSE)*VLOOKUP($A54,Stock!$C$1:$M$146,MATCH('Stock-AF-Cap2Act'!C$1,Stock!$C$1:$M$1,0),FALSE)</f>
        <v>14.235062635967752</v>
      </c>
      <c r="E54"/>
      <c r="F54"/>
      <c r="G54"/>
    </row>
    <row r="55" spans="1:7" x14ac:dyDescent="0.25">
      <c r="A55" t="s">
        <v>88</v>
      </c>
      <c r="B55" s="22">
        <v>2018</v>
      </c>
      <c r="C55" s="60">
        <f>VLOOKUP($A55,AF!$C$1:$M$146,MATCH('Stock-AF-Cap2Act'!C$1,AF!$C$1:$M$1,0),FALSE)*VLOOKUP($A55,Stock!$C$1:$M$146,MATCH('Stock-AF-Cap2Act'!C$1,Stock!$C$1:$M$1,0),FALSE)</f>
        <v>1.2488249313402901E-4</v>
      </c>
      <c r="E55"/>
      <c r="F55"/>
      <c r="G55"/>
    </row>
    <row r="56" spans="1:7" x14ac:dyDescent="0.25">
      <c r="A56" t="s">
        <v>93</v>
      </c>
      <c r="B56" s="22">
        <v>2018</v>
      </c>
      <c r="C56" s="60">
        <f>VLOOKUP($A56,AF!$C$1:$M$146,MATCH('Stock-AF-Cap2Act'!C$1,AF!$C$1:$M$1,0),FALSE)*VLOOKUP($A56,Stock!$C$1:$M$146,MATCH('Stock-AF-Cap2Act'!C$1,Stock!$C$1:$M$1,0),FALSE)</f>
        <v>24.297637443772487</v>
      </c>
      <c r="E56"/>
      <c r="F56"/>
      <c r="G56"/>
    </row>
    <row r="57" spans="1:7" x14ac:dyDescent="0.25">
      <c r="A57" t="s">
        <v>97</v>
      </c>
      <c r="B57" s="22">
        <v>2018</v>
      </c>
      <c r="C57" s="60">
        <f>VLOOKUP($A57,AF!$C$1:$M$146,MATCH('Stock-AF-Cap2Act'!C$1,AF!$C$1:$M$1,0),FALSE)*VLOOKUP($A57,Stock!$C$1:$M$146,MATCH('Stock-AF-Cap2Act'!C$1,Stock!$C$1:$M$1,0),FALSE)</f>
        <v>9.2203029807538354E-3</v>
      </c>
      <c r="E57"/>
      <c r="F57"/>
      <c r="G57"/>
    </row>
    <row r="58" spans="1:7" x14ac:dyDescent="0.25">
      <c r="A58" t="s">
        <v>92</v>
      </c>
      <c r="B58" s="22">
        <v>2018</v>
      </c>
      <c r="C58" s="60">
        <f>VLOOKUP($A58,AF!$C$1:$M$146,MATCH('Stock-AF-Cap2Act'!C$1,AF!$C$1:$M$1,0),FALSE)*VLOOKUP($A58,Stock!$C$1:$M$146,MATCH('Stock-AF-Cap2Act'!C$1,Stock!$C$1:$M$1,0),FALSE)</f>
        <v>15.928567165557508</v>
      </c>
      <c r="E58"/>
      <c r="F58"/>
      <c r="G58"/>
    </row>
    <row r="59" spans="1:7" x14ac:dyDescent="0.25">
      <c r="A59" t="s">
        <v>89</v>
      </c>
      <c r="B59" s="22">
        <v>2018</v>
      </c>
      <c r="C59" s="60">
        <f>VLOOKUP($A59,AF!$C$1:$M$146,MATCH('Stock-AF-Cap2Act'!C$1,AF!$C$1:$M$1,0),FALSE)*VLOOKUP($A59,Stock!$C$1:$M$146,MATCH('Stock-AF-Cap2Act'!C$1,Stock!$C$1:$M$1,0),FALSE)</f>
        <v>0.76626041588018745</v>
      </c>
      <c r="E59"/>
      <c r="F59"/>
      <c r="G59"/>
    </row>
    <row r="60" spans="1:7" x14ac:dyDescent="0.25">
      <c r="A60" t="s">
        <v>94</v>
      </c>
      <c r="B60" s="22">
        <v>2018</v>
      </c>
      <c r="C60" s="60">
        <f>VLOOKUP($A60,AF!$C$1:$M$146,MATCH('Stock-AF-Cap2Act'!C$1,AF!$C$1:$M$1,0),FALSE)*VLOOKUP($A60,Stock!$C$1:$M$146,MATCH('Stock-AF-Cap2Act'!C$1,Stock!$C$1:$M$1,0),FALSE)</f>
        <v>8.1984360609088522E-2</v>
      </c>
      <c r="E60"/>
      <c r="F60"/>
      <c r="G60"/>
    </row>
    <row r="61" spans="1:7" x14ac:dyDescent="0.25">
      <c r="A61" t="s">
        <v>95</v>
      </c>
      <c r="B61" s="22">
        <v>2018</v>
      </c>
      <c r="C61" s="60">
        <f>VLOOKUP($A61,AF!$C$1:$M$146,MATCH('Stock-AF-Cap2Act'!C$1,AF!$C$1:$M$1,0),FALSE)*VLOOKUP($A61,Stock!$C$1:$M$146,MATCH('Stock-AF-Cap2Act'!C$1,Stock!$C$1:$M$1,0),FALSE)</f>
        <v>1.7651465235581576</v>
      </c>
      <c r="E61"/>
      <c r="F61"/>
      <c r="G61"/>
    </row>
    <row r="62" spans="1:7" x14ac:dyDescent="0.25">
      <c r="A62" t="s">
        <v>219</v>
      </c>
      <c r="B62" s="22">
        <v>2018</v>
      </c>
      <c r="C62" s="60">
        <f>VLOOKUP($A62,AF!$C$1:$M$146,MATCH('Stock-AF-Cap2Act'!C$1,AF!$C$1:$M$1,0),FALSE)*VLOOKUP($A62,Stock!$C$1:$M$146,MATCH('Stock-AF-Cap2Act'!C$1,Stock!$C$1:$M$1,0),FALSE)</f>
        <v>1.6874932708079891</v>
      </c>
      <c r="E62"/>
      <c r="F62"/>
      <c r="G62"/>
    </row>
    <row r="63" spans="1:7" ht="15.75" thickBot="1" x14ac:dyDescent="0.3">
      <c r="A63" s="73" t="s">
        <v>96</v>
      </c>
      <c r="B63" s="74">
        <v>2018</v>
      </c>
      <c r="C63" s="75">
        <f>VLOOKUP($A63,AF!$C$1:$M$146,MATCH('Stock-AF-Cap2Act'!C$1,AF!$C$1:$M$1,0),FALSE)*VLOOKUP($A63,Stock!$C$1:$M$146,MATCH('Stock-AF-Cap2Act'!C$1,Stock!$C$1:$M$1,0),FALSE)</f>
        <v>6.1979030753312431E-2</v>
      </c>
    </row>
    <row r="64" spans="1:7" x14ac:dyDescent="0.25">
      <c r="A64" t="s">
        <v>112</v>
      </c>
      <c r="B64" s="22">
        <v>2018</v>
      </c>
      <c r="C64" s="60">
        <f>VLOOKUP($A64,AF!$C$1:$M$146,MATCH('Stock-AF-Cap2Act'!C$1,AF!$C$1:$M$1,0),FALSE)*VLOOKUP($A64,Stock!$C$1:$M$146,MATCH('Stock-AF-Cap2Act'!C$1,Stock!$C$1:$M$1,0),FALSE)</f>
        <v>2.3335210924815876E-4</v>
      </c>
    </row>
    <row r="65" spans="1:3" x14ac:dyDescent="0.25">
      <c r="A65" t="s">
        <v>111</v>
      </c>
      <c r="B65" s="22">
        <v>2018</v>
      </c>
      <c r="C65" s="60">
        <f>VLOOKUP($A65,AF!$C$1:$M$146,MATCH('Stock-AF-Cap2Act'!C$1,AF!$C$1:$M$1,0),FALSE)*VLOOKUP($A65,Stock!$C$1:$M$146,MATCH('Stock-AF-Cap2Act'!C$1,Stock!$C$1:$M$1,0),FALSE)</f>
        <v>0.22458783321522349</v>
      </c>
    </row>
    <row r="66" spans="1:3" x14ac:dyDescent="0.25">
      <c r="A66" t="s">
        <v>115</v>
      </c>
      <c r="B66" s="22">
        <v>2018</v>
      </c>
      <c r="C66" s="60">
        <f>VLOOKUP($A66,AF!$C$1:$M$146,MATCH('Stock-AF-Cap2Act'!C$1,AF!$C$1:$M$1,0),FALSE)*VLOOKUP($A66,Stock!$C$1:$M$146,MATCH('Stock-AF-Cap2Act'!C$1,Stock!$C$1:$M$1,0),FALSE)</f>
        <v>1.5515575667609445</v>
      </c>
    </row>
    <row r="67" spans="1:3" x14ac:dyDescent="0.25">
      <c r="A67" t="s">
        <v>116</v>
      </c>
      <c r="B67" s="22">
        <v>2018</v>
      </c>
      <c r="C67" s="60">
        <f>VLOOKUP($A67,AF!$C$1:$M$146,MATCH('Stock-AF-Cap2Act'!C$1,AF!$C$1:$M$1,0),FALSE)*VLOOKUP($A67,Stock!$C$1:$M$146,MATCH('Stock-AF-Cap2Act'!C$1,Stock!$C$1:$M$1,0),FALSE)</f>
        <v>6.3017039273479165</v>
      </c>
    </row>
    <row r="68" spans="1:3" x14ac:dyDescent="0.25">
      <c r="A68" t="s">
        <v>113</v>
      </c>
      <c r="B68" s="22">
        <v>2018</v>
      </c>
      <c r="C68" s="60">
        <f>VLOOKUP($A68,AF!$C$1:$M$146,MATCH('Stock-AF-Cap2Act'!C$1,AF!$C$1:$M$1,0),FALSE)*VLOOKUP($A68,Stock!$C$1:$M$146,MATCH('Stock-AF-Cap2Act'!C$1,Stock!$C$1:$M$1,0),FALSE)</f>
        <v>2.6432648661347109E-4</v>
      </c>
    </row>
    <row r="69" spans="1:3" x14ac:dyDescent="0.25">
      <c r="A69" t="s">
        <v>118</v>
      </c>
      <c r="B69" s="22">
        <v>2018</v>
      </c>
      <c r="C69" s="60">
        <f>VLOOKUP($A69,AF!$C$1:$M$146,MATCH('Stock-AF-Cap2Act'!C$1,AF!$C$1:$M$1,0),FALSE)*VLOOKUP($A69,Stock!$C$1:$M$146,MATCH('Stock-AF-Cap2Act'!C$1,Stock!$C$1:$M$1,0),FALSE)</f>
        <v>5.3312718979916207</v>
      </c>
    </row>
    <row r="70" spans="1:3" x14ac:dyDescent="0.25">
      <c r="A70" t="s">
        <v>122</v>
      </c>
      <c r="B70" s="22">
        <v>2018</v>
      </c>
      <c r="C70" s="60">
        <f>VLOOKUP($A70,AF!$C$1:$M$146,MATCH('Stock-AF-Cap2Act'!C$1,AF!$C$1:$M$1,0),FALSE)*VLOOKUP($A70,Stock!$C$1:$M$146,MATCH('Stock-AF-Cap2Act'!C$1,Stock!$C$1:$M$1,0),FALSE)</f>
        <v>2.6726685847623627E-3</v>
      </c>
    </row>
    <row r="71" spans="1:3" x14ac:dyDescent="0.25">
      <c r="A71" t="s">
        <v>117</v>
      </c>
      <c r="B71" s="22">
        <v>2018</v>
      </c>
      <c r="C71" s="60">
        <f>VLOOKUP($A71,AF!$C$1:$M$146,MATCH('Stock-AF-Cap2Act'!C$1,AF!$C$1:$M$1,0),FALSE)*VLOOKUP($A71,Stock!$C$1:$M$146,MATCH('Stock-AF-Cap2Act'!C$1,Stock!$C$1:$M$1,0),FALSE)</f>
        <v>27.034667016218652</v>
      </c>
    </row>
    <row r="72" spans="1:3" x14ac:dyDescent="0.25">
      <c r="A72" t="s">
        <v>114</v>
      </c>
      <c r="B72" s="22">
        <v>2018</v>
      </c>
      <c r="C72" s="60">
        <f>VLOOKUP($A72,AF!$C$1:$M$146,MATCH('Stock-AF-Cap2Act'!C$1,AF!$C$1:$M$1,0),FALSE)*VLOOKUP($A72,Stock!$C$1:$M$146,MATCH('Stock-AF-Cap2Act'!C$1,Stock!$C$1:$M$1,0),FALSE)</f>
        <v>1.0351720819897561</v>
      </c>
    </row>
    <row r="73" spans="1:3" x14ac:dyDescent="0.25">
      <c r="A73" t="s">
        <v>119</v>
      </c>
      <c r="B73" s="22">
        <v>2018</v>
      </c>
      <c r="C73" s="60">
        <f>VLOOKUP($A73,AF!$C$1:$M$146,MATCH('Stock-AF-Cap2Act'!C$1,AF!$C$1:$M$1,0),FALSE)*VLOOKUP($A73,Stock!$C$1:$M$146,MATCH('Stock-AF-Cap2Act'!C$1,Stock!$C$1:$M$1,0),FALSE)</f>
        <v>5.1589822891281549E-2</v>
      </c>
    </row>
    <row r="74" spans="1:3" x14ac:dyDescent="0.25">
      <c r="A74" t="s">
        <v>120</v>
      </c>
      <c r="B74" s="22">
        <v>2018</v>
      </c>
      <c r="C74" s="60">
        <f>VLOOKUP($A74,AF!$C$1:$M$146,MATCH('Stock-AF-Cap2Act'!C$1,AF!$C$1:$M$1,0),FALSE)*VLOOKUP($A74,Stock!$C$1:$M$146,MATCH('Stock-AF-Cap2Act'!C$1,Stock!$C$1:$M$1,0),FALSE)</f>
        <v>1.2725631145747454</v>
      </c>
    </row>
    <row r="75" spans="1:3" x14ac:dyDescent="0.25">
      <c r="A75" t="s">
        <v>220</v>
      </c>
      <c r="B75" s="22">
        <v>2018</v>
      </c>
      <c r="C75" s="60">
        <f>VLOOKUP($A75,AF!$C$1:$M$146,MATCH('Stock-AF-Cap2Act'!C$1,AF!$C$1:$M$1,0),FALSE)*VLOOKUP($A75,Stock!$C$1:$M$146,MATCH('Stock-AF-Cap2Act'!C$1,Stock!$C$1:$M$1,0),FALSE)</f>
        <v>1.0546832942549966</v>
      </c>
    </row>
    <row r="76" spans="1:3" ht="15.75" thickBot="1" x14ac:dyDescent="0.3">
      <c r="A76" s="73" t="s">
        <v>121</v>
      </c>
      <c r="B76" s="74">
        <v>2018</v>
      </c>
      <c r="C76" s="75">
        <f>VLOOKUP($A76,AF!$C$1:$M$146,MATCH('Stock-AF-Cap2Act'!C$1,AF!$C$1:$M$1,0),FALSE)*VLOOKUP($A76,Stock!$C$1:$M$146,MATCH('Stock-AF-Cap2Act'!C$1,Stock!$C$1:$M$1,0),FALSE)</f>
        <v>0.20313077037373303</v>
      </c>
    </row>
    <row r="77" spans="1:3" x14ac:dyDescent="0.25">
      <c r="A77" s="24" t="s">
        <v>268</v>
      </c>
      <c r="B77" s="22">
        <v>2018</v>
      </c>
      <c r="C77" s="60">
        <f>VLOOKUP($A77,AF!$C$1:$M$146,MATCH('Stock-AF-Cap2Act'!C$1,AF!$C$1:$M$1,0),FALSE)*VLOOKUP($A77,Stock!$C$1:$M$146,MATCH('Stock-AF-Cap2Act'!C$1,Stock!$C$1:$M$1,0),FALSE)</f>
        <v>16.048148588323468</v>
      </c>
    </row>
    <row r="78" spans="1:3" x14ac:dyDescent="0.25">
      <c r="A78" s="24" t="s">
        <v>269</v>
      </c>
      <c r="B78" s="22">
        <v>2018</v>
      </c>
      <c r="C78" s="60">
        <f>VLOOKUP($A78,AF!$C$1:$M$146,MATCH('Stock-AF-Cap2Act'!C$1,AF!$C$1:$M$1,0),FALSE)*VLOOKUP($A78,Stock!$C$1:$M$146,MATCH('Stock-AF-Cap2Act'!C$1,Stock!$C$1:$M$1,0),FALSE)</f>
        <v>4.1272711059541649</v>
      </c>
    </row>
    <row r="79" spans="1:3" x14ac:dyDescent="0.25">
      <c r="A79" s="24" t="s">
        <v>270</v>
      </c>
      <c r="B79" s="22">
        <v>2018</v>
      </c>
      <c r="C79" s="60">
        <f>VLOOKUP($A79,AF!$C$1:$M$146,MATCH('Stock-AF-Cap2Act'!C$1,AF!$C$1:$M$1,0),FALSE)*VLOOKUP($A79,Stock!$C$1:$M$146,MATCH('Stock-AF-Cap2Act'!C$1,Stock!$C$1:$M$1,0),FALSE)</f>
        <v>0.24330322094567913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</dc:creator>
  <cp:lastModifiedBy>Mc Guire, Jason</cp:lastModifiedBy>
  <cp:lastPrinted>2001-09-28T20:39:50Z</cp:lastPrinted>
  <dcterms:created xsi:type="dcterms:W3CDTF">2001-09-28T18:48:17Z</dcterms:created>
  <dcterms:modified xsi:type="dcterms:W3CDTF">2021-12-10T13:49:40Z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602703273296356</vt:r8>
  </property>
</Properties>
</file>