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023840C-B576-453F-A13E-FB1FE176F106}" xr6:coauthVersionLast="45" xr6:coauthVersionMax="47" xr10:uidLastSave="{00000000-0000-0000-0000-000000000000}"/>
  <bookViews>
    <workbookView xWindow="-60" yWindow="-16320" windowWidth="29040" windowHeight="15840" firstSheet="2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35" l="1"/>
  <c r="G10" i="35" l="1"/>
  <c r="H10" i="35"/>
  <c r="I10" i="35"/>
  <c r="F10" i="35"/>
  <c r="I9" i="35"/>
  <c r="H9" i="35"/>
  <c r="G9" i="35"/>
  <c r="F9" i="35"/>
  <c r="I8" i="35"/>
  <c r="H8" i="35"/>
  <c r="G8" i="35"/>
  <c r="F8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7" i="35"/>
  <c r="H7" i="35"/>
  <c r="G7" i="35"/>
  <c r="F7" i="35"/>
  <c r="I6" i="35"/>
  <c r="H6" i="35"/>
  <c r="G6" i="35"/>
  <c r="F6" i="35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<sst xmlns="http://schemas.openxmlformats.org/spreadsheetml/2006/main" count="4964" uniqueCount="497">
  <si>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</si>
  <si>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</si>
  <si>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</si>
  <si>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</si>
  <si>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</si>
  <si>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</si>
  <si>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</si>
  <si>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</si>
  <si>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</si>
  <si>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</si>
  <si>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</si>
  <si>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</si>
  <si>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</si>
  <si>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</si>
  <si>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</si>
  <si>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</si>
  <si>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</si>
  <si>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</si>
  <si>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</si>
  <si>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</si>
  <si>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</si>
  <si>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</si>
  <si>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</si>
  <si>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</si>
  <si>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</si>
  <si>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</si>
  <si>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</si>
  <si>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</si>
  <si>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</si>
  <si>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</si>
  <si>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</si>
  <si>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</si>
  <si>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</si>
  <si>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</si>
  <si>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</si>
  <si>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</si>
  <si>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</si>
  <si>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</si>
  <si>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</si>
  <si>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</si>
  <si>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</si>
  <si>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</si>
  <si>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</si>
  <si>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</si>
  <si>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</si>
  <si>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</si>
  <si>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</si>
  <si>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</si>
  <si>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</si>
  <si>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</si>
  <si>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</si>
  <si>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</si>
  <si>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</si>
  <si>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</si>
  <si>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</si>
  <si>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</si>
  <si>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</si>
  <si>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</si>
  <si>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</si>
  <si>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</si>
  <si>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</si>
  <si>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</si>
  <si>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</si>
  <si>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</si>
  <si>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</si>
  <si>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</si>
  <si>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</si>
  <si>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</si>
  <si>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</si>
  <si>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</si>
  <si>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</si>
  <si>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</si>
  <si>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</si>
  <si>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</si>
  <si>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</si>
  <si>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</si>
  <si>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</si>
  <si>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</si>
  <si>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</si>
  <si>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</si>
  <si>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</si>
  <si>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</si>
  <si>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</si>
  <si>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</si>
  <si>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</si>
  <si>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</si>
  <si>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</si>
  <si>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</si>
  <si>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</si>
  <si>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</si>
  <si>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</si>
  <si>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</si>
  <si>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</si>
  <si>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</si>
  <si>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</si>
  <si>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</si>
  <si>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</si>
  <si>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</si>
  <si>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</si>
  <si>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</si>
  <si>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</si>
  <si>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</si>
  <si>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</si>
  <si>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</si>
  <si>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</si>
  <si>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</si>
  <si>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</si>
  <si>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</si>
  <si>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</si>
  <si>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</si>
  <si>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</si>
  <si>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</si>
  <si>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</si>
  <si>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</si>
  <si>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</si>
  <si>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</si>
  <si>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</si>
  <si>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</si>
  <si>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</si>
  <si>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</si>
  <si>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</si>
  <si>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</si>
  <si>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</si>
  <si>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</si>
  <si>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</si>
  <si>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</si>
  <si>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</si>
  <si>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</si>
  <si>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</si>
  <si>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</si>
  <si>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</si>
  <si>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</si>
  <si>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</si>
  <si>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</si>
  <si>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</si>
  <si>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</si>
  <si>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</si>
  <si>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</si>
  <si>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</si>
  <si>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</si>
  <si>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</si>
  <si>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</si>
  <si>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</si>
  <si>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</si>
  <si>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</si>
  <si>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</si>
  <si>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</si>
  <si>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</si>
  <si>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</si>
  <si>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</si>
  <si>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</si>
  <si>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</si>
  <si>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</si>
  <si>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</si>
  <si>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</si>
  <si>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</si>
  <si>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</si>
  <si>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</si>
  <si>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</si>
  <si>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</si>
  <si>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</si>
  <si>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</si>
  <si>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</si>
  <si>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</si>
  <si>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</si>
  <si>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</si>
  <si>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</si>
  <si>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</si>
  <si>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</si>
  <si>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</si>
  <si>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</si>
  <si>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</si>
  <si>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</si>
  <si>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</si>
  <si>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</si>
  <si>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</si>
  <si>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</si>
  <si>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</si>
  <si>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</si>
  <si>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</si>
  <si>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</si>
  <si>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</si>
  <si>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</si>
  <si>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</si>
  <si>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</si>
  <si>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</si>
  <si>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</si>
  <si>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</si>
  <si>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</si>
  <si>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</si>
  <si>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</si>
  <si>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</si>
  <si>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</si>
  <si>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</si>
  <si>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</si>
  <si>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</si>
  <si>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</si>
  <si>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</si>
  <si>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</si>
  <si>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</si>
  <si>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</si>
  <si>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</si>
  <si>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</si>
  <si>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</si>
  <si>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</si>
  <si>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</si>
  <si>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</si>
  <si>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</si>
  <si>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</si>
  <si>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</si>
  <si>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</si>
  <si>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</si>
  <si>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</si>
  <si>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</si>
  <si>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</si>
  <si>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</si>
  <si>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</si>
  <si>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</si>
  <si>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</si>
  <si>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</si>
  <si>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</si>
  <si>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</si>
  <si>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</si>
  <si>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</si>
  <si>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</si>
  <si>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</si>
  <si>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</si>
  <si>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</si>
  <si>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</si>
  <si>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</si>
  <si>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</si>
  <si>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</si>
  <si>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</si>
  <si>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</si>
  <si>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</si>
  <si>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</si>
  <si>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</si>
  <si>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</si>
  <si>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</si>
  <si>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</si>
  <si>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</si>
  <si>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</si>
  <si>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</si>
  <si>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</si>
  <si>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</si>
  <si>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</si>
  <si>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</si>
  <si>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</si>
  <si>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</si>
  <si>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</si>
  <si>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</si>
  <si>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</si>
  <si>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</si>
  <si>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</si>
  <si>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</si>
  <si>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</si>
  <si>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</si>
  <si>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</si>
  <si>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</si>
  <si>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</si>
  <si>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</si>
  <si>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</si>
  <si>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</si>
  <si>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</si>
  <si>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</si>
  <si>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</si>
  <si>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</si>
  <si>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</si>
  <si>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</si>
  <si>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</si>
  <si>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</si>
  <si>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</si>
  <si>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</si>
  <si>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</si>
  <si>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</si>
  <si>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</si>
  <si>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</si>
  <si>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</si>
  <si>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</si>
  <si>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</si>
  <si>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</si>
  <si>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</si>
  <si>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</si>
  <si>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</si>
  <si>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</si>
  <si>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</si>
  <si>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</si>
  <si>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</si>
  <si>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</si>
  <si>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</si>
  <si>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</si>
  <si>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</si>
  <si>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</si>
  <si>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</si>
  <si>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</si>
  <si>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</si>
  <si>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</si>
  <si>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</si>
  <si>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</si>
  <si>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</si>
  <si>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</si>
  <si>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</si>
  <si>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</si>
  <si>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</si>
  <si>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</si>
  <si>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</si>
  <si>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</si>
  <si>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</si>
  <si>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</si>
  <si>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</si>
  <si>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</si>
  <si>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</si>
  <si>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</si>
  <si>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</si>
  <si>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</si>
  <si>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</si>
  <si>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</si>
  <si>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</si>
  <si>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</si>
  <si>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</si>
  <si>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</si>
  <si>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</si>
  <si>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</si>
  <si>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</si>
  <si>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</si>
  <si>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</si>
  <si>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</si>
  <si>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</si>
  <si>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</si>
  <si>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</si>
  <si>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</si>
  <si>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</si>
  <si>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</si>
  <si>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</si>
  <si>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</si>
  <si>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</si>
  <si>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</si>
  <si>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</si>
  <si>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</si>
  <si>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</si>
  <si>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</si>
  <si>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</si>
  <si>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</si>
  <si>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</si>
  <si>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</si>
  <si>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</si>
  <si>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</si>
  <si>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</si>
  <si>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</si>
  <si>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</si>
  <si>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</si>
  <si>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</si>
  <si>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</si>
  <si>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</si>
  <si>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</si>
  <si>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</si>
  <si>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</si>
  <si>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</si>
  <si>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</si>
  <si>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</si>
  <si>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</si>
  <si>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</si>
  <si>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</si>
  <si>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</si>
  <si>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</si>
  <si>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</si>
  <si>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</si>
  <si>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</si>
  <si>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</si>
  <si>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</si>
  <si>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</si>
  <si>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</si>
  <si>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</si>
  <si>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</si>
  <si>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</si>
  <si>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</si>
  <si>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</si>
  <si>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</si>
  <si>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</si>
  <si>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</si>
  <si>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</si>
  <si>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</si>
  <si>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</si>
  <si>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</si>
  <si>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</si>
  <si>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</si>
  <si>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</si>
  <si>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</si>
  <si>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</si>
  <si>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</si>
  <si>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</si>
  <si>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</si>
  <si>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</si>
  <si>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</si>
  <si>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</si>
  <si>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</si>
  <si>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</si>
  <si>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</si>
  <si>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</si>
  <si>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</si>
  <si>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</si>
  <si>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</si>
  <si>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</si>
  <si>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</si>
  <si>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</si>
  <si>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</si>
  <si>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</si>
  <si>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</si>
  <si>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</si>
  <si>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</si>
  <si>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</si>
  <si>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</si>
  <si>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</si>
  <si>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</si>
  <si>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</si>
  <si>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</si>
  <si>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</si>
  <si>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</si>
  <si>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</si>
  <si>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</si>
  <si>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</si>
  <si>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</si>
  <si>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</si>
  <si>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</si>
  <si>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</si>
  <si>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</si>
  <si>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</si>
  <si>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</si>
  <si>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</si>
  <si>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</si>
  <si>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</si>
  <si>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</si>
  <si>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</si>
  <si>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</si>
  <si>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</si>
  <si>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</si>
  <si>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</si>
  <si>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</si>
  <si>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</si>
  <si>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</si>
  <si>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</si>
  <si>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</si>
  <si>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</si>
  <si>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</si>
  <si>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</si>
  <si>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</si>
  <si>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</si>
  <si>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</si>
  <si>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</si>
  <si>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</si>
  <si>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</si>
  <si>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</si>
  <si>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</si>
  <si>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</si>
  <si>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</si>
  <si>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</si>
  <si>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</si>
  <si>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</si>
  <si>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</si>
  <si>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</si>
  <si>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</si>
  <si>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</si>
  <si>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</si>
  <si>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</si>
  <si>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</si>
  <si>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</si>
  <si>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</si>
  <si>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</si>
  <si>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</si>
  <si>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</si>
  <si>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</si>
  <si>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</si>
  <si>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</si>
  <si>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</si>
  <si>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</si>
  <si>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</si>
  <si>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</si>
  <si>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</si>
  <si>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</si>
  <si>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</si>
  <si>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</si>
  <si>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</si>
  <si>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</si>
  <si>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</si>
  <si>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</si>
  <si>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</si>
  <si>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R-SH_Det_ELC_HPN2*</t>
  </si>
  <si>
    <t>R-SW_Det_ELC_HPN1*</t>
  </si>
  <si>
    <t>R-SW_Det_ELC_HPN2*</t>
  </si>
  <si>
    <t>R-SH_Det_ELC_HPN3*</t>
  </si>
  <si>
    <t>R-HC_Det_ELC_HPN2*</t>
  </si>
  <si>
    <t>R-WH_Det_GAS_X0</t>
  </si>
  <si>
    <t>R-WH_Att_GAS_X0</t>
  </si>
  <si>
    <t>R-SH_Apt_GAS_X0</t>
  </si>
  <si>
    <t>R-SH_Att_GAS_X0</t>
  </si>
  <si>
    <t>R-SH_Det_GAS_X0</t>
  </si>
  <si>
    <t>R-WH_Apt_GAS_X0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</si>
</sst>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7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0" fontId="10" fillId="24" borderId="0" xfId="0" applyFont="1" applyFill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0" t="s">
        <v>457</v>
      </c>
      <c r="B16" s="150"/>
      <c r="C16" s="150"/>
      <c r="D16" s="150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49" t="s">
        <v>7</v>
      </c>
      <c r="C19" s="149"/>
      <c r="D19" s="149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49" t="s">
        <v>468</v>
      </c>
      <c r="C20" s="149"/>
      <c r="D20" s="149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52" t="s">
        <v>472</v>
      </c>
      <c r="C21" s="152"/>
      <c r="D21" s="152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52"/>
      <c r="C22" s="152"/>
      <c r="D22" s="152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49" t="s">
        <v>469</v>
      </c>
      <c r="C23" s="149"/>
      <c r="D23" s="14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49" t="s">
        <v>470</v>
      </c>
      <c r="C24" s="149"/>
      <c r="D24" s="14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49" t="s">
        <v>469</v>
      </c>
      <c r="C26" s="149"/>
      <c r="D26" s="14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49" t="s">
        <v>471</v>
      </c>
      <c r="C27" s="149"/>
      <c r="D27" s="14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1" t="s">
        <v>464</v>
      </c>
      <c r="C30" s="149"/>
      <c r="D30" s="149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49" t="s">
        <v>466</v>
      </c>
      <c r="C31" s="149"/>
      <c r="D31" s="149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topLeftCell="A23" workbookViewId="0">
      <selection activeCell="C21" sqref="C21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tabSelected="1" zoomScale="90" zoomScaleNormal="145" workbookViewId="0">
      <selection activeCell="F14" sqref="F14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74.8554687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24" t="s">
        <v>287</v>
      </c>
      <c r="C6" s="24" t="s">
        <v>319</v>
      </c>
      <c r="D6" s="24" t="s">
        <v>316</v>
      </c>
      <c r="E6" s="24" t="s">
        <v>483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277</v>
      </c>
      <c r="C7" s="24" t="s">
        <v>319</v>
      </c>
      <c r="D7" s="24" t="s">
        <v>316</v>
      </c>
      <c r="E7" s="24" t="s">
        <v>483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288</v>
      </c>
      <c r="C8" s="148" t="s">
        <v>319</v>
      </c>
      <c r="D8" s="148" t="s">
        <v>316</v>
      </c>
      <c r="E8" s="24" t="s">
        <v>483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296</v>
      </c>
      <c r="C9" s="148" t="s">
        <v>319</v>
      </c>
      <c r="D9" s="148" t="s">
        <v>316</v>
      </c>
      <c r="E9" s="24" t="s">
        <v>483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148">
        <v>5</v>
      </c>
    </row>
    <row r="10" spans="2:20" x14ac:dyDescent="0.2">
      <c r="B10" s="24" t="s">
        <v>296</v>
      </c>
      <c r="C10" s="24" t="s">
        <v>319</v>
      </c>
      <c r="D10" s="24" t="s">
        <v>394</v>
      </c>
      <c r="E10" s="24" t="s">
        <v>140</v>
      </c>
      <c r="F10" s="99">
        <f>MAX(0,1-(1/AVERAGEIFS(COP!$L$2:$L$500,COP!$C$2:$C$500,'Ambient Heat'!$B10,COP!$G$2:$G$500,'Ambient Heat'!F$4,COP!$D$2:$D$500,"RSDSH*")))</f>
        <v>0.67428790394686389</v>
      </c>
      <c r="G10" s="99">
        <f>MAX(0,1-(1/AVERAGEIFS(COP!$L$2:$L$500,COP!$C$2:$C$500,'Ambient Heat'!$B10,COP!$G$2:$G$500,'Ambient Heat'!G$4,COP!$D$2:$D$500,"RSDSH*")))</f>
        <v>0.70389809449714913</v>
      </c>
      <c r="H10" s="99">
        <f>MAX(0,1-(1/AVERAGEIFS(COP!$L$2:$L$500,COP!$C$2:$C$500,'Ambient Heat'!$B10,COP!$G$2:$G$500,'Ambient Heat'!H$4,COP!$D$2:$D$500,"RSDSH*")))</f>
        <v>0.73590911130826742</v>
      </c>
      <c r="I10" s="99">
        <f>MAX(0,1-(1/AVERAGEIFS(COP!$L$2:$L$500,COP!$C$2:$C$500,'Ambient Heat'!$B10,COP!$G$2:$G$500,'Ambient Heat'!I$4,COP!$D$2:$D$500,"RSDSH*")))</f>
        <v>0.7557159279601473</v>
      </c>
      <c r="J10" s="24">
        <v>5</v>
      </c>
    </row>
    <row r="11" spans="2:20" x14ac:dyDescent="0.2">
      <c r="B11" s="24" t="s">
        <v>289</v>
      </c>
      <c r="C11" s="24" t="s">
        <v>319</v>
      </c>
      <c r="D11" s="24" t="s">
        <v>316</v>
      </c>
      <c r="E11" s="24" t="s">
        <v>483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280</v>
      </c>
      <c r="C12" s="24" t="s">
        <v>319</v>
      </c>
      <c r="D12" s="24" t="s">
        <v>316</v>
      </c>
      <c r="E12" s="24" t="s">
        <v>483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314</v>
      </c>
      <c r="F13" s="99"/>
      <c r="G13" s="99"/>
      <c r="H13" s="99"/>
      <c r="I13" s="99"/>
    </row>
    <row r="14" spans="2:20" x14ac:dyDescent="0.2">
      <c r="B14" s="24" t="s">
        <v>298</v>
      </c>
      <c r="C14" s="24" t="s">
        <v>319</v>
      </c>
      <c r="D14" s="24" t="s">
        <v>316</v>
      </c>
      <c r="E14" s="24" t="s">
        <v>483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298</v>
      </c>
      <c r="C15" s="24" t="s">
        <v>319</v>
      </c>
      <c r="D15" s="24" t="s">
        <v>394</v>
      </c>
      <c r="E15" s="24" t="s">
        <v>140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299</v>
      </c>
      <c r="C16" s="24" t="s">
        <v>319</v>
      </c>
      <c r="D16" s="24" t="s">
        <v>316</v>
      </c>
      <c r="E16" s="24" t="s">
        <v>483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299</v>
      </c>
      <c r="C17" s="24" t="s">
        <v>319</v>
      </c>
      <c r="D17" s="24" t="s">
        <v>394</v>
      </c>
      <c r="E17" s="24" t="s">
        <v>140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315</v>
      </c>
      <c r="F18" s="99"/>
      <c r="G18" s="99"/>
      <c r="H18" s="99"/>
      <c r="I18" s="99"/>
    </row>
    <row r="19" spans="2:10" x14ac:dyDescent="0.2">
      <c r="B19" s="24" t="s">
        <v>297</v>
      </c>
      <c r="C19" s="24" t="s">
        <v>319</v>
      </c>
      <c r="D19" s="24" t="s">
        <v>316</v>
      </c>
      <c r="E19" s="24" t="s">
        <v>483</v>
      </c>
      <c r="F19" s="99">
        <f>MAX(0,1-(1/AVERAGEIFS(COP!$L$2:$L$500,COP!$C$2:$C$500,'Ambient Heat'!$B19,COP!$G$2:$G$500,'Ambient Heat'!F$4,COP!$D$2:$D$500,"RSDSH*")))</f>
        <v>0.60882462209251265</v>
      </c>
      <c r="G19" s="99">
        <f>MAX(0,1-(1/AVERAGEIFS(COP!$L$2:$L$500,COP!$C$2:$C$500,'Ambient Heat'!$B19,COP!$G$2:$G$500,'Ambient Heat'!G$4,COP!$D$2:$D$500,"RSDSH*")))</f>
        <v>0.64687887917078046</v>
      </c>
      <c r="H19" s="99">
        <f>MAX(0,1-(1/AVERAGEIFS(COP!$L$2:$L$500,COP!$C$2:$C$500,'Ambient Heat'!$B19,COP!$G$2:$G$500,'Ambient Heat'!H$4,COP!$D$2:$D$500,"RSDSH*")))</f>
        <v>0.67089111538716739</v>
      </c>
      <c r="I19" s="99">
        <f>MAX(0,1-(1/AVERAGEIFS(COP!$L$2:$L$500,COP!$C$2:$C$500,'Ambient Heat'!$B19,COP!$G$2:$G$500,'Ambient Heat'!I$4,COP!$D$2:$D$500,"RSDSH*")))</f>
        <v>0.67089111538716739</v>
      </c>
      <c r="J19" s="24">
        <v>5</v>
      </c>
    </row>
    <row r="20" spans="2:10" x14ac:dyDescent="0.2">
      <c r="B20" s="24" t="s">
        <v>297</v>
      </c>
      <c r="C20" s="24" t="s">
        <v>319</v>
      </c>
      <c r="D20" s="24" t="s">
        <v>394</v>
      </c>
      <c r="E20" s="24" t="s">
        <v>140</v>
      </c>
      <c r="F20" s="99">
        <f>MAX(0,1-(1/AVERAGEIFS(COP!$L$2:$L$500,COP!$C$2:$C$500,'Ambient Heat'!$B19,COP!$G$2:$G$500,'Ambient Heat'!F$4,COP!$D$2:$D$500,"RSDWH*")))</f>
        <v>0.44117803156073243</v>
      </c>
      <c r="G20" s="99">
        <f>MAX(0,1-(1/AVERAGEIFS(COP!$L$2:$L$500,COP!$C$2:$C$500,'Ambient Heat'!$B19,COP!$G$2:$G$500,'Ambient Heat'!G$4,COP!$D$2:$D$500,"RSDWH*")))</f>
        <v>0.49554125595825771</v>
      </c>
      <c r="H20" s="99">
        <f>MAX(0,1-(1/AVERAGEIFS(COP!$L$2:$L$500,COP!$C$2:$C$500,'Ambient Heat'!$B19,COP!$G$2:$G$500,'Ambient Heat'!H$4,COP!$D$2:$D$500,"RSDWH*")))</f>
        <v>0.52984445055309637</v>
      </c>
      <c r="I20" s="99">
        <f>MAX(0,1-(1/AVERAGEIFS(COP!$L$2:$L$500,COP!$C$2:$C$500,'Ambient Heat'!$B19,COP!$G$2:$G$500,'Ambient Heat'!I$4,COP!$D$2:$D$500,"RSDWH*")))</f>
        <v>0.52984445055309637</v>
      </c>
      <c r="J20" s="24">
        <v>5</v>
      </c>
    </row>
    <row r="21" spans="2:10" x14ac:dyDescent="0.2">
      <c r="B21" s="98" t="s">
        <v>317</v>
      </c>
      <c r="F21" s="99"/>
      <c r="G21" s="99"/>
      <c r="H21" s="99"/>
      <c r="I21" s="99"/>
    </row>
    <row r="22" spans="2:10" x14ac:dyDescent="0.2">
      <c r="B22" s="24" t="s">
        <v>290</v>
      </c>
      <c r="C22" s="24" t="s">
        <v>319</v>
      </c>
      <c r="D22" s="24" t="s">
        <v>316</v>
      </c>
      <c r="E22" s="24" t="s">
        <v>484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281</v>
      </c>
      <c r="C23" s="24" t="s">
        <v>319</v>
      </c>
      <c r="D23" s="24" t="s">
        <v>316</v>
      </c>
      <c r="E23" s="24" t="s">
        <v>484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291</v>
      </c>
      <c r="C24" s="24" t="s">
        <v>319</v>
      </c>
      <c r="D24" s="24" t="s">
        <v>316</v>
      </c>
      <c r="E24" s="24" t="s">
        <v>484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300</v>
      </c>
      <c r="C25" s="24" t="s">
        <v>319</v>
      </c>
      <c r="D25" s="24" t="s">
        <v>316</v>
      </c>
      <c r="E25" s="24" t="s">
        <v>484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300</v>
      </c>
      <c r="C26" s="24" t="s">
        <v>319</v>
      </c>
      <c r="D26" s="24" t="s">
        <v>394</v>
      </c>
      <c r="E26" s="24" t="s">
        <v>218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301</v>
      </c>
      <c r="C27" s="24" t="s">
        <v>319</v>
      </c>
      <c r="D27" s="24" t="s">
        <v>316</v>
      </c>
      <c r="E27" s="24" t="s">
        <v>484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301</v>
      </c>
      <c r="C28" s="24" t="s">
        <v>319</v>
      </c>
      <c r="D28" s="24" t="s">
        <v>394</v>
      </c>
      <c r="E28" s="24" t="s">
        <v>218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292</v>
      </c>
      <c r="C29" s="24" t="s">
        <v>319</v>
      </c>
      <c r="D29" s="24" t="s">
        <v>316</v>
      </c>
      <c r="E29" s="24" t="s">
        <v>484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283</v>
      </c>
      <c r="C30" s="24" t="s">
        <v>319</v>
      </c>
      <c r="D30" s="24" t="s">
        <v>316</v>
      </c>
      <c r="E30" s="24" t="s">
        <v>484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314</v>
      </c>
      <c r="F31" s="99"/>
      <c r="G31" s="99"/>
      <c r="H31" s="99"/>
      <c r="I31" s="99"/>
    </row>
    <row r="32" spans="2:10" x14ac:dyDescent="0.2">
      <c r="B32" s="24" t="s">
        <v>303</v>
      </c>
      <c r="C32" s="24" t="s">
        <v>319</v>
      </c>
      <c r="D32" s="24" t="s">
        <v>316</v>
      </c>
      <c r="E32" s="24" t="s">
        <v>484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303</v>
      </c>
      <c r="C33" s="24" t="s">
        <v>319</v>
      </c>
      <c r="D33" s="24" t="s">
        <v>394</v>
      </c>
      <c r="E33" s="24" t="s">
        <v>218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304</v>
      </c>
      <c r="C34" s="24" t="s">
        <v>319</v>
      </c>
      <c r="D34" s="24" t="s">
        <v>316</v>
      </c>
      <c r="E34" s="24" t="s">
        <v>484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304</v>
      </c>
      <c r="C35" s="24" t="s">
        <v>319</v>
      </c>
      <c r="D35" s="24" t="s">
        <v>394</v>
      </c>
      <c r="E35" s="24" t="s">
        <v>218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315</v>
      </c>
      <c r="F36" s="99"/>
      <c r="G36" s="99"/>
      <c r="H36" s="99"/>
      <c r="I36" s="99"/>
    </row>
    <row r="37" spans="2:10" x14ac:dyDescent="0.2">
      <c r="B37" s="24" t="s">
        <v>302</v>
      </c>
      <c r="C37" s="24" t="s">
        <v>319</v>
      </c>
      <c r="D37" s="24" t="s">
        <v>316</v>
      </c>
      <c r="E37" s="24" t="s">
        <v>484</v>
      </c>
      <c r="F37" s="99">
        <f>MAX(0,1-(1/AVERAGEIFS(COP!$L$2:$L$500,COP!$C$2:$C$500,'Ambient Heat'!$B37,COP!$G$2:$G$500,'Ambient Heat'!F$4,COP!$D$2:$D$500,"RSDSH*")))</f>
        <v>0.61218708916069753</v>
      </c>
      <c r="G37" s="99">
        <f>MAX(0,1-(1/AVERAGEIFS(COP!$L$2:$L$500,COP!$C$2:$C$500,'Ambient Heat'!$B37,COP!$G$2:$G$500,'Ambient Heat'!G$4,COP!$D$2:$D$500,"RSDSH*")))</f>
        <v>0.64991423928526493</v>
      </c>
      <c r="H37" s="99">
        <f>MAX(0,1-(1/AVERAGEIFS(COP!$L$2:$L$500,COP!$C$2:$C$500,'Ambient Heat'!$B37,COP!$G$2:$G$500,'Ambient Heat'!H$4,COP!$D$2:$D$500,"RSDSH*")))</f>
        <v>0.67372007101386688</v>
      </c>
      <c r="I37" s="99">
        <f>MAX(0,1-(1/AVERAGEIFS(COP!$L$2:$L$500,COP!$C$2:$C$500,'Ambient Heat'!$B37,COP!$G$2:$G$500,'Ambient Heat'!I$4,COP!$D$2:$D$500,"RSDSH*")))</f>
        <v>0.67372007101386688</v>
      </c>
      <c r="J37" s="24">
        <v>5</v>
      </c>
    </row>
    <row r="38" spans="2:10" x14ac:dyDescent="0.2">
      <c r="B38" s="24" t="s">
        <v>302</v>
      </c>
      <c r="C38" s="24" t="s">
        <v>319</v>
      </c>
      <c r="D38" s="24" t="s">
        <v>394</v>
      </c>
      <c r="E38" s="24" t="s">
        <v>218</v>
      </c>
      <c r="F38" s="99">
        <f>MAX(0,1-(1/AVERAGEIFS(COP!$L$2:$L$500,COP!$C$2:$C$500,'Ambient Heat'!$B37,COP!$G$2:$G$500,'Ambient Heat'!F$4,COP!$D$2:$D$500,"RSDWH*")))</f>
        <v>0.44598155594385369</v>
      </c>
      <c r="G38" s="99">
        <f>MAX(0,1-(1/AVERAGEIFS(COP!$L$2:$L$500,COP!$C$2:$C$500,'Ambient Heat'!$B37,COP!$G$2:$G$500,'Ambient Heat'!G$4,COP!$D$2:$D$500,"RSDWH*")))</f>
        <v>0.49987748469323567</v>
      </c>
      <c r="H38" s="99">
        <f>MAX(0,1-(1/AVERAGEIFS(COP!$L$2:$L$500,COP!$C$2:$C$500,'Ambient Heat'!$B37,COP!$G$2:$G$500,'Ambient Heat'!H$4,COP!$D$2:$D$500,"RSDWH*")))</f>
        <v>0.53388581573409555</v>
      </c>
      <c r="I38" s="99">
        <f>MAX(0,1-(1/AVERAGEIFS(COP!$L$2:$L$500,COP!$C$2:$C$500,'Ambient Heat'!$B37,COP!$G$2:$G$500,'Ambient Heat'!I$4,COP!$D$2:$D$500,"RSDWH*")))</f>
        <v>0.53388581573409555</v>
      </c>
      <c r="J38" s="24">
        <v>5</v>
      </c>
    </row>
    <row r="39" spans="2:10" x14ac:dyDescent="0.2">
      <c r="B39" s="98" t="s">
        <v>317</v>
      </c>
      <c r="F39" s="99"/>
      <c r="G39" s="99"/>
      <c r="H39" s="99"/>
      <c r="I39" s="99"/>
    </row>
    <row r="40" spans="2:10" x14ac:dyDescent="0.2">
      <c r="B40" s="24" t="s">
        <v>293</v>
      </c>
      <c r="C40" s="24" t="s">
        <v>319</v>
      </c>
      <c r="D40" s="24" t="s">
        <v>316</v>
      </c>
      <c r="E40" s="24" t="s">
        <v>485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284</v>
      </c>
      <c r="C41" s="24" t="s">
        <v>319</v>
      </c>
      <c r="D41" s="24" t="s">
        <v>316</v>
      </c>
      <c r="E41" s="24" t="s">
        <v>485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486</v>
      </c>
      <c r="C42" s="24" t="s">
        <v>319</v>
      </c>
      <c r="D42" s="24" t="s">
        <v>316</v>
      </c>
      <c r="E42" s="24" t="s">
        <v>485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487</v>
      </c>
      <c r="C43" s="24" t="s">
        <v>319</v>
      </c>
      <c r="D43" s="24" t="s">
        <v>316</v>
      </c>
      <c r="E43" s="24" t="s">
        <v>485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487</v>
      </c>
      <c r="C44" s="24" t="s">
        <v>319</v>
      </c>
      <c r="D44" s="24" t="s">
        <v>394</v>
      </c>
      <c r="E44" s="24" t="s">
        <v>248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488</v>
      </c>
      <c r="C45" s="24" t="s">
        <v>319</v>
      </c>
      <c r="D45" s="24" t="s">
        <v>316</v>
      </c>
      <c r="E45" s="24" t="s">
        <v>485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488</v>
      </c>
      <c r="C46" s="24" t="s">
        <v>319</v>
      </c>
      <c r="D46" s="24" t="s">
        <v>394</v>
      </c>
      <c r="E46" s="24" t="s">
        <v>248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489</v>
      </c>
      <c r="C47" s="24" t="s">
        <v>319</v>
      </c>
      <c r="D47" s="24" t="s">
        <v>316</v>
      </c>
      <c r="E47" s="24" t="s">
        <v>485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490</v>
      </c>
      <c r="C48" s="24" t="s">
        <v>319</v>
      </c>
      <c r="D48" s="24" t="s">
        <v>316</v>
      </c>
      <c r="E48" s="24" t="s">
        <v>485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314</v>
      </c>
      <c r="F49" s="99"/>
      <c r="G49" s="99"/>
      <c r="H49" s="99"/>
      <c r="I49" s="99"/>
    </row>
    <row r="50" spans="2:10" x14ac:dyDescent="0.2">
      <c r="B50" s="24" t="s">
        <v>308</v>
      </c>
      <c r="C50" s="24" t="s">
        <v>319</v>
      </c>
      <c r="D50" s="24" t="s">
        <v>316</v>
      </c>
      <c r="E50" s="24" t="s">
        <v>485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308</v>
      </c>
      <c r="C51" s="24" t="s">
        <v>319</v>
      </c>
      <c r="D51" s="24" t="s">
        <v>394</v>
      </c>
      <c r="E51" s="24" t="s">
        <v>248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309</v>
      </c>
      <c r="C52" s="24" t="s">
        <v>319</v>
      </c>
      <c r="D52" s="24" t="s">
        <v>316</v>
      </c>
      <c r="E52" s="24" t="s">
        <v>485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309</v>
      </c>
      <c r="C53" s="24" t="s">
        <v>319</v>
      </c>
      <c r="D53" s="24" t="s">
        <v>394</v>
      </c>
      <c r="E53" s="24" t="s">
        <v>248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315</v>
      </c>
      <c r="F54" s="99"/>
      <c r="G54" s="99"/>
      <c r="H54" s="99"/>
      <c r="I54" s="99"/>
    </row>
    <row r="55" spans="2:10" x14ac:dyDescent="0.2">
      <c r="B55" s="24" t="s">
        <v>307</v>
      </c>
      <c r="C55" s="24" t="s">
        <v>319</v>
      </c>
      <c r="D55" s="24" t="s">
        <v>316</v>
      </c>
      <c r="E55" s="24" t="s">
        <v>485</v>
      </c>
      <c r="F55" s="99">
        <f>MAX(0,1-(1/AVERAGEIFS(COP!$L$2:$L$500,COP!$C$2:$C$500,'Ambient Heat'!$B55,COP!$G$2:$G$500,'Ambient Heat'!F$4,COP!$D$2:$D$500,"RSDSH*")))</f>
        <v>0.61687178946228372</v>
      </c>
      <c r="G55" s="99">
        <f>MAX(0,1-(1/AVERAGEIFS(COP!$L$2:$L$500,COP!$C$2:$C$500,'Ambient Heat'!$B55,COP!$G$2:$G$500,'Ambient Heat'!G$4,COP!$D$2:$D$500,"RSDSH*")))</f>
        <v>0.65414320336294862</v>
      </c>
      <c r="H55" s="99">
        <f>MAX(0,1-(1/AVERAGEIFS(COP!$L$2:$L$500,COP!$C$2:$C$500,'Ambient Heat'!$B55,COP!$G$2:$G$500,'Ambient Heat'!H$4,COP!$D$2:$D$500,"RSDSH*")))</f>
        <v>0.67766146553426809</v>
      </c>
      <c r="I55" s="99">
        <f>MAX(0,1-(1/AVERAGEIFS(COP!$L$2:$L$500,COP!$C$2:$C$500,'Ambient Heat'!$B55,COP!$G$2:$G$500,'Ambient Heat'!I$4,COP!$D$2:$D$500,"RSDSH*")))</f>
        <v>0.67766146553426809</v>
      </c>
      <c r="J55" s="24">
        <v>5</v>
      </c>
    </row>
    <row r="56" spans="2:10" x14ac:dyDescent="0.2">
      <c r="B56" s="24" t="s">
        <v>307</v>
      </c>
      <c r="C56" s="24" t="s">
        <v>319</v>
      </c>
      <c r="D56" s="24" t="s">
        <v>394</v>
      </c>
      <c r="E56" s="24" t="s">
        <v>248</v>
      </c>
      <c r="F56" s="99">
        <f>MAX(0,1-(1/AVERAGEIFS(COP!$L$2:$L$500,COP!$C$2:$C$500,'Ambient Heat'!$B55,COP!$G$2:$G$500,'Ambient Heat'!F$4,COP!$D$2:$D$500,"RSDWH*")))</f>
        <v>0.45267398494611966</v>
      </c>
      <c r="G56" s="99">
        <f>MAX(0,1-(1/AVERAGEIFS(COP!$L$2:$L$500,COP!$C$2:$C$500,'Ambient Heat'!$B55,COP!$G$2:$G$500,'Ambient Heat'!G$4,COP!$D$2:$D$500,"RSDWH*")))</f>
        <v>0.50591886194706936</v>
      </c>
      <c r="H56" s="99">
        <f>MAX(0,1-(1/AVERAGEIFS(COP!$L$2:$L$500,COP!$C$2:$C$500,'Ambient Heat'!$B55,COP!$G$2:$G$500,'Ambient Heat'!H$4,COP!$D$2:$D$500,"RSDWH*")))</f>
        <v>0.53951637933466867</v>
      </c>
      <c r="I56" s="99">
        <f>MAX(0,1-(1/AVERAGEIFS(COP!$L$2:$L$500,COP!$C$2:$C$500,'Ambient Heat'!$B55,COP!$G$2:$G$500,'Ambient Heat'!I$4,COP!$D$2:$D$500,"RSDWH*")))</f>
        <v>0.53951637933466867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56" t="s">
        <v>254</v>
      </c>
      <c r="Z7" s="156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6" t="s">
        <v>476</v>
      </c>
      <c r="Z12" s="156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A51" zoomScale="70" zoomScaleNormal="70" workbookViewId="0">
      <selection activeCell="F73" sqref="F73:F8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56" t="s">
        <v>254</v>
      </c>
      <c r="Z7" s="156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56" t="s">
        <v>390</v>
      </c>
      <c r="Z13" s="156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389</v>
      </c>
      <c r="Z14" s="108">
        <v>2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4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\I: DISABLED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 t="s">
        <v>257</v>
      </c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UC-UP_R-SH_Apt_GAS,RSDBGS_X0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/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80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si="47"/>
        <v>#N/A</v>
      </c>
      <c r="K80" s="115" t="e">
        <f t="shared" si="47"/>
        <v>#N/A</v>
      </c>
      <c r="L80" s="115" t="e">
        <f t="shared" si="47"/>
        <v>#N/A</v>
      </c>
      <c r="M80" s="115" t="e">
        <f t="shared" si="47"/>
        <v>#N/A</v>
      </c>
      <c r="N80" s="115" t="e">
        <f t="shared" si="47"/>
        <v>#N/A</v>
      </c>
      <c r="O80" s="115" t="e">
        <f t="shared" si="47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8">IF(L14="","",-L14)</f>
        <v>#N/A</v>
      </c>
      <c r="K81" s="115" t="e">
        <f t="shared" si="48"/>
        <v>#N/A</v>
      </c>
      <c r="L81" s="115" t="e">
        <f t="shared" si="48"/>
        <v>#N/A</v>
      </c>
      <c r="M81" s="115" t="e">
        <f t="shared" si="48"/>
        <v>#N/A</v>
      </c>
      <c r="N81" s="115" t="e">
        <f t="shared" si="48"/>
        <v>#N/A</v>
      </c>
      <c r="O81" s="115" t="e">
        <f t="shared" si="48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49">IF(L16="","",-L16)</f>
        <v>#N/A</v>
      </c>
      <c r="K82" s="115">
        <f t="shared" si="49"/>
        <v>-0.35</v>
      </c>
      <c r="L82" s="115" t="e">
        <f t="shared" si="49"/>
        <v>#N/A</v>
      </c>
      <c r="M82" s="115" t="e">
        <f t="shared" si="49"/>
        <v>#N/A</v>
      </c>
      <c r="N82" s="115" t="e">
        <f t="shared" si="49"/>
        <v>#N/A</v>
      </c>
      <c r="O82" s="115" t="e">
        <f t="shared" si="49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49"/>
        <v>#N/A</v>
      </c>
      <c r="K83" s="115" t="e">
        <f t="shared" si="49"/>
        <v>#N/A</v>
      </c>
      <c r="L83" s="115" t="e">
        <f t="shared" si="49"/>
        <v>#N/A</v>
      </c>
      <c r="M83" s="115" t="e">
        <f t="shared" si="49"/>
        <v>#N/A</v>
      </c>
      <c r="N83" s="115" t="e">
        <f t="shared" si="49"/>
        <v>#N/A</v>
      </c>
      <c r="O83" s="115" t="e">
        <f t="shared" si="49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49"/>
        <v>#N/A</v>
      </c>
      <c r="K84" s="59" t="e">
        <f t="shared" si="49"/>
        <v>#N/A</v>
      </c>
      <c r="L84" s="59" t="e">
        <f t="shared" si="49"/>
        <v>#N/A</v>
      </c>
      <c r="M84" s="59" t="e">
        <f t="shared" si="49"/>
        <v>#N/A</v>
      </c>
      <c r="N84" s="59" t="e">
        <f t="shared" si="49"/>
        <v>#N/A</v>
      </c>
      <c r="O84" s="59" t="e">
        <f t="shared" si="49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0">IF(Y85="","UC-UP_"&amp;A21,"\I: DISABLED")</f>
        <v>\I: DISABLED</v>
      </c>
      <c r="E85" s="23" t="str">
        <f t="shared" si="41"/>
        <v>RSDCOA</v>
      </c>
      <c r="F85" s="23" t="str">
        <f t="shared" ref="F85:F95" si="51">H85</f>
        <v>RSDWH_Apt</v>
      </c>
      <c r="G85" s="38" t="str">
        <f t="shared" ref="G85:G91" si="52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3">IF(L21="","",-L21)</f>
        <v>#N/A</v>
      </c>
      <c r="K85" s="34" t="e">
        <f t="shared" si="53"/>
        <v>#N/A</v>
      </c>
      <c r="L85" s="34" t="e">
        <f t="shared" si="53"/>
        <v>#N/A</v>
      </c>
      <c r="M85" s="34" t="e">
        <f t="shared" si="53"/>
        <v>#N/A</v>
      </c>
      <c r="N85" s="34" t="e">
        <f t="shared" si="53"/>
        <v>#N/A</v>
      </c>
      <c r="O85" s="34" t="e">
        <f t="shared" si="53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0"/>
        <v>\I: DISABLED</v>
      </c>
      <c r="E86" s="77" t="str">
        <f t="shared" si="41"/>
        <v>RSDBDL</v>
      </c>
      <c r="F86" s="77" t="str">
        <f t="shared" si="51"/>
        <v>RSDWH_Apt</v>
      </c>
      <c r="G86" s="38" t="str">
        <f t="shared" si="52"/>
        <v>R-WH_Apt_BDL*</v>
      </c>
      <c r="H86" s="77" t="str">
        <f t="shared" si="42"/>
        <v>RSDWH_Apt</v>
      </c>
      <c r="I86" s="79">
        <v>1</v>
      </c>
      <c r="J86" s="80" t="e">
        <f t="shared" si="53"/>
        <v>#N/A</v>
      </c>
      <c r="K86" s="80" t="e">
        <f t="shared" si="53"/>
        <v>#N/A</v>
      </c>
      <c r="L86" s="80" t="e">
        <f t="shared" si="53"/>
        <v>#N/A</v>
      </c>
      <c r="M86" s="80" t="e">
        <f t="shared" si="53"/>
        <v>#N/A</v>
      </c>
      <c r="N86" s="80" t="e">
        <f t="shared" si="53"/>
        <v>#N/A</v>
      </c>
      <c r="O86" s="80" t="e">
        <f t="shared" si="53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0"/>
        <v>\I: DISABLED</v>
      </c>
      <c r="E87" s="77" t="str">
        <f t="shared" si="41"/>
        <v>RSDETH</v>
      </c>
      <c r="F87" s="77" t="str">
        <f t="shared" si="51"/>
        <v>RSDWH_Apt</v>
      </c>
      <c r="G87" s="38" t="str">
        <f t="shared" si="52"/>
        <v>R-WH_Apt_ETH*</v>
      </c>
      <c r="H87" s="77" t="str">
        <f t="shared" si="42"/>
        <v>RSDWH_Apt</v>
      </c>
      <c r="I87" s="79">
        <v>1</v>
      </c>
      <c r="J87" s="80" t="e">
        <f t="shared" si="53"/>
        <v>#N/A</v>
      </c>
      <c r="K87" s="80" t="e">
        <f t="shared" si="53"/>
        <v>#N/A</v>
      </c>
      <c r="L87" s="80" t="e">
        <f t="shared" si="53"/>
        <v>#N/A</v>
      </c>
      <c r="M87" s="80" t="e">
        <f t="shared" si="53"/>
        <v>#N/A</v>
      </c>
      <c r="N87" s="80" t="e">
        <f t="shared" si="53"/>
        <v>#N/A</v>
      </c>
      <c r="O87" s="80" t="e">
        <f t="shared" si="53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0"/>
        <v>\I: DISABLED</v>
      </c>
      <c r="E88" s="23" t="str">
        <f t="shared" si="41"/>
        <v>RSDLPG</v>
      </c>
      <c r="F88" s="23" t="str">
        <f t="shared" si="51"/>
        <v>RSDWH_Apt</v>
      </c>
      <c r="G88" s="38" t="str">
        <f t="shared" si="52"/>
        <v>R-WH_Apt_LPG*</v>
      </c>
      <c r="H88" s="23" t="str">
        <f t="shared" si="42"/>
        <v>RSDWH_Apt</v>
      </c>
      <c r="I88" s="24">
        <v>1</v>
      </c>
      <c r="J88" s="34" t="e">
        <f t="shared" si="53"/>
        <v>#N/A</v>
      </c>
      <c r="K88" s="34" t="e">
        <f t="shared" si="53"/>
        <v>#N/A</v>
      </c>
      <c r="L88" s="34" t="e">
        <f t="shared" si="53"/>
        <v>#N/A</v>
      </c>
      <c r="M88" s="34" t="e">
        <f t="shared" si="53"/>
        <v>#N/A</v>
      </c>
      <c r="N88" s="34" t="e">
        <f t="shared" si="53"/>
        <v>#N/A</v>
      </c>
      <c r="O88" s="34" t="e">
        <f t="shared" si="53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0"/>
        <v>\I: DISABLED</v>
      </c>
      <c r="E89" s="23" t="str">
        <f t="shared" si="41"/>
        <v>RSDELC</v>
      </c>
      <c r="F89" s="23" t="str">
        <f t="shared" si="51"/>
        <v>RSDWH_Apt</v>
      </c>
      <c r="G89" s="38" t="str">
        <f t="shared" si="52"/>
        <v>R-WH_Apt_ELC*</v>
      </c>
      <c r="H89" s="23" t="str">
        <f t="shared" si="42"/>
        <v>RSDWH_Apt</v>
      </c>
      <c r="I89" s="24">
        <v>1</v>
      </c>
      <c r="J89" s="89" t="e">
        <f t="shared" ref="J89:O89" si="54">MAX(IF(L25+L26="","",-L25-L26),-$T$25)</f>
        <v>#N/A</v>
      </c>
      <c r="K89" s="89" t="e">
        <f t="shared" si="54"/>
        <v>#N/A</v>
      </c>
      <c r="L89" s="89" t="e">
        <f t="shared" si="54"/>
        <v>#N/A</v>
      </c>
      <c r="M89" s="89" t="e">
        <f t="shared" si="54"/>
        <v>#N/A</v>
      </c>
      <c r="N89" s="89" t="e">
        <f t="shared" si="54"/>
        <v>#N/A</v>
      </c>
      <c r="O89" s="89" t="e">
        <f t="shared" si="54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0"/>
        <v>\I: DISABLED</v>
      </c>
      <c r="E90" s="23" t="str">
        <f t="shared" si="41"/>
        <v>RSDELC</v>
      </c>
      <c r="F90" s="23" t="str">
        <f t="shared" si="51"/>
        <v>RSDWH_Apt</v>
      </c>
      <c r="G90" s="38" t="str">
        <f t="shared" si="52"/>
        <v>R-WH_Apt_ELC*</v>
      </c>
      <c r="H90" s="23" t="str">
        <f t="shared" si="42"/>
        <v>RSDWH_Apt</v>
      </c>
      <c r="I90" s="24">
        <v>1</v>
      </c>
      <c r="J90" s="34" t="e">
        <f t="shared" ref="J90:O91" si="55">IF(L26="","",-L26)</f>
        <v>#N/A</v>
      </c>
      <c r="K90" s="34" t="e">
        <f t="shared" si="55"/>
        <v>#N/A</v>
      </c>
      <c r="L90" s="34" t="e">
        <f t="shared" si="55"/>
        <v>#N/A</v>
      </c>
      <c r="M90" s="34" t="e">
        <f t="shared" si="55"/>
        <v>#N/A</v>
      </c>
      <c r="N90" s="34" t="e">
        <f t="shared" si="55"/>
        <v>#N/A</v>
      </c>
      <c r="O90" s="34" t="e">
        <f t="shared" si="55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0"/>
        <v>\I: DISABLED</v>
      </c>
      <c r="E91" s="23" t="str">
        <f t="shared" si="41"/>
        <v>RSDKER</v>
      </c>
      <c r="F91" s="23" t="str">
        <f t="shared" si="51"/>
        <v>RSDWH_Apt</v>
      </c>
      <c r="G91" s="38" t="str">
        <f t="shared" si="52"/>
        <v>R-WH_Apt_KER*</v>
      </c>
      <c r="H91" s="23" t="str">
        <f t="shared" si="42"/>
        <v>RSDWH_Apt</v>
      </c>
      <c r="I91" s="24">
        <v>1</v>
      </c>
      <c r="J91" s="34" t="e">
        <f t="shared" si="55"/>
        <v>#N/A</v>
      </c>
      <c r="K91" s="34" t="e">
        <f t="shared" si="55"/>
        <v>#N/A</v>
      </c>
      <c r="L91" s="34" t="e">
        <f t="shared" si="55"/>
        <v>#N/A</v>
      </c>
      <c r="M91" s="34" t="e">
        <f t="shared" si="55"/>
        <v>#N/A</v>
      </c>
      <c r="N91" s="34" t="e">
        <f t="shared" si="55"/>
        <v>#N/A</v>
      </c>
      <c r="O91" s="34" t="e">
        <f t="shared" si="55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1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6">IF(L29="","",-L29)</f>
        <v>#N/A</v>
      </c>
      <c r="K92" s="34" t="e">
        <f t="shared" si="56"/>
        <v>#N/A</v>
      </c>
      <c r="L92" s="34" t="e">
        <f t="shared" si="56"/>
        <v>#N/A</v>
      </c>
      <c r="M92" s="34" t="e">
        <f t="shared" si="56"/>
        <v>#N/A</v>
      </c>
      <c r="N92" s="34" t="e">
        <f t="shared" si="56"/>
        <v>#N/A</v>
      </c>
      <c r="O92" s="34" t="e">
        <f t="shared" si="56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7">IF(L33="","",-L33)</f>
        <v>#N/A</v>
      </c>
      <c r="K93" s="115" t="e">
        <f t="shared" si="57"/>
        <v>#N/A</v>
      </c>
      <c r="L93" s="115" t="e">
        <f t="shared" si="57"/>
        <v>#N/A</v>
      </c>
      <c r="M93" s="115" t="e">
        <f t="shared" si="57"/>
        <v>#N/A</v>
      </c>
      <c r="N93" s="115" t="e">
        <f t="shared" si="57"/>
        <v>#N/A</v>
      </c>
      <c r="O93" s="115" t="e">
        <f t="shared" si="57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UC-UP_R-WH_Apt_GAS,RSDBGS_X0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8">IF(L28="","",-L28)</f>
        <v>#N/A</v>
      </c>
      <c r="K94" s="115" t="str">
        <f t="shared" si="58"/>
        <v/>
      </c>
      <c r="L94" s="115" t="str">
        <f t="shared" si="58"/>
        <v/>
      </c>
      <c r="M94" s="115" t="str">
        <f t="shared" si="58"/>
        <v/>
      </c>
      <c r="N94" s="115" t="str">
        <f t="shared" si="58"/>
        <v/>
      </c>
      <c r="O94" s="115" t="e">
        <f t="shared" si="58"/>
        <v>#N/A</v>
      </c>
      <c r="P94" s="24">
        <v>0</v>
      </c>
      <c r="Q94" s="24">
        <v>5</v>
      </c>
      <c r="R94" s="23" t="s">
        <v>186</v>
      </c>
      <c r="Y94" s="84"/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1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59">IF(L31="","",-L31)</f>
        <v>#N/A</v>
      </c>
      <c r="K95" s="34" t="e">
        <f t="shared" si="59"/>
        <v>#N/A</v>
      </c>
      <c r="L95" s="34" t="e">
        <f t="shared" si="59"/>
        <v>#N/A</v>
      </c>
      <c r="M95" s="34" t="e">
        <f t="shared" si="59"/>
        <v>#N/A</v>
      </c>
      <c r="N95" s="34" t="e">
        <f t="shared" si="59"/>
        <v>#N/A</v>
      </c>
      <c r="O95" s="34" t="e">
        <f t="shared" si="59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0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59"/>
        <v>#N/A</v>
      </c>
      <c r="K96" s="34" t="e">
        <f t="shared" si="59"/>
        <v>#N/A</v>
      </c>
      <c r="L96" s="34" t="e">
        <f t="shared" si="59"/>
        <v>#N/A</v>
      </c>
      <c r="M96" s="34" t="e">
        <f t="shared" si="59"/>
        <v>#N/A</v>
      </c>
      <c r="N96" s="34" t="e">
        <f t="shared" si="59"/>
        <v>#N/A</v>
      </c>
      <c r="O96" s="34" t="e">
        <f t="shared" si="59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1">IF(L34="","",-L34)</f>
        <v/>
      </c>
      <c r="J98" s="34" t="str">
        <f t="shared" ref="J98" si="62">IF(M34="","",-M34)</f>
        <v/>
      </c>
      <c r="K98" s="34" t="str">
        <f t="shared" ref="K98" si="63">IF(N34="","",-N34)</f>
        <v/>
      </c>
      <c r="L98" s="34" t="str">
        <f t="shared" ref="L98" si="64">IF(O34="","",-O34)</f>
        <v/>
      </c>
      <c r="M98" s="34" t="str">
        <f t="shared" ref="M98" si="65">IF(P34="","",-P34)</f>
        <v/>
      </c>
      <c r="N98" s="34" t="str">
        <f t="shared" ref="N98" si="66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9:E84 D73:E75 D92:E9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C81" sqref="C81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  <c r="Z3" s="153" t="s">
        <v>393</v>
      </c>
      <c r="AA3" s="153"/>
      <c r="AB3" s="153"/>
      <c r="AC3" s="153"/>
      <c r="AD3" s="153"/>
      <c r="AE3" s="153"/>
      <c r="AF3" s="153"/>
      <c r="AG3" s="153"/>
      <c r="AH3" s="153"/>
      <c r="AI3" s="153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6" t="s">
        <v>254</v>
      </c>
      <c r="Z7" s="156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56" t="s">
        <v>390</v>
      </c>
      <c r="Z12" s="156"/>
    </row>
    <row r="13" spans="1:35" ht="15.75" thickBot="1" x14ac:dyDescent="0.25">
      <c r="A13" s="49" t="s">
        <v>478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389</v>
      </c>
      <c r="Z13" s="108">
        <v>10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56" t="s">
        <v>391</v>
      </c>
      <c r="Z15" s="156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4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/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UC-UP_R-WH_Apt_GAS,RSDBGS_X0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/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UC-UP_R-SH_Att_GAS,RSDBGS_X0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 t="e">
        <f t="shared" ref="J66:O66" si="40">IF(L13="","",-L13)</f>
        <v>#N/A</v>
      </c>
      <c r="K66" s="34" t="e">
        <f t="shared" si="40"/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239</v>
      </c>
      <c r="Z66" s="84"/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H67" s="23" t="str">
        <f t="shared" si="37"/>
        <v>RSDSH_Att-AB,RSDSH_Att-C,RSDSH_Att-D,RSDSH_Att-E,RSDSH_Att-F,RSDSH_Att-G</v>
      </c>
      <c r="I67" s="24">
        <v>1</v>
      </c>
      <c r="J67" s="89" t="e">
        <f t="shared" ref="J67:O67" si="41">MAX(IF(L10+L11="","",-L10-L11),-$T$10)</f>
        <v>#N/A</v>
      </c>
      <c r="K67" s="89" t="e">
        <f t="shared" si="41"/>
        <v>#N/A</v>
      </c>
      <c r="L67" s="89" t="e">
        <f t="shared" si="41"/>
        <v>#N/A</v>
      </c>
      <c r="M67" s="89" t="e">
        <f t="shared" si="41"/>
        <v>#N/A</v>
      </c>
      <c r="N67" s="89" t="e">
        <f t="shared" si="41"/>
        <v>#N/A</v>
      </c>
      <c r="O67" s="89" t="e">
        <f t="shared" si="41"/>
        <v>#N/A</v>
      </c>
      <c r="P67" s="24">
        <v>0</v>
      </c>
      <c r="Q67" s="24">
        <v>5</v>
      </c>
      <c r="R67" s="23" t="s">
        <v>236</v>
      </c>
      <c r="Z67" s="84" t="s">
        <v>257</v>
      </c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 t="e">
        <f t="shared" ref="J68:O71" si="42">IF(L6="","",-L6)</f>
        <v>#N/A</v>
      </c>
      <c r="K68" s="34" t="e">
        <f t="shared" si="42"/>
        <v>#N/A</v>
      </c>
      <c r="L68" s="34" t="e">
        <f t="shared" si="42"/>
        <v>#N/A</v>
      </c>
      <c r="M68" s="34" t="e">
        <f t="shared" si="42"/>
        <v>#N/A</v>
      </c>
      <c r="N68" s="34" t="e">
        <f t="shared" si="42"/>
        <v>#N/A</v>
      </c>
      <c r="O68" s="34" t="e">
        <f t="shared" si="42"/>
        <v>#N/A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e">
        <f t="shared" si="42"/>
        <v>#N/A</v>
      </c>
      <c r="K70" s="34" t="e">
        <f t="shared" si="42"/>
        <v>#N/A</v>
      </c>
      <c r="L70" s="34" t="e">
        <f t="shared" si="42"/>
        <v>#N/A</v>
      </c>
      <c r="M70" s="34" t="e">
        <f t="shared" si="42"/>
        <v>#N/A</v>
      </c>
      <c r="N70" s="34" t="e">
        <f t="shared" si="42"/>
        <v>#N/A</v>
      </c>
      <c r="O70" s="34" t="e">
        <f t="shared" si="42"/>
        <v>#N/A</v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 t="e">
        <f t="shared" si="42"/>
        <v>#N/A</v>
      </c>
      <c r="K71" s="34" t="e">
        <f t="shared" si="42"/>
        <v>#N/A</v>
      </c>
      <c r="L71" s="34" t="e">
        <f t="shared" si="42"/>
        <v>#N/A</v>
      </c>
      <c r="M71" s="34" t="e">
        <f t="shared" si="42"/>
        <v>#N/A</v>
      </c>
      <c r="N71" s="34" t="e">
        <f t="shared" si="42"/>
        <v>#N/A</v>
      </c>
      <c r="O71" s="34" t="e">
        <f t="shared" si="42"/>
        <v>#N/A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 t="e">
        <f t="shared" ref="J72:O73" si="46">IF(L11="","",-L11)</f>
        <v>#N/A</v>
      </c>
      <c r="K72" s="34" t="e">
        <f t="shared" si="46"/>
        <v>#N/A</v>
      </c>
      <c r="L72" s="34" t="e">
        <f t="shared" si="46"/>
        <v>#N/A</v>
      </c>
      <c r="M72" s="34" t="e">
        <f t="shared" si="46"/>
        <v>#N/A</v>
      </c>
      <c r="N72" s="34" t="e">
        <f t="shared" si="46"/>
        <v>#N/A</v>
      </c>
      <c r="O72" s="34" t="e">
        <f t="shared" si="46"/>
        <v>#N/A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 t="e">
        <f t="shared" si="46"/>
        <v>#N/A</v>
      </c>
      <c r="K73" s="34" t="e">
        <f t="shared" si="46"/>
        <v>#N/A</v>
      </c>
      <c r="L73" s="34" t="e">
        <f t="shared" si="46"/>
        <v>#N/A</v>
      </c>
      <c r="M73" s="34" t="e">
        <f t="shared" si="46"/>
        <v>#N/A</v>
      </c>
      <c r="N73" s="34" t="e">
        <f t="shared" si="46"/>
        <v>#N/A</v>
      </c>
      <c r="O73" s="34" t="e">
        <f t="shared" si="46"/>
        <v>#N/A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 t="e">
        <f t="shared" ref="J74:O78" si="47">IF(L14="","",-L14)</f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 t="e">
        <f t="shared" si="47"/>
        <v>#N/A</v>
      </c>
      <c r="K75" s="34" t="e">
        <f t="shared" si="47"/>
        <v>#N/A</v>
      </c>
      <c r="L75" s="34" t="e">
        <f t="shared" si="47"/>
        <v>#N/A</v>
      </c>
      <c r="M75" s="34" t="e">
        <f t="shared" si="47"/>
        <v>#N/A</v>
      </c>
      <c r="N75" s="34" t="e">
        <f t="shared" si="47"/>
        <v>#N/A</v>
      </c>
      <c r="O75" s="34" t="e">
        <f t="shared" si="47"/>
        <v>#N/A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 t="e">
        <f t="shared" si="47"/>
        <v>#N/A</v>
      </c>
      <c r="K76" s="34" t="e">
        <f t="shared" si="47"/>
        <v>#N/A</v>
      </c>
      <c r="L76" s="34" t="e">
        <f t="shared" si="47"/>
        <v>#N/A</v>
      </c>
      <c r="M76" s="34" t="e">
        <f t="shared" si="47"/>
        <v>#N/A</v>
      </c>
      <c r="N76" s="34" t="e">
        <f t="shared" si="47"/>
        <v>#N/A</v>
      </c>
      <c r="O76" s="34" t="e">
        <f t="shared" si="47"/>
        <v>#N/A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 t="e">
        <f t="shared" si="47"/>
        <v>#N/A</v>
      </c>
      <c r="K77" s="34" t="e">
        <f t="shared" si="47"/>
        <v>#N/A</v>
      </c>
      <c r="L77" s="34" t="e">
        <f t="shared" si="47"/>
        <v>#N/A</v>
      </c>
      <c r="M77" s="34" t="e">
        <f t="shared" si="47"/>
        <v>#N/A</v>
      </c>
      <c r="N77" s="34" t="e">
        <f t="shared" si="47"/>
        <v>#N/A</v>
      </c>
      <c r="O77" s="34" t="e">
        <f t="shared" si="47"/>
        <v>#N/A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e">
        <f t="shared" si="47"/>
        <v>#N/A</v>
      </c>
      <c r="K78" s="59" t="e">
        <f t="shared" si="47"/>
        <v>#N/A</v>
      </c>
      <c r="L78" s="59" t="e">
        <f t="shared" si="47"/>
        <v>#N/A</v>
      </c>
      <c r="M78" s="59" t="e">
        <f t="shared" si="47"/>
        <v>#N/A</v>
      </c>
      <c r="N78" s="59" t="e">
        <f t="shared" si="47"/>
        <v>#N/A</v>
      </c>
      <c r="O78" s="59" t="e">
        <f t="shared" si="47"/>
        <v>#N/A</v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14" zoomScale="60" zoomScaleNormal="60" workbookViewId="0">
      <selection activeCell="B94" sqref="B9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  <c r="Z3" s="153" t="s">
        <v>393</v>
      </c>
      <c r="AA3" s="153"/>
      <c r="AB3" s="153"/>
      <c r="AC3" s="153"/>
      <c r="AD3" s="153"/>
      <c r="AE3" s="153"/>
      <c r="AF3" s="153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6" t="s">
        <v>254</v>
      </c>
      <c r="Z7" s="156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56" t="s">
        <v>390</v>
      </c>
      <c r="Z12" s="156"/>
    </row>
    <row r="13" spans="1:32" ht="15.75" thickBot="1" x14ac:dyDescent="0.25">
      <c r="A13" s="49" t="s">
        <v>479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389</v>
      </c>
      <c r="Z13" s="108">
        <v>10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56" t="s">
        <v>391</v>
      </c>
      <c r="Z15" s="156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5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326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353</v>
      </c>
      <c r="Z77" s="84" t="s">
        <v>257</v>
      </c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 t="shared" si="51"/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UC-UP_R-WH_Det_SOL_X0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346</v>
      </c>
      <c r="Z89" s="84"/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UC-UP_R-WH_Det_GAS,RSDBGS_X0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347</v>
      </c>
      <c r="Z90" s="84"/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477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478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479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480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481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482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493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494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495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496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492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491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2022-03-31T15:14:40Z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174049019813537</vt:r8>
  </property>
</Properties>
</file>