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E79E553-7BA1-4056-A5C5-F4F188DA7FAF}" xr6:coauthVersionLast="45" xr6:coauthVersionMax="47" xr10:uidLastSave="{00000000-0000-0000-0000-000000000000}"/>
  <bookViews>
    <workbookView xWindow="-120" yWindow="-16320" windowWidth="29040" windowHeight="1584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3" i="28" l="1"/>
  <c r="Q33" i="28"/>
  <c r="O33" i="31" l="1"/>
  <c r="T28" i="32" l="1"/>
  <c r="T13" i="32"/>
  <c r="T13" i="31"/>
  <c r="T28" i="28"/>
  <c r="T13" i="28"/>
  <c r="T7" i="33"/>
  <c r="T28" i="31" l="1"/>
  <c r="S41" i="33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87" i="28" l="1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K73" i="28"/>
  <c r="G33" i="28"/>
  <c r="L69" i="28" s="1"/>
  <c r="E33" i="28"/>
  <c r="J69" i="28" s="1"/>
  <c r="N33" i="28"/>
  <c r="L73" i="28" s="1"/>
  <c r="O33" i="28"/>
  <c r="M73" i="28" s="1"/>
  <c r="P33" i="28"/>
  <c r="N73" i="28" s="1"/>
  <c r="O7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<sst xmlns="http://schemas.openxmlformats.org/spreadsheetml/2006/main" count="4971" uniqueCount="483">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</sst>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abSelected="1" topLeftCell="A9" zoomScaleNormal="100" workbookViewId="0">
      <selection activeCell="B30" sqref="B30:D30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48" t="s">
        <v>463</v>
      </c>
      <c r="B16" s="148"/>
      <c r="C16" s="148"/>
      <c r="D16" s="148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7" t="s">
        <v>7</v>
      </c>
      <c r="C19" s="147"/>
      <c r="D19" s="147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464</v>
      </c>
      <c r="B20" s="147" t="s">
        <v>474</v>
      </c>
      <c r="C20" s="147"/>
      <c r="D20" s="147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465</v>
      </c>
      <c r="B21" s="150" t="s">
        <v>478</v>
      </c>
      <c r="C21" s="150"/>
      <c r="D21" s="150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0"/>
      <c r="C22" s="150"/>
      <c r="D22" s="150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466</v>
      </c>
      <c r="B23" s="147" t="s">
        <v>475</v>
      </c>
      <c r="C23" s="147"/>
      <c r="D23" s="147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7" t="s">
        <v>476</v>
      </c>
      <c r="C24" s="147"/>
      <c r="D24" s="147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467</v>
      </c>
      <c r="B26" s="147" t="s">
        <v>475</v>
      </c>
      <c r="C26" s="147"/>
      <c r="D26" s="147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7" t="s">
        <v>477</v>
      </c>
      <c r="C27" s="147"/>
      <c r="D27" s="147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468</v>
      </c>
      <c r="B29" s="141">
        <v>1.1000000000000001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469</v>
      </c>
      <c r="B30" s="149" t="s">
        <v>470</v>
      </c>
      <c r="C30" s="147"/>
      <c r="D30" s="147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471</v>
      </c>
      <c r="B31" s="147" t="s">
        <v>472</v>
      </c>
      <c r="C31" s="147"/>
      <c r="D31" s="147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473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403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404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405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406</v>
      </c>
      <c r="B10" s="125" t="s">
        <v>407</v>
      </c>
    </row>
    <row r="11" spans="1:30" x14ac:dyDescent="0.2">
      <c r="A11" s="126" t="s">
        <v>408</v>
      </c>
      <c r="B11" s="126" t="s">
        <v>409</v>
      </c>
    </row>
    <row r="12" spans="1:30" x14ac:dyDescent="0.2">
      <c r="A12" s="127" t="s">
        <v>410</v>
      </c>
      <c r="B12" s="127" t="s">
        <v>411</v>
      </c>
    </row>
    <row r="13" spans="1:30" x14ac:dyDescent="0.2">
      <c r="A13" s="127" t="s">
        <v>412</v>
      </c>
      <c r="B13" s="127" t="s">
        <v>413</v>
      </c>
    </row>
    <row r="14" spans="1:30" x14ac:dyDescent="0.2">
      <c r="A14" s="127" t="s">
        <v>414</v>
      </c>
      <c r="B14" s="127" t="s">
        <v>415</v>
      </c>
    </row>
    <row r="15" spans="1:30" x14ac:dyDescent="0.2">
      <c r="A15" s="127" t="s">
        <v>416</v>
      </c>
      <c r="B15" s="127" t="s">
        <v>417</v>
      </c>
    </row>
    <row r="16" spans="1:30" x14ac:dyDescent="0.2">
      <c r="A16" s="127" t="s">
        <v>418</v>
      </c>
      <c r="B16" s="127" t="s">
        <v>419</v>
      </c>
    </row>
    <row r="17" spans="1:2" x14ac:dyDescent="0.2">
      <c r="A17" s="127" t="s">
        <v>420</v>
      </c>
      <c r="B17" s="127" t="s">
        <v>421</v>
      </c>
    </row>
    <row r="18" spans="1:2" x14ac:dyDescent="0.2">
      <c r="A18" s="127" t="s">
        <v>422</v>
      </c>
      <c r="B18" s="127" t="s">
        <v>423</v>
      </c>
    </row>
    <row r="19" spans="1:2" x14ac:dyDescent="0.2">
      <c r="A19" s="127" t="s">
        <v>424</v>
      </c>
      <c r="B19" s="127" t="s">
        <v>425</v>
      </c>
    </row>
    <row r="20" spans="1:2" x14ac:dyDescent="0.2">
      <c r="A20" s="127" t="s">
        <v>426</v>
      </c>
      <c r="B20" s="127" t="s">
        <v>427</v>
      </c>
    </row>
    <row r="21" spans="1:2" x14ac:dyDescent="0.2">
      <c r="A21" s="127" t="s">
        <v>428</v>
      </c>
      <c r="B21" s="127" t="s">
        <v>429</v>
      </c>
    </row>
    <row r="22" spans="1:2" x14ac:dyDescent="0.2">
      <c r="A22" s="127" t="s">
        <v>430</v>
      </c>
      <c r="B22" s="127" t="s">
        <v>431</v>
      </c>
    </row>
    <row r="23" spans="1:2" x14ac:dyDescent="0.2">
      <c r="A23" s="127" t="s">
        <v>432</v>
      </c>
      <c r="B23" s="127" t="s">
        <v>433</v>
      </c>
    </row>
    <row r="24" spans="1:2" x14ac:dyDescent="0.2">
      <c r="A24" s="127" t="s">
        <v>434</v>
      </c>
      <c r="B24" s="127" t="s">
        <v>435</v>
      </c>
    </row>
    <row r="25" spans="1:2" x14ac:dyDescent="0.2">
      <c r="A25" s="127" t="s">
        <v>436</v>
      </c>
      <c r="B25" s="127" t="s">
        <v>437</v>
      </c>
    </row>
    <row r="26" spans="1:2" x14ac:dyDescent="0.2">
      <c r="A26" s="127" t="s">
        <v>438</v>
      </c>
      <c r="B26" s="127" t="s">
        <v>439</v>
      </c>
    </row>
    <row r="27" spans="1:2" x14ac:dyDescent="0.2">
      <c r="A27" s="127" t="s">
        <v>440</v>
      </c>
      <c r="B27" s="127" t="s">
        <v>441</v>
      </c>
    </row>
    <row r="28" spans="1:2" x14ac:dyDescent="0.2">
      <c r="A28" s="127" t="s">
        <v>442</v>
      </c>
      <c r="B28" s="127" t="s">
        <v>443</v>
      </c>
    </row>
    <row r="29" spans="1:2" x14ac:dyDescent="0.2">
      <c r="A29" s="127" t="s">
        <v>444</v>
      </c>
      <c r="B29" s="127" t="s">
        <v>445</v>
      </c>
    </row>
    <row r="30" spans="1:2" x14ac:dyDescent="0.2">
      <c r="A30" s="127" t="s">
        <v>446</v>
      </c>
      <c r="B30" s="127" t="s">
        <v>447</v>
      </c>
    </row>
    <row r="31" spans="1:2" x14ac:dyDescent="0.2">
      <c r="A31" s="127" t="s">
        <v>448</v>
      </c>
      <c r="B31" s="127" t="s">
        <v>449</v>
      </c>
    </row>
    <row r="32" spans="1:2" x14ac:dyDescent="0.2">
      <c r="A32" s="127" t="s">
        <v>450</v>
      </c>
      <c r="B32" s="127" t="s">
        <v>451</v>
      </c>
    </row>
    <row r="33" spans="1:2" x14ac:dyDescent="0.2">
      <c r="A33" s="127" t="s">
        <v>452</v>
      </c>
      <c r="B33" s="127" t="s">
        <v>453</v>
      </c>
    </row>
    <row r="34" spans="1:2" x14ac:dyDescent="0.2">
      <c r="A34" s="127" t="s">
        <v>454</v>
      </c>
      <c r="B34" s="127" t="s">
        <v>455</v>
      </c>
    </row>
    <row r="35" spans="1:2" x14ac:dyDescent="0.2">
      <c r="A35" s="127" t="s">
        <v>456</v>
      </c>
      <c r="B35" s="127" t="s">
        <v>457</v>
      </c>
    </row>
    <row r="36" spans="1:2" x14ac:dyDescent="0.2">
      <c r="A36" s="127" t="s">
        <v>458</v>
      </c>
      <c r="B36" s="127" t="s">
        <v>459</v>
      </c>
    </row>
    <row r="37" spans="1:2" ht="15" x14ac:dyDescent="0.25">
      <c r="A37" s="128" t="s">
        <v>460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462</v>
      </c>
      <c r="B2" t="s">
        <v>281</v>
      </c>
      <c r="C2" t="s">
        <v>283</v>
      </c>
      <c r="D2" t="s">
        <v>284</v>
      </c>
      <c r="E2" t="s">
        <v>218</v>
      </c>
      <c r="F2" t="s">
        <v>285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462</v>
      </c>
      <c r="B3" t="s">
        <v>281</v>
      </c>
      <c r="C3" t="s">
        <v>283</v>
      </c>
      <c r="D3" t="s">
        <v>284</v>
      </c>
      <c r="E3" t="s">
        <v>218</v>
      </c>
      <c r="F3" t="s">
        <v>285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462</v>
      </c>
      <c r="B4" t="s">
        <v>281</v>
      </c>
      <c r="C4" t="s">
        <v>283</v>
      </c>
      <c r="D4" t="s">
        <v>284</v>
      </c>
      <c r="E4" t="s">
        <v>218</v>
      </c>
      <c r="F4" t="s">
        <v>285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462</v>
      </c>
      <c r="B5" t="s">
        <v>281</v>
      </c>
      <c r="C5" t="s">
        <v>283</v>
      </c>
      <c r="D5" t="s">
        <v>284</v>
      </c>
      <c r="E5" t="s">
        <v>218</v>
      </c>
      <c r="F5" t="s">
        <v>285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462</v>
      </c>
      <c r="B6" t="s">
        <v>281</v>
      </c>
      <c r="C6" t="s">
        <v>283</v>
      </c>
      <c r="D6" t="s">
        <v>137</v>
      </c>
      <c r="E6" t="s">
        <v>218</v>
      </c>
      <c r="F6" t="s">
        <v>285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462</v>
      </c>
      <c r="B7" t="s">
        <v>281</v>
      </c>
      <c r="C7" t="s">
        <v>283</v>
      </c>
      <c r="D7" t="s">
        <v>137</v>
      </c>
      <c r="E7" t="s">
        <v>218</v>
      </c>
      <c r="F7" t="s">
        <v>285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462</v>
      </c>
      <c r="B8" t="s">
        <v>281</v>
      </c>
      <c r="C8" t="s">
        <v>283</v>
      </c>
      <c r="D8" t="s">
        <v>137</v>
      </c>
      <c r="E8" t="s">
        <v>218</v>
      </c>
      <c r="F8" t="s">
        <v>285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462</v>
      </c>
      <c r="B9" t="s">
        <v>281</v>
      </c>
      <c r="C9" t="s">
        <v>283</v>
      </c>
      <c r="D9" t="s">
        <v>137</v>
      </c>
      <c r="E9" t="s">
        <v>218</v>
      </c>
      <c r="F9" t="s">
        <v>285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462</v>
      </c>
      <c r="B10" t="s">
        <v>281</v>
      </c>
      <c r="C10" t="s">
        <v>286</v>
      </c>
      <c r="D10" t="s">
        <v>284</v>
      </c>
      <c r="E10" t="s">
        <v>218</v>
      </c>
      <c r="F10" t="s">
        <v>285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462</v>
      </c>
      <c r="B11" t="s">
        <v>281</v>
      </c>
      <c r="C11" t="s">
        <v>286</v>
      </c>
      <c r="D11" t="s">
        <v>284</v>
      </c>
      <c r="E11" t="s">
        <v>218</v>
      </c>
      <c r="F11" t="s">
        <v>285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462</v>
      </c>
      <c r="B12" t="s">
        <v>281</v>
      </c>
      <c r="C12" t="s">
        <v>286</v>
      </c>
      <c r="D12" t="s">
        <v>284</v>
      </c>
      <c r="E12" t="s">
        <v>218</v>
      </c>
      <c r="F12" t="s">
        <v>285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462</v>
      </c>
      <c r="B13" t="s">
        <v>281</v>
      </c>
      <c r="C13" t="s">
        <v>286</v>
      </c>
      <c r="D13" t="s">
        <v>284</v>
      </c>
      <c r="E13" t="s">
        <v>218</v>
      </c>
      <c r="F13" t="s">
        <v>285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462</v>
      </c>
      <c r="B14" t="s">
        <v>281</v>
      </c>
      <c r="C14" t="s">
        <v>286</v>
      </c>
      <c r="D14" t="s">
        <v>137</v>
      </c>
      <c r="E14" t="s">
        <v>218</v>
      </c>
      <c r="F14" t="s">
        <v>285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462</v>
      </c>
      <c r="B15" t="s">
        <v>281</v>
      </c>
      <c r="C15" t="s">
        <v>286</v>
      </c>
      <c r="D15" t="s">
        <v>137</v>
      </c>
      <c r="E15" t="s">
        <v>218</v>
      </c>
      <c r="F15" t="s">
        <v>285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462</v>
      </c>
      <c r="B16" t="s">
        <v>281</v>
      </c>
      <c r="C16" t="s">
        <v>286</v>
      </c>
      <c r="D16" t="s">
        <v>137</v>
      </c>
      <c r="E16" t="s">
        <v>218</v>
      </c>
      <c r="F16" t="s">
        <v>285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462</v>
      </c>
      <c r="B17" t="s">
        <v>281</v>
      </c>
      <c r="C17" t="s">
        <v>286</v>
      </c>
      <c r="D17" t="s">
        <v>137</v>
      </c>
      <c r="E17" t="s">
        <v>218</v>
      </c>
      <c r="F17" t="s">
        <v>285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462</v>
      </c>
      <c r="B18" t="s">
        <v>281</v>
      </c>
      <c r="C18" t="s">
        <v>287</v>
      </c>
      <c r="D18" t="s">
        <v>288</v>
      </c>
      <c r="E18" t="s">
        <v>218</v>
      </c>
      <c r="F18" t="s">
        <v>285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462</v>
      </c>
      <c r="B19" t="s">
        <v>281</v>
      </c>
      <c r="C19" t="s">
        <v>287</v>
      </c>
      <c r="D19" t="s">
        <v>288</v>
      </c>
      <c r="E19" t="s">
        <v>218</v>
      </c>
      <c r="F19" t="s">
        <v>285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462</v>
      </c>
      <c r="B20" t="s">
        <v>281</v>
      </c>
      <c r="C20" t="s">
        <v>287</v>
      </c>
      <c r="D20" t="s">
        <v>288</v>
      </c>
      <c r="E20" t="s">
        <v>218</v>
      </c>
      <c r="F20" t="s">
        <v>285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462</v>
      </c>
      <c r="B21" t="s">
        <v>281</v>
      </c>
      <c r="C21" t="s">
        <v>287</v>
      </c>
      <c r="D21" t="s">
        <v>288</v>
      </c>
      <c r="E21" t="s">
        <v>218</v>
      </c>
      <c r="F21" t="s">
        <v>285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462</v>
      </c>
      <c r="B22" t="s">
        <v>281</v>
      </c>
      <c r="C22" t="s">
        <v>287</v>
      </c>
      <c r="D22" t="s">
        <v>223</v>
      </c>
      <c r="E22" t="s">
        <v>218</v>
      </c>
      <c r="F22" t="s">
        <v>285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462</v>
      </c>
      <c r="B23" t="s">
        <v>281</v>
      </c>
      <c r="C23" t="s">
        <v>287</v>
      </c>
      <c r="D23" t="s">
        <v>223</v>
      </c>
      <c r="E23" t="s">
        <v>218</v>
      </c>
      <c r="F23" t="s">
        <v>285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462</v>
      </c>
      <c r="B24" t="s">
        <v>281</v>
      </c>
      <c r="C24" t="s">
        <v>287</v>
      </c>
      <c r="D24" t="s">
        <v>223</v>
      </c>
      <c r="E24" t="s">
        <v>218</v>
      </c>
      <c r="F24" t="s">
        <v>285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462</v>
      </c>
      <c r="B25" t="s">
        <v>281</v>
      </c>
      <c r="C25" t="s">
        <v>287</v>
      </c>
      <c r="D25" t="s">
        <v>223</v>
      </c>
      <c r="E25" t="s">
        <v>218</v>
      </c>
      <c r="F25" t="s">
        <v>285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462</v>
      </c>
      <c r="B26" t="s">
        <v>281</v>
      </c>
      <c r="C26" t="s">
        <v>289</v>
      </c>
      <c r="D26" t="s">
        <v>288</v>
      </c>
      <c r="E26" t="s">
        <v>218</v>
      </c>
      <c r="F26" t="s">
        <v>285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462</v>
      </c>
      <c r="B27" t="s">
        <v>281</v>
      </c>
      <c r="C27" t="s">
        <v>289</v>
      </c>
      <c r="D27" t="s">
        <v>288</v>
      </c>
      <c r="E27" t="s">
        <v>218</v>
      </c>
      <c r="F27" t="s">
        <v>285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462</v>
      </c>
      <c r="B28" t="s">
        <v>281</v>
      </c>
      <c r="C28" t="s">
        <v>289</v>
      </c>
      <c r="D28" t="s">
        <v>288</v>
      </c>
      <c r="E28" t="s">
        <v>218</v>
      </c>
      <c r="F28" t="s">
        <v>285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462</v>
      </c>
      <c r="B29" t="s">
        <v>281</v>
      </c>
      <c r="C29" t="s">
        <v>289</v>
      </c>
      <c r="D29" t="s">
        <v>288</v>
      </c>
      <c r="E29" t="s">
        <v>218</v>
      </c>
      <c r="F29" t="s">
        <v>285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462</v>
      </c>
      <c r="B30" t="s">
        <v>281</v>
      </c>
      <c r="C30" t="s">
        <v>289</v>
      </c>
      <c r="D30" t="s">
        <v>223</v>
      </c>
      <c r="E30" t="s">
        <v>218</v>
      </c>
      <c r="F30" t="s">
        <v>285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462</v>
      </c>
      <c r="B31" t="s">
        <v>281</v>
      </c>
      <c r="C31" t="s">
        <v>289</v>
      </c>
      <c r="D31" t="s">
        <v>223</v>
      </c>
      <c r="E31" t="s">
        <v>218</v>
      </c>
      <c r="F31" t="s">
        <v>285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462</v>
      </c>
      <c r="B32" t="s">
        <v>281</v>
      </c>
      <c r="C32" t="s">
        <v>289</v>
      </c>
      <c r="D32" t="s">
        <v>223</v>
      </c>
      <c r="E32" t="s">
        <v>218</v>
      </c>
      <c r="F32" t="s">
        <v>285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462</v>
      </c>
      <c r="B33" t="s">
        <v>281</v>
      </c>
      <c r="C33" t="s">
        <v>289</v>
      </c>
      <c r="D33" t="s">
        <v>223</v>
      </c>
      <c r="E33" t="s">
        <v>218</v>
      </c>
      <c r="F33" t="s">
        <v>285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462</v>
      </c>
      <c r="B34" t="s">
        <v>281</v>
      </c>
      <c r="C34" t="s">
        <v>290</v>
      </c>
      <c r="D34" t="s">
        <v>291</v>
      </c>
      <c r="E34" t="s">
        <v>218</v>
      </c>
      <c r="F34" t="s">
        <v>285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462</v>
      </c>
      <c r="B35" t="s">
        <v>281</v>
      </c>
      <c r="C35" t="s">
        <v>290</v>
      </c>
      <c r="D35" t="s">
        <v>291</v>
      </c>
      <c r="E35" t="s">
        <v>218</v>
      </c>
      <c r="F35" t="s">
        <v>285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462</v>
      </c>
      <c r="B36" t="s">
        <v>281</v>
      </c>
      <c r="C36" t="s">
        <v>290</v>
      </c>
      <c r="D36" t="s">
        <v>291</v>
      </c>
      <c r="E36" t="s">
        <v>218</v>
      </c>
      <c r="F36" t="s">
        <v>285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462</v>
      </c>
      <c r="B37" t="s">
        <v>281</v>
      </c>
      <c r="C37" t="s">
        <v>290</v>
      </c>
      <c r="D37" t="s">
        <v>291</v>
      </c>
      <c r="E37" t="s">
        <v>218</v>
      </c>
      <c r="F37" t="s">
        <v>285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462</v>
      </c>
      <c r="B38" t="s">
        <v>281</v>
      </c>
      <c r="C38" t="s">
        <v>290</v>
      </c>
      <c r="D38" t="s">
        <v>253</v>
      </c>
      <c r="E38" t="s">
        <v>218</v>
      </c>
      <c r="F38" t="s">
        <v>285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462</v>
      </c>
      <c r="B39" t="s">
        <v>281</v>
      </c>
      <c r="C39" t="s">
        <v>290</v>
      </c>
      <c r="D39" t="s">
        <v>253</v>
      </c>
      <c r="E39" t="s">
        <v>218</v>
      </c>
      <c r="F39" t="s">
        <v>285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462</v>
      </c>
      <c r="B40" t="s">
        <v>281</v>
      </c>
      <c r="C40" t="s">
        <v>290</v>
      </c>
      <c r="D40" t="s">
        <v>253</v>
      </c>
      <c r="E40" t="s">
        <v>218</v>
      </c>
      <c r="F40" t="s">
        <v>285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462</v>
      </c>
      <c r="B41" t="s">
        <v>281</v>
      </c>
      <c r="C41" t="s">
        <v>290</v>
      </c>
      <c r="D41" t="s">
        <v>253</v>
      </c>
      <c r="E41" t="s">
        <v>218</v>
      </c>
      <c r="F41" t="s">
        <v>285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462</v>
      </c>
      <c r="B42" t="s">
        <v>281</v>
      </c>
      <c r="C42" t="s">
        <v>292</v>
      </c>
      <c r="D42" t="s">
        <v>291</v>
      </c>
      <c r="E42" t="s">
        <v>218</v>
      </c>
      <c r="F42" t="s">
        <v>285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462</v>
      </c>
      <c r="B43" t="s">
        <v>281</v>
      </c>
      <c r="C43" t="s">
        <v>292</v>
      </c>
      <c r="D43" t="s">
        <v>291</v>
      </c>
      <c r="E43" t="s">
        <v>218</v>
      </c>
      <c r="F43" t="s">
        <v>285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462</v>
      </c>
      <c r="B44" t="s">
        <v>281</v>
      </c>
      <c r="C44" t="s">
        <v>292</v>
      </c>
      <c r="D44" t="s">
        <v>291</v>
      </c>
      <c r="E44" t="s">
        <v>218</v>
      </c>
      <c r="F44" t="s">
        <v>285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462</v>
      </c>
      <c r="B45" t="s">
        <v>281</v>
      </c>
      <c r="C45" t="s">
        <v>292</v>
      </c>
      <c r="D45" t="s">
        <v>291</v>
      </c>
      <c r="E45" t="s">
        <v>218</v>
      </c>
      <c r="F45" t="s">
        <v>285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462</v>
      </c>
      <c r="B46" t="s">
        <v>281</v>
      </c>
      <c r="C46" t="s">
        <v>292</v>
      </c>
      <c r="D46" t="s">
        <v>253</v>
      </c>
      <c r="E46" t="s">
        <v>218</v>
      </c>
      <c r="F46" t="s">
        <v>285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462</v>
      </c>
      <c r="B47" t="s">
        <v>281</v>
      </c>
      <c r="C47" t="s">
        <v>292</v>
      </c>
      <c r="D47" t="s">
        <v>253</v>
      </c>
      <c r="E47" t="s">
        <v>218</v>
      </c>
      <c r="F47" t="s">
        <v>285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462</v>
      </c>
      <c r="B48" t="s">
        <v>281</v>
      </c>
      <c r="C48" t="s">
        <v>292</v>
      </c>
      <c r="D48" t="s">
        <v>253</v>
      </c>
      <c r="E48" t="s">
        <v>218</v>
      </c>
      <c r="F48" t="s">
        <v>285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462</v>
      </c>
      <c r="B49" t="s">
        <v>281</v>
      </c>
      <c r="C49" t="s">
        <v>292</v>
      </c>
      <c r="D49" t="s">
        <v>253</v>
      </c>
      <c r="E49" t="s">
        <v>218</v>
      </c>
      <c r="F49" t="s">
        <v>285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462</v>
      </c>
      <c r="B50" t="s">
        <v>281</v>
      </c>
      <c r="C50" t="s">
        <v>293</v>
      </c>
      <c r="D50" t="s">
        <v>137</v>
      </c>
      <c r="E50" t="s">
        <v>218</v>
      </c>
      <c r="F50" t="s">
        <v>285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462</v>
      </c>
      <c r="B51" t="s">
        <v>281</v>
      </c>
      <c r="C51" t="s">
        <v>293</v>
      </c>
      <c r="D51" t="s">
        <v>137</v>
      </c>
      <c r="E51" t="s">
        <v>218</v>
      </c>
      <c r="F51" t="s">
        <v>285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462</v>
      </c>
      <c r="B52" t="s">
        <v>281</v>
      </c>
      <c r="C52" t="s">
        <v>293</v>
      </c>
      <c r="D52" t="s">
        <v>137</v>
      </c>
      <c r="E52" t="s">
        <v>218</v>
      </c>
      <c r="F52" t="s">
        <v>285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462</v>
      </c>
      <c r="B53" t="s">
        <v>281</v>
      </c>
      <c r="C53" t="s">
        <v>293</v>
      </c>
      <c r="D53" t="s">
        <v>137</v>
      </c>
      <c r="E53" t="s">
        <v>218</v>
      </c>
      <c r="F53" t="s">
        <v>285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462</v>
      </c>
      <c r="B54" t="s">
        <v>281</v>
      </c>
      <c r="C54" t="s">
        <v>294</v>
      </c>
      <c r="D54" t="s">
        <v>137</v>
      </c>
      <c r="E54" t="s">
        <v>218</v>
      </c>
      <c r="F54" t="s">
        <v>285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462</v>
      </c>
      <c r="B55" t="s">
        <v>281</v>
      </c>
      <c r="C55" t="s">
        <v>294</v>
      </c>
      <c r="D55" t="s">
        <v>137</v>
      </c>
      <c r="E55" t="s">
        <v>218</v>
      </c>
      <c r="F55" t="s">
        <v>285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462</v>
      </c>
      <c r="B56" t="s">
        <v>281</v>
      </c>
      <c r="C56" t="s">
        <v>294</v>
      </c>
      <c r="D56" t="s">
        <v>137</v>
      </c>
      <c r="E56" t="s">
        <v>218</v>
      </c>
      <c r="F56" t="s">
        <v>285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462</v>
      </c>
      <c r="B57" t="s">
        <v>281</v>
      </c>
      <c r="C57" t="s">
        <v>294</v>
      </c>
      <c r="D57" t="s">
        <v>137</v>
      </c>
      <c r="E57" t="s">
        <v>218</v>
      </c>
      <c r="F57" t="s">
        <v>285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462</v>
      </c>
      <c r="B58" t="s">
        <v>281</v>
      </c>
      <c r="C58" t="s">
        <v>295</v>
      </c>
      <c r="D58" t="s">
        <v>137</v>
      </c>
      <c r="E58" t="s">
        <v>218</v>
      </c>
      <c r="F58" t="s">
        <v>285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462</v>
      </c>
      <c r="B59" t="s">
        <v>281</v>
      </c>
      <c r="C59" t="s">
        <v>295</v>
      </c>
      <c r="D59" t="s">
        <v>137</v>
      </c>
      <c r="E59" t="s">
        <v>218</v>
      </c>
      <c r="F59" t="s">
        <v>285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462</v>
      </c>
      <c r="B60" t="s">
        <v>281</v>
      </c>
      <c r="C60" t="s">
        <v>295</v>
      </c>
      <c r="D60" t="s">
        <v>137</v>
      </c>
      <c r="E60" t="s">
        <v>218</v>
      </c>
      <c r="F60" t="s">
        <v>285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462</v>
      </c>
      <c r="B61" t="s">
        <v>281</v>
      </c>
      <c r="C61" t="s">
        <v>295</v>
      </c>
      <c r="D61" t="s">
        <v>137</v>
      </c>
      <c r="E61" t="s">
        <v>218</v>
      </c>
      <c r="F61" t="s">
        <v>285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462</v>
      </c>
      <c r="B62" t="s">
        <v>281</v>
      </c>
      <c r="C62" t="s">
        <v>296</v>
      </c>
      <c r="D62" t="s">
        <v>223</v>
      </c>
      <c r="E62" t="s">
        <v>218</v>
      </c>
      <c r="F62" t="s">
        <v>285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462</v>
      </c>
      <c r="B63" t="s">
        <v>281</v>
      </c>
      <c r="C63" t="s">
        <v>296</v>
      </c>
      <c r="D63" t="s">
        <v>223</v>
      </c>
      <c r="E63" t="s">
        <v>218</v>
      </c>
      <c r="F63" t="s">
        <v>285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462</v>
      </c>
      <c r="B64" t="s">
        <v>281</v>
      </c>
      <c r="C64" t="s">
        <v>296</v>
      </c>
      <c r="D64" t="s">
        <v>223</v>
      </c>
      <c r="E64" t="s">
        <v>218</v>
      </c>
      <c r="F64" t="s">
        <v>285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462</v>
      </c>
      <c r="B65" t="s">
        <v>281</v>
      </c>
      <c r="C65" t="s">
        <v>296</v>
      </c>
      <c r="D65" t="s">
        <v>223</v>
      </c>
      <c r="E65" t="s">
        <v>218</v>
      </c>
      <c r="F65" t="s">
        <v>285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462</v>
      </c>
      <c r="B66" t="s">
        <v>281</v>
      </c>
      <c r="C66" t="s">
        <v>297</v>
      </c>
      <c r="D66" t="s">
        <v>223</v>
      </c>
      <c r="E66" t="s">
        <v>218</v>
      </c>
      <c r="F66" t="s">
        <v>285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462</v>
      </c>
      <c r="B67" t="s">
        <v>281</v>
      </c>
      <c r="C67" t="s">
        <v>297</v>
      </c>
      <c r="D67" t="s">
        <v>223</v>
      </c>
      <c r="E67" t="s">
        <v>218</v>
      </c>
      <c r="F67" t="s">
        <v>285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462</v>
      </c>
      <c r="B68" t="s">
        <v>281</v>
      </c>
      <c r="C68" t="s">
        <v>297</v>
      </c>
      <c r="D68" t="s">
        <v>223</v>
      </c>
      <c r="E68" t="s">
        <v>218</v>
      </c>
      <c r="F68" t="s">
        <v>285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462</v>
      </c>
      <c r="B69" t="s">
        <v>281</v>
      </c>
      <c r="C69" t="s">
        <v>297</v>
      </c>
      <c r="D69" t="s">
        <v>223</v>
      </c>
      <c r="E69" t="s">
        <v>218</v>
      </c>
      <c r="F69" t="s">
        <v>285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462</v>
      </c>
      <c r="B70" t="s">
        <v>281</v>
      </c>
      <c r="C70" t="s">
        <v>298</v>
      </c>
      <c r="D70" t="s">
        <v>223</v>
      </c>
      <c r="E70" t="s">
        <v>218</v>
      </c>
      <c r="F70" t="s">
        <v>285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462</v>
      </c>
      <c r="B71" t="s">
        <v>281</v>
      </c>
      <c r="C71" t="s">
        <v>298</v>
      </c>
      <c r="D71" t="s">
        <v>223</v>
      </c>
      <c r="E71" t="s">
        <v>218</v>
      </c>
      <c r="F71" t="s">
        <v>285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462</v>
      </c>
      <c r="B72" t="s">
        <v>281</v>
      </c>
      <c r="C72" t="s">
        <v>298</v>
      </c>
      <c r="D72" t="s">
        <v>223</v>
      </c>
      <c r="E72" t="s">
        <v>218</v>
      </c>
      <c r="F72" t="s">
        <v>285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462</v>
      </c>
      <c r="B73" t="s">
        <v>281</v>
      </c>
      <c r="C73" t="s">
        <v>298</v>
      </c>
      <c r="D73" t="s">
        <v>223</v>
      </c>
      <c r="E73" t="s">
        <v>218</v>
      </c>
      <c r="F73" t="s">
        <v>285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462</v>
      </c>
      <c r="B74" t="s">
        <v>281</v>
      </c>
      <c r="C74" t="s">
        <v>299</v>
      </c>
      <c r="D74" t="s">
        <v>253</v>
      </c>
      <c r="E74" t="s">
        <v>218</v>
      </c>
      <c r="F74" t="s">
        <v>285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462</v>
      </c>
      <c r="B75" t="s">
        <v>281</v>
      </c>
      <c r="C75" t="s">
        <v>299</v>
      </c>
      <c r="D75" t="s">
        <v>253</v>
      </c>
      <c r="E75" t="s">
        <v>218</v>
      </c>
      <c r="F75" t="s">
        <v>285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462</v>
      </c>
      <c r="B76" t="s">
        <v>281</v>
      </c>
      <c r="C76" t="s">
        <v>299</v>
      </c>
      <c r="D76" t="s">
        <v>253</v>
      </c>
      <c r="E76" t="s">
        <v>218</v>
      </c>
      <c r="F76" t="s">
        <v>285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462</v>
      </c>
      <c r="B77" t="s">
        <v>281</v>
      </c>
      <c r="C77" t="s">
        <v>299</v>
      </c>
      <c r="D77" t="s">
        <v>253</v>
      </c>
      <c r="E77" t="s">
        <v>218</v>
      </c>
      <c r="F77" t="s">
        <v>285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462</v>
      </c>
      <c r="B78" t="s">
        <v>281</v>
      </c>
      <c r="C78" t="s">
        <v>300</v>
      </c>
      <c r="D78" t="s">
        <v>253</v>
      </c>
      <c r="E78" t="s">
        <v>218</v>
      </c>
      <c r="F78" t="s">
        <v>285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462</v>
      </c>
      <c r="B79" t="s">
        <v>281</v>
      </c>
      <c r="C79" t="s">
        <v>300</v>
      </c>
      <c r="D79" t="s">
        <v>253</v>
      </c>
      <c r="E79" t="s">
        <v>218</v>
      </c>
      <c r="F79" t="s">
        <v>285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462</v>
      </c>
      <c r="B80" t="s">
        <v>281</v>
      </c>
      <c r="C80" t="s">
        <v>300</v>
      </c>
      <c r="D80" t="s">
        <v>253</v>
      </c>
      <c r="E80" t="s">
        <v>218</v>
      </c>
      <c r="F80" t="s">
        <v>285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462</v>
      </c>
      <c r="B81" t="s">
        <v>281</v>
      </c>
      <c r="C81" t="s">
        <v>300</v>
      </c>
      <c r="D81" t="s">
        <v>253</v>
      </c>
      <c r="E81" t="s">
        <v>218</v>
      </c>
      <c r="F81" t="s">
        <v>285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462</v>
      </c>
      <c r="B82" t="s">
        <v>281</v>
      </c>
      <c r="C82" t="s">
        <v>301</v>
      </c>
      <c r="D82" t="s">
        <v>253</v>
      </c>
      <c r="E82" t="s">
        <v>218</v>
      </c>
      <c r="F82" t="s">
        <v>285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462</v>
      </c>
      <c r="B83" t="s">
        <v>281</v>
      </c>
      <c r="C83" t="s">
        <v>301</v>
      </c>
      <c r="D83" t="s">
        <v>253</v>
      </c>
      <c r="E83" t="s">
        <v>218</v>
      </c>
      <c r="F83" t="s">
        <v>285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462</v>
      </c>
      <c r="B84" t="s">
        <v>281</v>
      </c>
      <c r="C84" t="s">
        <v>301</v>
      </c>
      <c r="D84" t="s">
        <v>253</v>
      </c>
      <c r="E84" t="s">
        <v>218</v>
      </c>
      <c r="F84" t="s">
        <v>285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462</v>
      </c>
      <c r="B85" t="s">
        <v>281</v>
      </c>
      <c r="C85" t="s">
        <v>301</v>
      </c>
      <c r="D85" t="s">
        <v>253</v>
      </c>
      <c r="E85" t="s">
        <v>218</v>
      </c>
      <c r="F85" t="s">
        <v>285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462</v>
      </c>
      <c r="B86" t="s">
        <v>281</v>
      </c>
      <c r="C86" t="s">
        <v>302</v>
      </c>
      <c r="D86" t="s">
        <v>137</v>
      </c>
      <c r="E86" t="s">
        <v>218</v>
      </c>
      <c r="F86" t="s">
        <v>285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462</v>
      </c>
      <c r="B87" t="s">
        <v>281</v>
      </c>
      <c r="C87" t="s">
        <v>302</v>
      </c>
      <c r="D87" t="s">
        <v>137</v>
      </c>
      <c r="E87" t="s">
        <v>218</v>
      </c>
      <c r="F87" t="s">
        <v>285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462</v>
      </c>
      <c r="B88" t="s">
        <v>281</v>
      </c>
      <c r="C88" t="s">
        <v>302</v>
      </c>
      <c r="D88" t="s">
        <v>137</v>
      </c>
      <c r="E88" t="s">
        <v>218</v>
      </c>
      <c r="F88" t="s">
        <v>285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462</v>
      </c>
      <c r="B89" t="s">
        <v>281</v>
      </c>
      <c r="C89" t="s">
        <v>302</v>
      </c>
      <c r="D89" t="s">
        <v>137</v>
      </c>
      <c r="E89" t="s">
        <v>218</v>
      </c>
      <c r="F89" t="s">
        <v>285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462</v>
      </c>
      <c r="B90" t="s">
        <v>281</v>
      </c>
      <c r="C90" t="s">
        <v>302</v>
      </c>
      <c r="D90" t="s">
        <v>146</v>
      </c>
      <c r="E90" t="s">
        <v>218</v>
      </c>
      <c r="F90" t="s">
        <v>285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462</v>
      </c>
      <c r="B91" t="s">
        <v>281</v>
      </c>
      <c r="C91" t="s">
        <v>302</v>
      </c>
      <c r="D91" t="s">
        <v>146</v>
      </c>
      <c r="E91" t="s">
        <v>218</v>
      </c>
      <c r="F91" t="s">
        <v>285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462</v>
      </c>
      <c r="B92" t="s">
        <v>281</v>
      </c>
      <c r="C92" t="s">
        <v>302</v>
      </c>
      <c r="D92" t="s">
        <v>146</v>
      </c>
      <c r="E92" t="s">
        <v>218</v>
      </c>
      <c r="F92" t="s">
        <v>285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462</v>
      </c>
      <c r="B93" t="s">
        <v>281</v>
      </c>
      <c r="C93" t="s">
        <v>302</v>
      </c>
      <c r="D93" t="s">
        <v>146</v>
      </c>
      <c r="E93" t="s">
        <v>218</v>
      </c>
      <c r="F93" t="s">
        <v>285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462</v>
      </c>
      <c r="B94" t="s">
        <v>281</v>
      </c>
      <c r="C94" t="s">
        <v>303</v>
      </c>
      <c r="D94" t="s">
        <v>137</v>
      </c>
      <c r="E94" t="s">
        <v>218</v>
      </c>
      <c r="F94" t="s">
        <v>285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462</v>
      </c>
      <c r="B95" t="s">
        <v>281</v>
      </c>
      <c r="C95" t="s">
        <v>303</v>
      </c>
      <c r="D95" t="s">
        <v>137</v>
      </c>
      <c r="E95" t="s">
        <v>218</v>
      </c>
      <c r="F95" t="s">
        <v>285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462</v>
      </c>
      <c r="B96" t="s">
        <v>281</v>
      </c>
      <c r="C96" t="s">
        <v>303</v>
      </c>
      <c r="D96" t="s">
        <v>137</v>
      </c>
      <c r="E96" t="s">
        <v>218</v>
      </c>
      <c r="F96" t="s">
        <v>285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462</v>
      </c>
      <c r="B97" t="s">
        <v>281</v>
      </c>
      <c r="C97" t="s">
        <v>303</v>
      </c>
      <c r="D97" t="s">
        <v>137</v>
      </c>
      <c r="E97" t="s">
        <v>218</v>
      </c>
      <c r="F97" t="s">
        <v>285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462</v>
      </c>
      <c r="B98" t="s">
        <v>281</v>
      </c>
      <c r="C98" t="s">
        <v>303</v>
      </c>
      <c r="D98" t="s">
        <v>146</v>
      </c>
      <c r="E98" t="s">
        <v>218</v>
      </c>
      <c r="F98" t="s">
        <v>285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462</v>
      </c>
      <c r="B99" t="s">
        <v>281</v>
      </c>
      <c r="C99" t="s">
        <v>303</v>
      </c>
      <c r="D99" t="s">
        <v>146</v>
      </c>
      <c r="E99" t="s">
        <v>218</v>
      </c>
      <c r="F99" t="s">
        <v>285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462</v>
      </c>
      <c r="B100" t="s">
        <v>281</v>
      </c>
      <c r="C100" t="s">
        <v>303</v>
      </c>
      <c r="D100" t="s">
        <v>146</v>
      </c>
      <c r="E100" t="s">
        <v>218</v>
      </c>
      <c r="F100" t="s">
        <v>285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462</v>
      </c>
      <c r="B101" t="s">
        <v>281</v>
      </c>
      <c r="C101" t="s">
        <v>303</v>
      </c>
      <c r="D101" t="s">
        <v>146</v>
      </c>
      <c r="E101" t="s">
        <v>218</v>
      </c>
      <c r="F101" t="s">
        <v>285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462</v>
      </c>
      <c r="B102" t="s">
        <v>281</v>
      </c>
      <c r="C102" t="s">
        <v>304</v>
      </c>
      <c r="D102" t="s">
        <v>137</v>
      </c>
      <c r="E102" t="s">
        <v>218</v>
      </c>
      <c r="F102" t="s">
        <v>285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462</v>
      </c>
      <c r="B103" t="s">
        <v>281</v>
      </c>
      <c r="C103" t="s">
        <v>304</v>
      </c>
      <c r="D103" t="s">
        <v>137</v>
      </c>
      <c r="E103" t="s">
        <v>218</v>
      </c>
      <c r="F103" t="s">
        <v>285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462</v>
      </c>
      <c r="B104" t="s">
        <v>281</v>
      </c>
      <c r="C104" t="s">
        <v>304</v>
      </c>
      <c r="D104" t="s">
        <v>137</v>
      </c>
      <c r="E104" t="s">
        <v>218</v>
      </c>
      <c r="F104" t="s">
        <v>285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462</v>
      </c>
      <c r="B105" t="s">
        <v>281</v>
      </c>
      <c r="C105" t="s">
        <v>304</v>
      </c>
      <c r="D105" t="s">
        <v>137</v>
      </c>
      <c r="E105" t="s">
        <v>218</v>
      </c>
      <c r="F105" t="s">
        <v>285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462</v>
      </c>
      <c r="B106" t="s">
        <v>281</v>
      </c>
      <c r="C106" t="s">
        <v>304</v>
      </c>
      <c r="D106" t="s">
        <v>146</v>
      </c>
      <c r="E106" t="s">
        <v>218</v>
      </c>
      <c r="F106" t="s">
        <v>285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462</v>
      </c>
      <c r="B107" t="s">
        <v>281</v>
      </c>
      <c r="C107" t="s">
        <v>304</v>
      </c>
      <c r="D107" t="s">
        <v>146</v>
      </c>
      <c r="E107" t="s">
        <v>218</v>
      </c>
      <c r="F107" t="s">
        <v>285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462</v>
      </c>
      <c r="B108" t="s">
        <v>281</v>
      </c>
      <c r="C108" t="s">
        <v>304</v>
      </c>
      <c r="D108" t="s">
        <v>146</v>
      </c>
      <c r="E108" t="s">
        <v>218</v>
      </c>
      <c r="F108" t="s">
        <v>285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462</v>
      </c>
      <c r="B109" t="s">
        <v>281</v>
      </c>
      <c r="C109" t="s">
        <v>304</v>
      </c>
      <c r="D109" t="s">
        <v>146</v>
      </c>
      <c r="E109" t="s">
        <v>218</v>
      </c>
      <c r="F109" t="s">
        <v>285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462</v>
      </c>
      <c r="B110" t="s">
        <v>281</v>
      </c>
      <c r="C110" t="s">
        <v>305</v>
      </c>
      <c r="D110" t="s">
        <v>137</v>
      </c>
      <c r="E110" t="s">
        <v>218</v>
      </c>
      <c r="F110" t="s">
        <v>285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462</v>
      </c>
      <c r="B111" t="s">
        <v>281</v>
      </c>
      <c r="C111" t="s">
        <v>305</v>
      </c>
      <c r="D111" t="s">
        <v>137</v>
      </c>
      <c r="E111" t="s">
        <v>218</v>
      </c>
      <c r="F111" t="s">
        <v>285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462</v>
      </c>
      <c r="B112" t="s">
        <v>281</v>
      </c>
      <c r="C112" t="s">
        <v>305</v>
      </c>
      <c r="D112" t="s">
        <v>137</v>
      </c>
      <c r="E112" t="s">
        <v>218</v>
      </c>
      <c r="F112" t="s">
        <v>285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462</v>
      </c>
      <c r="B113" t="s">
        <v>281</v>
      </c>
      <c r="C113" t="s">
        <v>305</v>
      </c>
      <c r="D113" t="s">
        <v>137</v>
      </c>
      <c r="E113" t="s">
        <v>218</v>
      </c>
      <c r="F113" t="s">
        <v>285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462</v>
      </c>
      <c r="B114" t="s">
        <v>281</v>
      </c>
      <c r="C114" t="s">
        <v>305</v>
      </c>
      <c r="D114" t="s">
        <v>146</v>
      </c>
      <c r="E114" t="s">
        <v>218</v>
      </c>
      <c r="F114" t="s">
        <v>285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462</v>
      </c>
      <c r="B115" t="s">
        <v>281</v>
      </c>
      <c r="C115" t="s">
        <v>305</v>
      </c>
      <c r="D115" t="s">
        <v>146</v>
      </c>
      <c r="E115" t="s">
        <v>218</v>
      </c>
      <c r="F115" t="s">
        <v>285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462</v>
      </c>
      <c r="B116" t="s">
        <v>281</v>
      </c>
      <c r="C116" t="s">
        <v>305</v>
      </c>
      <c r="D116" t="s">
        <v>146</v>
      </c>
      <c r="E116" t="s">
        <v>218</v>
      </c>
      <c r="F116" t="s">
        <v>285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462</v>
      </c>
      <c r="B117" t="s">
        <v>281</v>
      </c>
      <c r="C117" t="s">
        <v>305</v>
      </c>
      <c r="D117" t="s">
        <v>146</v>
      </c>
      <c r="E117" t="s">
        <v>218</v>
      </c>
      <c r="F117" t="s">
        <v>285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462</v>
      </c>
      <c r="B118" t="s">
        <v>281</v>
      </c>
      <c r="C118" t="s">
        <v>306</v>
      </c>
      <c r="D118" t="s">
        <v>223</v>
      </c>
      <c r="E118" t="s">
        <v>218</v>
      </c>
      <c r="F118" t="s">
        <v>285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462</v>
      </c>
      <c r="B119" t="s">
        <v>281</v>
      </c>
      <c r="C119" t="s">
        <v>306</v>
      </c>
      <c r="D119" t="s">
        <v>223</v>
      </c>
      <c r="E119" t="s">
        <v>218</v>
      </c>
      <c r="F119" t="s">
        <v>285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462</v>
      </c>
      <c r="B120" t="s">
        <v>281</v>
      </c>
      <c r="C120" t="s">
        <v>306</v>
      </c>
      <c r="D120" t="s">
        <v>223</v>
      </c>
      <c r="E120" t="s">
        <v>218</v>
      </c>
      <c r="F120" t="s">
        <v>285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462</v>
      </c>
      <c r="B121" t="s">
        <v>281</v>
      </c>
      <c r="C121" t="s">
        <v>306</v>
      </c>
      <c r="D121" t="s">
        <v>223</v>
      </c>
      <c r="E121" t="s">
        <v>218</v>
      </c>
      <c r="F121" t="s">
        <v>285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462</v>
      </c>
      <c r="B122" t="s">
        <v>281</v>
      </c>
      <c r="C122" t="s">
        <v>306</v>
      </c>
      <c r="D122" t="s">
        <v>224</v>
      </c>
      <c r="E122" t="s">
        <v>218</v>
      </c>
      <c r="F122" t="s">
        <v>285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462</v>
      </c>
      <c r="B123" t="s">
        <v>281</v>
      </c>
      <c r="C123" t="s">
        <v>306</v>
      </c>
      <c r="D123" t="s">
        <v>224</v>
      </c>
      <c r="E123" t="s">
        <v>218</v>
      </c>
      <c r="F123" t="s">
        <v>285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462</v>
      </c>
      <c r="B124" t="s">
        <v>281</v>
      </c>
      <c r="C124" t="s">
        <v>306</v>
      </c>
      <c r="D124" t="s">
        <v>224</v>
      </c>
      <c r="E124" t="s">
        <v>218</v>
      </c>
      <c r="F124" t="s">
        <v>285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462</v>
      </c>
      <c r="B125" t="s">
        <v>281</v>
      </c>
      <c r="C125" t="s">
        <v>306</v>
      </c>
      <c r="D125" t="s">
        <v>224</v>
      </c>
      <c r="E125" t="s">
        <v>218</v>
      </c>
      <c r="F125" t="s">
        <v>285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462</v>
      </c>
      <c r="B126" t="s">
        <v>281</v>
      </c>
      <c r="C126" t="s">
        <v>307</v>
      </c>
      <c r="D126" t="s">
        <v>223</v>
      </c>
      <c r="E126" t="s">
        <v>218</v>
      </c>
      <c r="F126" t="s">
        <v>285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462</v>
      </c>
      <c r="B127" t="s">
        <v>281</v>
      </c>
      <c r="C127" t="s">
        <v>307</v>
      </c>
      <c r="D127" t="s">
        <v>223</v>
      </c>
      <c r="E127" t="s">
        <v>218</v>
      </c>
      <c r="F127" t="s">
        <v>285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462</v>
      </c>
      <c r="B128" t="s">
        <v>281</v>
      </c>
      <c r="C128" t="s">
        <v>307</v>
      </c>
      <c r="D128" t="s">
        <v>223</v>
      </c>
      <c r="E128" t="s">
        <v>218</v>
      </c>
      <c r="F128" t="s">
        <v>285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462</v>
      </c>
      <c r="B129" t="s">
        <v>281</v>
      </c>
      <c r="C129" t="s">
        <v>307</v>
      </c>
      <c r="D129" t="s">
        <v>223</v>
      </c>
      <c r="E129" t="s">
        <v>218</v>
      </c>
      <c r="F129" t="s">
        <v>285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462</v>
      </c>
      <c r="B130" t="s">
        <v>281</v>
      </c>
      <c r="C130" t="s">
        <v>307</v>
      </c>
      <c r="D130" t="s">
        <v>224</v>
      </c>
      <c r="E130" t="s">
        <v>218</v>
      </c>
      <c r="F130" t="s">
        <v>285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462</v>
      </c>
      <c r="B131" t="s">
        <v>281</v>
      </c>
      <c r="C131" t="s">
        <v>307</v>
      </c>
      <c r="D131" t="s">
        <v>224</v>
      </c>
      <c r="E131" t="s">
        <v>218</v>
      </c>
      <c r="F131" t="s">
        <v>285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462</v>
      </c>
      <c r="B132" t="s">
        <v>281</v>
      </c>
      <c r="C132" t="s">
        <v>307</v>
      </c>
      <c r="D132" t="s">
        <v>224</v>
      </c>
      <c r="E132" t="s">
        <v>218</v>
      </c>
      <c r="F132" t="s">
        <v>285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462</v>
      </c>
      <c r="B133" t="s">
        <v>281</v>
      </c>
      <c r="C133" t="s">
        <v>307</v>
      </c>
      <c r="D133" t="s">
        <v>224</v>
      </c>
      <c r="E133" t="s">
        <v>218</v>
      </c>
      <c r="F133" t="s">
        <v>285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462</v>
      </c>
      <c r="B134" t="s">
        <v>281</v>
      </c>
      <c r="C134" t="s">
        <v>308</v>
      </c>
      <c r="D134" t="s">
        <v>223</v>
      </c>
      <c r="E134" t="s">
        <v>218</v>
      </c>
      <c r="F134" t="s">
        <v>285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462</v>
      </c>
      <c r="B135" t="s">
        <v>281</v>
      </c>
      <c r="C135" t="s">
        <v>308</v>
      </c>
      <c r="D135" t="s">
        <v>223</v>
      </c>
      <c r="E135" t="s">
        <v>218</v>
      </c>
      <c r="F135" t="s">
        <v>285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462</v>
      </c>
      <c r="B136" t="s">
        <v>281</v>
      </c>
      <c r="C136" t="s">
        <v>308</v>
      </c>
      <c r="D136" t="s">
        <v>223</v>
      </c>
      <c r="E136" t="s">
        <v>218</v>
      </c>
      <c r="F136" t="s">
        <v>285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462</v>
      </c>
      <c r="B137" t="s">
        <v>281</v>
      </c>
      <c r="C137" t="s">
        <v>308</v>
      </c>
      <c r="D137" t="s">
        <v>223</v>
      </c>
      <c r="E137" t="s">
        <v>218</v>
      </c>
      <c r="F137" t="s">
        <v>285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462</v>
      </c>
      <c r="B138" t="s">
        <v>281</v>
      </c>
      <c r="C138" t="s">
        <v>308</v>
      </c>
      <c r="D138" t="s">
        <v>224</v>
      </c>
      <c r="E138" t="s">
        <v>218</v>
      </c>
      <c r="F138" t="s">
        <v>285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462</v>
      </c>
      <c r="B139" t="s">
        <v>281</v>
      </c>
      <c r="C139" t="s">
        <v>308</v>
      </c>
      <c r="D139" t="s">
        <v>224</v>
      </c>
      <c r="E139" t="s">
        <v>218</v>
      </c>
      <c r="F139" t="s">
        <v>285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462</v>
      </c>
      <c r="B140" t="s">
        <v>281</v>
      </c>
      <c r="C140" t="s">
        <v>308</v>
      </c>
      <c r="D140" t="s">
        <v>224</v>
      </c>
      <c r="E140" t="s">
        <v>218</v>
      </c>
      <c r="F140" t="s">
        <v>285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462</v>
      </c>
      <c r="B141" t="s">
        <v>281</v>
      </c>
      <c r="C141" t="s">
        <v>308</v>
      </c>
      <c r="D141" t="s">
        <v>224</v>
      </c>
      <c r="E141" t="s">
        <v>218</v>
      </c>
      <c r="F141" t="s">
        <v>285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462</v>
      </c>
      <c r="B142" t="s">
        <v>281</v>
      </c>
      <c r="C142" t="s">
        <v>309</v>
      </c>
      <c r="D142" t="s">
        <v>223</v>
      </c>
      <c r="E142" t="s">
        <v>218</v>
      </c>
      <c r="F142" t="s">
        <v>285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462</v>
      </c>
      <c r="B143" t="s">
        <v>281</v>
      </c>
      <c r="C143" t="s">
        <v>309</v>
      </c>
      <c r="D143" t="s">
        <v>223</v>
      </c>
      <c r="E143" t="s">
        <v>218</v>
      </c>
      <c r="F143" t="s">
        <v>285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462</v>
      </c>
      <c r="B144" t="s">
        <v>281</v>
      </c>
      <c r="C144" t="s">
        <v>309</v>
      </c>
      <c r="D144" t="s">
        <v>223</v>
      </c>
      <c r="E144" t="s">
        <v>218</v>
      </c>
      <c r="F144" t="s">
        <v>285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462</v>
      </c>
      <c r="B145" t="s">
        <v>281</v>
      </c>
      <c r="C145" t="s">
        <v>309</v>
      </c>
      <c r="D145" t="s">
        <v>223</v>
      </c>
      <c r="E145" t="s">
        <v>218</v>
      </c>
      <c r="F145" t="s">
        <v>285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462</v>
      </c>
      <c r="B146" t="s">
        <v>281</v>
      </c>
      <c r="C146" t="s">
        <v>309</v>
      </c>
      <c r="D146" t="s">
        <v>224</v>
      </c>
      <c r="E146" t="s">
        <v>218</v>
      </c>
      <c r="F146" t="s">
        <v>285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462</v>
      </c>
      <c r="B147" t="s">
        <v>281</v>
      </c>
      <c r="C147" t="s">
        <v>309</v>
      </c>
      <c r="D147" t="s">
        <v>224</v>
      </c>
      <c r="E147" t="s">
        <v>218</v>
      </c>
      <c r="F147" t="s">
        <v>285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462</v>
      </c>
      <c r="B148" t="s">
        <v>281</v>
      </c>
      <c r="C148" t="s">
        <v>309</v>
      </c>
      <c r="D148" t="s">
        <v>224</v>
      </c>
      <c r="E148" t="s">
        <v>218</v>
      </c>
      <c r="F148" t="s">
        <v>285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462</v>
      </c>
      <c r="B149" t="s">
        <v>281</v>
      </c>
      <c r="C149" t="s">
        <v>309</v>
      </c>
      <c r="D149" t="s">
        <v>224</v>
      </c>
      <c r="E149" t="s">
        <v>218</v>
      </c>
      <c r="F149" t="s">
        <v>285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462</v>
      </c>
      <c r="B150" t="s">
        <v>281</v>
      </c>
      <c r="C150" t="s">
        <v>310</v>
      </c>
      <c r="D150" t="s">
        <v>223</v>
      </c>
      <c r="E150" t="s">
        <v>218</v>
      </c>
      <c r="F150" t="s">
        <v>285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462</v>
      </c>
      <c r="B151" t="s">
        <v>281</v>
      </c>
      <c r="C151" t="s">
        <v>310</v>
      </c>
      <c r="D151" t="s">
        <v>223</v>
      </c>
      <c r="E151" t="s">
        <v>218</v>
      </c>
      <c r="F151" t="s">
        <v>285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462</v>
      </c>
      <c r="B152" t="s">
        <v>281</v>
      </c>
      <c r="C152" t="s">
        <v>310</v>
      </c>
      <c r="D152" t="s">
        <v>223</v>
      </c>
      <c r="E152" t="s">
        <v>218</v>
      </c>
      <c r="F152" t="s">
        <v>285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462</v>
      </c>
      <c r="B153" t="s">
        <v>281</v>
      </c>
      <c r="C153" t="s">
        <v>310</v>
      </c>
      <c r="D153" t="s">
        <v>223</v>
      </c>
      <c r="E153" t="s">
        <v>218</v>
      </c>
      <c r="F153" t="s">
        <v>285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462</v>
      </c>
      <c r="B154" t="s">
        <v>281</v>
      </c>
      <c r="C154" t="s">
        <v>310</v>
      </c>
      <c r="D154" t="s">
        <v>224</v>
      </c>
      <c r="E154" t="s">
        <v>218</v>
      </c>
      <c r="F154" t="s">
        <v>285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462</v>
      </c>
      <c r="B155" t="s">
        <v>281</v>
      </c>
      <c r="C155" t="s">
        <v>310</v>
      </c>
      <c r="D155" t="s">
        <v>224</v>
      </c>
      <c r="E155" t="s">
        <v>218</v>
      </c>
      <c r="F155" t="s">
        <v>285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462</v>
      </c>
      <c r="B156" t="s">
        <v>281</v>
      </c>
      <c r="C156" t="s">
        <v>310</v>
      </c>
      <c r="D156" t="s">
        <v>224</v>
      </c>
      <c r="E156" t="s">
        <v>218</v>
      </c>
      <c r="F156" t="s">
        <v>285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462</v>
      </c>
      <c r="B157" t="s">
        <v>281</v>
      </c>
      <c r="C157" t="s">
        <v>310</v>
      </c>
      <c r="D157" t="s">
        <v>224</v>
      </c>
      <c r="E157" t="s">
        <v>218</v>
      </c>
      <c r="F157" t="s">
        <v>285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462</v>
      </c>
      <c r="B158" t="s">
        <v>281</v>
      </c>
      <c r="C158" t="s">
        <v>311</v>
      </c>
      <c r="D158" t="s">
        <v>253</v>
      </c>
      <c r="E158" t="s">
        <v>218</v>
      </c>
      <c r="F158" t="s">
        <v>285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462</v>
      </c>
      <c r="B159" t="s">
        <v>281</v>
      </c>
      <c r="C159" t="s">
        <v>311</v>
      </c>
      <c r="D159" t="s">
        <v>253</v>
      </c>
      <c r="E159" t="s">
        <v>218</v>
      </c>
      <c r="F159" t="s">
        <v>285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462</v>
      </c>
      <c r="B160" t="s">
        <v>281</v>
      </c>
      <c r="C160" t="s">
        <v>311</v>
      </c>
      <c r="D160" t="s">
        <v>253</v>
      </c>
      <c r="E160" t="s">
        <v>218</v>
      </c>
      <c r="F160" t="s">
        <v>285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462</v>
      </c>
      <c r="B161" t="s">
        <v>281</v>
      </c>
      <c r="C161" t="s">
        <v>311</v>
      </c>
      <c r="D161" t="s">
        <v>253</v>
      </c>
      <c r="E161" t="s">
        <v>218</v>
      </c>
      <c r="F161" t="s">
        <v>285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462</v>
      </c>
      <c r="B162" t="s">
        <v>281</v>
      </c>
      <c r="C162" t="s">
        <v>311</v>
      </c>
      <c r="D162" t="s">
        <v>254</v>
      </c>
      <c r="E162" t="s">
        <v>218</v>
      </c>
      <c r="F162" t="s">
        <v>285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462</v>
      </c>
      <c r="B163" t="s">
        <v>281</v>
      </c>
      <c r="C163" t="s">
        <v>311</v>
      </c>
      <c r="D163" t="s">
        <v>254</v>
      </c>
      <c r="E163" t="s">
        <v>218</v>
      </c>
      <c r="F163" t="s">
        <v>285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462</v>
      </c>
      <c r="B164" t="s">
        <v>281</v>
      </c>
      <c r="C164" t="s">
        <v>311</v>
      </c>
      <c r="D164" t="s">
        <v>254</v>
      </c>
      <c r="E164" t="s">
        <v>218</v>
      </c>
      <c r="F164" t="s">
        <v>285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462</v>
      </c>
      <c r="B165" t="s">
        <v>281</v>
      </c>
      <c r="C165" t="s">
        <v>311</v>
      </c>
      <c r="D165" t="s">
        <v>254</v>
      </c>
      <c r="E165" t="s">
        <v>218</v>
      </c>
      <c r="F165" t="s">
        <v>285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462</v>
      </c>
      <c r="B166" t="s">
        <v>281</v>
      </c>
      <c r="C166" t="s">
        <v>312</v>
      </c>
      <c r="D166" t="s">
        <v>253</v>
      </c>
      <c r="E166" t="s">
        <v>218</v>
      </c>
      <c r="F166" t="s">
        <v>285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462</v>
      </c>
      <c r="B167" t="s">
        <v>281</v>
      </c>
      <c r="C167" t="s">
        <v>312</v>
      </c>
      <c r="D167" t="s">
        <v>253</v>
      </c>
      <c r="E167" t="s">
        <v>218</v>
      </c>
      <c r="F167" t="s">
        <v>285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462</v>
      </c>
      <c r="B168" t="s">
        <v>281</v>
      </c>
      <c r="C168" t="s">
        <v>312</v>
      </c>
      <c r="D168" t="s">
        <v>253</v>
      </c>
      <c r="E168" t="s">
        <v>218</v>
      </c>
      <c r="F168" t="s">
        <v>285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462</v>
      </c>
      <c r="B169" t="s">
        <v>281</v>
      </c>
      <c r="C169" t="s">
        <v>312</v>
      </c>
      <c r="D169" t="s">
        <v>253</v>
      </c>
      <c r="E169" t="s">
        <v>218</v>
      </c>
      <c r="F169" t="s">
        <v>285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462</v>
      </c>
      <c r="B170" t="s">
        <v>281</v>
      </c>
      <c r="C170" t="s">
        <v>312</v>
      </c>
      <c r="D170" t="s">
        <v>254</v>
      </c>
      <c r="E170" t="s">
        <v>218</v>
      </c>
      <c r="F170" t="s">
        <v>285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462</v>
      </c>
      <c r="B171" t="s">
        <v>281</v>
      </c>
      <c r="C171" t="s">
        <v>312</v>
      </c>
      <c r="D171" t="s">
        <v>254</v>
      </c>
      <c r="E171" t="s">
        <v>218</v>
      </c>
      <c r="F171" t="s">
        <v>285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462</v>
      </c>
      <c r="B172" t="s">
        <v>281</v>
      </c>
      <c r="C172" t="s">
        <v>312</v>
      </c>
      <c r="D172" t="s">
        <v>254</v>
      </c>
      <c r="E172" t="s">
        <v>218</v>
      </c>
      <c r="F172" t="s">
        <v>285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462</v>
      </c>
      <c r="B173" t="s">
        <v>281</v>
      </c>
      <c r="C173" t="s">
        <v>312</v>
      </c>
      <c r="D173" t="s">
        <v>254</v>
      </c>
      <c r="E173" t="s">
        <v>218</v>
      </c>
      <c r="F173" t="s">
        <v>285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462</v>
      </c>
      <c r="B174" t="s">
        <v>281</v>
      </c>
      <c r="C174" t="s">
        <v>313</v>
      </c>
      <c r="D174" t="s">
        <v>253</v>
      </c>
      <c r="E174" t="s">
        <v>218</v>
      </c>
      <c r="F174" t="s">
        <v>285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462</v>
      </c>
      <c r="B175" t="s">
        <v>281</v>
      </c>
      <c r="C175" t="s">
        <v>313</v>
      </c>
      <c r="D175" t="s">
        <v>253</v>
      </c>
      <c r="E175" t="s">
        <v>218</v>
      </c>
      <c r="F175" t="s">
        <v>285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462</v>
      </c>
      <c r="B176" t="s">
        <v>281</v>
      </c>
      <c r="C176" t="s">
        <v>313</v>
      </c>
      <c r="D176" t="s">
        <v>253</v>
      </c>
      <c r="E176" t="s">
        <v>218</v>
      </c>
      <c r="F176" t="s">
        <v>285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462</v>
      </c>
      <c r="B177" t="s">
        <v>281</v>
      </c>
      <c r="C177" t="s">
        <v>313</v>
      </c>
      <c r="D177" t="s">
        <v>253</v>
      </c>
      <c r="E177" t="s">
        <v>218</v>
      </c>
      <c r="F177" t="s">
        <v>285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462</v>
      </c>
      <c r="B178" t="s">
        <v>281</v>
      </c>
      <c r="C178" t="s">
        <v>313</v>
      </c>
      <c r="D178" t="s">
        <v>254</v>
      </c>
      <c r="E178" t="s">
        <v>218</v>
      </c>
      <c r="F178" t="s">
        <v>285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462</v>
      </c>
      <c r="B179" t="s">
        <v>281</v>
      </c>
      <c r="C179" t="s">
        <v>313</v>
      </c>
      <c r="D179" t="s">
        <v>254</v>
      </c>
      <c r="E179" t="s">
        <v>218</v>
      </c>
      <c r="F179" t="s">
        <v>285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462</v>
      </c>
      <c r="B180" t="s">
        <v>281</v>
      </c>
      <c r="C180" t="s">
        <v>313</v>
      </c>
      <c r="D180" t="s">
        <v>254</v>
      </c>
      <c r="E180" t="s">
        <v>218</v>
      </c>
      <c r="F180" t="s">
        <v>285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462</v>
      </c>
      <c r="B181" t="s">
        <v>281</v>
      </c>
      <c r="C181" t="s">
        <v>313</v>
      </c>
      <c r="D181" t="s">
        <v>254</v>
      </c>
      <c r="E181" t="s">
        <v>218</v>
      </c>
      <c r="F181" t="s">
        <v>285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462</v>
      </c>
      <c r="B182" t="s">
        <v>281</v>
      </c>
      <c r="C182" t="s">
        <v>314</v>
      </c>
      <c r="D182" t="s">
        <v>253</v>
      </c>
      <c r="E182" t="s">
        <v>218</v>
      </c>
      <c r="F182" t="s">
        <v>285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462</v>
      </c>
      <c r="B183" t="s">
        <v>281</v>
      </c>
      <c r="C183" t="s">
        <v>314</v>
      </c>
      <c r="D183" t="s">
        <v>253</v>
      </c>
      <c r="E183" t="s">
        <v>218</v>
      </c>
      <c r="F183" t="s">
        <v>285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462</v>
      </c>
      <c r="B184" t="s">
        <v>281</v>
      </c>
      <c r="C184" t="s">
        <v>314</v>
      </c>
      <c r="D184" t="s">
        <v>253</v>
      </c>
      <c r="E184" t="s">
        <v>218</v>
      </c>
      <c r="F184" t="s">
        <v>285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462</v>
      </c>
      <c r="B185" t="s">
        <v>281</v>
      </c>
      <c r="C185" t="s">
        <v>314</v>
      </c>
      <c r="D185" t="s">
        <v>253</v>
      </c>
      <c r="E185" t="s">
        <v>218</v>
      </c>
      <c r="F185" t="s">
        <v>285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462</v>
      </c>
      <c r="B186" t="s">
        <v>281</v>
      </c>
      <c r="C186" t="s">
        <v>314</v>
      </c>
      <c r="D186" t="s">
        <v>254</v>
      </c>
      <c r="E186" t="s">
        <v>218</v>
      </c>
      <c r="F186" t="s">
        <v>285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462</v>
      </c>
      <c r="B187" t="s">
        <v>281</v>
      </c>
      <c r="C187" t="s">
        <v>314</v>
      </c>
      <c r="D187" t="s">
        <v>254</v>
      </c>
      <c r="E187" t="s">
        <v>218</v>
      </c>
      <c r="F187" t="s">
        <v>285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462</v>
      </c>
      <c r="B188" t="s">
        <v>281</v>
      </c>
      <c r="C188" t="s">
        <v>314</v>
      </c>
      <c r="D188" t="s">
        <v>254</v>
      </c>
      <c r="E188" t="s">
        <v>218</v>
      </c>
      <c r="F188" t="s">
        <v>285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462</v>
      </c>
      <c r="B189" t="s">
        <v>281</v>
      </c>
      <c r="C189" t="s">
        <v>314</v>
      </c>
      <c r="D189" t="s">
        <v>254</v>
      </c>
      <c r="E189" t="s">
        <v>218</v>
      </c>
      <c r="F189" t="s">
        <v>285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462</v>
      </c>
      <c r="B190" t="s">
        <v>281</v>
      </c>
      <c r="C190" t="s">
        <v>315</v>
      </c>
      <c r="D190" t="s">
        <v>253</v>
      </c>
      <c r="E190" t="s">
        <v>218</v>
      </c>
      <c r="F190" t="s">
        <v>285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462</v>
      </c>
      <c r="B191" t="s">
        <v>281</v>
      </c>
      <c r="C191" t="s">
        <v>315</v>
      </c>
      <c r="D191" t="s">
        <v>253</v>
      </c>
      <c r="E191" t="s">
        <v>218</v>
      </c>
      <c r="F191" t="s">
        <v>285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462</v>
      </c>
      <c r="B192" t="s">
        <v>281</v>
      </c>
      <c r="C192" t="s">
        <v>315</v>
      </c>
      <c r="D192" t="s">
        <v>253</v>
      </c>
      <c r="E192" t="s">
        <v>218</v>
      </c>
      <c r="F192" t="s">
        <v>285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462</v>
      </c>
      <c r="B193" t="s">
        <v>281</v>
      </c>
      <c r="C193" t="s">
        <v>315</v>
      </c>
      <c r="D193" t="s">
        <v>253</v>
      </c>
      <c r="E193" t="s">
        <v>218</v>
      </c>
      <c r="F193" t="s">
        <v>285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462</v>
      </c>
      <c r="B194" t="s">
        <v>281</v>
      </c>
      <c r="C194" t="s">
        <v>315</v>
      </c>
      <c r="D194" t="s">
        <v>254</v>
      </c>
      <c r="E194" t="s">
        <v>218</v>
      </c>
      <c r="F194" t="s">
        <v>285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462</v>
      </c>
      <c r="B195" t="s">
        <v>281</v>
      </c>
      <c r="C195" t="s">
        <v>315</v>
      </c>
      <c r="D195" t="s">
        <v>254</v>
      </c>
      <c r="E195" t="s">
        <v>218</v>
      </c>
      <c r="F195" t="s">
        <v>285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462</v>
      </c>
      <c r="B196" t="s">
        <v>281</v>
      </c>
      <c r="C196" t="s">
        <v>315</v>
      </c>
      <c r="D196" t="s">
        <v>254</v>
      </c>
      <c r="E196" t="s">
        <v>218</v>
      </c>
      <c r="F196" t="s">
        <v>285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462</v>
      </c>
      <c r="B197" t="s">
        <v>281</v>
      </c>
      <c r="C197" t="s">
        <v>315</v>
      </c>
      <c r="D197" t="s">
        <v>254</v>
      </c>
      <c r="E197" t="s">
        <v>218</v>
      </c>
      <c r="F197" t="s">
        <v>285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266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267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268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266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267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268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324</v>
      </c>
    </row>
    <row r="3" spans="2:20" x14ac:dyDescent="0.2">
      <c r="B3" s="20" t="s">
        <v>316</v>
      </c>
      <c r="M3" s="118" t="s">
        <v>401</v>
      </c>
      <c r="N3"/>
      <c r="O3"/>
      <c r="P3"/>
      <c r="Q3"/>
      <c r="R3"/>
      <c r="S3"/>
      <c r="T3"/>
    </row>
    <row r="4" spans="2:20" ht="15.75" thickBot="1" x14ac:dyDescent="0.25">
      <c r="B4" s="8" t="s">
        <v>317</v>
      </c>
      <c r="C4" s="8" t="s">
        <v>1</v>
      </c>
      <c r="D4" s="8" t="s">
        <v>318</v>
      </c>
      <c r="E4" s="8" t="s">
        <v>319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402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318</v>
      </c>
    </row>
    <row r="5" spans="2:20" customFormat="1" x14ac:dyDescent="0.2">
      <c r="B5" s="98" t="s">
        <v>323</v>
      </c>
      <c r="Q5" t="s">
        <v>461</v>
      </c>
      <c r="R5" t="str">
        <f>Q5</f>
        <v>OUT</v>
      </c>
      <c r="S5" t="s">
        <v>322</v>
      </c>
      <c r="T5" t="s">
        <v>400</v>
      </c>
    </row>
    <row r="6" spans="2:20" x14ac:dyDescent="0.2">
      <c r="B6" s="24" t="s">
        <v>293</v>
      </c>
      <c r="C6" s="24" t="s">
        <v>325</v>
      </c>
      <c r="D6" s="24" t="s">
        <v>322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283</v>
      </c>
      <c r="C7" s="24" t="s">
        <v>325</v>
      </c>
      <c r="D7" s="24" t="s">
        <v>322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294</v>
      </c>
      <c r="C8" s="24" t="s">
        <v>325</v>
      </c>
      <c r="D8" s="24" t="s">
        <v>322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302</v>
      </c>
      <c r="C9" s="24" t="s">
        <v>325</v>
      </c>
      <c r="D9" s="24" t="s">
        <v>322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302</v>
      </c>
      <c r="C10" s="24" t="s">
        <v>325</v>
      </c>
      <c r="D10" s="24" t="s">
        <v>400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295</v>
      </c>
      <c r="C11" s="24" t="s">
        <v>325</v>
      </c>
      <c r="D11" s="24" t="s">
        <v>322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286</v>
      </c>
      <c r="C12" s="24" t="s">
        <v>325</v>
      </c>
      <c r="D12" s="24" t="s">
        <v>322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320</v>
      </c>
      <c r="F13" s="99"/>
      <c r="G13" s="99"/>
      <c r="H13" s="99"/>
      <c r="I13" s="99"/>
    </row>
    <row r="14" spans="2:20" x14ac:dyDescent="0.2">
      <c r="B14" s="24" t="s">
        <v>304</v>
      </c>
      <c r="C14" s="24" t="s">
        <v>325</v>
      </c>
      <c r="D14" s="24" t="s">
        <v>322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304</v>
      </c>
      <c r="C15" s="24" t="s">
        <v>325</v>
      </c>
      <c r="D15" s="24" t="s">
        <v>400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305</v>
      </c>
      <c r="C16" s="24" t="s">
        <v>325</v>
      </c>
      <c r="D16" s="24" t="s">
        <v>322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305</v>
      </c>
      <c r="C17" s="24" t="s">
        <v>325</v>
      </c>
      <c r="D17" s="24" t="s">
        <v>400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321</v>
      </c>
      <c r="F18" s="99"/>
      <c r="G18" s="99"/>
      <c r="H18" s="99"/>
      <c r="I18" s="99"/>
    </row>
    <row r="19" spans="2:10" x14ac:dyDescent="0.2">
      <c r="B19" s="24" t="s">
        <v>303</v>
      </c>
      <c r="C19" s="24" t="s">
        <v>325</v>
      </c>
      <c r="D19" s="24" t="s">
        <v>322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303</v>
      </c>
      <c r="C20" s="24" t="s">
        <v>325</v>
      </c>
      <c r="D20" s="24" t="s">
        <v>400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323</v>
      </c>
      <c r="F21" s="99"/>
      <c r="G21" s="99"/>
      <c r="H21" s="99"/>
      <c r="I21" s="99"/>
    </row>
    <row r="22" spans="2:10" x14ac:dyDescent="0.2">
      <c r="B22" s="24" t="s">
        <v>296</v>
      </c>
      <c r="C22" s="24" t="s">
        <v>325</v>
      </c>
      <c r="D22" s="24" t="s">
        <v>322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287</v>
      </c>
      <c r="C23" s="24" t="s">
        <v>325</v>
      </c>
      <c r="D23" s="24" t="s">
        <v>322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297</v>
      </c>
      <c r="C24" s="24" t="s">
        <v>325</v>
      </c>
      <c r="D24" s="24" t="s">
        <v>322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306</v>
      </c>
      <c r="C25" s="24" t="s">
        <v>325</v>
      </c>
      <c r="D25" s="24" t="s">
        <v>322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306</v>
      </c>
      <c r="C26" s="24" t="s">
        <v>325</v>
      </c>
      <c r="D26" s="24" t="s">
        <v>400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307</v>
      </c>
      <c r="C27" s="24" t="s">
        <v>325</v>
      </c>
      <c r="D27" s="24" t="s">
        <v>322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307</v>
      </c>
      <c r="C28" s="24" t="s">
        <v>325</v>
      </c>
      <c r="D28" s="24" t="s">
        <v>400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298</v>
      </c>
      <c r="C29" s="24" t="s">
        <v>325</v>
      </c>
      <c r="D29" s="24" t="s">
        <v>322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289</v>
      </c>
      <c r="C30" s="24" t="s">
        <v>325</v>
      </c>
      <c r="D30" s="24" t="s">
        <v>322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320</v>
      </c>
      <c r="F31" s="99"/>
      <c r="G31" s="99"/>
      <c r="H31" s="99"/>
      <c r="I31" s="99"/>
    </row>
    <row r="32" spans="2:10" x14ac:dyDescent="0.2">
      <c r="B32" s="24" t="s">
        <v>309</v>
      </c>
      <c r="C32" s="24" t="s">
        <v>325</v>
      </c>
      <c r="D32" s="24" t="s">
        <v>322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309</v>
      </c>
      <c r="C33" s="24" t="s">
        <v>325</v>
      </c>
      <c r="D33" s="24" t="s">
        <v>400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310</v>
      </c>
      <c r="C34" s="24" t="s">
        <v>325</v>
      </c>
      <c r="D34" s="24" t="s">
        <v>322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310</v>
      </c>
      <c r="C35" s="24" t="s">
        <v>325</v>
      </c>
      <c r="D35" s="24" t="s">
        <v>400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321</v>
      </c>
      <c r="F36" s="99"/>
      <c r="G36" s="99"/>
      <c r="H36" s="99"/>
      <c r="I36" s="99"/>
    </row>
    <row r="37" spans="2:10" x14ac:dyDescent="0.2">
      <c r="B37" s="24" t="s">
        <v>308</v>
      </c>
      <c r="C37" s="24" t="s">
        <v>325</v>
      </c>
      <c r="D37" s="24" t="s">
        <v>322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308</v>
      </c>
      <c r="C38" s="24" t="s">
        <v>325</v>
      </c>
      <c r="D38" s="24" t="s">
        <v>400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323</v>
      </c>
      <c r="F39" s="99"/>
      <c r="G39" s="99"/>
      <c r="H39" s="99"/>
      <c r="I39" s="99"/>
    </row>
    <row r="40" spans="2:10" x14ac:dyDescent="0.2">
      <c r="B40" s="24" t="s">
        <v>299</v>
      </c>
      <c r="C40" s="24" t="s">
        <v>325</v>
      </c>
      <c r="D40" s="24" t="s">
        <v>322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290</v>
      </c>
      <c r="C41" s="24" t="s">
        <v>325</v>
      </c>
      <c r="D41" s="24" t="s">
        <v>322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300</v>
      </c>
      <c r="C42" s="24" t="s">
        <v>325</v>
      </c>
      <c r="D42" s="24" t="s">
        <v>322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311</v>
      </c>
      <c r="C43" s="24" t="s">
        <v>325</v>
      </c>
      <c r="D43" s="24" t="s">
        <v>322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311</v>
      </c>
      <c r="C44" s="24" t="s">
        <v>325</v>
      </c>
      <c r="D44" s="24" t="s">
        <v>400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312</v>
      </c>
      <c r="C45" s="24" t="s">
        <v>325</v>
      </c>
      <c r="D45" s="24" t="s">
        <v>322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312</v>
      </c>
      <c r="C46" s="24" t="s">
        <v>325</v>
      </c>
      <c r="D46" s="24" t="s">
        <v>400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301</v>
      </c>
      <c r="C47" s="24" t="s">
        <v>325</v>
      </c>
      <c r="D47" s="24" t="s">
        <v>322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292</v>
      </c>
      <c r="C48" s="24" t="s">
        <v>325</v>
      </c>
      <c r="D48" s="24" t="s">
        <v>322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320</v>
      </c>
      <c r="F49" s="99"/>
      <c r="G49" s="99"/>
      <c r="H49" s="99"/>
      <c r="I49" s="99"/>
    </row>
    <row r="50" spans="2:10" x14ac:dyDescent="0.2">
      <c r="B50" s="24" t="s">
        <v>314</v>
      </c>
      <c r="C50" s="24" t="s">
        <v>325</v>
      </c>
      <c r="D50" s="24" t="s">
        <v>322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314</v>
      </c>
      <c r="C51" s="24" t="s">
        <v>325</v>
      </c>
      <c r="D51" s="24" t="s">
        <v>400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315</v>
      </c>
      <c r="C52" s="24" t="s">
        <v>325</v>
      </c>
      <c r="D52" s="24" t="s">
        <v>322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315</v>
      </c>
      <c r="C53" s="24" t="s">
        <v>325</v>
      </c>
      <c r="D53" s="24" t="s">
        <v>400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321</v>
      </c>
      <c r="F54" s="99"/>
      <c r="G54" s="99"/>
      <c r="H54" s="99"/>
      <c r="I54" s="99"/>
    </row>
    <row r="55" spans="2:10" x14ac:dyDescent="0.2">
      <c r="B55" s="24" t="s">
        <v>313</v>
      </c>
      <c r="C55" s="24" t="s">
        <v>325</v>
      </c>
      <c r="D55" s="24" t="s">
        <v>322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313</v>
      </c>
      <c r="C56" s="24" t="s">
        <v>325</v>
      </c>
      <c r="D56" s="24" t="s">
        <v>400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269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269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266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267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4" t="s">
        <v>260</v>
      </c>
      <c r="Z7" s="154"/>
    </row>
    <row r="8" spans="1:26" ht="15.75" thickBot="1" x14ac:dyDescent="0.25">
      <c r="A8" s="49" t="s">
        <v>268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4" t="s">
        <v>482</v>
      </c>
      <c r="Z12" s="154"/>
    </row>
    <row r="13" spans="1:26" ht="15.75" thickBot="1" x14ac:dyDescent="0.25">
      <c r="D13" s="20" t="s">
        <v>12</v>
      </c>
      <c r="Y13" s="76" t="s">
        <v>479</v>
      </c>
      <c r="Z13" s="83">
        <v>0.95</v>
      </c>
    </row>
    <row r="14" spans="1:26" ht="15.75" thickBot="1" x14ac:dyDescent="0.25">
      <c r="D14" s="20" t="s">
        <v>28</v>
      </c>
      <c r="Y14" s="76" t="s">
        <v>480</v>
      </c>
      <c r="Z14" s="83">
        <v>0.6</v>
      </c>
    </row>
    <row r="15" spans="1:26" ht="15.75" thickBot="1" x14ac:dyDescent="0.25">
      <c r="Y15" s="76" t="s">
        <v>481</v>
      </c>
      <c r="Z15" s="83">
        <v>0.15</v>
      </c>
    </row>
    <row r="16" spans="1:26" ht="23.25" x14ac:dyDescent="0.2">
      <c r="A16" s="5" t="s">
        <v>270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265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264</v>
      </c>
    </row>
    <row r="20" spans="1:26" s="23" customFormat="1" ht="15" x14ac:dyDescent="0.2">
      <c r="A20" s="23" t="s">
        <v>201</v>
      </c>
      <c r="B20" s="23" t="s">
        <v>271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275</v>
      </c>
      <c r="Z20" s="84" t="s">
        <v>263</v>
      </c>
    </row>
    <row r="21" spans="1:26" s="23" customFormat="1" ht="15" x14ac:dyDescent="0.2">
      <c r="A21" s="23" t="s">
        <v>203</v>
      </c>
      <c r="B21" s="23" t="s">
        <v>271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276</v>
      </c>
      <c r="Z21" s="84"/>
    </row>
    <row r="22" spans="1:26" s="23" customFormat="1" ht="15" x14ac:dyDescent="0.2">
      <c r="A22" s="23" t="s">
        <v>200</v>
      </c>
      <c r="B22" s="23" t="s">
        <v>271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277</v>
      </c>
      <c r="Z22" s="84" t="s">
        <v>263</v>
      </c>
    </row>
    <row r="30" spans="1:26" x14ac:dyDescent="0.2">
      <c r="D30" s="106" t="s">
        <v>392</v>
      </c>
    </row>
    <row r="32" spans="1:26" ht="15" x14ac:dyDescent="0.25">
      <c r="D32" s="101" t="s">
        <v>378</v>
      </c>
      <c r="E32" s="100" t="s">
        <v>379</v>
      </c>
      <c r="F32" s="100" t="s">
        <v>379</v>
      </c>
      <c r="G32" s="101" t="s">
        <v>380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381</v>
      </c>
      <c r="F33" s="101" t="s">
        <v>382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383</v>
      </c>
      <c r="E34" s="102" t="s">
        <v>384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385</v>
      </c>
      <c r="E35" s="102" t="s">
        <v>384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386</v>
      </c>
      <c r="E36" s="102" t="s">
        <v>387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388</v>
      </c>
      <c r="E37" s="102" t="s">
        <v>387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389</v>
      </c>
      <c r="E38" s="102" t="s">
        <v>390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391</v>
      </c>
      <c r="E39" s="102" t="s">
        <v>390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393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394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40" zoomScale="70" zoomScaleNormal="70" workbookViewId="0">
      <selection activeCell="D71" sqref="D71:R72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1.7020361028698625E-2</v>
      </c>
      <c r="F6" s="46">
        <f>IF($D6=0,"",MAX($D6*(1-$S$4)^($F$5-$D$5),S6))</f>
        <v>1.3616288822958903E-2</v>
      </c>
      <c r="G6" s="46">
        <f>IF($D6=0,"",MAX($D6*(1-$S$4)^($G$5-$D$5),S6))</f>
        <v>4.4617855215071753E-3</v>
      </c>
      <c r="H6" s="46">
        <f>IF($D6=0,"",MAX($D6*(1-$S$4)^($H$5-$D$5),S6))</f>
        <v>1.4620378796874722E-3</v>
      </c>
      <c r="I6" s="46">
        <f>IF($D6=0,"",MAX($D6*(1-$S$4)^($I$5-$D$5),S6))</f>
        <v>1.6856149120414882E-5</v>
      </c>
      <c r="J6" s="46">
        <f>IF($D6=0,"",MAX($D6*(1-$S$4)^($J$5-$D$5),S6))</f>
        <v>1.9433816805786151E-7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3.5937913943832758E-6</v>
      </c>
      <c r="F7" s="46">
        <f t="shared" ref="F7:F18" si="1">IF($D7=0,"",MAX($D7*(1-$S$4)^($F$5-$D$5),S7))</f>
        <v>2.8750331155066209E-6</v>
      </c>
      <c r="G7" s="46">
        <f t="shared" ref="G7:G18" si="2">IF($D7=0,"",MAX($D7*(1-$S$4)^($G$5-$D$5),S7))</f>
        <v>9.4209085128921009E-7</v>
      </c>
      <c r="H7" s="46">
        <f t="shared" ref="H7:H18" si="3">IF($D7=0,"",MAX($D7*(1-$S$4)^($H$5-$D$5),S7))</f>
        <v>3.0870433015044855E-7</v>
      </c>
      <c r="I7" s="46">
        <f t="shared" ref="I7:I18" si="4">IF($D7=0,"",MAX($D7*(1-$S$4)^($I$5-$D$5),S7))</f>
        <v>3.5591186079570473E-9</v>
      </c>
      <c r="J7" s="46">
        <f t="shared" ref="J7:J18" si="5">IF($D7=0,"",MAX($D7*(1-$S$4)^($J$5-$D$5),S7))</f>
        <v>4.1033843805600751E-11</v>
      </c>
      <c r="K7" s="23"/>
      <c r="L7" s="47">
        <f t="shared" ref="L7:L18" si="6">IF($D7=0,"",MIN($D7*(1+$S$4)^($L$5-$D$5),T7))</f>
        <v>5.3906870915749132E-6</v>
      </c>
      <c r="M7" s="47">
        <f t="shared" ref="M7:M18" si="7">IF($D7=0,"",MIN($D7*(1+$S$4)^($M$5-$D$5),T7))</f>
        <v>6.4688245098898959E-6</v>
      </c>
      <c r="N7" s="47">
        <f t="shared" ref="N7:N18" si="8">IF($D7=0,"",MIN($D7*(1+$S$4)^($N$5-$D$5),T7))</f>
        <v>1.6096505404449224E-5</v>
      </c>
      <c r="O7" s="47">
        <f t="shared" ref="O7:O18" si="9">IF($D7=0,"",MIN($D7*(1+$S$4)^($O$5-$D$5),T7))</f>
        <v>4.0053256327999087E-5</v>
      </c>
      <c r="P7" s="47">
        <f t="shared" ref="P7:P18" si="10">IF($D7=0,"",MIN($D7*(1+$S$4)^($P$5-$D$5),T7))</f>
        <v>1.5355457167752649E-3</v>
      </c>
      <c r="Q7" s="47">
        <f t="shared" ref="Q7:Q18" si="11">IF($D7=0,"",MIN($D7*(1+$S$4)^($Q$5-$D$5),T7))</f>
        <v>5.8869137355470905E-2</v>
      </c>
      <c r="S7" s="81">
        <v>0</v>
      </c>
      <c r="T7" s="81">
        <v>0.9</v>
      </c>
      <c r="Y7" s="154" t="s">
        <v>260</v>
      </c>
      <c r="Z7" s="154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2.5780426071615973E-9</v>
      </c>
      <c r="F8" s="46">
        <f t="shared" si="1"/>
        <v>2.0624340857292782E-9</v>
      </c>
      <c r="G8" s="46">
        <f t="shared" si="2"/>
        <v>6.7581840121177023E-10</v>
      </c>
      <c r="H8" s="46">
        <f t="shared" si="3"/>
        <v>2.21452173709073E-10</v>
      </c>
      <c r="I8" s="46">
        <f t="shared" si="4"/>
        <v>2.5531697331112183E-12</v>
      </c>
      <c r="J8" s="46">
        <f t="shared" si="5"/>
        <v>2.9436042902152544E-14</v>
      </c>
      <c r="K8" s="23"/>
      <c r="L8" s="47">
        <f t="shared" si="6"/>
        <v>3.8670639107423958E-9</v>
      </c>
      <c r="M8" s="47">
        <f t="shared" si="7"/>
        <v>4.6404766928908743E-9</v>
      </c>
      <c r="N8" s="47">
        <f t="shared" si="8"/>
        <v>1.1546990964454221E-8</v>
      </c>
      <c r="O8" s="47">
        <f t="shared" si="9"/>
        <v>2.8732608556670722E-8</v>
      </c>
      <c r="P8" s="47">
        <f t="shared" si="10"/>
        <v>1.1015392516321815E-6</v>
      </c>
      <c r="Q8" s="47">
        <f t="shared" si="11"/>
        <v>4.2230371130179879E-5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1.1779018980272046E-2</v>
      </c>
      <c r="F9" s="46">
        <f t="shared" si="1"/>
        <v>9.4232151842176381E-3</v>
      </c>
      <c r="G9" s="46">
        <f t="shared" si="2"/>
        <v>3.0877991515644377E-3</v>
      </c>
      <c r="H9" s="46">
        <f t="shared" si="3"/>
        <v>1.0118100259846356E-3</v>
      </c>
      <c r="I9" s="46">
        <f t="shared" si="4"/>
        <v>1.1665375375345014E-5</v>
      </c>
      <c r="J9" s="46">
        <f t="shared" si="5"/>
        <v>1.3449262129546467E-7</v>
      </c>
      <c r="K9" s="23"/>
      <c r="L9" s="47">
        <f t="shared" si="6"/>
        <v>1.7668528470408069E-2</v>
      </c>
      <c r="M9" s="47">
        <f t="shared" si="7"/>
        <v>2.1202234164489683E-2</v>
      </c>
      <c r="N9" s="47">
        <f t="shared" si="8"/>
        <v>5.2757943316182963E-2</v>
      </c>
      <c r="O9" s="47">
        <f t="shared" si="9"/>
        <v>0.13127864551252438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9.8299961893016805E-2</v>
      </c>
      <c r="F10" s="46">
        <f t="shared" si="1"/>
        <v>7.8639969514413446E-2</v>
      </c>
      <c r="G10" s="46">
        <f t="shared" si="2"/>
        <v>2.5768745210483016E-2</v>
      </c>
      <c r="H10" s="46">
        <f t="shared" si="3"/>
        <v>8.4439024305710802E-3</v>
      </c>
      <c r="I10" s="46">
        <f t="shared" si="4"/>
        <v>9.7351566950074422E-5</v>
      </c>
      <c r="J10" s="46">
        <f t="shared" si="5"/>
        <v>1.1223871504391426E-6</v>
      </c>
      <c r="K10" s="23"/>
      <c r="L10" s="47">
        <f t="shared" si="6"/>
        <v>0.1474499428395252</v>
      </c>
      <c r="M10" s="47">
        <f t="shared" si="7"/>
        <v>0.17693993140743022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0.44891592308009853</v>
      </c>
      <c r="F11" s="46">
        <f t="shared" si="1"/>
        <v>0.35913273846407889</v>
      </c>
      <c r="G11" s="46">
        <f t="shared" si="2"/>
        <v>0.11768061573990944</v>
      </c>
      <c r="H11" s="46">
        <f t="shared" si="3"/>
        <v>3.8561584165653549E-2</v>
      </c>
      <c r="I11" s="46">
        <f t="shared" si="4"/>
        <v>4.4458479636288946E-4</v>
      </c>
      <c r="J11" s="46">
        <f t="shared" si="5"/>
        <v>5.1257137234803242E-6</v>
      </c>
      <c r="K11" s="23"/>
      <c r="L11" s="47">
        <f t="shared" si="6"/>
        <v>0.6733738846201478</v>
      </c>
      <c r="M11" s="47">
        <f t="shared" si="7"/>
        <v>0.80804866154417732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3.9246420174633229E-2</v>
      </c>
      <c r="F12" s="46">
        <f t="shared" si="1"/>
        <v>3.1397136139706586E-2</v>
      </c>
      <c r="G12" s="46">
        <f t="shared" si="2"/>
        <v>1.028821357025906E-2</v>
      </c>
      <c r="H12" s="46">
        <f t="shared" si="3"/>
        <v>3.3712418227024908E-3</v>
      </c>
      <c r="I12" s="46">
        <f t="shared" si="4"/>
        <v>3.8867771946236933E-5</v>
      </c>
      <c r="J12" s="46">
        <f t="shared" si="5"/>
        <v>4.4811490112971378E-7</v>
      </c>
      <c r="K12" s="23"/>
      <c r="L12" s="47">
        <f t="shared" si="6"/>
        <v>5.8869630261949829E-2</v>
      </c>
      <c r="M12" s="47">
        <f t="shared" si="7"/>
        <v>7.06435563143398E-2</v>
      </c>
      <c r="N12" s="47">
        <f t="shared" si="8"/>
        <v>0.175783774048098</v>
      </c>
      <c r="O12" s="47">
        <f t="shared" si="9"/>
        <v>0.43740628063936315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0.17438901734722073</v>
      </c>
      <c r="F13" s="46">
        <f t="shared" si="1"/>
        <v>0.1395112138777766</v>
      </c>
      <c r="G13" s="46">
        <f t="shared" si="2"/>
        <v>4.5715034563469863E-2</v>
      </c>
      <c r="H13" s="46">
        <f t="shared" si="3"/>
        <v>1.4979902525757814E-2</v>
      </c>
      <c r="I13" s="46">
        <f t="shared" si="4"/>
        <v>1.7270651758860642E-4</v>
      </c>
      <c r="J13" s="46">
        <f t="shared" si="5"/>
        <v>1.9911705811366544E-6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6">
        <f>(RSDCK_share!S34*D13*2+RSDCK_share!S35*RSDCK_share!Z13)/SUM(RSDCK_share!S34:S35)</f>
        <v>0.87876122315992222</v>
      </c>
      <c r="Y13" s="154" t="s">
        <v>396</v>
      </c>
      <c r="Z13" s="154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6.3479000462240854E-3</v>
      </c>
      <c r="F14" s="46">
        <f t="shared" si="1"/>
        <v>5.0783200369792694E-3</v>
      </c>
      <c r="G14" s="46">
        <f t="shared" si="2"/>
        <v>1.6640639097173678E-3</v>
      </c>
      <c r="H14" s="46">
        <f t="shared" si="3"/>
        <v>5.4528046193618742E-4</v>
      </c>
      <c r="I14" s="46">
        <f t="shared" si="4"/>
        <v>6.2866557060818703E-6</v>
      </c>
      <c r="J14" s="46">
        <f t="shared" si="5"/>
        <v>7.2480205556011472E-8</v>
      </c>
      <c r="K14" s="23"/>
      <c r="L14" s="47">
        <f t="shared" si="6"/>
        <v>9.5218500693361272E-3</v>
      </c>
      <c r="M14" s="47">
        <f t="shared" si="7"/>
        <v>1.1426220083203353E-2</v>
      </c>
      <c r="N14" s="47">
        <f t="shared" si="8"/>
        <v>2.8432091957436564E-2</v>
      </c>
      <c r="O14" s="47">
        <f t="shared" si="9"/>
        <v>7.0748143059528548E-2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395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8.1548493591956251E-3</v>
      </c>
      <c r="F15" s="46">
        <f t="shared" si="1"/>
        <v>6.5238794873565013E-3</v>
      </c>
      <c r="G15" s="46">
        <f t="shared" si="2"/>
        <v>2.1377448304169796E-3</v>
      </c>
      <c r="H15" s="46">
        <f t="shared" si="3"/>
        <v>7.0049622603103633E-4</v>
      </c>
      <c r="I15" s="46">
        <f t="shared" si="4"/>
        <v>8.0761716288712207E-6</v>
      </c>
      <c r="J15" s="46">
        <f t="shared" si="5"/>
        <v>9.3111919458213581E-8</v>
      </c>
      <c r="K15" s="23"/>
      <c r="L15" s="47">
        <f t="shared" si="6"/>
        <v>1.2232274038793437E-2</v>
      </c>
      <c r="M15" s="47">
        <f t="shared" si="7"/>
        <v>1.4678728846552124E-2</v>
      </c>
      <c r="N15" s="47">
        <f t="shared" si="8"/>
        <v>3.6525374563452576E-2</v>
      </c>
      <c r="O15" s="47">
        <f t="shared" si="9"/>
        <v>9.0886820033730303E-2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1.3893144917980242E-3</v>
      </c>
      <c r="F16" s="46">
        <f t="shared" si="1"/>
        <v>1.1114515934384193E-3</v>
      </c>
      <c r="G16" s="46">
        <f t="shared" si="2"/>
        <v>3.6420045813790149E-4</v>
      </c>
      <c r="H16" s="46">
        <f t="shared" si="3"/>
        <v>1.1934120612262763E-4</v>
      </c>
      <c r="I16" s="46">
        <f t="shared" si="4"/>
        <v>1.3759104292449599E-6</v>
      </c>
      <c r="J16" s="46">
        <f t="shared" si="5"/>
        <v>1.5863167222893555E-8</v>
      </c>
      <c r="K16" s="23"/>
      <c r="L16" s="47">
        <f t="shared" si="6"/>
        <v>2.0839717376970358E-3</v>
      </c>
      <c r="M16" s="47">
        <v>0.35</v>
      </c>
      <c r="N16" s="47">
        <f t="shared" si="8"/>
        <v>6.2227062652155454E-3</v>
      </c>
      <c r="O16" s="47">
        <f t="shared" si="9"/>
        <v>1.5484084453861145E-2</v>
      </c>
      <c r="P16" s="47">
        <f t="shared" si="10"/>
        <v>0.59362263498890733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2.6084865886010708E-3</v>
      </c>
      <c r="F17" s="46">
        <f t="shared" si="1"/>
        <v>2.0867892708808567E-3</v>
      </c>
      <c r="G17" s="46">
        <f t="shared" si="2"/>
        <v>6.8379910828223953E-4</v>
      </c>
      <c r="H17" s="46">
        <f t="shared" si="3"/>
        <v>2.2406729180192439E-4</v>
      </c>
      <c r="I17" s="46">
        <f t="shared" si="4"/>
        <v>2.5833199919745666E-6</v>
      </c>
      <c r="J17" s="46">
        <f t="shared" si="5"/>
        <v>2.9783651720282717E-8</v>
      </c>
      <c r="K17" s="23"/>
      <c r="L17" s="47">
        <f t="shared" si="6"/>
        <v>3.9127298829016053E-3</v>
      </c>
      <c r="M17" s="47">
        <f t="shared" si="7"/>
        <v>4.6952758594819262E-3</v>
      </c>
      <c r="N17" s="47">
        <f t="shared" si="8"/>
        <v>1.1683348826666067E-2</v>
      </c>
      <c r="O17" s="47">
        <f t="shared" si="9"/>
        <v>2.9071910552369705E-2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6.1790405940285076E-4</v>
      </c>
      <c r="F21" s="46">
        <f>IF($D21=0,"",MAX($D21*(1-$S$4)^($F$5-$D$5),S21))</f>
        <v>4.9432324752228063E-4</v>
      </c>
      <c r="G21" s="46">
        <f>IF($D21=0,"",MAX($D21*(1-$S$4)^($G$5-$D$5),S21))</f>
        <v>1.6197984174810102E-4</v>
      </c>
      <c r="H21" s="46">
        <f>IF($D21=0,"",MAX($D21*(1-$S$4)^($H$5-$D$5),S21))</f>
        <v>5.3077554544017775E-5</v>
      </c>
      <c r="I21" s="46">
        <f>IF($D21=0,"",MAX($D21*(1-$S$4)^($I$5-$D$5),S21))</f>
        <v>6.1194254045741088E-7</v>
      </c>
      <c r="J21" s="46">
        <f>IF($D21=0,"",MAX($D21*(1-$S$4)^($J$5-$D$5),S21))</f>
        <v>7.0552171447709611E-9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6.5660904779310143E-6</v>
      </c>
      <c r="F22" s="46">
        <f t="shared" ref="F22:F33" si="13">IF($D22=0,"",MAX($D22*(1-$S$4)^($F$5-$D$5),S22))</f>
        <v>5.252872382344812E-6</v>
      </c>
      <c r="G22" s="46">
        <f t="shared" ref="G22:G33" si="14">IF($D22=0,"",MAX($D22*(1-$S$4)^($G$5-$D$5),S22))</f>
        <v>1.721261222246749E-6</v>
      </c>
      <c r="H22" s="46">
        <f t="shared" ref="H22:H33" si="15">IF($D22=0,"",MAX($D22*(1-$S$4)^($H$5-$D$5),S22))</f>
        <v>5.640228773058151E-7</v>
      </c>
      <c r="I22" s="46">
        <f t="shared" ref="I22:I33" si="16">IF($D22=0,"",MAX($D22*(1-$S$4)^($I$5-$D$5),S22))</f>
        <v>6.5027410433610473E-9</v>
      </c>
      <c r="J22" s="46">
        <f t="shared" ref="J22:J33" si="17">IF($D22=0,"",MAX($D22*(1-$S$4)^($J$5-$D$5),S22))</f>
        <v>7.4971499877805339E-11</v>
      </c>
      <c r="K22" s="23"/>
      <c r="L22" s="47">
        <f t="shared" ref="L22:L33" si="18">IF($D22=0,"",MIN($D22*(1+$S$4)^($L$5-$D$5),T22))</f>
        <v>9.8491357168965207E-6</v>
      </c>
      <c r="M22" s="47">
        <f t="shared" ref="M22:M32" si="19">IF($D22=0,"",MIN($D22*(1+$S$4)^($M$5-$D$5),T22))</f>
        <v>1.1818962860275825E-5</v>
      </c>
      <c r="N22" s="47">
        <f t="shared" ref="N22:N33" si="20">IF($D22=0,"",MIN($D22*(1+$S$4)^($N$5-$D$5),T22))</f>
        <v>2.9409361664481538E-5</v>
      </c>
      <c r="O22" s="47">
        <f t="shared" ref="O22:O33" si="21">IF($D22=0,"",MIN($D22*(1+$S$4)^($O$5-$D$5),T22))</f>
        <v>7.3179902816962694E-5</v>
      </c>
      <c r="P22" s="47">
        <f t="shared" ref="P22:P33" si="22">IF($D22=0,"",MIN($D22*(1+$S$4)^($P$5-$D$5),T22))</f>
        <v>2.8055418367086567E-3</v>
      </c>
      <c r="Q22" s="47">
        <f t="shared" ref="Q22:Q32" si="23">IF($D22=0,"",MIN($D22*(1+$S$4)^($Q$5-$D$5),T22))</f>
        <v>0.10755774050711253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5.9331511151826949E-6</v>
      </c>
      <c r="F23" s="46">
        <f t="shared" si="13"/>
        <v>4.7465208921461566E-6</v>
      </c>
      <c r="G23" s="46">
        <f t="shared" si="14"/>
        <v>1.5553399659384534E-6</v>
      </c>
      <c r="H23" s="46">
        <f t="shared" si="15"/>
        <v>5.0965380003871278E-7</v>
      </c>
      <c r="I23" s="46">
        <f t="shared" si="16"/>
        <v>5.8759082596923107E-9</v>
      </c>
      <c r="J23" s="46">
        <f t="shared" si="17"/>
        <v>6.774460991696274E-11</v>
      </c>
      <c r="K23" s="23"/>
      <c r="L23" s="47">
        <f t="shared" si="18"/>
        <v>8.8997266727740414E-6</v>
      </c>
      <c r="M23" s="47">
        <f t="shared" si="19"/>
        <v>1.067967200732885E-5</v>
      </c>
      <c r="N23" s="47">
        <f t="shared" si="20"/>
        <v>2.6574441449276521E-5</v>
      </c>
      <c r="O23" s="47">
        <f t="shared" si="21"/>
        <v>6.6125714147063745E-5</v>
      </c>
      <c r="P23" s="47">
        <f t="shared" si="22"/>
        <v>2.5351011736903088E-3</v>
      </c>
      <c r="Q23" s="47">
        <f t="shared" si="23"/>
        <v>9.7189694565005397E-2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5.0239712729403842E-3</v>
      </c>
      <c r="F24" s="46">
        <f t="shared" si="13"/>
        <v>4.019177018352308E-3</v>
      </c>
      <c r="G24" s="46">
        <f t="shared" si="14"/>
        <v>1.317003925373685E-3</v>
      </c>
      <c r="H24" s="46">
        <f t="shared" si="15"/>
        <v>4.3155584626644941E-4</v>
      </c>
      <c r="I24" s="46">
        <f t="shared" si="16"/>
        <v>4.9755001559939702E-6</v>
      </c>
      <c r="J24" s="46">
        <f t="shared" si="17"/>
        <v>5.7363611260201833E-8</v>
      </c>
      <c r="K24" s="23"/>
      <c r="L24" s="47">
        <f t="shared" si="18"/>
        <v>7.5359569094105763E-3</v>
      </c>
      <c r="M24" s="47">
        <f t="shared" si="19"/>
        <v>9.0431482912926905E-3</v>
      </c>
      <c r="N24" s="47">
        <f t="shared" si="20"/>
        <v>2.2502246756189427E-2</v>
      </c>
      <c r="O24" s="47">
        <f t="shared" si="21"/>
        <v>5.5992790648361268E-2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6.1348423023808142E-2</v>
      </c>
      <c r="F25" s="46">
        <f t="shared" si="13"/>
        <v>4.9078738419046523E-2</v>
      </c>
      <c r="G25" s="46">
        <f t="shared" si="14"/>
        <v>1.6082121005153174E-2</v>
      </c>
      <c r="H25" s="46">
        <f t="shared" si="15"/>
        <v>5.2697894109685955E-3</v>
      </c>
      <c r="I25" s="46">
        <f t="shared" si="16"/>
        <v>6.0756535366551552E-5</v>
      </c>
      <c r="J25" s="46">
        <f t="shared" si="17"/>
        <v>7.0047516169503893E-7</v>
      </c>
      <c r="K25" s="23"/>
      <c r="L25" s="47">
        <f t="shared" si="18"/>
        <v>9.2022634535712203E-2</v>
      </c>
      <c r="M25" s="47">
        <f t="shared" si="19"/>
        <v>0.11042716144285465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0.62913675788036616</v>
      </c>
      <c r="F26" s="46">
        <f t="shared" si="13"/>
        <v>0.50330940630429299</v>
      </c>
      <c r="G26" s="46">
        <f t="shared" si="14"/>
        <v>0.16492442625779083</v>
      </c>
      <c r="H26" s="46">
        <f t="shared" si="15"/>
        <v>5.4042435996152931E-2</v>
      </c>
      <c r="I26" s="46">
        <f t="shared" si="16"/>
        <v>6.2306686621303991E-4</v>
      </c>
      <c r="J26" s="46">
        <f t="shared" si="17"/>
        <v>7.183471888650127E-6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8.8673691442868723E-3</v>
      </c>
      <c r="F27" s="46">
        <f t="shared" si="13"/>
        <v>7.0938953154294987E-3</v>
      </c>
      <c r="G27" s="46">
        <f t="shared" si="14"/>
        <v>2.3245276169599391E-3</v>
      </c>
      <c r="H27" s="46">
        <f t="shared" si="15"/>
        <v>7.617012095254334E-4</v>
      </c>
      <c r="I27" s="46">
        <f t="shared" si="16"/>
        <v>8.7818170454691972E-6</v>
      </c>
      <c r="J27" s="46">
        <f t="shared" si="17"/>
        <v>1.0124745721244425E-7</v>
      </c>
      <c r="K27" s="23"/>
      <c r="L27" s="47">
        <f t="shared" si="18"/>
        <v>1.3301053716430306E-2</v>
      </c>
      <c r="M27" s="47">
        <f t="shared" si="19"/>
        <v>1.5961264459716368E-2</v>
      </c>
      <c r="N27" s="47">
        <f t="shared" si="20"/>
        <v>3.9716733580401432E-2</v>
      </c>
      <c r="O27" s="47">
        <f t="shared" si="21"/>
        <v>9.8827942502784469E-2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6">
        <f>(RSDCK_share!S34*D28*2+RSDCK_share!S35*RSDCK_share!Z13)/SUM(RSDCK_share!S34:S35)</f>
        <v>0.84922465518079626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5.9818826534811093E-4</v>
      </c>
      <c r="F29" s="46">
        <f t="shared" si="13"/>
        <v>4.7855061227848876E-4</v>
      </c>
      <c r="G29" s="46">
        <f t="shared" si="14"/>
        <v>1.5681146463141529E-4</v>
      </c>
      <c r="H29" s="46">
        <f t="shared" si="15"/>
        <v>5.1383980730422199E-5</v>
      </c>
      <c r="I29" s="46">
        <f t="shared" si="16"/>
        <v>5.9241696376407714E-7</v>
      </c>
      <c r="J29" s="46">
        <f t="shared" si="17"/>
        <v>6.8301025721750134E-9</v>
      </c>
      <c r="K29" s="23"/>
      <c r="L29" s="47">
        <f t="shared" si="18"/>
        <v>8.9728239802216623E-4</v>
      </c>
      <c r="M29" s="47">
        <f t="shared" si="19"/>
        <v>1.0767388776265995E-3</v>
      </c>
      <c r="N29" s="47">
        <f t="shared" si="20"/>
        <v>2.6792708839758197E-3</v>
      </c>
      <c r="O29" s="47">
        <f t="shared" si="21"/>
        <v>6.6668833260147111E-3</v>
      </c>
      <c r="P29" s="47">
        <f t="shared" si="22"/>
        <v>0.25559230569590341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7.6938132518441713E-4</v>
      </c>
      <c r="F30" s="46">
        <f t="shared" si="13"/>
        <v>6.1550506014753379E-4</v>
      </c>
      <c r="G30" s="46">
        <f t="shared" si="14"/>
        <v>2.0168869810914398E-4</v>
      </c>
      <c r="H30" s="46">
        <f t="shared" si="15"/>
        <v>6.6089352596404341E-5</v>
      </c>
      <c r="I30" s="46">
        <f t="shared" si="16"/>
        <v>7.6195835833939075E-7</v>
      </c>
      <c r="J30" s="46">
        <f t="shared" si="17"/>
        <v>8.7847817694441555E-9</v>
      </c>
      <c r="K30" s="23"/>
      <c r="L30" s="47">
        <f t="shared" si="18"/>
        <v>1.1540719877766255E-3</v>
      </c>
      <c r="M30" s="47">
        <f t="shared" si="19"/>
        <v>1.3848863853319507E-3</v>
      </c>
      <c r="N30" s="47">
        <f t="shared" si="20"/>
        <v>3.4460404903491992E-3</v>
      </c>
      <c r="O30" s="47">
        <f t="shared" si="21"/>
        <v>8.5748514729457187E-3</v>
      </c>
      <c r="P30" s="47">
        <f t="shared" si="22"/>
        <v>0.32873922518158577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4.4707393179633593E-4</v>
      </c>
      <c r="F31" s="46">
        <f t="shared" si="13"/>
        <v>3.5765914543706883E-4</v>
      </c>
      <c r="G31" s="46">
        <f t="shared" si="14"/>
        <v>1.1719774877681877E-4</v>
      </c>
      <c r="H31" s="46">
        <f t="shared" si="15"/>
        <v>3.8403358319187999E-5</v>
      </c>
      <c r="I31" s="46">
        <f t="shared" si="16"/>
        <v>4.4276057655314195E-7</v>
      </c>
      <c r="J31" s="46">
        <f t="shared" si="17"/>
        <v>5.1046819010024465E-9</v>
      </c>
      <c r="K31" s="23"/>
      <c r="L31" s="47">
        <f t="shared" si="18"/>
        <v>6.7061089769450389E-4</v>
      </c>
      <c r="M31" s="47">
        <f t="shared" si="19"/>
        <v>8.0473307723340464E-4</v>
      </c>
      <c r="N31" s="47">
        <f t="shared" si="20"/>
        <v>2.0024334107414253E-3</v>
      </c>
      <c r="O31" s="47">
        <f t="shared" si="21"/>
        <v>4.9826951046161028E-3</v>
      </c>
      <c r="P31" s="47">
        <f t="shared" si="22"/>
        <v>0.19102457146641091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6.0719118605767099E-4</v>
      </c>
      <c r="F32" s="46">
        <f t="shared" si="13"/>
        <v>4.8575294884613691E-4</v>
      </c>
      <c r="G32" s="46">
        <f t="shared" si="14"/>
        <v>1.5917152627790222E-4</v>
      </c>
      <c r="H32" s="46">
        <f t="shared" si="15"/>
        <v>5.2157325730743033E-5</v>
      </c>
      <c r="I32" s="46">
        <f t="shared" si="16"/>
        <v>6.0133302457757801E-7</v>
      </c>
      <c r="J32" s="46">
        <f t="shared" si="17"/>
        <v>6.932897754657689E-9</v>
      </c>
      <c r="K32" s="23"/>
      <c r="L32" s="47">
        <f t="shared" si="18"/>
        <v>9.1078677908650648E-4</v>
      </c>
      <c r="M32" s="47">
        <f t="shared" si="19"/>
        <v>1.0929441349038077E-3</v>
      </c>
      <c r="N32" s="47">
        <f t="shared" si="20"/>
        <v>2.7195947497638427E-3</v>
      </c>
      <c r="O32" s="47">
        <f t="shared" si="21"/>
        <v>6.767222007732364E-3</v>
      </c>
      <c r="P32" s="47">
        <f t="shared" si="22"/>
        <v>0.25943904993254402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4.2007208695415748E-3</v>
      </c>
      <c r="F33" s="46">
        <f t="shared" si="13"/>
        <v>3.3605766956332603E-3</v>
      </c>
      <c r="G33" s="46">
        <f t="shared" si="14"/>
        <v>1.1011937716251072E-3</v>
      </c>
      <c r="H33" s="46">
        <f t="shared" si="15"/>
        <v>3.6083917508611537E-4</v>
      </c>
      <c r="I33" s="46">
        <f t="shared" si="16"/>
        <v>4.160192446613785E-6</v>
      </c>
      <c r="J33" s="46">
        <f t="shared" si="17"/>
        <v>4.796375335004016E-8</v>
      </c>
      <c r="K33" s="23"/>
      <c r="L33" s="47">
        <f t="shared" si="18"/>
        <v>6.3010813043123609E-3</v>
      </c>
      <c r="M33" s="47">
        <f>IF($D33=0,"",MIN($D33*(1+$S$4)^($M$5-$D$5),T33))</f>
        <v>7.5612975651748338E-3</v>
      </c>
      <c r="N33" s="47">
        <f t="shared" si="20"/>
        <v>1.881492795737584E-2</v>
      </c>
      <c r="O33" s="47">
        <f t="shared" si="21"/>
        <v>4.6817561534897446E-2</v>
      </c>
      <c r="P33" s="47">
        <f t="shared" si="22"/>
        <v>0.25</v>
      </c>
      <c r="Q33" s="47">
        <f>IF($D33=0,"",MIN($D33*(1+$S$4)^($Q$5-$D$5),T33))</f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279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264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-1.7020361028698625E-2</v>
      </c>
      <c r="K46" s="32">
        <f t="shared" si="26"/>
        <v>-1.3616288822958903E-2</v>
      </c>
      <c r="L46" s="32">
        <f t="shared" si="26"/>
        <v>-4.4617855215071753E-3</v>
      </c>
      <c r="M46" s="32">
        <f t="shared" si="26"/>
        <v>-1.4620378796874722E-3</v>
      </c>
      <c r="N46" s="32">
        <f t="shared" si="26"/>
        <v>-1.6856149120414882E-5</v>
      </c>
      <c r="O46" s="32">
        <f t="shared" si="26"/>
        <v>-1.9433816805786151E-7</v>
      </c>
      <c r="P46" s="24">
        <v>0</v>
      </c>
      <c r="Q46" s="24">
        <v>5</v>
      </c>
      <c r="R46" s="23" t="s">
        <v>148</v>
      </c>
      <c r="Y46" s="84" t="s">
        <v>263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-3.5937913943832758E-6</v>
      </c>
      <c r="K47" s="32">
        <f t="shared" si="26"/>
        <v>-2.8750331155066209E-6</v>
      </c>
      <c r="L47" s="32">
        <f t="shared" si="26"/>
        <v>-9.4209085128921009E-7</v>
      </c>
      <c r="M47" s="32">
        <f t="shared" si="26"/>
        <v>-3.0870433015044855E-7</v>
      </c>
      <c r="N47" s="32">
        <f t="shared" si="26"/>
        <v>-3.5591186079570473E-9</v>
      </c>
      <c r="O47" s="32">
        <f t="shared" si="26"/>
        <v>-4.1033843805600751E-11</v>
      </c>
      <c r="P47" s="95">
        <v>0</v>
      </c>
      <c r="Q47" s="95">
        <v>5</v>
      </c>
      <c r="R47" s="94" t="s">
        <v>149</v>
      </c>
      <c r="Y47" s="84" t="s">
        <v>263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-2.5780426071615973E-9</v>
      </c>
      <c r="K48" s="32">
        <f t="shared" si="26"/>
        <v>-2.0624340857292782E-9</v>
      </c>
      <c r="L48" s="32">
        <f t="shared" si="26"/>
        <v>-6.7581840121177023E-10</v>
      </c>
      <c r="M48" s="32">
        <f t="shared" si="26"/>
        <v>-2.21452173709073E-10</v>
      </c>
      <c r="N48" s="32">
        <f t="shared" si="26"/>
        <v>-2.5531697331112183E-12</v>
      </c>
      <c r="O48" s="32">
        <f t="shared" si="26"/>
        <v>-2.9436042902152544E-14</v>
      </c>
      <c r="P48" s="95">
        <v>0</v>
      </c>
      <c r="Q48" s="95">
        <v>5</v>
      </c>
      <c r="R48" s="94" t="s">
        <v>150</v>
      </c>
      <c r="Y48" s="84" t="s">
        <v>263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-1.1779018980272046E-2</v>
      </c>
      <c r="K49" s="32">
        <f t="shared" si="26"/>
        <v>-9.4232151842176381E-3</v>
      </c>
      <c r="L49" s="32">
        <f t="shared" si="26"/>
        <v>-3.0877991515644377E-3</v>
      </c>
      <c r="M49" s="32">
        <f t="shared" si="26"/>
        <v>-1.0118100259846356E-3</v>
      </c>
      <c r="N49" s="32">
        <f t="shared" si="26"/>
        <v>-1.1665375375345014E-5</v>
      </c>
      <c r="O49" s="32">
        <f t="shared" si="26"/>
        <v>-1.3449262129546467E-7</v>
      </c>
      <c r="P49" s="24">
        <v>0</v>
      </c>
      <c r="Q49" s="24">
        <v>5</v>
      </c>
      <c r="R49" s="23" t="s">
        <v>151</v>
      </c>
      <c r="Y49" s="84" t="s">
        <v>263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-0.14344936095039246</v>
      </c>
      <c r="M50" s="86">
        <f t="shared" si="29"/>
        <v>-4.7005486596224631E-2</v>
      </c>
      <c r="N50" s="86">
        <f t="shared" si="29"/>
        <v>-5.4193636331296394E-4</v>
      </c>
      <c r="O50" s="86">
        <f t="shared" si="29"/>
        <v>-6.2481008739194666E-6</v>
      </c>
      <c r="P50" s="24">
        <v>0</v>
      </c>
      <c r="Q50" s="24">
        <v>5</v>
      </c>
      <c r="R50" s="23" t="s">
        <v>152</v>
      </c>
      <c r="Y50" s="84" t="s">
        <v>263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-0.44891592308009853</v>
      </c>
      <c r="K51" s="32">
        <f t="shared" si="30"/>
        <v>-0.35913273846407889</v>
      </c>
      <c r="L51" s="32">
        <f t="shared" si="30"/>
        <v>-0.11768061573990944</v>
      </c>
      <c r="M51" s="32">
        <f t="shared" si="30"/>
        <v>-3.8561584165653549E-2</v>
      </c>
      <c r="N51" s="32">
        <f t="shared" si="30"/>
        <v>-4.4458479636288946E-4</v>
      </c>
      <c r="O51" s="32">
        <f t="shared" si="30"/>
        <v>-5.1257137234803242E-6</v>
      </c>
      <c r="P51" s="24">
        <v>0</v>
      </c>
      <c r="Q51" s="24">
        <v>5</v>
      </c>
      <c r="R51" s="23" t="s">
        <v>153</v>
      </c>
      <c r="Y51" s="84" t="s">
        <v>263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-3.9246420174633229E-2</v>
      </c>
      <c r="K52" s="32">
        <f t="shared" si="30"/>
        <v>-3.1397136139706586E-2</v>
      </c>
      <c r="L52" s="32">
        <f t="shared" si="30"/>
        <v>-1.028821357025906E-2</v>
      </c>
      <c r="M52" s="32">
        <f t="shared" si="30"/>
        <v>-3.3712418227024908E-3</v>
      </c>
      <c r="N52" s="32">
        <f t="shared" si="30"/>
        <v>-3.8867771946236933E-5</v>
      </c>
      <c r="O52" s="32">
        <f t="shared" si="30"/>
        <v>-4.4811490112971378E-7</v>
      </c>
      <c r="P52" s="24">
        <v>0</v>
      </c>
      <c r="Q52" s="24">
        <v>5</v>
      </c>
      <c r="R52" s="23" t="s">
        <v>154</v>
      </c>
      <c r="Y52" s="84" t="s">
        <v>263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-0.17438901734722073</v>
      </c>
      <c r="K53" s="32">
        <f t="shared" si="30"/>
        <v>-0.1395112138777766</v>
      </c>
      <c r="L53" s="32">
        <f t="shared" si="30"/>
        <v>-4.5715034563469863E-2</v>
      </c>
      <c r="M53" s="32">
        <f t="shared" si="30"/>
        <v>-1.4979902525757814E-2</v>
      </c>
      <c r="N53" s="32">
        <f t="shared" si="30"/>
        <v>-1.7270651758860642E-4</v>
      </c>
      <c r="O53" s="32">
        <f t="shared" si="30"/>
        <v>-1.9911705811366544E-6</v>
      </c>
      <c r="P53" s="24">
        <v>0</v>
      </c>
      <c r="Q53" s="24">
        <v>5</v>
      </c>
      <c r="R53" s="23" t="s">
        <v>155</v>
      </c>
      <c r="Y53" s="84" t="s">
        <v>263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-6.3479000462240854E-3</v>
      </c>
      <c r="K54" s="32">
        <f t="shared" si="30"/>
        <v>-5.0783200369792694E-3</v>
      </c>
      <c r="L54" s="32">
        <f t="shared" si="30"/>
        <v>-1.6640639097173678E-3</v>
      </c>
      <c r="M54" s="32">
        <f t="shared" si="30"/>
        <v>-5.4528046193618742E-4</v>
      </c>
      <c r="N54" s="32">
        <f t="shared" si="30"/>
        <v>-6.2866557060818703E-6</v>
      </c>
      <c r="O54" s="32">
        <f t="shared" si="30"/>
        <v>-7.2480205556011472E-8</v>
      </c>
      <c r="P54" s="24">
        <v>0</v>
      </c>
      <c r="Q54" s="24">
        <v>5</v>
      </c>
      <c r="R54" s="23" t="s">
        <v>156</v>
      </c>
      <c r="Y54" s="84" t="s">
        <v>263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-1.3893144917980242E-3</v>
      </c>
      <c r="K55" s="32">
        <f t="shared" si="33"/>
        <v>-1.1114515934384193E-3</v>
      </c>
      <c r="L55" s="32">
        <f t="shared" si="33"/>
        <v>-3.6420045813790149E-4</v>
      </c>
      <c r="M55" s="32">
        <f t="shared" si="33"/>
        <v>-1.1934120612262763E-4</v>
      </c>
      <c r="N55" s="32">
        <f t="shared" si="33"/>
        <v>-1.3759104292449599E-6</v>
      </c>
      <c r="O55" s="32">
        <f t="shared" si="33"/>
        <v>-1.5863167222893555E-8</v>
      </c>
      <c r="P55" s="24">
        <v>0</v>
      </c>
      <c r="Q55" s="24">
        <v>5</v>
      </c>
      <c r="R55" s="23" t="s">
        <v>172</v>
      </c>
      <c r="Y55" s="84" t="s">
        <v>263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-2.6084865886010708E-3</v>
      </c>
      <c r="K56" s="32">
        <f t="shared" si="33"/>
        <v>-2.0867892708808567E-3</v>
      </c>
      <c r="L56" s="32">
        <f t="shared" si="33"/>
        <v>-6.8379910828223953E-4</v>
      </c>
      <c r="M56" s="32">
        <f t="shared" si="33"/>
        <v>-2.2406729180192439E-4</v>
      </c>
      <c r="N56" s="32">
        <f t="shared" si="33"/>
        <v>-2.5833199919745666E-6</v>
      </c>
      <c r="O56" s="32">
        <f t="shared" si="33"/>
        <v>-2.9783651720282717E-8</v>
      </c>
      <c r="P56" s="24">
        <v>0</v>
      </c>
      <c r="Q56" s="24">
        <v>5</v>
      </c>
      <c r="R56" s="23" t="s">
        <v>157</v>
      </c>
      <c r="Y56" s="84" t="s">
        <v>263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263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-6.1790405940285076E-4</v>
      </c>
      <c r="K58" s="33">
        <f t="shared" si="37"/>
        <v>-4.9432324752228063E-4</v>
      </c>
      <c r="L58" s="33">
        <f t="shared" si="37"/>
        <v>-1.6197984174810102E-4</v>
      </c>
      <c r="M58" s="33">
        <f t="shared" si="37"/>
        <v>-5.3077554544017775E-5</v>
      </c>
      <c r="N58" s="33">
        <f t="shared" si="37"/>
        <v>-6.1194254045741088E-7</v>
      </c>
      <c r="O58" s="33">
        <f t="shared" si="37"/>
        <v>-7.0552171447709611E-9</v>
      </c>
      <c r="P58" s="24">
        <v>0</v>
      </c>
      <c r="Q58" s="24">
        <v>5</v>
      </c>
      <c r="R58" s="23" t="s">
        <v>159</v>
      </c>
      <c r="Y58" s="84" t="s">
        <v>263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-6.5660904779310143E-6</v>
      </c>
      <c r="K59" s="32">
        <f t="shared" si="37"/>
        <v>-5.252872382344812E-6</v>
      </c>
      <c r="L59" s="32">
        <f t="shared" si="37"/>
        <v>-1.721261222246749E-6</v>
      </c>
      <c r="M59" s="32">
        <f t="shared" si="37"/>
        <v>-5.640228773058151E-7</v>
      </c>
      <c r="N59" s="32">
        <f t="shared" si="37"/>
        <v>-6.5027410433610473E-9</v>
      </c>
      <c r="O59" s="32">
        <f t="shared" si="37"/>
        <v>-7.4971499877805339E-11</v>
      </c>
      <c r="P59" s="95">
        <v>0</v>
      </c>
      <c r="Q59" s="95">
        <v>5</v>
      </c>
      <c r="R59" s="23" t="s">
        <v>160</v>
      </c>
      <c r="Y59" s="84" t="s">
        <v>263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-5.9331511151826949E-6</v>
      </c>
      <c r="K60" s="32">
        <f t="shared" si="37"/>
        <v>-4.7465208921461566E-6</v>
      </c>
      <c r="L60" s="32">
        <f t="shared" si="37"/>
        <v>-1.5553399659384534E-6</v>
      </c>
      <c r="M60" s="32">
        <f t="shared" si="37"/>
        <v>-5.0965380003871278E-7</v>
      </c>
      <c r="N60" s="32">
        <f t="shared" si="37"/>
        <v>-5.8759082596923107E-9</v>
      </c>
      <c r="O60" s="32">
        <f t="shared" si="37"/>
        <v>-6.774460991696274E-11</v>
      </c>
      <c r="P60" s="95">
        <v>0</v>
      </c>
      <c r="Q60" s="95">
        <v>5</v>
      </c>
      <c r="R60" s="23" t="s">
        <v>161</v>
      </c>
      <c r="Y60" s="84" t="s">
        <v>263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-5.0239712729403842E-3</v>
      </c>
      <c r="K61" s="33">
        <f t="shared" si="37"/>
        <v>-4.019177018352308E-3</v>
      </c>
      <c r="L61" s="33">
        <f t="shared" si="37"/>
        <v>-1.317003925373685E-3</v>
      </c>
      <c r="M61" s="33">
        <f t="shared" si="37"/>
        <v>-4.3155584626644941E-4</v>
      </c>
      <c r="N61" s="33">
        <f t="shared" si="37"/>
        <v>-4.9755001559939702E-6</v>
      </c>
      <c r="O61" s="33">
        <f t="shared" si="37"/>
        <v>-5.7363611260201833E-8</v>
      </c>
      <c r="P61" s="24">
        <v>0</v>
      </c>
      <c r="Q61" s="24">
        <v>5</v>
      </c>
      <c r="R61" s="23" t="s">
        <v>162</v>
      </c>
      <c r="Y61" s="84" t="s">
        <v>263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-5.9312225407121527E-2</v>
      </c>
      <c r="N62" s="87">
        <f t="shared" si="38"/>
        <v>-6.8382340157959148E-4</v>
      </c>
      <c r="O62" s="87">
        <f t="shared" si="38"/>
        <v>-7.8839470503451662E-6</v>
      </c>
      <c r="P62" s="24">
        <v>0</v>
      </c>
      <c r="Q62" s="24">
        <v>5</v>
      </c>
      <c r="R62" s="23" t="s">
        <v>163</v>
      </c>
      <c r="Y62" s="84" t="s">
        <v>263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-0.62913675788036616</v>
      </c>
      <c r="K63" s="33">
        <f t="shared" si="39"/>
        <v>-0.50330940630429299</v>
      </c>
      <c r="L63" s="33">
        <f t="shared" si="39"/>
        <v>-0.16492442625779083</v>
      </c>
      <c r="M63" s="33">
        <f t="shared" si="39"/>
        <v>-5.4042435996152931E-2</v>
      </c>
      <c r="N63" s="33">
        <f t="shared" si="39"/>
        <v>-6.2306686621303991E-4</v>
      </c>
      <c r="O63" s="33">
        <f t="shared" si="39"/>
        <v>-7.183471888650127E-6</v>
      </c>
      <c r="P63" s="24">
        <v>0</v>
      </c>
      <c r="Q63" s="24">
        <v>5</v>
      </c>
      <c r="R63" s="23" t="s">
        <v>164</v>
      </c>
      <c r="Y63" s="84" t="s">
        <v>263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-8.8673691442868723E-3</v>
      </c>
      <c r="K64" s="33">
        <f t="shared" si="39"/>
        <v>-7.0938953154294987E-3</v>
      </c>
      <c r="L64" s="33">
        <f t="shared" si="39"/>
        <v>-2.3245276169599391E-3</v>
      </c>
      <c r="M64" s="33">
        <f t="shared" si="39"/>
        <v>-7.617012095254334E-4</v>
      </c>
      <c r="N64" s="33">
        <f t="shared" si="39"/>
        <v>-8.7818170454691972E-6</v>
      </c>
      <c r="O64" s="33">
        <f t="shared" si="39"/>
        <v>-1.0124745721244425E-7</v>
      </c>
      <c r="P64" s="24">
        <v>0</v>
      </c>
      <c r="Q64" s="24">
        <v>5</v>
      </c>
      <c r="R64" s="23" t="s">
        <v>165</v>
      </c>
      <c r="Y64" s="84" t="s">
        <v>263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-8.9139901124858811E-2</v>
      </c>
      <c r="K65" s="33">
        <f t="shared" si="39"/>
        <v>-7.1311920899887055E-2</v>
      </c>
      <c r="L65" s="33">
        <f t="shared" si="39"/>
        <v>-2.3367490240475002E-2</v>
      </c>
      <c r="M65" s="33">
        <f t="shared" si="39"/>
        <v>-7.6570592019988542E-3</v>
      </c>
      <c r="N65" s="33">
        <f t="shared" si="39"/>
        <v>-8.8279882160322397E-5</v>
      </c>
      <c r="O65" s="33">
        <f t="shared" si="39"/>
        <v>-1.0177977456679429E-6</v>
      </c>
      <c r="P65" s="24">
        <v>0</v>
      </c>
      <c r="Q65" s="24">
        <v>5</v>
      </c>
      <c r="R65" s="23" t="s">
        <v>166</v>
      </c>
      <c r="Y65" s="84" t="s">
        <v>263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-5.9818826534811093E-4</v>
      </c>
      <c r="K66" s="33">
        <f t="shared" si="39"/>
        <v>-4.7855061227848876E-4</v>
      </c>
      <c r="L66" s="33">
        <f t="shared" si="39"/>
        <v>-1.5681146463141529E-4</v>
      </c>
      <c r="M66" s="33">
        <f t="shared" si="39"/>
        <v>-5.1383980730422199E-5</v>
      </c>
      <c r="N66" s="33">
        <f t="shared" si="39"/>
        <v>-5.9241696376407714E-7</v>
      </c>
      <c r="O66" s="33">
        <f t="shared" si="39"/>
        <v>-6.8301025721750134E-9</v>
      </c>
      <c r="P66" s="24">
        <v>0</v>
      </c>
      <c r="Q66" s="24">
        <v>5</v>
      </c>
      <c r="R66" s="23" t="s">
        <v>167</v>
      </c>
      <c r="Y66" s="84" t="s">
        <v>263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-4.4707393179633593E-4</v>
      </c>
      <c r="K67" s="33">
        <f t="shared" si="40"/>
        <v>-3.5765914543706883E-4</v>
      </c>
      <c r="L67" s="33">
        <f t="shared" si="40"/>
        <v>-1.1719774877681877E-4</v>
      </c>
      <c r="M67" s="33">
        <f t="shared" si="40"/>
        <v>-3.8403358319187999E-5</v>
      </c>
      <c r="N67" s="33">
        <f t="shared" si="40"/>
        <v>-4.4276057655314195E-7</v>
      </c>
      <c r="O67" s="33">
        <f t="shared" si="40"/>
        <v>-5.1046819010024465E-9</v>
      </c>
      <c r="P67" s="25">
        <v>0</v>
      </c>
      <c r="Q67" s="25">
        <v>5</v>
      </c>
      <c r="R67" s="23" t="s">
        <v>171</v>
      </c>
      <c r="Y67" s="84" t="s">
        <v>263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-6.0719118605767099E-4</v>
      </c>
      <c r="K68" s="33">
        <f t="shared" si="40"/>
        <v>-4.8575294884613691E-4</v>
      </c>
      <c r="L68" s="33">
        <f t="shared" si="40"/>
        <v>-1.5917152627790222E-4</v>
      </c>
      <c r="M68" s="33">
        <f t="shared" si="40"/>
        <v>-5.2157325730743033E-5</v>
      </c>
      <c r="N68" s="33">
        <f t="shared" si="40"/>
        <v>-6.0133302457757801E-7</v>
      </c>
      <c r="O68" s="33">
        <f t="shared" si="40"/>
        <v>-6.932897754657689E-9</v>
      </c>
      <c r="P68" s="24">
        <v>0</v>
      </c>
      <c r="Q68" s="24">
        <v>5</v>
      </c>
      <c r="R68" s="23" t="s">
        <v>168</v>
      </c>
      <c r="Y68" s="84" t="s">
        <v>263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-4.2007208695415748E-3</v>
      </c>
      <c r="K69" s="33">
        <f t="shared" si="40"/>
        <v>-3.3605766956332603E-3</v>
      </c>
      <c r="L69" s="33">
        <f t="shared" si="40"/>
        <v>-1.1011937716251072E-3</v>
      </c>
      <c r="M69" s="33">
        <f t="shared" si="40"/>
        <v>-3.6083917508611537E-4</v>
      </c>
      <c r="N69" s="33">
        <f t="shared" si="40"/>
        <v>-4.160192446613785E-6</v>
      </c>
      <c r="O69" s="33">
        <f t="shared" si="40"/>
        <v>-4.796375335004016E-8</v>
      </c>
      <c r="P69" s="25">
        <v>0</v>
      </c>
      <c r="Q69" s="25">
        <v>5</v>
      </c>
      <c r="R69" s="23" t="s">
        <v>169</v>
      </c>
      <c r="Y69" s="84" t="s">
        <v>263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265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138</v>
      </c>
      <c r="Q72" s="8" t="s">
        <v>29</v>
      </c>
      <c r="R72" s="6" t="s">
        <v>27</v>
      </c>
      <c r="Y72" s="85" t="s">
        <v>264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UC-UP_R-WH_Apt_SOL_X0</v>
      </c>
      <c r="E73" s="23" t="str">
        <f t="shared" ref="E73:E94" si="41">A73</f>
        <v>RSDSOL</v>
      </c>
      <c r="F73" s="23" t="str">
        <f>H73</f>
        <v>RSDWH_Apt</v>
      </c>
      <c r="G73" s="38"/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-6.3010813043123609E-3</v>
      </c>
      <c r="K73" s="115">
        <f t="shared" si="43"/>
        <v>-7.5612975651748338E-3</v>
      </c>
      <c r="L73" s="115">
        <f t="shared" si="43"/>
        <v>-1.881492795737584E-2</v>
      </c>
      <c r="M73" s="115">
        <f t="shared" si="43"/>
        <v>-4.6817561534897446E-2</v>
      </c>
      <c r="N73" s="115">
        <f t="shared" si="43"/>
        <v>-0.25</v>
      </c>
      <c r="O73" s="115">
        <f t="shared" si="43"/>
        <v>-0.25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/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-0.12256736404668087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-0.84922465518079626</v>
      </c>
      <c r="P74" s="24">
        <v>0</v>
      </c>
      <c r="Q74" s="24">
        <v>5</v>
      </c>
      <c r="R74" s="23" t="s">
        <v>192</v>
      </c>
      <c r="Y74" s="84" t="s">
        <v>263</v>
      </c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-0.23978489885242851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-0.87876122315992222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263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263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263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-5.3906870915749132E-6</v>
      </c>
      <c r="K78" s="116">
        <f t="shared" si="47"/>
        <v>-6.4688245098898959E-6</v>
      </c>
      <c r="L78" s="116">
        <f t="shared" si="47"/>
        <v>-1.6096505404449224E-5</v>
      </c>
      <c r="M78" s="116">
        <f t="shared" si="47"/>
        <v>-4.0053256327999087E-5</v>
      </c>
      <c r="N78" s="116">
        <f t="shared" si="47"/>
        <v>-1.5355457167752649E-3</v>
      </c>
      <c r="O78" s="116">
        <f t="shared" si="47"/>
        <v>-5.8869137355470905E-2</v>
      </c>
      <c r="P78" s="95">
        <v>0</v>
      </c>
      <c r="Q78" s="95">
        <v>5</v>
      </c>
      <c r="R78" s="23" t="s">
        <v>174</v>
      </c>
      <c r="Y78" s="84" t="s">
        <v>263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-3.8670639107423958E-9</v>
      </c>
      <c r="K79" s="116">
        <f t="shared" si="47"/>
        <v>-4.6404766928908743E-9</v>
      </c>
      <c r="L79" s="116">
        <f t="shared" si="47"/>
        <v>-1.1546990964454221E-8</v>
      </c>
      <c r="M79" s="116">
        <f t="shared" si="47"/>
        <v>-2.8732608556670722E-8</v>
      </c>
      <c r="N79" s="116">
        <f t="shared" si="47"/>
        <v>-1.1015392516321815E-6</v>
      </c>
      <c r="O79" s="116">
        <f t="shared" si="47"/>
        <v>-4.2230371130179879E-5</v>
      </c>
      <c r="P79" s="95">
        <v>0</v>
      </c>
      <c r="Q79" s="95">
        <v>5</v>
      </c>
      <c r="R79" s="23" t="s">
        <v>175</v>
      </c>
      <c r="Y79" s="84" t="s">
        <v>263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-1.7668528470408069E-2</v>
      </c>
      <c r="K80" s="115">
        <f t="shared" si="47"/>
        <v>-2.1202234164489683E-2</v>
      </c>
      <c r="L80" s="115">
        <f t="shared" si="47"/>
        <v>-5.2757943316182963E-2</v>
      </c>
      <c r="M80" s="115">
        <f t="shared" si="47"/>
        <v>-0.13127864551252438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176</v>
      </c>
      <c r="Y80" s="84" t="s">
        <v>263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-0.6733738846201478</v>
      </c>
      <c r="K81" s="115">
        <f t="shared" si="49"/>
        <v>-0.80804866154417732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178</v>
      </c>
      <c r="Y81" s="84" t="s">
        <v>263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-5.8869630261949829E-2</v>
      </c>
      <c r="K82" s="115">
        <f t="shared" si="49"/>
        <v>-7.06435563143398E-2</v>
      </c>
      <c r="L82" s="115">
        <f t="shared" si="49"/>
        <v>-0.175783774048098</v>
      </c>
      <c r="M82" s="115">
        <f t="shared" si="49"/>
        <v>-0.43740628063936315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179</v>
      </c>
      <c r="Y82" s="84" t="s">
        <v>263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-9.5218500693361272E-3</v>
      </c>
      <c r="K83" s="115">
        <f t="shared" si="50"/>
        <v>-1.1426220083203353E-2</v>
      </c>
      <c r="L83" s="115">
        <f t="shared" si="50"/>
        <v>-2.8432091957436564E-2</v>
      </c>
      <c r="M83" s="115">
        <f t="shared" si="50"/>
        <v>-7.0748143059528548E-2</v>
      </c>
      <c r="N83" s="115">
        <f t="shared" si="50"/>
        <v>-0.9</v>
      </c>
      <c r="O83" s="115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263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-2.0839717376970358E-3</v>
      </c>
      <c r="K84" s="115">
        <f t="shared" si="51"/>
        <v>-0.35</v>
      </c>
      <c r="L84" s="115">
        <f t="shared" si="51"/>
        <v>-6.2227062652155454E-3</v>
      </c>
      <c r="M84" s="115">
        <f t="shared" si="51"/>
        <v>-1.5484084453861145E-2</v>
      </c>
      <c r="N84" s="115">
        <f t="shared" si="51"/>
        <v>-0.59362263498890733</v>
      </c>
      <c r="O84" s="115">
        <f t="shared" si="51"/>
        <v>-0.9</v>
      </c>
      <c r="P84" s="24">
        <v>0</v>
      </c>
      <c r="Q84" s="24">
        <v>5</v>
      </c>
      <c r="R84" s="23" t="s">
        <v>182</v>
      </c>
      <c r="Y84" s="84" t="s">
        <v>263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-3.9127298829016053E-3</v>
      </c>
      <c r="K85" s="115">
        <f t="shared" si="51"/>
        <v>-4.6952758594819262E-3</v>
      </c>
      <c r="L85" s="115">
        <f t="shared" si="51"/>
        <v>-1.1683348826666067E-2</v>
      </c>
      <c r="M85" s="115">
        <f t="shared" si="51"/>
        <v>-2.9071910552369705E-2</v>
      </c>
      <c r="N85" s="115">
        <f t="shared" si="51"/>
        <v>-0.5</v>
      </c>
      <c r="O85" s="115">
        <f t="shared" si="51"/>
        <v>-0.5</v>
      </c>
      <c r="P85" s="24">
        <v>0</v>
      </c>
      <c r="Q85" s="24">
        <v>5</v>
      </c>
      <c r="R85" s="23" t="s">
        <v>183</v>
      </c>
      <c r="Y85" s="84" t="s">
        <v>263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263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263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-9.8491357168965207E-6</v>
      </c>
      <c r="K88" s="80">
        <f t="shared" si="54"/>
        <v>-1.1818962860275825E-5</v>
      </c>
      <c r="L88" s="80">
        <f t="shared" si="54"/>
        <v>-2.9409361664481538E-5</v>
      </c>
      <c r="M88" s="80">
        <f t="shared" si="54"/>
        <v>-7.3179902816962694E-5</v>
      </c>
      <c r="N88" s="80">
        <f t="shared" si="54"/>
        <v>-2.8055418367086567E-3</v>
      </c>
      <c r="O88" s="80">
        <f t="shared" si="54"/>
        <v>-0.10755774050711253</v>
      </c>
      <c r="P88" s="79">
        <v>0</v>
      </c>
      <c r="Q88" s="79">
        <v>5</v>
      </c>
      <c r="R88" s="23" t="s">
        <v>186</v>
      </c>
      <c r="Y88" s="84" t="s">
        <v>263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-8.8997266727740414E-6</v>
      </c>
      <c r="K89" s="80">
        <f t="shared" si="54"/>
        <v>-1.067967200732885E-5</v>
      </c>
      <c r="L89" s="80">
        <f t="shared" si="54"/>
        <v>-2.6574441449276521E-5</v>
      </c>
      <c r="M89" s="80">
        <f t="shared" si="54"/>
        <v>-6.6125714147063745E-5</v>
      </c>
      <c r="N89" s="80">
        <f t="shared" si="54"/>
        <v>-2.5351011736903088E-3</v>
      </c>
      <c r="O89" s="80">
        <f t="shared" si="54"/>
        <v>-9.7189694565005397E-2</v>
      </c>
      <c r="P89" s="79">
        <v>0</v>
      </c>
      <c r="Q89" s="79">
        <v>5</v>
      </c>
      <c r="R89" s="23" t="s">
        <v>187</v>
      </c>
      <c r="Y89" s="84" t="s">
        <v>263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-7.5359569094105763E-3</v>
      </c>
      <c r="K90" s="34">
        <f t="shared" si="54"/>
        <v>-9.0431482912926905E-3</v>
      </c>
      <c r="L90" s="34">
        <f t="shared" si="54"/>
        <v>-2.2502246756189427E-2</v>
      </c>
      <c r="M90" s="34">
        <f t="shared" si="54"/>
        <v>-5.5992790648361268E-2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263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263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263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-1.3301053716430306E-2</v>
      </c>
      <c r="K93" s="34">
        <f t="shared" si="56"/>
        <v>-1.5961264459716368E-2</v>
      </c>
      <c r="L93" s="34">
        <f t="shared" si="56"/>
        <v>-3.9716733580401432E-2</v>
      </c>
      <c r="M93" s="34">
        <f t="shared" si="56"/>
        <v>-9.8827942502784469E-2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263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-8.9728239802216623E-4</v>
      </c>
      <c r="K94" s="34">
        <f t="shared" si="57"/>
        <v>-1.0767388776265995E-3</v>
      </c>
      <c r="L94" s="34">
        <f t="shared" si="57"/>
        <v>-2.6792708839758197E-3</v>
      </c>
      <c r="M94" s="34">
        <f t="shared" si="57"/>
        <v>-6.6668833260147111E-3</v>
      </c>
      <c r="N94" s="34">
        <f t="shared" si="57"/>
        <v>-0.25559230569590341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263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263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-6.7061089769450389E-4</v>
      </c>
      <c r="K96" s="34">
        <f t="shared" si="58"/>
        <v>-8.0473307723340464E-4</v>
      </c>
      <c r="L96" s="34">
        <f t="shared" si="58"/>
        <v>-2.0024334107414253E-3</v>
      </c>
      <c r="M96" s="34">
        <f t="shared" si="58"/>
        <v>-4.9826951046161028E-3</v>
      </c>
      <c r="N96" s="34">
        <f t="shared" si="58"/>
        <v>-0.19102457146641091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263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-9.1078677908650648E-4</v>
      </c>
      <c r="K97" s="34">
        <f t="shared" si="58"/>
        <v>-1.0929441349038077E-3</v>
      </c>
      <c r="L97" s="34">
        <f t="shared" si="58"/>
        <v>-2.7195947497638427E-3</v>
      </c>
      <c r="M97" s="34">
        <f t="shared" si="58"/>
        <v>-6.767222007732364E-3</v>
      </c>
      <c r="N97" s="34">
        <f t="shared" si="58"/>
        <v>-0.25943904993254402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263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D62" sqref="D62:R63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399</v>
      </c>
      <c r="AA3" s="151"/>
      <c r="AB3" s="151"/>
      <c r="AC3" s="151"/>
      <c r="AD3" s="151"/>
      <c r="AE3" s="151"/>
      <c r="AF3" s="151"/>
      <c r="AG3" s="151"/>
      <c r="AH3" s="151"/>
      <c r="AI3" s="15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9.9575688957517117E-2</v>
      </c>
      <c r="F6" s="46">
        <f>IF($D6=0,"",MAX($D6*(1-$S$4)^($F$5-$D$5),S6))</f>
        <v>7.9660551166013699E-2</v>
      </c>
      <c r="G6" s="46">
        <f>IF($D6=0,"",MAX($D6*(1-$S$4)^($G$5-$D$5),S6))</f>
        <v>2.6103169406079384E-2</v>
      </c>
      <c r="H6" s="46">
        <f>IF($D6=0,"",MAX($D6*(1-$S$4)^($H$5-$D$5),S6))</f>
        <v>8.5534865509840977E-3</v>
      </c>
      <c r="I6" s="46">
        <f>IF($D6=0,"",MAX($D6*(1-$S$4)^($I$5-$D$5),S6))</f>
        <v>9.8614985839950365E-5</v>
      </c>
      <c r="J6" s="46">
        <f>IF($D6=0,"",MAX($D6*(1-$S$4)^($J$5-$D$5),S6))</f>
        <v>1.1369533785137875E-6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1.0120622166155015E-6</v>
      </c>
      <c r="F7" s="46">
        <f t="shared" ref="F7:F18" si="1">IF($D7=0,"",MAX($D7*(1-$S$4)^($F$5-$D$5),S7))</f>
        <v>8.0964977329240146E-7</v>
      </c>
      <c r="G7" s="46">
        <f t="shared" ref="G7:G18" si="2">IF($D7=0,"",MAX($D7*(1-$S$4)^($G$5-$D$5),S7))</f>
        <v>2.6530603771245424E-7</v>
      </c>
      <c r="H7" s="46">
        <f t="shared" ref="H7:H18" si="3">IF($D7=0,"",MAX($D7*(1-$S$4)^($H$5-$D$5),S7))</f>
        <v>8.6935482437617063E-8</v>
      </c>
      <c r="I7" s="46">
        <f t="shared" ref="I7:I18" si="4">IF($D7=0,"",MAX($D7*(1-$S$4)^($I$5-$D$5),S7))</f>
        <v>1.0022978721569979E-9</v>
      </c>
      <c r="J7" s="46">
        <f t="shared" ref="J7:J18" si="5">IF($D7=0,"",MAX($D7*(1-$S$4)^($J$5-$D$5),S7))</f>
        <v>1.1555707708314899E-11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9.3268524695424397E-3</v>
      </c>
      <c r="F9" s="46">
        <f t="shared" si="1"/>
        <v>7.4614819756339528E-3</v>
      </c>
      <c r="G9" s="46">
        <f t="shared" si="2"/>
        <v>2.444978413775735E-3</v>
      </c>
      <c r="H9" s="46">
        <f t="shared" si="3"/>
        <v>8.0117052662603339E-4</v>
      </c>
      <c r="I9" s="46">
        <f t="shared" si="4"/>
        <v>9.2368672900434826E-6</v>
      </c>
      <c r="J9" s="46">
        <f t="shared" si="5"/>
        <v>1.0649382933890725E-7</v>
      </c>
      <c r="K9" s="23"/>
      <c r="L9" s="47">
        <f t="shared" si="6"/>
        <v>1.3990278704313658E-2</v>
      </c>
      <c r="M9" s="47">
        <f t="shared" si="7"/>
        <v>1.6788334445176391E-2</v>
      </c>
      <c r="N9" s="47">
        <f t="shared" si="8"/>
        <v>4.177474836662131E-2</v>
      </c>
      <c r="O9" s="47">
        <f t="shared" si="9"/>
        <v>0.10394894185563112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3.4794863830539771E-2</v>
      </c>
      <c r="F10" s="46">
        <f t="shared" si="1"/>
        <v>2.7835891064431819E-2</v>
      </c>
      <c r="G10" s="46">
        <f t="shared" si="2"/>
        <v>9.1212647839930237E-3</v>
      </c>
      <c r="H10" s="46">
        <f t="shared" si="3"/>
        <v>2.988856044418836E-3</v>
      </c>
      <c r="I10" s="46">
        <f t="shared" si="4"/>
        <v>3.4459164077846406E-5</v>
      </c>
      <c r="J10" s="46">
        <f t="shared" si="5"/>
        <v>3.9728711296124982E-7</v>
      </c>
      <c r="K10" s="23"/>
      <c r="L10" s="47">
        <f t="shared" si="6"/>
        <v>5.219229574580965E-2</v>
      </c>
      <c r="M10" s="47">
        <f t="shared" si="7"/>
        <v>6.263075489497158E-2</v>
      </c>
      <c r="N10" s="47">
        <f t="shared" si="8"/>
        <v>0.15584536002025567</v>
      </c>
      <c r="O10" s="47">
        <f t="shared" si="9"/>
        <v>0.38779312624560253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5.6502687889532992E-2</v>
      </c>
      <c r="F11" s="46">
        <f t="shared" si="1"/>
        <v>4.5202150311626402E-2</v>
      </c>
      <c r="G11" s="46">
        <f t="shared" si="2"/>
        <v>1.4811840614113747E-2</v>
      </c>
      <c r="H11" s="46">
        <f t="shared" si="3"/>
        <v>4.853543932432796E-3</v>
      </c>
      <c r="I11" s="46">
        <f t="shared" si="4"/>
        <v>5.5957551732558634E-5</v>
      </c>
      <c r="J11" s="46">
        <f t="shared" si="5"/>
        <v>6.4514664737617124E-7</v>
      </c>
      <c r="K11" s="23"/>
      <c r="L11" s="47">
        <f t="shared" si="6"/>
        <v>8.4754031834299484E-2</v>
      </c>
      <c r="M11" s="47">
        <f t="shared" si="7"/>
        <v>0.10170483820115937</v>
      </c>
      <c r="N11" s="47">
        <f t="shared" si="8"/>
        <v>0.2530741829927089</v>
      </c>
      <c r="O11" s="47">
        <f t="shared" si="9"/>
        <v>0.6297295510244173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0.22949186235396721</v>
      </c>
      <c r="F12" s="46">
        <f t="shared" si="1"/>
        <v>0.18359348988317378</v>
      </c>
      <c r="G12" s="46">
        <f t="shared" si="2"/>
        <v>6.0159914764918422E-2</v>
      </c>
      <c r="H12" s="46">
        <f t="shared" si="3"/>
        <v>1.9713200870168479E-2</v>
      </c>
      <c r="I12" s="46">
        <f t="shared" si="4"/>
        <v>2.2727773207851696E-4</v>
      </c>
      <c r="J12" s="46">
        <f t="shared" si="5"/>
        <v>2.6203338483159624E-6</v>
      </c>
      <c r="K12" s="23"/>
      <c r="L12" s="47">
        <f t="shared" si="6"/>
        <v>0.3442377935309508</v>
      </c>
      <c r="M12" s="47">
        <f t="shared" si="7"/>
        <v>0.41308535223714093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4" t="s">
        <v>396</v>
      </c>
      <c r="Z12" s="154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0.32404978082798724</v>
      </c>
      <c r="F13" s="46">
        <f t="shared" si="1"/>
        <v>0.25923982466238982</v>
      </c>
      <c r="G13" s="46">
        <f t="shared" si="2"/>
        <v>8.4947705745371943E-2</v>
      </c>
      <c r="H13" s="46">
        <f t="shared" si="3"/>
        <v>2.7835664218643499E-2</v>
      </c>
      <c r="I13" s="46">
        <f t="shared" si="4"/>
        <v>3.2092335872689501E-4</v>
      </c>
      <c r="J13" s="46">
        <f t="shared" si="5"/>
        <v>3.6999944160689555E-6</v>
      </c>
      <c r="K13" s="23"/>
      <c r="L13" s="47">
        <f t="shared" si="6"/>
        <v>0.48607467124198084</v>
      </c>
      <c r="M13" s="47">
        <f t="shared" si="7"/>
        <v>0.51771712903297762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6">
        <f>(RSDCK_share!S36*D13+RSDCK_share!S37*RSDCK_share!Z14)/SUM(RSDCK_share!S36:S37)</f>
        <v>0.51771712903297762</v>
      </c>
      <c r="Y13" s="76" t="s">
        <v>395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3.9778408502005369E-2</v>
      </c>
      <c r="F14" s="46">
        <f t="shared" si="1"/>
        <v>3.1822726801604299E-2</v>
      </c>
      <c r="G14" s="46">
        <f t="shared" si="2"/>
        <v>1.0427671118349703E-2</v>
      </c>
      <c r="H14" s="46">
        <f t="shared" si="3"/>
        <v>3.416939272060833E-3</v>
      </c>
      <c r="I14" s="46">
        <f t="shared" si="4"/>
        <v>3.9394627666946083E-5</v>
      </c>
      <c r="J14" s="46">
        <f t="shared" si="5"/>
        <v>4.5418913403202102E-7</v>
      </c>
      <c r="K14" s="23"/>
      <c r="L14" s="47">
        <f t="shared" si="6"/>
        <v>5.9667612753008054E-2</v>
      </c>
      <c r="M14" s="47">
        <f t="shared" si="7"/>
        <v>7.1601135303609661E-2</v>
      </c>
      <c r="N14" s="47">
        <f t="shared" si="8"/>
        <v>0.17816653699867799</v>
      </c>
      <c r="O14" s="47">
        <f t="shared" si="9"/>
        <v>0.44333535734455032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5.104481089024461E-2</v>
      </c>
      <c r="F15" s="46">
        <f t="shared" si="1"/>
        <v>4.0835848712195692E-2</v>
      </c>
      <c r="G15" s="46">
        <f t="shared" si="2"/>
        <v>1.3381090906012293E-2</v>
      </c>
      <c r="H15" s="46">
        <f t="shared" si="3"/>
        <v>4.3847158680821105E-3</v>
      </c>
      <c r="I15" s="46">
        <f t="shared" si="4"/>
        <v>5.0552332159027551E-5</v>
      </c>
      <c r="J15" s="46">
        <f t="shared" si="5"/>
        <v>5.8282870854171273E-7</v>
      </c>
      <c r="K15" s="23"/>
      <c r="L15" s="47">
        <f t="shared" si="6"/>
        <v>7.6567216335366908E-2</v>
      </c>
      <c r="M15" s="47">
        <f t="shared" si="7"/>
        <v>9.1880659602440296E-2</v>
      </c>
      <c r="N15" s="47">
        <f t="shared" si="8"/>
        <v>0.22862848290194421</v>
      </c>
      <c r="O15" s="47">
        <f t="shared" si="9"/>
        <v>0.56890082657456575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4" t="s">
        <v>397</v>
      </c>
      <c r="Z15" s="154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5.5241252359642537E-3</v>
      </c>
      <c r="F16" s="46">
        <f t="shared" si="1"/>
        <v>4.419300188771404E-3</v>
      </c>
      <c r="G16" s="46">
        <f t="shared" si="2"/>
        <v>1.4481162858566144E-3</v>
      </c>
      <c r="H16" s="46">
        <f t="shared" si="3"/>
        <v>4.7451874454949568E-4</v>
      </c>
      <c r="I16" s="46">
        <f t="shared" si="4"/>
        <v>5.4708286493015779E-6</v>
      </c>
      <c r="J16" s="46">
        <f t="shared" si="5"/>
        <v>6.3074359977990334E-8</v>
      </c>
      <c r="K16" s="23"/>
      <c r="L16" s="47">
        <f t="shared" si="6"/>
        <v>8.2861878539463793E-3</v>
      </c>
      <c r="M16" s="47">
        <f t="shared" si="7"/>
        <v>9.9434254247356569E-3</v>
      </c>
      <c r="N16" s="47">
        <f t="shared" si="8"/>
        <v>2.4742424352878226E-2</v>
      </c>
      <c r="O16" s="47">
        <f t="shared" si="9"/>
        <v>6.1567069365753936E-2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398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9.5471787072699897E-4</v>
      </c>
      <c r="F17" s="46">
        <f t="shared" si="1"/>
        <v>7.6377429658159928E-4</v>
      </c>
      <c r="G17" s="46">
        <f t="shared" si="2"/>
        <v>2.5027356150385857E-4</v>
      </c>
      <c r="H17" s="46">
        <f t="shared" si="3"/>
        <v>8.2009640633584437E-5</v>
      </c>
      <c r="I17" s="46">
        <f t="shared" si="4"/>
        <v>9.4550678271539177E-7</v>
      </c>
      <c r="J17" s="46">
        <f t="shared" si="5"/>
        <v>1.0900951025442111E-8</v>
      </c>
      <c r="K17" s="23"/>
      <c r="L17" s="47">
        <f t="shared" si="6"/>
        <v>1.4320768060904984E-3</v>
      </c>
      <c r="M17" s="47">
        <f t="shared" si="7"/>
        <v>1.718492167308598E-3</v>
      </c>
      <c r="N17" s="47">
        <f t="shared" si="8"/>
        <v>4.2761584297573299E-3</v>
      </c>
      <c r="O17" s="47">
        <f t="shared" si="9"/>
        <v>1.0640450543933758E-2</v>
      </c>
      <c r="P17" s="47">
        <f t="shared" si="10"/>
        <v>0.40792933596949194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1.8678150626274523E-2</v>
      </c>
      <c r="F21" s="46">
        <f>IF($D21=0,"",MAX($D21*(1-$S$4)^($F$5-$D$5),S21))</f>
        <v>1.4942520501019621E-2</v>
      </c>
      <c r="G21" s="46">
        <f>IF($D21=0,"",MAX($D21*(1-$S$4)^($G$5-$D$5),S21))</f>
        <v>4.8963651177741123E-3</v>
      </c>
      <c r="H21" s="46">
        <f>IF($D21=0,"",MAX($D21*(1-$S$4)^($H$5-$D$5),S21))</f>
        <v>1.6044409217922221E-3</v>
      </c>
      <c r="I21" s="46">
        <f>IF($D21=0,"",MAX($D21*(1-$S$4)^($I$5-$D$5),S21))</f>
        <v>1.8497944416054891E-5</v>
      </c>
      <c r="J21" s="46">
        <f>IF($D21=0,"",MAX($D21*(1-$S$4)^($J$5-$D$5),S21))</f>
        <v>2.1326677908291877E-7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6.3297281551776443E-6</v>
      </c>
      <c r="F22" s="46">
        <f t="shared" ref="F22:F33" si="13">IF($D22=0,"",MAX($D22*(1-$S$4)^($F$5-$D$5),S22))</f>
        <v>5.0637825241421163E-6</v>
      </c>
      <c r="G22" s="46">
        <f t="shared" ref="G22:G33" si="14">IF($D22=0,"",MAX($D22*(1-$S$4)^($G$5-$D$5),S22))</f>
        <v>1.6593002575108895E-6</v>
      </c>
      <c r="H22" s="46">
        <f t="shared" ref="H22:H33" si="15">IF($D22=0,"",MAX($D22*(1-$S$4)^($H$5-$D$5),S22))</f>
        <v>5.4371950838116865E-7</v>
      </c>
      <c r="I22" s="46">
        <f t="shared" ref="I22:I33" si="16">IF($D22=0,"",MAX($D22*(1-$S$4)^($I$5-$D$5),S22))</f>
        <v>6.2686591368691342E-9</v>
      </c>
      <c r="J22" s="46">
        <f t="shared" ref="J22:J33" si="17">IF($D22=0,"",MAX($D22*(1-$S$4)^($J$5-$D$5),S22))</f>
        <v>7.2272719239466369E-11</v>
      </c>
      <c r="K22" s="23"/>
      <c r="L22" s="47">
        <f t="shared" ref="L22:L33" si="18">IF($D22=0,"",MIN($D22*(1+$S$4)^($L$5-$D$5),T22))</f>
        <v>9.4945922327664652E-6</v>
      </c>
      <c r="M22" s="47">
        <f t="shared" ref="M22:M33" si="19">IF($D22=0,"",MIN($D22*(1+$S$4)^($M$5-$D$5),T22))</f>
        <v>1.1393510679319759E-5</v>
      </c>
      <c r="N22" s="47">
        <f t="shared" ref="N22:N33" si="20">IF($D22=0,"",MIN($D22*(1+$S$4)^($N$5-$D$5),T22))</f>
        <v>2.8350700493564939E-5</v>
      </c>
      <c r="O22" s="47">
        <f t="shared" ref="O22:O32" si="21">IF($D22=0,"",MIN($D22*(1+$S$4)^($O$5-$D$5),T22))</f>
        <v>7.0545615052147501E-5</v>
      </c>
      <c r="P22" s="47">
        <f t="shared" ref="P22:P33" si="22">IF($D22=0,"",MIN($D22*(1+$S$4)^($P$5-$D$5),T22))</f>
        <v>2.7045495662952335E-3</v>
      </c>
      <c r="Q22" s="47">
        <f t="shared" ref="Q22:Q33" si="23">IF($D22=0,"",MIN($D22*(1+$S$4)^($Q$5-$D$5),T22))</f>
        <v>0.10368593924853833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1.5948379592628815E-6</v>
      </c>
      <c r="F23" s="46">
        <f t="shared" si="13"/>
        <v>1.2758703674103054E-6</v>
      </c>
      <c r="G23" s="46">
        <f t="shared" si="14"/>
        <v>4.1807720199300913E-7</v>
      </c>
      <c r="H23" s="46">
        <f t="shared" si="15"/>
        <v>1.3699553754906931E-7</v>
      </c>
      <c r="I23" s="46">
        <f t="shared" si="16"/>
        <v>1.5794510127549713E-9</v>
      </c>
      <c r="J23" s="46">
        <f t="shared" si="17"/>
        <v>1.820983038078274E-11</v>
      </c>
      <c r="K23" s="23"/>
      <c r="L23" s="47">
        <f t="shared" si="18"/>
        <v>2.3922569388943222E-6</v>
      </c>
      <c r="M23" s="47">
        <f t="shared" si="19"/>
        <v>2.8707083266731864E-6</v>
      </c>
      <c r="N23" s="47">
        <f t="shared" si="20"/>
        <v>7.1432409434274226E-6</v>
      </c>
      <c r="O23" s="47">
        <f t="shared" si="21"/>
        <v>1.7774669304349322E-5</v>
      </c>
      <c r="P23" s="47">
        <f t="shared" si="22"/>
        <v>6.8143816057998586E-4</v>
      </c>
      <c r="Q23" s="47">
        <f t="shared" si="23"/>
        <v>2.6124703573585473E-2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9.7856886682644844E-3</v>
      </c>
      <c r="F24" s="46">
        <f t="shared" si="13"/>
        <v>7.8285509346115879E-3</v>
      </c>
      <c r="G24" s="46">
        <f t="shared" si="14"/>
        <v>2.5652595702535265E-3</v>
      </c>
      <c r="H24" s="46">
        <f t="shared" si="15"/>
        <v>8.4058425598067612E-4</v>
      </c>
      <c r="I24" s="46">
        <f t="shared" si="16"/>
        <v>9.6912766515407018E-6</v>
      </c>
      <c r="J24" s="46">
        <f t="shared" si="17"/>
        <v>1.1173281258655538E-7</v>
      </c>
      <c r="K24" s="23"/>
      <c r="L24" s="47">
        <f t="shared" si="18"/>
        <v>1.4678533002396724E-2</v>
      </c>
      <c r="M24" s="47">
        <f t="shared" si="19"/>
        <v>1.7614239602876069E-2</v>
      </c>
      <c r="N24" s="47">
        <f t="shared" si="20"/>
        <v>4.3829864688628581E-2</v>
      </c>
      <c r="O24" s="47">
        <f t="shared" si="21"/>
        <v>0.10906272890200824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3.4343508509489487E-2</v>
      </c>
      <c r="F25" s="46">
        <f t="shared" si="13"/>
        <v>2.7474806807591592E-2</v>
      </c>
      <c r="G25" s="46">
        <f t="shared" si="14"/>
        <v>9.0029446947116187E-3</v>
      </c>
      <c r="H25" s="46">
        <f t="shared" si="15"/>
        <v>2.9500849175631049E-3</v>
      </c>
      <c r="I25" s="46">
        <f t="shared" si="16"/>
        <v>3.4012163418748279E-5</v>
      </c>
      <c r="J25" s="46">
        <f t="shared" si="17"/>
        <v>3.9213354623677319E-7</v>
      </c>
      <c r="K25" s="23"/>
      <c r="L25" s="47">
        <f t="shared" si="18"/>
        <v>5.1515262764234224E-2</v>
      </c>
      <c r="M25" s="47">
        <f t="shared" si="19"/>
        <v>6.1818315317081068E-2</v>
      </c>
      <c r="N25" s="47">
        <f t="shared" si="20"/>
        <v>0.15382375036979914</v>
      </c>
      <c r="O25" s="47">
        <f t="shared" si="21"/>
        <v>0.38276271452017857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0.18179184026988252</v>
      </c>
      <c r="F26" s="46">
        <f t="shared" si="13"/>
        <v>0.14543347221590602</v>
      </c>
      <c r="G26" s="46">
        <f t="shared" si="14"/>
        <v>4.7655640175708114E-2</v>
      </c>
      <c r="H26" s="46">
        <f t="shared" si="15"/>
        <v>1.5615800172776046E-2</v>
      </c>
      <c r="I26" s="46">
        <f t="shared" si="16"/>
        <v>1.8003791830836858E-4</v>
      </c>
      <c r="J26" s="46">
        <f t="shared" si="17"/>
        <v>2.0756958766236938E-6</v>
      </c>
      <c r="K26" s="23"/>
      <c r="L26" s="47">
        <f t="shared" si="18"/>
        <v>0.27268776040482373</v>
      </c>
      <c r="M26" s="47">
        <f t="shared" si="19"/>
        <v>0.32722531248578851</v>
      </c>
      <c r="N26" s="47">
        <f t="shared" si="20"/>
        <v>0.81424128956463715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0.20341909353967985</v>
      </c>
      <c r="F27" s="46">
        <f t="shared" si="13"/>
        <v>0.16273527483174391</v>
      </c>
      <c r="G27" s="46">
        <f t="shared" si="14"/>
        <v>5.3325094856865873E-2</v>
      </c>
      <c r="H27" s="46">
        <f t="shared" si="15"/>
        <v>1.747356708269782E-2</v>
      </c>
      <c r="I27" s="46">
        <f t="shared" si="16"/>
        <v>2.0145651251832685E-4</v>
      </c>
      <c r="J27" s="46">
        <f t="shared" si="17"/>
        <v>2.3226354552547803E-6</v>
      </c>
      <c r="K27" s="23"/>
      <c r="L27" s="47">
        <f t="shared" si="18"/>
        <v>0.30512864030951975</v>
      </c>
      <c r="M27" s="47">
        <f t="shared" si="19"/>
        <v>0.36615436837142368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0.31029805334000299</v>
      </c>
      <c r="F28" s="46">
        <f t="shared" si="13"/>
        <v>0.2482384426720024</v>
      </c>
      <c r="G28" s="46">
        <f t="shared" si="14"/>
        <v>8.13427728947618E-2</v>
      </c>
      <c r="H28" s="46">
        <f t="shared" si="15"/>
        <v>2.6654399822155561E-2</v>
      </c>
      <c r="I28" s="46">
        <f t="shared" si="16"/>
        <v>3.073043074735213E-4</v>
      </c>
      <c r="J28" s="46">
        <f t="shared" si="17"/>
        <v>3.542977445445381E-6</v>
      </c>
      <c r="K28" s="23"/>
      <c r="L28" s="47">
        <f t="shared" si="18"/>
        <v>0.4654470800100044</v>
      </c>
      <c r="M28" s="47">
        <f t="shared" si="19"/>
        <v>0.51046140586391053</v>
      </c>
      <c r="N28" s="47">
        <f t="shared" si="20"/>
        <v>0.51046140586391053</v>
      </c>
      <c r="O28" s="47">
        <f t="shared" si="21"/>
        <v>0.51046140586391053</v>
      </c>
      <c r="P28" s="47">
        <f t="shared" si="22"/>
        <v>0.51046140586391053</v>
      </c>
      <c r="Q28" s="47">
        <f t="shared" si="23"/>
        <v>0.51046140586391053</v>
      </c>
      <c r="S28" s="81">
        <v>0</v>
      </c>
      <c r="T28" s="146">
        <f>(RSDCK_share!S36*D28+RSDCK_share!S37*RSDCK_share!Z14)/SUM(RSDCK_share!S36:S37)</f>
        <v>0.51046140586391053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1.7818374601747414E-2</v>
      </c>
      <c r="F29" s="46">
        <f t="shared" si="13"/>
        <v>1.4254699681397934E-2</v>
      </c>
      <c r="G29" s="46">
        <f t="shared" si="14"/>
        <v>4.6709799916004775E-3</v>
      </c>
      <c r="H29" s="46">
        <f t="shared" si="15"/>
        <v>1.5305867236476455E-3</v>
      </c>
      <c r="I29" s="46">
        <f t="shared" si="16"/>
        <v>1.7646463483591113E-5</v>
      </c>
      <c r="J29" s="46">
        <f t="shared" si="17"/>
        <v>2.0344987230491696E-7</v>
      </c>
      <c r="K29" s="23"/>
      <c r="L29" s="47">
        <f t="shared" si="18"/>
        <v>2.6727561902621121E-2</v>
      </c>
      <c r="M29" s="47">
        <f t="shared" si="19"/>
        <v>3.2073074283145341E-2</v>
      </c>
      <c r="N29" s="47">
        <f t="shared" si="20"/>
        <v>7.980807220023621E-2</v>
      </c>
      <c r="O29" s="47">
        <f t="shared" si="21"/>
        <v>0.19858802221729174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2.2542172315619585E-2</v>
      </c>
      <c r="F30" s="46">
        <f t="shared" si="13"/>
        <v>1.8033737852495672E-2</v>
      </c>
      <c r="G30" s="46">
        <f t="shared" si="14"/>
        <v>5.9092952195057852E-3</v>
      </c>
      <c r="H30" s="46">
        <f t="shared" si="15"/>
        <v>1.9363578575276568E-3</v>
      </c>
      <c r="I30" s="46">
        <f t="shared" si="16"/>
        <v>2.2324686145580815E-5</v>
      </c>
      <c r="J30" s="46">
        <f t="shared" si="17"/>
        <v>2.5738610740838721E-7</v>
      </c>
      <c r="K30" s="23"/>
      <c r="L30" s="47">
        <f t="shared" si="18"/>
        <v>3.3813258473429378E-2</v>
      </c>
      <c r="M30" s="47">
        <f t="shared" si="19"/>
        <v>4.0575910168115251E-2</v>
      </c>
      <c r="N30" s="47">
        <f t="shared" si="20"/>
        <v>0.10096584878952454</v>
      </c>
      <c r="O30" s="47">
        <f t="shared" si="21"/>
        <v>0.25123534085994964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2.1891308396209531E-3</v>
      </c>
      <c r="F31" s="46">
        <f t="shared" si="13"/>
        <v>1.7513046716967626E-3</v>
      </c>
      <c r="G31" s="46">
        <f t="shared" si="14"/>
        <v>5.7386751482159555E-4</v>
      </c>
      <c r="H31" s="46">
        <f t="shared" si="15"/>
        <v>1.8804490725674052E-4</v>
      </c>
      <c r="I31" s="46">
        <f t="shared" si="16"/>
        <v>2.1680101740809676E-6</v>
      </c>
      <c r="J31" s="46">
        <f t="shared" si="17"/>
        <v>2.4995455519043869E-8</v>
      </c>
      <c r="K31" s="23"/>
      <c r="L31" s="47">
        <f t="shared" si="18"/>
        <v>3.283696259431429E-3</v>
      </c>
      <c r="M31" s="47">
        <f t="shared" si="19"/>
        <v>3.9404355113177147E-3</v>
      </c>
      <c r="N31" s="47">
        <f t="shared" si="20"/>
        <v>9.8050644915220961E-3</v>
      </c>
      <c r="O31" s="47">
        <f t="shared" si="21"/>
        <v>2.4398138075544258E-2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1.1774980480113429E-4</v>
      </c>
      <c r="F32" s="46">
        <f t="shared" si="13"/>
        <v>9.4199843840907452E-5</v>
      </c>
      <c r="G32" s="46">
        <f t="shared" si="14"/>
        <v>3.0867404829788569E-5</v>
      </c>
      <c r="H32" s="46">
        <f t="shared" si="15"/>
        <v>1.0114631214625124E-5</v>
      </c>
      <c r="I32" s="46">
        <f t="shared" si="16"/>
        <v>1.1661375838509004E-7</v>
      </c>
      <c r="J32" s="46">
        <f t="shared" si="17"/>
        <v>1.3444650977519763E-9</v>
      </c>
      <c r="K32" s="23"/>
      <c r="L32" s="47">
        <f t="shared" si="18"/>
        <v>1.7662470720170142E-4</v>
      </c>
      <c r="M32" s="47">
        <f t="shared" si="19"/>
        <v>2.119496486420417E-4</v>
      </c>
      <c r="N32" s="47">
        <f t="shared" si="20"/>
        <v>5.2739854970896519E-4</v>
      </c>
      <c r="O32" s="47">
        <f t="shared" si="21"/>
        <v>1.3123363592118121E-3</v>
      </c>
      <c r="P32" s="47">
        <f t="shared" si="22"/>
        <v>5.0311826305804205E-2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2.1550485234122192E-2</v>
      </c>
      <c r="F33" s="46">
        <f t="shared" si="13"/>
        <v>1.7240388187297756E-2</v>
      </c>
      <c r="G33" s="46">
        <f t="shared" si="14"/>
        <v>5.6493304012137317E-3</v>
      </c>
      <c r="H33" s="46">
        <f t="shared" si="15"/>
        <v>1.8511725858697168E-3</v>
      </c>
      <c r="I33" s="46">
        <f t="shared" si="16"/>
        <v>2.1342566829878661E-5</v>
      </c>
      <c r="J33" s="46">
        <f t="shared" si="17"/>
        <v>2.4606304261675946E-7</v>
      </c>
      <c r="K33" s="23"/>
      <c r="L33" s="47">
        <f t="shared" si="18"/>
        <v>3.2325727851183282E-2</v>
      </c>
      <c r="M33" s="47">
        <f t="shared" si="19"/>
        <v>3.8790873421419944E-2</v>
      </c>
      <c r="N33" s="47">
        <f t="shared" si="20"/>
        <v>9.6524106151987657E-2</v>
      </c>
      <c r="O33" s="47">
        <f>IF($D33=0,"",MIN($D33*(1+$S$4)^($O$5-$D$5),T33))</f>
        <v>0.24018286382011392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279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264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-9.9575688957517117E-2</v>
      </c>
      <c r="K46" s="32">
        <f t="shared" ref="K46:K58" si="28">IF(F6="","",-F6)</f>
        <v>-7.9660551166013699E-2</v>
      </c>
      <c r="L46" s="32">
        <f t="shared" ref="L46:L58" si="29">IF(G6="","",-G6)</f>
        <v>-2.6103169406079384E-2</v>
      </c>
      <c r="M46" s="32">
        <f t="shared" ref="M46:M58" si="30">IF(H6="","",-H6)</f>
        <v>-8.5534865509840977E-3</v>
      </c>
      <c r="N46" s="32">
        <f t="shared" ref="N46:N58" si="31">IF(I6="","",-I6)</f>
        <v>-9.8614985839950365E-5</v>
      </c>
      <c r="O46" s="32">
        <f t="shared" ref="O46:O58" si="32">IF(J6="","",-J6)</f>
        <v>-1.1369533785137875E-6</v>
      </c>
      <c r="P46" s="24">
        <v>0</v>
      </c>
      <c r="Q46" s="24">
        <v>5</v>
      </c>
      <c r="R46" s="23" t="s">
        <v>225</v>
      </c>
      <c r="Z46" s="84" t="s">
        <v>263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-1.0120622166155015E-6</v>
      </c>
      <c r="K47" s="80">
        <f t="shared" si="28"/>
        <v>-8.0964977329240146E-7</v>
      </c>
      <c r="L47" s="80">
        <f t="shared" si="29"/>
        <v>-2.6530603771245424E-7</v>
      </c>
      <c r="M47" s="80">
        <f t="shared" si="30"/>
        <v>-8.6935482437617063E-8</v>
      </c>
      <c r="N47" s="80">
        <f t="shared" si="31"/>
        <v>-1.0022978721569979E-9</v>
      </c>
      <c r="O47" s="80">
        <f t="shared" si="32"/>
        <v>-1.1555707708314899E-11</v>
      </c>
      <c r="P47" s="79">
        <v>0</v>
      </c>
      <c r="Q47" s="79">
        <v>5</v>
      </c>
      <c r="R47" s="79" t="s">
        <v>226</v>
      </c>
      <c r="Z47" s="84" t="s">
        <v>263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263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-9.3268524695424397E-3</v>
      </c>
      <c r="K49" s="32">
        <f t="shared" si="28"/>
        <v>-7.4614819756339528E-3</v>
      </c>
      <c r="L49" s="32">
        <f t="shared" si="29"/>
        <v>-2.444978413775735E-3</v>
      </c>
      <c r="M49" s="32">
        <f t="shared" si="30"/>
        <v>-8.0117052662603339E-4</v>
      </c>
      <c r="N49" s="32">
        <f t="shared" si="31"/>
        <v>-9.2368672900434826E-6</v>
      </c>
      <c r="O49" s="32">
        <f t="shared" si="32"/>
        <v>-1.0649382933890725E-7</v>
      </c>
      <c r="P49" s="24">
        <v>0</v>
      </c>
      <c r="Q49" s="24">
        <v>5</v>
      </c>
      <c r="R49" s="23" t="s">
        <v>228</v>
      </c>
      <c r="Z49" s="84" t="s">
        <v>263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-9.1297551720072756E-2</v>
      </c>
      <c r="K50" s="86">
        <f t="shared" ref="K50:O50" si="34">MAX(IF(F10+F11="","",-F10-F11),-$T$10)</f>
        <v>-7.3038041376058224E-2</v>
      </c>
      <c r="L50" s="86">
        <f t="shared" si="34"/>
        <v>-2.3933105398106773E-2</v>
      </c>
      <c r="M50" s="86">
        <f t="shared" si="34"/>
        <v>-7.8423999768516325E-3</v>
      </c>
      <c r="N50" s="86">
        <f t="shared" si="34"/>
        <v>-9.0416715810405046E-5</v>
      </c>
      <c r="O50" s="86">
        <f t="shared" si="34"/>
        <v>-1.0424337603374211E-6</v>
      </c>
      <c r="P50" s="24">
        <v>0</v>
      </c>
      <c r="Q50" s="24">
        <v>5</v>
      </c>
      <c r="R50" s="23" t="s">
        <v>229</v>
      </c>
      <c r="Z50" s="84" t="s">
        <v>263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-5.6502687889532992E-2</v>
      </c>
      <c r="K51" s="32">
        <f t="shared" si="28"/>
        <v>-4.5202150311626402E-2</v>
      </c>
      <c r="L51" s="32">
        <f t="shared" si="29"/>
        <v>-1.4811840614113747E-2</v>
      </c>
      <c r="M51" s="32">
        <f t="shared" si="30"/>
        <v>-4.853543932432796E-3</v>
      </c>
      <c r="N51" s="32">
        <f t="shared" si="31"/>
        <v>-5.5957551732558634E-5</v>
      </c>
      <c r="O51" s="32">
        <f t="shared" si="32"/>
        <v>-6.4514664737617124E-7</v>
      </c>
      <c r="P51" s="24">
        <v>0</v>
      </c>
      <c r="Q51" s="24">
        <v>5</v>
      </c>
      <c r="R51" s="23" t="s">
        <v>230</v>
      </c>
      <c r="Z51" s="84" t="s">
        <v>263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-0.22949186235396721</v>
      </c>
      <c r="K52" s="32">
        <f t="shared" si="28"/>
        <v>-0.18359348988317378</v>
      </c>
      <c r="L52" s="32">
        <f t="shared" si="29"/>
        <v>-6.0159914764918422E-2</v>
      </c>
      <c r="M52" s="32">
        <f t="shared" si="30"/>
        <v>-1.9713200870168479E-2</v>
      </c>
      <c r="N52" s="32">
        <f t="shared" si="31"/>
        <v>-2.2727773207851696E-4</v>
      </c>
      <c r="O52" s="32">
        <f t="shared" si="32"/>
        <v>-2.6203338483159624E-6</v>
      </c>
      <c r="P52" s="24">
        <v>0</v>
      </c>
      <c r="Q52" s="24">
        <v>5</v>
      </c>
      <c r="R52" s="23" t="s">
        <v>231</v>
      </c>
      <c r="Z52" s="84" t="s">
        <v>263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-0.32404978082798724</v>
      </c>
      <c r="K53" s="32">
        <f t="shared" si="28"/>
        <v>-0.25923982466238982</v>
      </c>
      <c r="L53" s="32">
        <f t="shared" si="29"/>
        <v>-8.4947705745371943E-2</v>
      </c>
      <c r="M53" s="32">
        <f t="shared" si="30"/>
        <v>-2.7835664218643499E-2</v>
      </c>
      <c r="N53" s="32">
        <f t="shared" si="31"/>
        <v>-3.2092335872689501E-4</v>
      </c>
      <c r="O53" s="32">
        <f t="shared" si="32"/>
        <v>-3.6999944160689555E-6</v>
      </c>
      <c r="P53" s="24">
        <v>0</v>
      </c>
      <c r="Q53" s="24">
        <v>5</v>
      </c>
      <c r="R53" s="23" t="s">
        <v>232</v>
      </c>
      <c r="Z53" s="84" t="s">
        <v>263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-3.9778408502005369E-2</v>
      </c>
      <c r="K54" s="32">
        <f t="shared" si="28"/>
        <v>-3.1822726801604299E-2</v>
      </c>
      <c r="L54" s="32">
        <f t="shared" si="29"/>
        <v>-1.0427671118349703E-2</v>
      </c>
      <c r="M54" s="32">
        <f t="shared" si="30"/>
        <v>-3.416939272060833E-3</v>
      </c>
      <c r="N54" s="32">
        <f t="shared" si="31"/>
        <v>-3.9394627666946083E-5</v>
      </c>
      <c r="O54" s="32">
        <f t="shared" si="32"/>
        <v>-4.5418913403202102E-7</v>
      </c>
      <c r="P54" s="24">
        <v>0</v>
      </c>
      <c r="Q54" s="24">
        <v>5</v>
      </c>
      <c r="R54" s="23" t="s">
        <v>233</v>
      </c>
      <c r="Z54" s="84" t="s">
        <v>263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-5.104481089024461E-2</v>
      </c>
      <c r="K55" s="32">
        <f t="shared" si="28"/>
        <v>-4.0835848712195692E-2</v>
      </c>
      <c r="L55" s="32">
        <f t="shared" si="29"/>
        <v>-1.3381090906012293E-2</v>
      </c>
      <c r="M55" s="32">
        <f t="shared" si="30"/>
        <v>-4.3847158680821105E-3</v>
      </c>
      <c r="N55" s="32">
        <f t="shared" si="31"/>
        <v>-5.0552332159027551E-5</v>
      </c>
      <c r="O55" s="32">
        <f t="shared" si="32"/>
        <v>-5.8282870854171273E-7</v>
      </c>
      <c r="P55" s="24">
        <v>0</v>
      </c>
      <c r="Q55" s="24">
        <v>5</v>
      </c>
      <c r="R55" s="23" t="s">
        <v>234</v>
      </c>
      <c r="Z55" s="84" t="s">
        <v>263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-5.5241252359642537E-3</v>
      </c>
      <c r="K56" s="32">
        <f t="shared" si="28"/>
        <v>-4.419300188771404E-3</v>
      </c>
      <c r="L56" s="32">
        <f t="shared" si="29"/>
        <v>-1.4481162858566144E-3</v>
      </c>
      <c r="M56" s="32">
        <f t="shared" si="30"/>
        <v>-4.7451874454949568E-4</v>
      </c>
      <c r="N56" s="32">
        <f t="shared" si="31"/>
        <v>-5.4708286493015779E-6</v>
      </c>
      <c r="O56" s="32">
        <f t="shared" si="32"/>
        <v>-6.3074359977990334E-8</v>
      </c>
      <c r="P56" s="24">
        <v>0</v>
      </c>
      <c r="Q56" s="24">
        <v>5</v>
      </c>
      <c r="R56" s="23" t="s">
        <v>235</v>
      </c>
      <c r="Z56" s="84" t="s">
        <v>263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-9.5471787072699897E-4</v>
      </c>
      <c r="K57" s="32">
        <f t="shared" si="28"/>
        <v>-7.6377429658159928E-4</v>
      </c>
      <c r="L57" s="32">
        <f t="shared" si="29"/>
        <v>-2.5027356150385857E-4</v>
      </c>
      <c r="M57" s="32">
        <f t="shared" si="30"/>
        <v>-8.2009640633584437E-5</v>
      </c>
      <c r="N57" s="32">
        <f t="shared" si="31"/>
        <v>-9.4550678271539177E-7</v>
      </c>
      <c r="O57" s="32">
        <f t="shared" si="32"/>
        <v>-1.0900951025442111E-8</v>
      </c>
      <c r="P57" s="24">
        <v>0</v>
      </c>
      <c r="Q57" s="24">
        <v>5</v>
      </c>
      <c r="R57" s="23" t="s">
        <v>236</v>
      </c>
      <c r="Z57" s="84" t="s">
        <v>263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263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265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264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-3.2325727851183282E-2</v>
      </c>
      <c r="K64" s="34">
        <f t="shared" si="38"/>
        <v>-3.8790873421419944E-2</v>
      </c>
      <c r="L64" s="34">
        <f t="shared" si="38"/>
        <v>-9.6524106151987657E-2</v>
      </c>
      <c r="M64" s="34">
        <f t="shared" si="38"/>
        <v>-0.24018286382011392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/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-0.4654470800100044</v>
      </c>
      <c r="K65" s="34">
        <f t="shared" si="39"/>
        <v>-0.51046140586391053</v>
      </c>
      <c r="L65" s="34">
        <f t="shared" si="39"/>
        <v>-0.51046140586391053</v>
      </c>
      <c r="M65" s="34">
        <f t="shared" si="39"/>
        <v>-0.51046140586391053</v>
      </c>
      <c r="N65" s="34">
        <f t="shared" si="39"/>
        <v>-0.51046140586391053</v>
      </c>
      <c r="O65" s="34">
        <f t="shared" si="39"/>
        <v>-0.51046140586391053</v>
      </c>
      <c r="P65" s="24">
        <v>0</v>
      </c>
      <c r="Q65" s="24">
        <v>5</v>
      </c>
      <c r="R65" s="23" t="s">
        <v>251</v>
      </c>
      <c r="Z65" s="84" t="s">
        <v>263</v>
      </c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-0.48607467124198084</v>
      </c>
      <c r="K66" s="34">
        <f t="shared" si="40"/>
        <v>-0.51771712903297762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245</v>
      </c>
      <c r="Z66" s="84" t="s">
        <v>263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-0.13694632758010913</v>
      </c>
      <c r="K67" s="89">
        <f t="shared" si="41"/>
        <v>-0.16433559309613094</v>
      </c>
      <c r="L67" s="89">
        <f t="shared" si="41"/>
        <v>-0.40891954301296457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263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263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263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263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-1.3990278704313658E-2</v>
      </c>
      <c r="K71" s="34">
        <f t="shared" si="42"/>
        <v>-1.6788334445176391E-2</v>
      </c>
      <c r="L71" s="34">
        <f t="shared" si="42"/>
        <v>-4.177474836662131E-2</v>
      </c>
      <c r="M71" s="34">
        <f t="shared" si="42"/>
        <v>-0.10394894185563112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263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-8.4754031834299484E-2</v>
      </c>
      <c r="K72" s="34">
        <f t="shared" si="46"/>
        <v>-0.10170483820115937</v>
      </c>
      <c r="L72" s="34">
        <f t="shared" si="46"/>
        <v>-0.2530741829927089</v>
      </c>
      <c r="M72" s="34">
        <f t="shared" si="46"/>
        <v>-0.6297295510244173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263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-0.3442377935309508</v>
      </c>
      <c r="K73" s="34">
        <f t="shared" si="46"/>
        <v>-0.41308535223714093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263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-5.9667612753008054E-2</v>
      </c>
      <c r="K74" s="34">
        <f t="shared" si="47"/>
        <v>-7.1601135303609661E-2</v>
      </c>
      <c r="L74" s="34">
        <f t="shared" si="47"/>
        <v>-0.17816653699867799</v>
      </c>
      <c r="M74" s="34">
        <f t="shared" si="47"/>
        <v>-0.44333535734455032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263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-7.6567216335366908E-2</v>
      </c>
      <c r="K75" s="34">
        <f t="shared" si="47"/>
        <v>-9.1880659602440296E-2</v>
      </c>
      <c r="L75" s="34">
        <f t="shared" si="47"/>
        <v>-0.22862848290194421</v>
      </c>
      <c r="M75" s="34">
        <f t="shared" si="47"/>
        <v>-0.56890082657456575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263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-8.2861878539463793E-3</v>
      </c>
      <c r="K76" s="34">
        <f t="shared" si="47"/>
        <v>-9.9434254247356569E-3</v>
      </c>
      <c r="L76" s="34">
        <f t="shared" si="47"/>
        <v>-2.4742424352878226E-2</v>
      </c>
      <c r="M76" s="34">
        <f t="shared" si="47"/>
        <v>-6.1567069365753936E-2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263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-1.4320768060904984E-3</v>
      </c>
      <c r="K77" s="34">
        <f t="shared" si="47"/>
        <v>-1.718492167308598E-3</v>
      </c>
      <c r="L77" s="34">
        <f t="shared" si="47"/>
        <v>-4.2761584297573299E-3</v>
      </c>
      <c r="M77" s="34">
        <f t="shared" si="47"/>
        <v>-1.0640450543933758E-2</v>
      </c>
      <c r="N77" s="34">
        <f t="shared" si="47"/>
        <v>-0.40792933596949194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263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263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1" zoomScale="60" zoomScaleNormal="60" workbookViewId="0">
      <selection activeCell="D74" sqref="D7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399</v>
      </c>
      <c r="AA3" s="151"/>
      <c r="AB3" s="151"/>
      <c r="AC3" s="151"/>
      <c r="AD3" s="151"/>
      <c r="AE3" s="151"/>
      <c r="AF3" s="15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5.6567752575941738E-2</v>
      </c>
      <c r="F6" s="46">
        <f>IF($D6=0,"",MAX($D6*(1-$S$4)^($F$5-$D$5),S6))</f>
        <v>4.5254202060753396E-2</v>
      </c>
      <c r="G6" s="46">
        <f>IF($D6=0,"",MAX($D6*(1-$S$4)^($G$5-$D$5),S6))</f>
        <v>1.482889693126768E-2</v>
      </c>
      <c r="H6" s="46">
        <f>IF($D6=0,"",MAX($D6*(1-$S$4)^($H$5-$D$5),S6))</f>
        <v>4.8591329464377966E-3</v>
      </c>
      <c r="I6" s="46">
        <f>IF($D6=0,"",MAX($D6*(1-$S$4)^($I$5-$D$5),S6))</f>
        <v>5.6021988676917778E-5</v>
      </c>
      <c r="J6" s="46">
        <f>IF($D6=0,"",MAX($D6*(1-$S$4)^($J$5-$D$5),S6))</f>
        <v>6.4588955476459932E-7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2.2063603330655459E-2</v>
      </c>
      <c r="F9" s="46">
        <f t="shared" si="5"/>
        <v>1.7650882664524369E-2</v>
      </c>
      <c r="G9" s="46">
        <f t="shared" si="0"/>
        <v>5.7838412315113488E-3</v>
      </c>
      <c r="H9" s="46">
        <f t="shared" si="1"/>
        <v>1.8952490947416398E-3</v>
      </c>
      <c r="I9" s="46">
        <f t="shared" si="2"/>
        <v>2.1850734379143006E-5</v>
      </c>
      <c r="J9" s="46">
        <f t="shared" si="3"/>
        <v>2.519218155716617E-7</v>
      </c>
      <c r="K9" s="23"/>
      <c r="L9" s="47">
        <f t="shared" si="6"/>
        <v>3.3095404995983187E-2</v>
      </c>
      <c r="M9" s="47">
        <f t="shared" si="7"/>
        <v>3.9714485995179821E-2</v>
      </c>
      <c r="N9" s="47">
        <f t="shared" si="8"/>
        <v>9.8822349791525849E-2</v>
      </c>
      <c r="O9" s="47">
        <f t="shared" si="9"/>
        <v>0.24590162943324956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3.0394477352090211E-2</v>
      </c>
      <c r="F10" s="46">
        <f t="shared" si="5"/>
        <v>2.4315581881672172E-2</v>
      </c>
      <c r="G10" s="46">
        <f t="shared" si="0"/>
        <v>7.9677298709863419E-3</v>
      </c>
      <c r="H10" s="46">
        <f t="shared" si="1"/>
        <v>2.6108657241248061E-3</v>
      </c>
      <c r="I10" s="46">
        <f t="shared" si="2"/>
        <v>3.0101232389844231E-5</v>
      </c>
      <c r="J10" s="46">
        <f t="shared" si="3"/>
        <v>3.4704358137419643E-7</v>
      </c>
      <c r="K10" s="23"/>
      <c r="L10" s="47">
        <f t="shared" si="6"/>
        <v>4.5591716028135311E-2</v>
      </c>
      <c r="M10" s="47">
        <f t="shared" si="7"/>
        <v>5.4710059233762376E-2</v>
      </c>
      <c r="N10" s="47">
        <f t="shared" si="8"/>
        <v>0.13613613459255558</v>
      </c>
      <c r="O10" s="47">
        <f t="shared" si="9"/>
        <v>0.33875026642934786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3.9300140411008697E-2</v>
      </c>
      <c r="F11" s="46">
        <f t="shared" si="5"/>
        <v>3.144011232880696E-2</v>
      </c>
      <c r="G11" s="46">
        <f t="shared" si="0"/>
        <v>1.030229600790347E-2</v>
      </c>
      <c r="H11" s="46">
        <f t="shared" si="1"/>
        <v>3.3758563558698115E-3</v>
      </c>
      <c r="I11" s="46">
        <f t="shared" si="2"/>
        <v>3.8920973891460186E-5</v>
      </c>
      <c r="J11" s="46">
        <f t="shared" si="3"/>
        <v>4.4872827779706189E-7</v>
      </c>
      <c r="K11" s="23"/>
      <c r="L11" s="47">
        <f t="shared" si="6"/>
        <v>5.8950210616513038E-2</v>
      </c>
      <c r="M11" s="47">
        <f t="shared" si="7"/>
        <v>7.0740252739815643E-2</v>
      </c>
      <c r="N11" s="47">
        <f t="shared" si="8"/>
        <v>0.17602438569753806</v>
      </c>
      <c r="O11" s="47">
        <f t="shared" si="9"/>
        <v>0.43800499941889781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0.48364545407352461</v>
      </c>
      <c r="F12" s="46">
        <f t="shared" si="5"/>
        <v>0.38691636325881973</v>
      </c>
      <c r="G12" s="46">
        <f t="shared" si="0"/>
        <v>0.12678475391265012</v>
      </c>
      <c r="H12" s="46">
        <f t="shared" si="1"/>
        <v>4.1544828162097217E-2</v>
      </c>
      <c r="I12" s="46">
        <f t="shared" si="2"/>
        <v>4.7897925793278134E-4</v>
      </c>
      <c r="J12" s="46">
        <f t="shared" si="3"/>
        <v>5.5222548673133458E-6</v>
      </c>
      <c r="K12" s="23"/>
      <c r="L12" s="47">
        <f t="shared" si="6"/>
        <v>0.72546818111028688</v>
      </c>
      <c r="M12" s="47">
        <f t="shared" si="7"/>
        <v>0.87056181733234417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4" t="s">
        <v>396</v>
      </c>
      <c r="Z12" s="154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8.6713386802101625E-2</v>
      </c>
      <c r="F13" s="46">
        <f t="shared" si="5"/>
        <v>6.9370709441681305E-2</v>
      </c>
      <c r="G13" s="46">
        <f t="shared" si="0"/>
        <v>2.2731394069850145E-2</v>
      </c>
      <c r="H13" s="46">
        <f t="shared" si="1"/>
        <v>7.4486232088085006E-3</v>
      </c>
      <c r="I13" s="46">
        <f t="shared" si="2"/>
        <v>8.5876778771489938E-5</v>
      </c>
      <c r="J13" s="46">
        <f t="shared" si="3"/>
        <v>9.9009184992015754E-7</v>
      </c>
      <c r="K13" s="23"/>
      <c r="L13" s="47">
        <f t="shared" si="6"/>
        <v>0.13007008020315242</v>
      </c>
      <c r="M13" s="47">
        <f t="shared" si="7"/>
        <v>0.15608409624378292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6">
        <f>(RSDCK_share!S38*D13*2+RSDCK_share!S39*RSDCK_share!Z15)/SUM(RSDCK_share!S38:S39)</f>
        <v>0.18452567559914534</v>
      </c>
      <c r="Y13" s="76" t="s">
        <v>395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6.7275481527774766E-2</v>
      </c>
      <c r="F14" s="46">
        <f t="shared" si="5"/>
        <v>5.3820385222219817E-2</v>
      </c>
      <c r="G14" s="46">
        <f t="shared" si="0"/>
        <v>1.7635863829617002E-2</v>
      </c>
      <c r="H14" s="46">
        <f t="shared" si="1"/>
        <v>5.7789198596889021E-3</v>
      </c>
      <c r="I14" s="46">
        <f t="shared" si="2"/>
        <v>6.6626409796349316E-5</v>
      </c>
      <c r="J14" s="46">
        <f t="shared" si="3"/>
        <v>7.6815020628959602E-7</v>
      </c>
      <c r="K14" s="23"/>
      <c r="L14" s="47">
        <f t="shared" si="6"/>
        <v>0.10091322229166214</v>
      </c>
      <c r="M14" s="47">
        <f t="shared" si="7"/>
        <v>0.12109586674999456</v>
      </c>
      <c r="N14" s="47">
        <f t="shared" si="8"/>
        <v>0.30132526715134644</v>
      </c>
      <c r="O14" s="47">
        <f t="shared" si="9"/>
        <v>0.74979368875803831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8.489037052139993E-2</v>
      </c>
      <c r="F15" s="46">
        <f t="shared" si="5"/>
        <v>6.7912296417119961E-2</v>
      </c>
      <c r="G15" s="46">
        <f t="shared" si="0"/>
        <v>2.2253501289961879E-2</v>
      </c>
      <c r="H15" s="46">
        <f t="shared" si="1"/>
        <v>7.2920273026947134E-3</v>
      </c>
      <c r="I15" s="46">
        <f t="shared" si="2"/>
        <v>8.4071350894570143E-5</v>
      </c>
      <c r="J15" s="46">
        <f t="shared" si="3"/>
        <v>9.6927668367698218E-7</v>
      </c>
      <c r="K15" s="23"/>
      <c r="L15" s="47">
        <f t="shared" si="6"/>
        <v>0.12733555578209987</v>
      </c>
      <c r="M15" s="47">
        <f t="shared" si="7"/>
        <v>0.15280266693851988</v>
      </c>
      <c r="N15" s="47">
        <f t="shared" si="8"/>
        <v>0.38022193219645772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4" t="s">
        <v>397</v>
      </c>
      <c r="Z15" s="154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1.2010705200442728E-2</v>
      </c>
      <c r="F16" s="46">
        <f t="shared" si="5"/>
        <v>9.6085641603541831E-3</v>
      </c>
      <c r="G16" s="46">
        <f t="shared" si="0"/>
        <v>3.1485343040648607E-3</v>
      </c>
      <c r="H16" s="46">
        <f t="shared" si="1"/>
        <v>1.0317117207559743E-3</v>
      </c>
      <c r="I16" s="46">
        <f t="shared" si="2"/>
        <v>1.1894826294144994E-5</v>
      </c>
      <c r="J16" s="46">
        <f t="shared" si="3"/>
        <v>1.3713801028082764E-7</v>
      </c>
      <c r="K16" s="23"/>
      <c r="L16" s="47">
        <f t="shared" si="6"/>
        <v>1.8016057800664089E-2</v>
      </c>
      <c r="M16" s="47">
        <f t="shared" si="7"/>
        <v>2.1619269360796906E-2</v>
      </c>
      <c r="N16" s="47">
        <f t="shared" si="8"/>
        <v>5.3795660335858156E-2</v>
      </c>
      <c r="O16" s="47">
        <f t="shared" si="9"/>
        <v>0.13386081752692255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398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2.0289987264602957E-3</v>
      </c>
      <c r="F17" s="46">
        <f t="shared" si="5"/>
        <v>1.6231989811682369E-3</v>
      </c>
      <c r="G17" s="46">
        <f t="shared" si="0"/>
        <v>5.3188984214920813E-4</v>
      </c>
      <c r="H17" s="46">
        <f t="shared" si="1"/>
        <v>1.7428966347545264E-4</v>
      </c>
      <c r="I17" s="46">
        <f t="shared" si="2"/>
        <v>2.009423010515403E-6</v>
      </c>
      <c r="J17" s="46">
        <f t="shared" si="3"/>
        <v>2.3167070006750436E-8</v>
      </c>
      <c r="K17" s="23"/>
      <c r="L17" s="47">
        <f t="shared" si="6"/>
        <v>3.0434980896904434E-3</v>
      </c>
      <c r="M17" s="47">
        <f t="shared" si="7"/>
        <v>3.652197707628532E-3</v>
      </c>
      <c r="N17" s="47">
        <f t="shared" si="8"/>
        <v>9.0878365998462284E-3</v>
      </c>
      <c r="O17" s="47">
        <f t="shared" si="9"/>
        <v>2.2613445568129362E-2</v>
      </c>
      <c r="P17" s="47">
        <f t="shared" si="10"/>
        <v>0.86694522910482974</v>
      </c>
      <c r="Q17" s="47">
        <f t="shared" si="12"/>
        <v>0.9</v>
      </c>
      <c r="S17" s="81">
        <v>0</v>
      </c>
      <c r="T17" s="81">
        <v>0.9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8.5596229555156729E-3</v>
      </c>
      <c r="F21" s="46">
        <f>IF($D21=0,"",MAX($D21*(1-$S$4)^($F$5-$D$5),S21))</f>
        <v>6.8476983644125394E-3</v>
      </c>
      <c r="G21" s="46">
        <f>IF($D21=0,"",MAX($D21*(1-$S$4)^($G$5-$D$5),S21))</f>
        <v>2.243853800050702E-3</v>
      </c>
      <c r="H21" s="46">
        <f>IF($D21=0,"",MAX($D21*(1-$S$4)^($H$5-$D$5),S21))</f>
        <v>7.3526601320061447E-4</v>
      </c>
      <c r="I21" s="46">
        <f>IF($D21=0,"",MAX($D21*(1-$S$4)^($I$5-$D$5),S21))</f>
        <v>8.4770399822553202E-6</v>
      </c>
      <c r="J21" s="46">
        <f>IF($D21=0,"",MAX($D21*(1-$S$4)^($J$5-$D$5),S21))</f>
        <v>9.7733616909542262E-8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4.2365938997490128E-6</v>
      </c>
      <c r="F22" s="46">
        <f t="shared" ref="F22:F33" si="14">IF($D22=0,"",MAX($D22*(1-$S$4)^($F$5-$D$5),S22))</f>
        <v>3.3892751197992107E-6</v>
      </c>
      <c r="G22" s="46">
        <f t="shared" ref="G22:G33" si="15">IF($D22=0,"",MAX($D22*(1-$S$4)^($G$5-$D$5),S22))</f>
        <v>1.110597671255806E-6</v>
      </c>
      <c r="H22" s="46">
        <f t="shared" ref="H22:H33" si="16">IF($D22=0,"",MAX($D22*(1-$S$4)^($H$5-$D$5),S22))</f>
        <v>3.6392064491710274E-7</v>
      </c>
      <c r="I22" s="46">
        <f t="shared" ref="I22:I33" si="17">IF($D22=0,"",MAX($D22*(1-$S$4)^($I$5-$D$5),S22))</f>
        <v>4.1957193749532108E-9</v>
      </c>
      <c r="J22" s="46">
        <f t="shared" ref="J22:J33" si="18">IF($D22=0,"",MAX($D22*(1-$S$4)^($J$5-$D$5),S22))</f>
        <v>4.8373350946791664E-11</v>
      </c>
      <c r="K22" s="23"/>
      <c r="L22" s="47">
        <f t="shared" ref="L22:L33" si="19">IF($D22=0,"",MIN($D22*(1+$S$4)^($L$5-$D$5),T22))</f>
        <v>6.3548908496235188E-6</v>
      </c>
      <c r="M22" s="47">
        <f t="shared" ref="M22:M33" si="20">IF($D22=0,"",MIN($D22*(1+$S$4)^($M$5-$D$5),T22))</f>
        <v>7.6258690195482222E-6</v>
      </c>
      <c r="N22" s="47">
        <f t="shared" ref="N22:N33" si="21">IF($D22=0,"",MIN($D22*(1+$S$4)^($N$5-$D$5),T22))</f>
        <v>1.8975602398722231E-5</v>
      </c>
      <c r="O22" s="47">
        <f t="shared" ref="O22:O33" si="22">IF($D22=0,"",MIN($D22*(1+$S$4)^($O$5-$D$5),T22))</f>
        <v>4.7217370960788494E-5</v>
      </c>
      <c r="P22" s="47">
        <f t="shared" ref="P22:P33" si="23">IF($D22=0,"",MIN($D22*(1+$S$4)^($P$5-$D$5),T22))</f>
        <v>1.8102006773802204E-3</v>
      </c>
      <c r="Q22" s="47">
        <f t="shared" ref="Q22:Q33" si="24">IF($D22=0,"",MIN($D22*(1+$S$4)^($Q$5-$D$5),T22))</f>
        <v>6.9398749352416064E-2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4.7989451834687311E-6</v>
      </c>
      <c r="F23" s="46">
        <f t="shared" si="14"/>
        <v>3.8391561467749856E-6</v>
      </c>
      <c r="G23" s="46">
        <f t="shared" si="15"/>
        <v>1.258014686175228E-6</v>
      </c>
      <c r="H23" s="46">
        <f t="shared" si="16"/>
        <v>4.1222625236589895E-7</v>
      </c>
      <c r="I23" s="46">
        <f t="shared" si="17"/>
        <v>4.7526451111613505E-9</v>
      </c>
      <c r="J23" s="46">
        <f t="shared" si="18"/>
        <v>5.4794267524225319E-11</v>
      </c>
      <c r="K23" s="23"/>
      <c r="L23" s="47">
        <f t="shared" si="19"/>
        <v>7.1984177752030967E-6</v>
      </c>
      <c r="M23" s="47">
        <f t="shared" si="20"/>
        <v>8.638101330243715E-6</v>
      </c>
      <c r="N23" s="47">
        <f t="shared" si="21"/>
        <v>2.149436030207204E-5</v>
      </c>
      <c r="O23" s="47">
        <f t="shared" si="22"/>
        <v>5.3484846626851895E-5</v>
      </c>
      <c r="P23" s="47">
        <f t="shared" si="23"/>
        <v>2.0504806520021397E-3</v>
      </c>
      <c r="Q23" s="47">
        <f t="shared" si="24"/>
        <v>7.8610506889334145E-2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1.8793932233474721E-2</v>
      </c>
      <c r="F24" s="46">
        <f t="shared" si="14"/>
        <v>1.5035145786779778E-2</v>
      </c>
      <c r="G24" s="46">
        <f t="shared" si="15"/>
        <v>4.9267165714120004E-3</v>
      </c>
      <c r="H24" s="46">
        <f t="shared" si="16"/>
        <v>1.6143864861202853E-3</v>
      </c>
      <c r="I24" s="46">
        <f t="shared" si="17"/>
        <v>1.8612608965947639E-5</v>
      </c>
      <c r="J24" s="46">
        <f t="shared" si="18"/>
        <v>2.1458877133679293E-7</v>
      </c>
      <c r="K24" s="23"/>
      <c r="L24" s="47">
        <f t="shared" si="19"/>
        <v>2.8190898350212077E-2</v>
      </c>
      <c r="M24" s="47">
        <f t="shared" si="20"/>
        <v>3.3829078020254491E-2</v>
      </c>
      <c r="N24" s="47">
        <f t="shared" si="21"/>
        <v>8.4177571419359651E-2</v>
      </c>
      <c r="O24" s="47">
        <f t="shared" si="22"/>
        <v>0.20946073451422098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2.8169101807682524E-2</v>
      </c>
      <c r="F25" s="46">
        <f t="shared" si="14"/>
        <v>2.2535281446146024E-2</v>
      </c>
      <c r="G25" s="46">
        <f t="shared" si="15"/>
        <v>7.3843610242731329E-3</v>
      </c>
      <c r="H25" s="46">
        <f t="shared" si="16"/>
        <v>2.4197074204338215E-3</v>
      </c>
      <c r="I25" s="46">
        <f t="shared" si="17"/>
        <v>2.7897327198749198E-5</v>
      </c>
      <c r="J25" s="46">
        <f t="shared" si="18"/>
        <v>3.2163428448491517E-7</v>
      </c>
      <c r="K25" s="23"/>
      <c r="L25" s="47">
        <f t="shared" si="19"/>
        <v>4.225365271152378E-2</v>
      </c>
      <c r="M25" s="47">
        <f t="shared" si="20"/>
        <v>5.070438325382854E-2</v>
      </c>
      <c r="N25" s="47">
        <f t="shared" si="21"/>
        <v>0.12616873093816663</v>
      </c>
      <c r="O25" s="47">
        <f t="shared" si="22"/>
        <v>0.31394817656805873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0.11440976686538021</v>
      </c>
      <c r="F26" s="46">
        <f t="shared" si="14"/>
        <v>9.1527813492304183E-2</v>
      </c>
      <c r="G26" s="46">
        <f t="shared" si="15"/>
        <v>2.9991833925158251E-2</v>
      </c>
      <c r="H26" s="46">
        <f t="shared" si="16"/>
        <v>9.8277241405958626E-3</v>
      </c>
      <c r="I26" s="46">
        <f t="shared" si="17"/>
        <v>1.1330594503036837E-4</v>
      </c>
      <c r="J26" s="46">
        <f t="shared" si="18"/>
        <v>1.3063286062531329E-6</v>
      </c>
      <c r="K26" s="23"/>
      <c r="L26" s="47">
        <f t="shared" si="19"/>
        <v>0.1716146502980703</v>
      </c>
      <c r="M26" s="47">
        <f t="shared" si="20"/>
        <v>0.20593758035768436</v>
      </c>
      <c r="N26" s="47">
        <f t="shared" si="21"/>
        <v>0.51243859995563312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0.49082438436781139</v>
      </c>
      <c r="F27" s="46">
        <f t="shared" si="14"/>
        <v>0.39265950749424916</v>
      </c>
      <c r="G27" s="46">
        <f t="shared" si="15"/>
        <v>0.12866666741571564</v>
      </c>
      <c r="H27" s="46">
        <f t="shared" si="16"/>
        <v>4.2161493578781725E-2</v>
      </c>
      <c r="I27" s="46">
        <f t="shared" si="17"/>
        <v>4.8608892613321051E-4</v>
      </c>
      <c r="J27" s="46">
        <f t="shared" si="18"/>
        <v>5.6042237609022877E-6</v>
      </c>
      <c r="K27" s="23"/>
      <c r="L27" s="47">
        <f t="shared" si="19"/>
        <v>0.73623657655171704</v>
      </c>
      <c r="M27" s="47">
        <f t="shared" si="20"/>
        <v>0.88348389186206044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9.6791214245743343E-2</v>
      </c>
      <c r="F28" s="46">
        <f t="shared" si="14"/>
        <v>7.7432971396594691E-2</v>
      </c>
      <c r="G28" s="46">
        <f t="shared" si="15"/>
        <v>2.5373236067236161E-2</v>
      </c>
      <c r="H28" s="46">
        <f t="shared" si="16"/>
        <v>8.3143019945119499E-3</v>
      </c>
      <c r="I28" s="46">
        <f t="shared" si="17"/>
        <v>9.5857375652684469E-5</v>
      </c>
      <c r="J28" s="46">
        <f t="shared" si="18"/>
        <v>1.1051602976515696E-6</v>
      </c>
      <c r="K28" s="23"/>
      <c r="L28" s="47">
        <f t="shared" si="19"/>
        <v>0.14518682136861499</v>
      </c>
      <c r="M28" s="47">
        <f t="shared" si="20"/>
        <v>0.17422418564233799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6">
        <f>(RSDCK_share!S38*D28*2+RSDCK_share!S39*RSDCK_share!Z15)/SUM(RSDCK_share!S38:S39)</f>
        <v>0.19755074814576692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1.812589991150431E-2</v>
      </c>
      <c r="F29" s="46">
        <f t="shared" si="14"/>
        <v>1.4500719929203451E-2</v>
      </c>
      <c r="G29" s="46">
        <f t="shared" si="15"/>
        <v>4.7515959064013888E-3</v>
      </c>
      <c r="H29" s="46">
        <f t="shared" si="16"/>
        <v>1.5570029466096082E-3</v>
      </c>
      <c r="I29" s="46">
        <f t="shared" si="17"/>
        <v>1.7951021798824476E-5</v>
      </c>
      <c r="J29" s="46">
        <f t="shared" si="18"/>
        <v>2.069611906153107E-7</v>
      </c>
      <c r="K29" s="23"/>
      <c r="L29" s="47">
        <f t="shared" si="19"/>
        <v>2.7188849867256462E-2</v>
      </c>
      <c r="M29" s="47">
        <f t="shared" si="20"/>
        <v>3.2626619840707756E-2</v>
      </c>
      <c r="N29" s="47">
        <f t="shared" si="21"/>
        <v>8.1185470682029914E-2</v>
      </c>
      <c r="O29" s="47">
        <f t="shared" si="22"/>
        <v>0.20201543040750866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2.3103854281083639E-2</v>
      </c>
      <c r="F30" s="46">
        <f t="shared" si="14"/>
        <v>1.8483083424866913E-2</v>
      </c>
      <c r="G30" s="46">
        <f t="shared" si="15"/>
        <v>6.0565367766603935E-3</v>
      </c>
      <c r="H30" s="46">
        <f t="shared" si="16"/>
        <v>1.984605970976079E-3</v>
      </c>
      <c r="I30" s="46">
        <f t="shared" si="17"/>
        <v>2.2880949021094783E-5</v>
      </c>
      <c r="J30" s="46">
        <f t="shared" si="18"/>
        <v>2.6379938172233223E-7</v>
      </c>
      <c r="K30" s="23"/>
      <c r="L30" s="47">
        <f t="shared" si="19"/>
        <v>3.4655781421625453E-2</v>
      </c>
      <c r="M30" s="47">
        <f t="shared" si="20"/>
        <v>4.1586937705950545E-2</v>
      </c>
      <c r="N30" s="47">
        <f t="shared" si="21"/>
        <v>0.10348160883247086</v>
      </c>
      <c r="O30" s="47">
        <f t="shared" si="22"/>
        <v>0.25749535689001385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5.1203532739346209E-3</v>
      </c>
      <c r="F31" s="46">
        <f t="shared" si="14"/>
        <v>4.0962826191476972E-3</v>
      </c>
      <c r="G31" s="46">
        <f t="shared" si="15"/>
        <v>1.3422698886423183E-3</v>
      </c>
      <c r="H31" s="46">
        <f t="shared" si="16"/>
        <v>4.3983499711031511E-4</v>
      </c>
      <c r="I31" s="46">
        <f t="shared" si="17"/>
        <v>5.0709522664717377E-6</v>
      </c>
      <c r="J31" s="46">
        <f t="shared" si="18"/>
        <v>5.8464099168501093E-8</v>
      </c>
      <c r="K31" s="23"/>
      <c r="L31" s="47">
        <f t="shared" si="19"/>
        <v>7.6805299109019304E-3</v>
      </c>
      <c r="M31" s="47">
        <f t="shared" si="20"/>
        <v>9.2166358930823172E-3</v>
      </c>
      <c r="N31" s="47">
        <f t="shared" si="21"/>
        <v>2.293393942547459E-2</v>
      </c>
      <c r="O31" s="47">
        <f t="shared" si="22"/>
        <v>5.7066980151196919E-2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4.8523287227772921E-5</v>
      </c>
      <c r="F32" s="46">
        <f t="shared" si="14"/>
        <v>3.8818629782218339E-5</v>
      </c>
      <c r="G32" s="46">
        <f t="shared" si="15"/>
        <v>1.2720088607037313E-5</v>
      </c>
      <c r="H32" s="46">
        <f t="shared" si="16"/>
        <v>4.1681186347539893E-6</v>
      </c>
      <c r="I32" s="46">
        <f t="shared" si="17"/>
        <v>4.8055136077604159E-8</v>
      </c>
      <c r="J32" s="46">
        <f t="shared" si="18"/>
        <v>5.5403799790678292E-10</v>
      </c>
      <c r="K32" s="23"/>
      <c r="L32" s="47">
        <f t="shared" si="19"/>
        <v>7.2784930841659367E-5</v>
      </c>
      <c r="M32" s="47">
        <f t="shared" si="20"/>
        <v>8.7341917009991246E-5</v>
      </c>
      <c r="N32" s="47">
        <f t="shared" si="21"/>
        <v>2.173346389343014E-4</v>
      </c>
      <c r="O32" s="47">
        <f t="shared" si="22"/>
        <v>5.4079812875300077E-4</v>
      </c>
      <c r="P32" s="47">
        <f t="shared" si="23"/>
        <v>2.0732902300037118E-2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1.9148165512642215E-2</v>
      </c>
      <c r="F33" s="46">
        <f t="shared" si="14"/>
        <v>1.5318532410113772E-2</v>
      </c>
      <c r="G33" s="46">
        <f t="shared" si="15"/>
        <v>5.0195767001460839E-3</v>
      </c>
      <c r="H33" s="46">
        <f t="shared" si="16"/>
        <v>1.6448148931038698E-3</v>
      </c>
      <c r="I33" s="46">
        <f t="shared" si="17"/>
        <v>1.8963424613570678E-5</v>
      </c>
      <c r="J33" s="46">
        <f t="shared" si="18"/>
        <v>2.186334003797647E-7</v>
      </c>
      <c r="K33" s="23"/>
      <c r="L33" s="47">
        <f t="shared" si="19"/>
        <v>2.8722248268963316E-2</v>
      </c>
      <c r="M33" s="47">
        <f t="shared" si="20"/>
        <v>3.446669792275598E-2</v>
      </c>
      <c r="N33" s="47">
        <f t="shared" si="21"/>
        <v>8.576417377515215E-2</v>
      </c>
      <c r="O33" s="47">
        <f t="shared" si="22"/>
        <v>0.21340870888818658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279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264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-5.6567752575941738E-2</v>
      </c>
      <c r="K46" s="32">
        <f t="shared" ref="K46:K58" si="29">IF(F6="","",-F6)</f>
        <v>-4.5254202060753396E-2</v>
      </c>
      <c r="L46" s="32">
        <f t="shared" ref="L46:L58" si="30">IF(G6="","",-G6)</f>
        <v>-1.482889693126768E-2</v>
      </c>
      <c r="M46" s="32">
        <f t="shared" ref="M46:M58" si="31">IF(H6="","",-H6)</f>
        <v>-4.8591329464377966E-3</v>
      </c>
      <c r="N46" s="32">
        <f t="shared" ref="N46:N58" si="32">IF(I6="","",-I6)</f>
        <v>-5.6021988676917778E-5</v>
      </c>
      <c r="O46" s="32">
        <f t="shared" ref="O46:O58" si="33">IF(J6="","",-J6)</f>
        <v>-6.4588955476459932E-7</v>
      </c>
      <c r="P46" s="24">
        <v>0</v>
      </c>
      <c r="Q46" s="24">
        <v>5</v>
      </c>
      <c r="R46" s="23" t="s">
        <v>326</v>
      </c>
      <c r="Z46" s="84" t="s">
        <v>263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327</v>
      </c>
      <c r="Z47" s="84" t="s">
        <v>263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328</v>
      </c>
      <c r="Z48" s="84" t="s">
        <v>263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-2.2063603330655459E-2</v>
      </c>
      <c r="K49" s="32">
        <f t="shared" si="29"/>
        <v>-1.7650882664524369E-2</v>
      </c>
      <c r="L49" s="32">
        <f t="shared" si="30"/>
        <v>-5.7838412315113488E-3</v>
      </c>
      <c r="M49" s="32">
        <f t="shared" si="31"/>
        <v>-1.8952490947416398E-3</v>
      </c>
      <c r="N49" s="32">
        <f t="shared" si="32"/>
        <v>-2.1850734379143006E-5</v>
      </c>
      <c r="O49" s="32">
        <f t="shared" si="33"/>
        <v>-2.519218155716617E-7</v>
      </c>
      <c r="P49" s="24">
        <v>0</v>
      </c>
      <c r="Q49" s="24">
        <v>5</v>
      </c>
      <c r="R49" s="23" t="s">
        <v>329</v>
      </c>
      <c r="Z49" s="84" t="s">
        <v>263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-6.9694617763098904E-2</v>
      </c>
      <c r="K50" s="86">
        <f t="shared" ref="K50:O50" si="35">MAX(IF(IF(F10="",0,F10)+IF(F11="",0,F11)=0,"",IF(F10="",0,-F10)+IF(F11="",0,-F11)),-$T$10)</f>
        <v>-5.5755694210479129E-2</v>
      </c>
      <c r="L50" s="86">
        <f t="shared" si="35"/>
        <v>-1.827002587888981E-2</v>
      </c>
      <c r="M50" s="86">
        <f t="shared" si="35"/>
        <v>-5.9867220799946176E-3</v>
      </c>
      <c r="N50" s="86">
        <f t="shared" si="35"/>
        <v>-6.902220628130442E-5</v>
      </c>
      <c r="O50" s="86">
        <f t="shared" si="35"/>
        <v>-7.9577185917125837E-7</v>
      </c>
      <c r="P50" s="24">
        <v>0</v>
      </c>
      <c r="Q50" s="24">
        <v>5</v>
      </c>
      <c r="R50" s="23" t="s">
        <v>330</v>
      </c>
      <c r="Z50" s="84" t="s">
        <v>263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-3.9300140411008697E-2</v>
      </c>
      <c r="K51" s="32">
        <f t="shared" si="29"/>
        <v>-3.144011232880696E-2</v>
      </c>
      <c r="L51" s="32">
        <f t="shared" si="30"/>
        <v>-1.030229600790347E-2</v>
      </c>
      <c r="M51" s="32">
        <f t="shared" si="31"/>
        <v>-3.3758563558698115E-3</v>
      </c>
      <c r="N51" s="32">
        <f t="shared" si="32"/>
        <v>-3.8920973891460186E-5</v>
      </c>
      <c r="O51" s="32">
        <f t="shared" si="33"/>
        <v>-4.4872827779706189E-7</v>
      </c>
      <c r="P51" s="24">
        <v>0</v>
      </c>
      <c r="Q51" s="24">
        <v>5</v>
      </c>
      <c r="R51" s="23" t="s">
        <v>331</v>
      </c>
      <c r="Z51" s="84" t="s">
        <v>263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-0.48364545407352461</v>
      </c>
      <c r="K52" s="32">
        <f t="shared" si="29"/>
        <v>-0.38691636325881973</v>
      </c>
      <c r="L52" s="32">
        <f t="shared" si="30"/>
        <v>-0.12678475391265012</v>
      </c>
      <c r="M52" s="32">
        <f t="shared" si="31"/>
        <v>-4.1544828162097217E-2</v>
      </c>
      <c r="N52" s="32">
        <f t="shared" si="32"/>
        <v>-4.7897925793278134E-4</v>
      </c>
      <c r="O52" s="32">
        <f t="shared" si="33"/>
        <v>-5.5222548673133458E-6</v>
      </c>
      <c r="P52" s="24">
        <v>0</v>
      </c>
      <c r="Q52" s="24">
        <v>5</v>
      </c>
      <c r="R52" s="23" t="s">
        <v>332</v>
      </c>
      <c r="Z52" s="84" t="s">
        <v>263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-8.6713386802101625E-2</v>
      </c>
      <c r="K53" s="32">
        <f t="shared" si="29"/>
        <v>-6.9370709441681305E-2</v>
      </c>
      <c r="L53" s="32">
        <f t="shared" si="30"/>
        <v>-2.2731394069850145E-2</v>
      </c>
      <c r="M53" s="32">
        <f t="shared" si="31"/>
        <v>-7.4486232088085006E-3</v>
      </c>
      <c r="N53" s="32">
        <f t="shared" si="32"/>
        <v>-8.5876778771489938E-5</v>
      </c>
      <c r="O53" s="32">
        <f t="shared" si="33"/>
        <v>-9.9009184992015754E-7</v>
      </c>
      <c r="P53" s="24">
        <v>0</v>
      </c>
      <c r="Q53" s="24">
        <v>5</v>
      </c>
      <c r="R53" s="23" t="s">
        <v>333</v>
      </c>
      <c r="Z53" s="84" t="s">
        <v>263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-6.7275481527774766E-2</v>
      </c>
      <c r="K54" s="32">
        <f t="shared" si="29"/>
        <v>-5.3820385222219817E-2</v>
      </c>
      <c r="L54" s="32">
        <f t="shared" si="30"/>
        <v>-1.7635863829617002E-2</v>
      </c>
      <c r="M54" s="32">
        <f t="shared" si="31"/>
        <v>-5.7789198596889021E-3</v>
      </c>
      <c r="N54" s="32">
        <f t="shared" si="32"/>
        <v>-6.6626409796349316E-5</v>
      </c>
      <c r="O54" s="32">
        <f t="shared" si="33"/>
        <v>-7.6815020628959602E-7</v>
      </c>
      <c r="P54" s="24">
        <v>0</v>
      </c>
      <c r="Q54" s="24">
        <v>5</v>
      </c>
      <c r="R54" s="23" t="s">
        <v>334</v>
      </c>
      <c r="Z54" s="84" t="s">
        <v>263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-8.489037052139993E-2</v>
      </c>
      <c r="K55" s="32">
        <f t="shared" si="29"/>
        <v>-6.7912296417119961E-2</v>
      </c>
      <c r="L55" s="32">
        <f t="shared" si="30"/>
        <v>-2.2253501289961879E-2</v>
      </c>
      <c r="M55" s="32">
        <f t="shared" si="31"/>
        <v>-7.2920273026947134E-3</v>
      </c>
      <c r="N55" s="32">
        <f t="shared" si="32"/>
        <v>-8.4071350894570143E-5</v>
      </c>
      <c r="O55" s="32">
        <f t="shared" si="33"/>
        <v>-9.6927668367698218E-7</v>
      </c>
      <c r="P55" s="24">
        <v>0</v>
      </c>
      <c r="Q55" s="24">
        <v>5</v>
      </c>
      <c r="R55" s="23" t="s">
        <v>335</v>
      </c>
      <c r="Z55" s="84" t="s">
        <v>263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-1.2010705200442728E-2</v>
      </c>
      <c r="K56" s="32">
        <f t="shared" si="29"/>
        <v>-9.6085641603541831E-3</v>
      </c>
      <c r="L56" s="32">
        <f t="shared" si="30"/>
        <v>-3.1485343040648607E-3</v>
      </c>
      <c r="M56" s="32">
        <f t="shared" si="31"/>
        <v>-1.0317117207559743E-3</v>
      </c>
      <c r="N56" s="32">
        <f t="shared" si="32"/>
        <v>-1.1894826294144994E-5</v>
      </c>
      <c r="O56" s="32">
        <f t="shared" si="33"/>
        <v>-1.3713801028082764E-7</v>
      </c>
      <c r="P56" s="24">
        <v>0</v>
      </c>
      <c r="Q56" s="24">
        <v>5</v>
      </c>
      <c r="R56" s="23" t="s">
        <v>336</v>
      </c>
      <c r="Z56" s="84" t="s">
        <v>263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-2.0289987264602957E-3</v>
      </c>
      <c r="K57" s="32">
        <f t="shared" si="29"/>
        <v>-1.6231989811682369E-3</v>
      </c>
      <c r="L57" s="32">
        <f t="shared" si="30"/>
        <v>-5.3188984214920813E-4</v>
      </c>
      <c r="M57" s="32">
        <f t="shared" si="31"/>
        <v>-1.7428966347545264E-4</v>
      </c>
      <c r="N57" s="32">
        <f t="shared" si="32"/>
        <v>-2.009423010515403E-6</v>
      </c>
      <c r="O57" s="32">
        <f t="shared" si="33"/>
        <v>-2.3167070006750436E-8</v>
      </c>
      <c r="P57" s="24">
        <v>0</v>
      </c>
      <c r="Q57" s="24">
        <v>5</v>
      </c>
      <c r="R57" s="23" t="s">
        <v>337</v>
      </c>
      <c r="Z57" s="84" t="s">
        <v>263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338</v>
      </c>
      <c r="Z58" s="84" t="s">
        <v>263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263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-8.5596229555156729E-3</v>
      </c>
      <c r="K60" s="33">
        <f t="shared" si="38"/>
        <v>-6.8476983644125394E-3</v>
      </c>
      <c r="L60" s="33">
        <f t="shared" si="38"/>
        <v>-2.243853800050702E-3</v>
      </c>
      <c r="M60" s="33">
        <f t="shared" si="38"/>
        <v>-7.3526601320061447E-4</v>
      </c>
      <c r="N60" s="33">
        <f t="shared" si="38"/>
        <v>-8.4770399822553202E-6</v>
      </c>
      <c r="O60" s="33">
        <f t="shared" si="38"/>
        <v>-9.7733616909542262E-8</v>
      </c>
      <c r="P60" s="24">
        <v>0</v>
      </c>
      <c r="Q60" s="24">
        <v>5</v>
      </c>
      <c r="R60" s="23" t="s">
        <v>339</v>
      </c>
      <c r="Z60" s="84" t="s">
        <v>263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-4.2365938997490128E-6</v>
      </c>
      <c r="K61" s="80">
        <f t="shared" si="38"/>
        <v>-3.3892751197992107E-6</v>
      </c>
      <c r="L61" s="80">
        <f t="shared" si="38"/>
        <v>-1.110597671255806E-6</v>
      </c>
      <c r="M61" s="80">
        <f t="shared" si="38"/>
        <v>-3.6392064491710274E-7</v>
      </c>
      <c r="N61" s="80">
        <f t="shared" si="38"/>
        <v>-4.1957193749532108E-9</v>
      </c>
      <c r="O61" s="80">
        <f t="shared" si="38"/>
        <v>-4.8373350946791664E-11</v>
      </c>
      <c r="P61" s="79">
        <v>0</v>
      </c>
      <c r="Q61" s="79">
        <v>5</v>
      </c>
      <c r="R61" s="79" t="s">
        <v>340</v>
      </c>
      <c r="Z61" s="84" t="s">
        <v>263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-4.7989451834687311E-6</v>
      </c>
      <c r="K62" s="80">
        <f t="shared" si="38"/>
        <v>-3.8391561467749856E-6</v>
      </c>
      <c r="L62" s="80">
        <f t="shared" si="38"/>
        <v>-1.258014686175228E-6</v>
      </c>
      <c r="M62" s="80">
        <f t="shared" si="38"/>
        <v>-4.1222625236589895E-7</v>
      </c>
      <c r="N62" s="80">
        <f t="shared" si="38"/>
        <v>-4.7526451111613505E-9</v>
      </c>
      <c r="O62" s="80">
        <f t="shared" si="38"/>
        <v>-5.4794267524225319E-11</v>
      </c>
      <c r="P62" s="79">
        <v>0</v>
      </c>
      <c r="Q62" s="79">
        <v>5</v>
      </c>
      <c r="R62" s="79" t="s">
        <v>341</v>
      </c>
      <c r="Z62" s="84" t="s">
        <v>263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-1.8793932233474721E-2</v>
      </c>
      <c r="K63" s="33">
        <f t="shared" si="38"/>
        <v>-1.5035145786779778E-2</v>
      </c>
      <c r="L63" s="33">
        <f t="shared" si="38"/>
        <v>-4.9267165714120004E-3</v>
      </c>
      <c r="M63" s="33">
        <f t="shared" si="38"/>
        <v>-1.6143864861202853E-3</v>
      </c>
      <c r="N63" s="33">
        <f t="shared" si="38"/>
        <v>-1.8612608965947639E-5</v>
      </c>
      <c r="O63" s="33">
        <f t="shared" si="38"/>
        <v>-2.1458877133679293E-7</v>
      </c>
      <c r="P63" s="24">
        <v>0</v>
      </c>
      <c r="Q63" s="24">
        <v>5</v>
      </c>
      <c r="R63" s="23" t="s">
        <v>342</v>
      </c>
      <c r="Z63" s="84" t="s">
        <v>263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-0.14257886867306274</v>
      </c>
      <c r="K64" s="87">
        <f t="shared" ref="K64:O64" si="39">MAX(IF(F25+F26="","",-F25-F26),-$T$25)</f>
        <v>-0.11406309493845021</v>
      </c>
      <c r="L64" s="87">
        <f t="shared" si="39"/>
        <v>-3.7376194949431382E-2</v>
      </c>
      <c r="M64" s="87">
        <f t="shared" si="39"/>
        <v>-1.2247431561029684E-2</v>
      </c>
      <c r="N64" s="87">
        <f t="shared" si="39"/>
        <v>-1.4120327222911757E-4</v>
      </c>
      <c r="O64" s="87">
        <f t="shared" si="39"/>
        <v>-1.6279628907380482E-6</v>
      </c>
      <c r="P64" s="24">
        <v>0</v>
      </c>
      <c r="Q64" s="24">
        <v>5</v>
      </c>
      <c r="R64" s="23" t="s">
        <v>343</v>
      </c>
      <c r="Z64" s="84" t="s">
        <v>263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-0.11440976686538021</v>
      </c>
      <c r="K65" s="33">
        <f t="shared" si="40"/>
        <v>-9.1527813492304183E-2</v>
      </c>
      <c r="L65" s="33">
        <f t="shared" si="40"/>
        <v>-2.9991833925158251E-2</v>
      </c>
      <c r="M65" s="33">
        <f t="shared" si="40"/>
        <v>-9.8277241405958626E-3</v>
      </c>
      <c r="N65" s="33">
        <f t="shared" si="40"/>
        <v>-1.1330594503036837E-4</v>
      </c>
      <c r="O65" s="33">
        <f t="shared" si="40"/>
        <v>-1.3063286062531329E-6</v>
      </c>
      <c r="P65" s="24">
        <v>0</v>
      </c>
      <c r="Q65" s="24">
        <v>5</v>
      </c>
      <c r="R65" s="23" t="s">
        <v>344</v>
      </c>
      <c r="Z65" s="84" t="s">
        <v>263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-0.49082438436781139</v>
      </c>
      <c r="K66" s="33">
        <f t="shared" si="40"/>
        <v>-0.39265950749424916</v>
      </c>
      <c r="L66" s="33">
        <f t="shared" si="40"/>
        <v>-0.12866666741571564</v>
      </c>
      <c r="M66" s="33">
        <f t="shared" si="40"/>
        <v>-4.2161493578781725E-2</v>
      </c>
      <c r="N66" s="33">
        <f t="shared" si="40"/>
        <v>-4.8608892613321051E-4</v>
      </c>
      <c r="O66" s="33">
        <f t="shared" si="40"/>
        <v>-5.6042237609022877E-6</v>
      </c>
      <c r="P66" s="24">
        <v>0</v>
      </c>
      <c r="Q66" s="24">
        <v>5</v>
      </c>
      <c r="R66" s="23" t="s">
        <v>345</v>
      </c>
      <c r="Z66" s="84" t="s">
        <v>263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-9.6791214245743343E-2</v>
      </c>
      <c r="K67" s="33">
        <f t="shared" si="40"/>
        <v>-7.7432971396594691E-2</v>
      </c>
      <c r="L67" s="33">
        <f t="shared" si="40"/>
        <v>-2.5373236067236161E-2</v>
      </c>
      <c r="M67" s="33">
        <f t="shared" si="40"/>
        <v>-8.3143019945119499E-3</v>
      </c>
      <c r="N67" s="33">
        <f t="shared" si="40"/>
        <v>-9.5857375652684469E-5</v>
      </c>
      <c r="O67" s="33">
        <f t="shared" si="40"/>
        <v>-1.1051602976515696E-6</v>
      </c>
      <c r="P67" s="24">
        <v>0</v>
      </c>
      <c r="Q67" s="24">
        <v>5</v>
      </c>
      <c r="R67" s="23" t="s">
        <v>346</v>
      </c>
      <c r="Z67" s="84" t="s">
        <v>263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-1.812589991150431E-2</v>
      </c>
      <c r="K68" s="33">
        <f t="shared" si="40"/>
        <v>-1.4500719929203451E-2</v>
      </c>
      <c r="L68" s="33">
        <f t="shared" si="40"/>
        <v>-4.7515959064013888E-3</v>
      </c>
      <c r="M68" s="33">
        <f t="shared" si="40"/>
        <v>-1.5570029466096082E-3</v>
      </c>
      <c r="N68" s="33">
        <f t="shared" si="40"/>
        <v>-1.7951021798824476E-5</v>
      </c>
      <c r="O68" s="33">
        <f t="shared" si="40"/>
        <v>-2.069611906153107E-7</v>
      </c>
      <c r="P68" s="24">
        <v>0</v>
      </c>
      <c r="Q68" s="24">
        <v>5</v>
      </c>
      <c r="R68" s="23" t="s">
        <v>347</v>
      </c>
      <c r="Z68" s="84" t="s">
        <v>263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-2.3103854281083639E-2</v>
      </c>
      <c r="K69" s="33">
        <f t="shared" si="40"/>
        <v>-1.8483083424866913E-2</v>
      </c>
      <c r="L69" s="33">
        <f t="shared" si="40"/>
        <v>-6.0565367766603935E-3</v>
      </c>
      <c r="M69" s="33">
        <f t="shared" si="40"/>
        <v>-1.984605970976079E-3</v>
      </c>
      <c r="N69" s="33">
        <f t="shared" si="40"/>
        <v>-2.2880949021094783E-5</v>
      </c>
      <c r="O69" s="33">
        <f t="shared" si="40"/>
        <v>-2.6379938172233223E-7</v>
      </c>
      <c r="P69" s="24">
        <v>0</v>
      </c>
      <c r="Q69" s="24">
        <v>5</v>
      </c>
      <c r="R69" s="23" t="s">
        <v>348</v>
      </c>
      <c r="Z69" s="84" t="s">
        <v>263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-5.1203532739346209E-3</v>
      </c>
      <c r="K70" s="33">
        <f t="shared" si="40"/>
        <v>-4.0962826191476972E-3</v>
      </c>
      <c r="L70" s="33">
        <f t="shared" si="40"/>
        <v>-1.3422698886423183E-3</v>
      </c>
      <c r="M70" s="33">
        <f t="shared" si="40"/>
        <v>-4.3983499711031511E-4</v>
      </c>
      <c r="N70" s="33">
        <f t="shared" si="40"/>
        <v>-5.0709522664717377E-6</v>
      </c>
      <c r="O70" s="33">
        <f t="shared" si="40"/>
        <v>-5.8464099168501093E-8</v>
      </c>
      <c r="P70" s="25">
        <v>0</v>
      </c>
      <c r="Q70" s="25">
        <v>5</v>
      </c>
      <c r="R70" s="23" t="s">
        <v>349</v>
      </c>
      <c r="Z70" s="84" t="s">
        <v>263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-4.8523287227772921E-5</v>
      </c>
      <c r="K71" s="33">
        <f t="shared" si="40"/>
        <v>-3.8818629782218339E-5</v>
      </c>
      <c r="L71" s="33">
        <f t="shared" si="40"/>
        <v>-1.2720088607037313E-5</v>
      </c>
      <c r="M71" s="33">
        <f t="shared" si="40"/>
        <v>-4.1681186347539893E-6</v>
      </c>
      <c r="N71" s="33">
        <f t="shared" si="40"/>
        <v>-4.8055136077604159E-8</v>
      </c>
      <c r="O71" s="33">
        <f t="shared" si="40"/>
        <v>-5.5403799790678292E-10</v>
      </c>
      <c r="P71" s="24">
        <v>0</v>
      </c>
      <c r="Q71" s="24">
        <v>5</v>
      </c>
      <c r="R71" s="23" t="s">
        <v>350</v>
      </c>
      <c r="Z71" s="84" t="s">
        <v>263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-1.9148165512642215E-2</v>
      </c>
      <c r="K72" s="33">
        <f t="shared" si="40"/>
        <v>-1.5318532410113772E-2</v>
      </c>
      <c r="L72" s="33">
        <f t="shared" si="40"/>
        <v>-5.0195767001460839E-3</v>
      </c>
      <c r="M72" s="33">
        <f t="shared" si="40"/>
        <v>-1.6448148931038698E-3</v>
      </c>
      <c r="N72" s="33">
        <f t="shared" si="40"/>
        <v>-1.8963424613570678E-5</v>
      </c>
      <c r="O72" s="33">
        <f t="shared" si="40"/>
        <v>-2.186334003797647E-7</v>
      </c>
      <c r="P72" s="25">
        <v>0</v>
      </c>
      <c r="Q72" s="25">
        <v>5</v>
      </c>
      <c r="R72" s="23" t="s">
        <v>351</v>
      </c>
      <c r="Z72" s="84" t="s">
        <v>263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265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264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UC-UP_R-WH_Det_SOL_X0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-2.8722248268963316E-2</v>
      </c>
      <c r="K76" s="34">
        <f t="shared" si="44"/>
        <v>-3.446669792275598E-2</v>
      </c>
      <c r="L76" s="34">
        <f t="shared" si="44"/>
        <v>-8.576417377515215E-2</v>
      </c>
      <c r="M76" s="34">
        <f t="shared" si="44"/>
        <v>-0.21340870888818658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352</v>
      </c>
      <c r="Z76" s="84"/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-0.14518682136861499</v>
      </c>
      <c r="K77" s="34">
        <f t="shared" si="45"/>
        <v>-0.17422418564233799</v>
      </c>
      <c r="L77" s="34">
        <f t="shared" si="45"/>
        <v>-0.19755074814576692</v>
      </c>
      <c r="M77" s="34">
        <f t="shared" si="45"/>
        <v>-0.19755074814576692</v>
      </c>
      <c r="N77" s="34">
        <f t="shared" si="45"/>
        <v>-0.19755074814576692</v>
      </c>
      <c r="O77" s="34">
        <f t="shared" si="45"/>
        <v>-0.19755074814576692</v>
      </c>
      <c r="P77" s="24">
        <v>0</v>
      </c>
      <c r="Q77" s="24">
        <v>5</v>
      </c>
      <c r="R77" s="23" t="s">
        <v>353</v>
      </c>
      <c r="Z77" s="84" t="s">
        <v>263</v>
      </c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-0.13007008020315242</v>
      </c>
      <c r="K78" s="34">
        <f t="shared" si="46"/>
        <v>-0.15608409624378292</v>
      </c>
      <c r="L78" s="34">
        <f t="shared" si="46"/>
        <v>-0.18452567559914534</v>
      </c>
      <c r="M78" s="34">
        <f t="shared" si="46"/>
        <v>-0.18452567559914534</v>
      </c>
      <c r="N78" s="34">
        <f t="shared" si="46"/>
        <v>-0.18452567559914534</v>
      </c>
      <c r="O78" s="34">
        <f t="shared" si="46"/>
        <v>-0.18452567559914534</v>
      </c>
      <c r="P78" s="24">
        <v>0</v>
      </c>
      <c r="Q78" s="24">
        <v>5</v>
      </c>
      <c r="R78" s="23" t="s">
        <v>354</v>
      </c>
      <c r="Z78" s="84" t="s">
        <v>263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-0.10454192664464834</v>
      </c>
      <c r="K79" s="115">
        <f t="shared" si="47"/>
        <v>-0.12545031197357803</v>
      </c>
      <c r="L79" s="115">
        <f t="shared" si="47"/>
        <v>-0.31216052029009367</v>
      </c>
      <c r="M79" s="115">
        <f t="shared" si="47"/>
        <v>-0.3799309669011276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359</v>
      </c>
      <c r="Z79" s="84" t="s">
        <v>263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355</v>
      </c>
      <c r="Z80" s="84" t="s">
        <v>263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356</v>
      </c>
      <c r="Z81" s="84" t="s">
        <v>263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357</v>
      </c>
      <c r="Z82" s="84" t="s">
        <v>263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-3.3095404995983187E-2</v>
      </c>
      <c r="K83" s="34">
        <f t="shared" si="49"/>
        <v>-3.9714485995179821E-2</v>
      </c>
      <c r="L83" s="34">
        <f t="shared" si="49"/>
        <v>-9.8822349791525849E-2</v>
      </c>
      <c r="M83" s="34">
        <f t="shared" si="49"/>
        <v>-0.24590162943324956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358</v>
      </c>
      <c r="Z83" s="84" t="s">
        <v>263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-5.8950210616513038E-2</v>
      </c>
      <c r="K84" s="34">
        <f t="shared" si="53"/>
        <v>-7.0740252739815643E-2</v>
      </c>
      <c r="L84" s="34">
        <f t="shared" si="53"/>
        <v>-0.17602438569753806</v>
      </c>
      <c r="M84" s="34">
        <f t="shared" si="53"/>
        <v>-0.43800499941889781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360</v>
      </c>
      <c r="Z84" s="84" t="s">
        <v>263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-0.72546818111028688</v>
      </c>
      <c r="K85" s="34">
        <f t="shared" si="53"/>
        <v>-0.87056181733234417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361</v>
      </c>
      <c r="Z85" s="84" t="s">
        <v>263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-0.10091322229166214</v>
      </c>
      <c r="K86" s="34">
        <f t="shared" si="54"/>
        <v>-0.12109586674999456</v>
      </c>
      <c r="L86" s="34">
        <f t="shared" si="54"/>
        <v>-0.30132526715134644</v>
      </c>
      <c r="M86" s="34">
        <f t="shared" si="54"/>
        <v>-0.74979368875803831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362</v>
      </c>
      <c r="Z86" s="84" t="s">
        <v>263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-0.12733555578209987</v>
      </c>
      <c r="K87" s="34">
        <f t="shared" si="54"/>
        <v>-0.15280266693851988</v>
      </c>
      <c r="L87" s="34">
        <f t="shared" si="54"/>
        <v>-0.38022193219645772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363</v>
      </c>
      <c r="Z87" s="84" t="s">
        <v>263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-1.8016057800664089E-2</v>
      </c>
      <c r="K88" s="34">
        <f t="shared" si="54"/>
        <v>-2.1619269360796906E-2</v>
      </c>
      <c r="L88" s="34">
        <f t="shared" si="54"/>
        <v>-5.3795660335858156E-2</v>
      </c>
      <c r="M88" s="34">
        <f t="shared" si="54"/>
        <v>-0.13386081752692255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364</v>
      </c>
      <c r="Z88" s="84" t="s">
        <v>263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-3.0434980896904434E-3</v>
      </c>
      <c r="K89" s="34">
        <f t="shared" si="54"/>
        <v>-3.652197707628532E-3</v>
      </c>
      <c r="L89" s="34">
        <f t="shared" si="54"/>
        <v>-9.0878365998462284E-3</v>
      </c>
      <c r="M89" s="34">
        <f t="shared" si="54"/>
        <v>-2.2613445568129362E-2</v>
      </c>
      <c r="N89" s="34">
        <f t="shared" si="54"/>
        <v>-0.86694522910482974</v>
      </c>
      <c r="O89" s="34">
        <f t="shared" si="54"/>
        <v>-0.9</v>
      </c>
      <c r="P89" s="24">
        <v>0</v>
      </c>
      <c r="Q89" s="24">
        <v>5</v>
      </c>
      <c r="R89" s="23" t="s">
        <v>365</v>
      </c>
      <c r="Z89" s="84" t="s">
        <v>263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366</v>
      </c>
      <c r="S90" s="58"/>
      <c r="T90" s="58"/>
      <c r="U90" s="58"/>
      <c r="V90" s="58"/>
      <c r="W90" s="58"/>
      <c r="X90" s="58"/>
      <c r="Y90" s="58"/>
      <c r="Z90" s="114" t="s">
        <v>263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367</v>
      </c>
      <c r="Z92" s="84" t="s">
        <v>263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-6.3548908496235188E-6</v>
      </c>
      <c r="K93" s="80">
        <f t="shared" si="57"/>
        <v>-7.6258690195482222E-6</v>
      </c>
      <c r="L93" s="80">
        <f t="shared" si="58"/>
        <v>-1.8975602398722231E-5</v>
      </c>
      <c r="M93" s="80">
        <f t="shared" si="59"/>
        <v>-4.7217370960788494E-5</v>
      </c>
      <c r="N93" s="80">
        <f t="shared" si="60"/>
        <v>-1.8102006773802204E-3</v>
      </c>
      <c r="O93" s="80">
        <f t="shared" si="61"/>
        <v>-6.9398749352416064E-2</v>
      </c>
      <c r="P93" s="79">
        <v>0</v>
      </c>
      <c r="Q93" s="79">
        <v>5</v>
      </c>
      <c r="R93" s="79" t="s">
        <v>368</v>
      </c>
      <c r="Z93" s="84" t="s">
        <v>263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-7.1984177752030967E-6</v>
      </c>
      <c r="K94" s="80">
        <f t="shared" si="57"/>
        <v>-8.638101330243715E-6</v>
      </c>
      <c r="L94" s="80">
        <f t="shared" si="58"/>
        <v>-2.149436030207204E-5</v>
      </c>
      <c r="M94" s="80">
        <f t="shared" si="59"/>
        <v>-5.3484846626851895E-5</v>
      </c>
      <c r="N94" s="80">
        <f t="shared" si="60"/>
        <v>-2.0504806520021397E-3</v>
      </c>
      <c r="O94" s="80">
        <f t="shared" si="61"/>
        <v>-7.8610506889334145E-2</v>
      </c>
      <c r="P94" s="79">
        <v>0</v>
      </c>
      <c r="Q94" s="79">
        <v>5</v>
      </c>
      <c r="R94" s="79" t="s">
        <v>369</v>
      </c>
      <c r="Z94" s="84" t="s">
        <v>263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-2.8190898350212077E-2</v>
      </c>
      <c r="K95" s="34">
        <f t="shared" si="57"/>
        <v>-3.3829078020254491E-2</v>
      </c>
      <c r="L95" s="34">
        <f t="shared" si="58"/>
        <v>-8.4177571419359651E-2</v>
      </c>
      <c r="M95" s="34">
        <f t="shared" si="59"/>
        <v>-0.20946073451422098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370</v>
      </c>
      <c r="Z95" s="84" t="s">
        <v>263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-0.21386830300959409</v>
      </c>
      <c r="K96" s="89">
        <f t="shared" ref="K96:O96" si="63">MAX(IF(M25+M26="","",-M25-M26),-$T$25)</f>
        <v>-0.25664196361151292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371</v>
      </c>
      <c r="Z96" s="84" t="s">
        <v>263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-0.1716146502980703</v>
      </c>
      <c r="K97" s="34">
        <f t="shared" si="57"/>
        <v>-0.20593758035768436</v>
      </c>
      <c r="L97" s="34">
        <f t="shared" si="58"/>
        <v>-0.51243859995563312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372</v>
      </c>
      <c r="Z97" s="84" t="s">
        <v>263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-0.73623657655171704</v>
      </c>
      <c r="K98" s="34">
        <f t="shared" si="57"/>
        <v>-0.88348389186206044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373</v>
      </c>
      <c r="Z98" s="84" t="s">
        <v>263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-2.7188849867256462E-2</v>
      </c>
      <c r="K99" s="34">
        <f t="shared" si="64"/>
        <v>-3.2626619840707756E-2</v>
      </c>
      <c r="L99" s="34">
        <f t="shared" si="64"/>
        <v>-8.1185470682029914E-2</v>
      </c>
      <c r="M99" s="34">
        <f t="shared" si="64"/>
        <v>-0.20201543040750866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374</v>
      </c>
      <c r="Z99" s="84" t="s">
        <v>263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-3.4655781421625453E-2</v>
      </c>
      <c r="K100" s="34">
        <f t="shared" si="64"/>
        <v>-4.1586937705950545E-2</v>
      </c>
      <c r="L100" s="34">
        <f t="shared" si="64"/>
        <v>-0.10348160883247086</v>
      </c>
      <c r="M100" s="34">
        <f t="shared" si="64"/>
        <v>-0.25749535689001385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375</v>
      </c>
      <c r="Z100" s="84" t="s">
        <v>263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-7.6805299109019304E-3</v>
      </c>
      <c r="K101" s="34">
        <f t="shared" si="64"/>
        <v>-9.2166358930823172E-3</v>
      </c>
      <c r="L101" s="34">
        <f t="shared" si="64"/>
        <v>-2.293393942547459E-2</v>
      </c>
      <c r="M101" s="34">
        <f t="shared" si="64"/>
        <v>-5.7066980151196919E-2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376</v>
      </c>
      <c r="Z101" s="84" t="s">
        <v>263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-7.2784930841659367E-5</v>
      </c>
      <c r="K102" s="59">
        <f t="shared" si="64"/>
        <v>-8.7341917009991246E-5</v>
      </c>
      <c r="L102" s="59">
        <f t="shared" si="64"/>
        <v>-2.173346389343014E-4</v>
      </c>
      <c r="M102" s="59">
        <f t="shared" si="64"/>
        <v>-5.4079812875300077E-4</v>
      </c>
      <c r="N102" s="59">
        <f t="shared" si="64"/>
        <v>-2.0732902300037118E-2</v>
      </c>
      <c r="O102" s="59">
        <f t="shared" si="64"/>
        <v>-0.1</v>
      </c>
      <c r="P102" s="54">
        <v>0</v>
      </c>
      <c r="Q102" s="54">
        <v>5</v>
      </c>
      <c r="R102" s="53" t="s">
        <v>377</v>
      </c>
      <c r="S102" s="58"/>
      <c r="T102" s="58"/>
      <c r="U102" s="58"/>
      <c r="V102" s="58"/>
      <c r="W102" s="58"/>
      <c r="X102" s="58"/>
      <c r="Y102" s="58"/>
      <c r="Z102" s="114" t="s">
        <v>263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272</v>
      </c>
      <c r="B80" s="23" t="s">
        <v>271</v>
      </c>
      <c r="C80" s="91">
        <f>'Stock-AF-Cap2Act'!C77/SUM('Stock-AF-Cap2Act'!$C$77:$C$79)</f>
        <v>0.78595261099109504</v>
      </c>
    </row>
    <row r="81" spans="1:4" x14ac:dyDescent="0.2">
      <c r="A81" s="24" t="s">
        <v>273</v>
      </c>
      <c r="B81" s="23" t="s">
        <v>271</v>
      </c>
      <c r="C81" s="91">
        <f>'Stock-AF-Cap2Act'!C78/SUM('Stock-AF-Cap2Act'!$C$77:$C$79)</f>
        <v>0.20213169663402655</v>
      </c>
    </row>
    <row r="82" spans="1:4" x14ac:dyDescent="0.2">
      <c r="A82" s="24" t="s">
        <v>274</v>
      </c>
      <c r="B82" s="23" t="s">
        <v>271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278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278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280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281</v>
      </c>
      <c r="D17" s="31"/>
      <c r="E17" s="31">
        <v>1</v>
      </c>
      <c r="F17" s="31" t="s">
        <v>282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266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267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268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2022-01-05T18:01:16Z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427944362163543</vt:r8>
  </property>
</Properties>
</file>