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Desktop\PROGRA III\"/>
    </mc:Choice>
  </mc:AlternateContent>
  <bookViews>
    <workbookView xWindow="0" yWindow="0" windowWidth="20490" windowHeight="7650"/>
  </bookViews>
  <sheets>
    <sheet name="Métricas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46" i="2" l="1"/>
  <c r="E45" i="2"/>
  <c r="F45" i="2" s="1"/>
  <c r="E44" i="2"/>
  <c r="F44" i="2" s="1"/>
  <c r="E43" i="2"/>
  <c r="F43" i="2" s="1"/>
  <c r="E42" i="2"/>
  <c r="F42" i="2" s="1"/>
  <c r="E41" i="2"/>
  <c r="F41" i="2" s="1"/>
  <c r="E40" i="2"/>
  <c r="E39" i="2"/>
  <c r="E38" i="2"/>
  <c r="E37" i="2"/>
  <c r="N13" i="2" l="1"/>
  <c r="J14" i="2"/>
  <c r="E8" i="2"/>
  <c r="L30" i="2" l="1"/>
  <c r="E34" i="2"/>
  <c r="J15" i="2"/>
  <c r="N15" i="2" s="1"/>
  <c r="J13" i="2"/>
  <c r="K30" i="2"/>
  <c r="B14" i="2"/>
  <c r="B15" i="2"/>
  <c r="B13" i="2"/>
  <c r="M30" i="2"/>
  <c r="F30" i="2"/>
  <c r="G30" i="2"/>
  <c r="N14" i="2" l="1"/>
  <c r="N30" i="2" s="1"/>
  <c r="J30" i="2"/>
</calcChain>
</file>

<file path=xl/sharedStrings.xml><?xml version="1.0" encoding="utf-8"?>
<sst xmlns="http://schemas.openxmlformats.org/spreadsheetml/2006/main" count="63" uniqueCount="49">
  <si>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</si>
  <si>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</si>
  <si>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</si>
  <si>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</si>
  <si>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</si>
  <si>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</si>
  <si>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</si>
  <si>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</si>
  <si>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</si>
  <si>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</si>
  <si>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</si>
  <si>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</si>
  <si>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</si>
  <si>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</si>
  <si>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</si>
  <si>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</si>
  <si>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</si>
  <si>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</si>
  <si>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</si>
  <si>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</si>
  <si>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</si>
  <si>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</si>
  <si>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</si>
  <si>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</si>
  <si>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</si>
  <si>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</si>
  <si>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</si>
  <si>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</si>
  <si>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</si>
  <si>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</si>
  <si>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</si>
  <si>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Capa de Datos-Conexión</t>
  </si>
  <si>
    <t>168 horas</t>
  </si>
  <si>
    <t>Capa de Negocios-Canchas</t>
  </si>
  <si>
    <t>Capa de Negocios-Deportes</t>
  </si>
  <si>
    <t>Capa de Negocios-Persona</t>
  </si>
  <si>
    <t>Capa de Negocios-Personal</t>
  </si>
  <si>
    <t>Capa de Negocios-PersonalCargo</t>
  </si>
  <si>
    <t>Capa de Negocios-Reservas</t>
  </si>
  <si>
    <t>Capa de Negocios-ReservasEstados</t>
  </si>
  <si>
    <t>Capa de Negocios-ReservasObject</t>
  </si>
  <si>
    <t>Capa de Negocios-Usuario</t>
  </si>
  <si>
    <t>Capa de Presentación-ABMCanchas</t>
  </si>
  <si>
    <t>Capa de Presentación-ABMDeportes</t>
  </si>
  <si>
    <t>Capa de Presentación-ABMPersonal</t>
  </si>
  <si>
    <t>Capa de Presentación-ABMUsuario</t>
  </si>
  <si>
    <t>Capa de Presentación-frmLogin</t>
  </si>
  <si>
    <t>Capa de Presentación-frmMenú</t>
  </si>
  <si>
    <t>Capa de Presentación-frmReservas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</si>
</sst>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0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  <c:extLst>
              <c:ext xmlns:c16="http://schemas.microsoft.com/office/drawing/2014/chart" uri="{C3380CC4-5D6E-409C-BE32-E72D297353CC}">
                <c16:uniqueId val="{00000000-FB7C-4835-8934-3D1F4BA2C41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FB7C-4835-8934-3D1F4BA2C417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FB7C-4835-8934-3D1F4BA2C417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FB7C-4835-8934-3D1F4BA2C417}"/>
              </c:ext>
            </c:extLst>
          </c:dPt>
          <c:dPt>
            <c:idx val="4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4-FB7C-4835-8934-3D1F4BA2C417}"/>
              </c:ext>
            </c:extLst>
          </c:dPt>
          <c:cat>
            <c:strRef>
              <c:f>Métricas!$B$41:$D$45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Métricas!$E$41:$E$45</c:f>
              <c:numCache>
                <c:formatCode>[h]:mm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2.7777777777777901E-2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7C-4835-8934-3D1F4BA2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  <c:extLst>
              <c:ext xmlns:c16="http://schemas.microsoft.com/office/drawing/2014/chart" uri="{C3380CC4-5D6E-409C-BE32-E72D297353CC}">
                <c16:uniqueId val="{00000001-B3E6-4560-8B78-89ED0EABCAF2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B3E6-4560-8B78-89ED0EABCAF2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B3E6-4560-8B78-89ED0EABCAF2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7-B3E6-4560-8B78-89ED0EABCAF2}"/>
              </c:ext>
            </c:extLst>
          </c:dPt>
          <c:dPt>
            <c:idx val="4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9-B3E6-4560-8B78-89ED0EABCAF2}"/>
              </c:ext>
            </c:extLst>
          </c:dPt>
          <c:cat>
            <c:multiLvlStrRef>
              <c:f>[1]Métricas!$B$28:$D$32</c:f>
              <c:multiLvlStrCache>
                <c:ptCount val="5"/>
                <c:lvl/>
                <c:lvl/>
                <c:lvl>
                  <c:pt idx="0">
                    <c:v>Tiempo de Análisis</c:v>
                  </c:pt>
                  <c:pt idx="1">
                    <c:v>Tiempo de Preparación de Prueba</c:v>
                  </c:pt>
                  <c:pt idx="2">
                    <c:v>Tiempo de Ejecución de Prueba</c:v>
                  </c:pt>
                  <c:pt idx="3">
                    <c:v>Tiempo Resolución Errores Lógicos</c:v>
                  </c:pt>
                  <c:pt idx="4">
                    <c:v>Tiempo Efectivo de Desarrollo</c:v>
                  </c:pt>
                </c:lvl>
              </c:multiLvlStrCache>
            </c:multiLvlStrRef>
          </c:cat>
          <c:val>
            <c:numRef>
              <c:f>[1]Métricas!$E$28:$E$32</c:f>
              <c:numCache>
                <c:formatCode>General</c:formatCode>
                <c:ptCount val="5"/>
                <c:pt idx="0">
                  <c:v>1.736111111111116E-2</c:v>
                </c:pt>
                <c:pt idx="1">
                  <c:v>0</c:v>
                </c:pt>
                <c:pt idx="2">
                  <c:v>6.9444444444445308E-3</c:v>
                </c:pt>
                <c:pt idx="3">
                  <c:v>0</c:v>
                </c:pt>
                <c:pt idx="4">
                  <c:v>0.14444444444444438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E6-4560-8B78-89ED0EAB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36</xdr:row>
      <xdr:rowOff>9527</xdr:rowOff>
    </xdr:from>
    <xdr:to>
      <xdr:col>11</xdr:col>
      <xdr:colOff>419100</xdr:colOff>
      <xdr:row>45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36</xdr:row>
      <xdr:rowOff>9527</xdr:rowOff>
    </xdr:from>
    <xdr:to>
      <xdr:col>11</xdr:col>
      <xdr:colOff>419100</xdr:colOff>
      <xdr:row>45</xdr:row>
      <xdr:rowOff>180975</xdr:rowOff>
    </xdr:to>
    <xdr:graphicFrame macro="">
      <xdr:nvGraphicFramePr>
        <xdr:cNvPr id="3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la%20de%20M&#233;tricas_TP_Integrador_THE%20PO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ricas"/>
    </sheetNames>
    <sheetDataSet>
      <sheetData sheetId="0">
        <row r="28">
          <cell r="B28" t="str">
            <v>Tiempo de Análisis</v>
          </cell>
          <cell r="E28">
            <v>1.736111111111116E-2</v>
          </cell>
        </row>
        <row r="29">
          <cell r="B29" t="str">
            <v>Tiempo de Preparación de Prueba</v>
          </cell>
          <cell r="E29" t="str">
            <v>Completar</v>
          </cell>
        </row>
        <row r="30">
          <cell r="B30" t="str">
            <v>Tiempo de Ejecución de Prueba</v>
          </cell>
          <cell r="E30">
            <v>6.9444444444445308E-3</v>
          </cell>
        </row>
        <row r="31">
          <cell r="B31" t="str">
            <v>Tiempo Resolución Errores Lógicos</v>
          </cell>
          <cell r="E31">
            <v>0</v>
          </cell>
        </row>
        <row r="32">
          <cell r="B32" t="str">
            <v>Tiempo Efectivo de Desarrollo</v>
          </cell>
          <cell r="E32">
            <v>0.14444444444444438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19" workbookViewId="0">
      <selection activeCell="L39" sqref="L39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6" s="2" customFormat="1" x14ac:dyDescent="0.25">
      <c r="A2" s="13"/>
      <c r="B2" s="59" t="s">
        <v>3</v>
      </c>
      <c r="C2" s="60"/>
      <c r="D2" s="60"/>
      <c r="E2" s="61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9"/>
      <c r="G3" s="69"/>
      <c r="H3" s="69"/>
      <c r="I3" s="69"/>
      <c r="J3" s="69"/>
      <c r="K3" s="69"/>
      <c r="L3" s="69"/>
      <c r="M3" s="69"/>
      <c r="N3" s="69"/>
      <c r="O3" s="14"/>
      <c r="P3" s="9"/>
    </row>
    <row r="4" spans="1:16" s="3" customFormat="1" ht="15.75" thickBot="1" x14ac:dyDescent="0.3">
      <c r="A4" s="15"/>
      <c r="B4" s="45" t="s">
        <v>32</v>
      </c>
      <c r="C4" s="46">
        <v>4.1666666666666664E-2</v>
      </c>
      <c r="D4" s="46" t="s">
        <v>32</v>
      </c>
      <c r="E4" s="33" t="s">
        <v>32</v>
      </c>
      <c r="F4" s="70"/>
      <c r="G4" s="70"/>
      <c r="H4" s="70"/>
      <c r="I4" s="70"/>
      <c r="J4" s="70"/>
      <c r="K4" s="70"/>
      <c r="L4" s="70"/>
      <c r="M4" s="70"/>
      <c r="N4" s="70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9" t="s">
        <v>0</v>
      </c>
      <c r="C6" s="60"/>
      <c r="D6" s="60"/>
      <c r="E6" s="61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9"/>
      <c r="G7" s="69"/>
      <c r="H7" s="69"/>
      <c r="I7" s="69"/>
      <c r="J7" s="69"/>
      <c r="K7" s="69"/>
      <c r="L7" s="69"/>
      <c r="M7" s="69"/>
      <c r="N7" s="69"/>
      <c r="O7" s="14"/>
      <c r="P7" s="9"/>
    </row>
    <row r="8" spans="1:16" s="3" customFormat="1" ht="15.75" thickBot="1" x14ac:dyDescent="0.3">
      <c r="A8" s="15"/>
      <c r="B8" s="45">
        <v>0</v>
      </c>
      <c r="C8" s="46">
        <v>1</v>
      </c>
      <c r="D8" s="46">
        <v>0</v>
      </c>
      <c r="E8" s="33" t="e">
        <f ca="1">J16=H17SI.D8ERROR(IF(OR(ISBLANK(C8),ISBLANK(D8)),"Completar",IF(D8&gt;=C8,D8-C8,"Error")),"Error")</f>
        <v>#NAME?</v>
      </c>
      <c r="F8" s="70"/>
      <c r="G8" s="70"/>
      <c r="H8" s="70"/>
      <c r="I8" s="70"/>
      <c r="J8" s="70"/>
      <c r="K8" s="70"/>
      <c r="L8" s="70"/>
      <c r="M8" s="70"/>
      <c r="N8" s="70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9" t="s">
        <v>8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1"/>
      <c r="O10" s="13"/>
    </row>
    <row r="11" spans="1:16" s="5" customFormat="1" ht="16.5" customHeight="1" x14ac:dyDescent="0.25">
      <c r="A11" s="14"/>
      <c r="B11" s="84" t="s">
        <v>9</v>
      </c>
      <c r="C11" s="75" t="s">
        <v>10</v>
      </c>
      <c r="D11" s="75"/>
      <c r="E11" s="76"/>
      <c r="F11" s="65" t="s">
        <v>12</v>
      </c>
      <c r="G11" s="66"/>
      <c r="H11" s="67" t="s">
        <v>14</v>
      </c>
      <c r="I11" s="75"/>
      <c r="J11" s="76"/>
      <c r="K11" s="65" t="s">
        <v>16</v>
      </c>
      <c r="L11" s="66"/>
      <c r="M11" s="67" t="s">
        <v>18</v>
      </c>
      <c r="N11" s="68" t="s">
        <v>2</v>
      </c>
      <c r="O11" s="14"/>
      <c r="P11" s="9"/>
    </row>
    <row r="12" spans="1:16" s="5" customFormat="1" ht="30" x14ac:dyDescent="0.25">
      <c r="A12" s="14"/>
      <c r="B12" s="84"/>
      <c r="C12" s="75"/>
      <c r="D12" s="75"/>
      <c r="E12" s="76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7"/>
      <c r="N12" s="68"/>
      <c r="O12" s="14"/>
      <c r="P12" s="9"/>
    </row>
    <row r="13" spans="1:16" s="3" customFormat="1" x14ac:dyDescent="0.25">
      <c r="A13" s="15"/>
      <c r="B13" s="24">
        <f>ROW($B13)-12</f>
        <v>1</v>
      </c>
      <c r="C13" s="71" t="s">
        <v>31</v>
      </c>
      <c r="D13" s="71"/>
      <c r="E13" s="55"/>
      <c r="F13" s="47">
        <v>70</v>
      </c>
      <c r="G13" s="48">
        <v>0</v>
      </c>
      <c r="H13" s="49">
        <v>0</v>
      </c>
      <c r="I13" s="50">
        <v>0</v>
      </c>
      <c r="J13" s="20">
        <f>IFERROR(IF(OR(ISBLANK(H13),ISBLANK(I13)),"Completar",IF(I13&gt;=H13,I13-H13,"Error")),"Error")</f>
        <v>0</v>
      </c>
      <c r="K13" s="51">
        <v>0</v>
      </c>
      <c r="L13" s="52">
        <v>0</v>
      </c>
      <c r="M13" s="53">
        <v>87</v>
      </c>
      <c r="N13" s="25">
        <f>IFERROR(IF(OR(J13="Completar",ISBLANK(L13)),"Completar",J13+L13),"Error")</f>
        <v>0</v>
      </c>
      <c r="O13" s="15"/>
      <c r="P13" s="11"/>
    </row>
    <row r="14" spans="1:16" s="3" customFormat="1" ht="24" customHeight="1" x14ac:dyDescent="0.25">
      <c r="A14" s="15"/>
      <c r="B14" s="24">
        <f>ROW($B14)-12</f>
        <v>2</v>
      </c>
      <c r="C14" s="71" t="s">
        <v>33</v>
      </c>
      <c r="D14" s="71"/>
      <c r="E14" s="55"/>
      <c r="F14" s="47">
        <v>135</v>
      </c>
      <c r="G14" s="48">
        <v>0</v>
      </c>
      <c r="H14" s="49">
        <v>0</v>
      </c>
      <c r="I14" s="50">
        <v>0</v>
      </c>
      <c r="J14" s="20">
        <f>IFERROR(IF(OR(ISBLANK(H14),ISBLANK(I14)),"Completar",IF(I14&gt;=H14,I14-H14,"Error")),"Error")</f>
        <v>0</v>
      </c>
      <c r="K14" s="51">
        <v>0</v>
      </c>
      <c r="L14" s="52">
        <v>0</v>
      </c>
      <c r="M14" s="53">
        <v>178</v>
      </c>
      <c r="N14" s="25">
        <f>IFERROR(IF(OR(J14="Completar",ISBLANK(L14)),"Completar",J14+L14),"Error")</f>
        <v>0</v>
      </c>
      <c r="O14" s="15"/>
      <c r="P14" s="11"/>
    </row>
    <row r="15" spans="1:16" s="3" customFormat="1" ht="17.25" customHeight="1" x14ac:dyDescent="0.25">
      <c r="A15" s="15"/>
      <c r="B15" s="24">
        <f>ROW($B15)-12</f>
        <v>3</v>
      </c>
      <c r="C15" s="71" t="s">
        <v>34</v>
      </c>
      <c r="D15" s="71"/>
      <c r="E15" s="55"/>
      <c r="F15" s="47">
        <v>132</v>
      </c>
      <c r="G15" s="48">
        <v>0</v>
      </c>
      <c r="H15" s="49">
        <v>0</v>
      </c>
      <c r="I15" s="50">
        <v>0</v>
      </c>
      <c r="J15" s="20">
        <f>IFERROR(IF(OR(ISBLANK(H15),ISBLANK(I15)),"Completar",IF(I15&gt;=H15,I15-H15,"Error")),"Error")</f>
        <v>0</v>
      </c>
      <c r="K15" s="51">
        <v>0</v>
      </c>
      <c r="L15" s="52">
        <v>0</v>
      </c>
      <c r="M15" s="53">
        <v>151</v>
      </c>
      <c r="N15" s="25">
        <f>IFERROR(IF(OR(J15="Completar",ISBLANK(L15)),"Completar",J15+L15),"Error")</f>
        <v>0</v>
      </c>
      <c r="O15" s="15"/>
      <c r="P15" s="11"/>
    </row>
    <row r="16" spans="1:16" s="3" customFormat="1" ht="17.25" customHeight="1" x14ac:dyDescent="0.25">
      <c r="A16" s="54"/>
      <c r="B16" s="24">
        <v>4</v>
      </c>
      <c r="C16" s="55" t="s">
        <v>35</v>
      </c>
      <c r="D16" s="56"/>
      <c r="E16" s="57"/>
      <c r="F16" s="47">
        <v>97</v>
      </c>
      <c r="G16" s="48">
        <v>0</v>
      </c>
      <c r="H16" s="49">
        <v>0</v>
      </c>
      <c r="I16" s="50">
        <v>0</v>
      </c>
      <c r="J16" s="20">
        <v>0</v>
      </c>
      <c r="K16" s="51">
        <v>0</v>
      </c>
      <c r="L16" s="52">
        <v>0</v>
      </c>
      <c r="M16" s="53">
        <v>104</v>
      </c>
      <c r="N16" s="25"/>
      <c r="O16" s="54"/>
      <c r="P16" s="11"/>
    </row>
    <row r="17" spans="1:16" s="3" customFormat="1" ht="17.25" customHeight="1" x14ac:dyDescent="0.25">
      <c r="A17" s="54"/>
      <c r="B17" s="24">
        <v>5</v>
      </c>
      <c r="C17" s="77" t="s">
        <v>36</v>
      </c>
      <c r="D17" s="78"/>
      <c r="E17" s="79"/>
      <c r="F17" s="47">
        <v>123</v>
      </c>
      <c r="G17" s="48">
        <v>0</v>
      </c>
      <c r="H17" s="49">
        <v>0</v>
      </c>
      <c r="I17" s="50">
        <v>0</v>
      </c>
      <c r="J17" s="20">
        <v>0</v>
      </c>
      <c r="K17" s="51">
        <v>0</v>
      </c>
      <c r="L17" s="52">
        <v>0</v>
      </c>
      <c r="M17" s="53">
        <v>150</v>
      </c>
      <c r="N17" s="25"/>
      <c r="O17" s="54"/>
      <c r="P17" s="11"/>
    </row>
    <row r="18" spans="1:16" s="3" customFormat="1" ht="17.25" customHeight="1" x14ac:dyDescent="0.25">
      <c r="A18" s="54"/>
      <c r="B18" s="24">
        <v>6</v>
      </c>
      <c r="C18" s="55" t="s">
        <v>37</v>
      </c>
      <c r="D18" s="56"/>
      <c r="E18" s="57"/>
      <c r="F18" s="47">
        <v>63</v>
      </c>
      <c r="G18" s="48">
        <v>0</v>
      </c>
      <c r="H18" s="49">
        <v>0</v>
      </c>
      <c r="I18" s="50">
        <v>0</v>
      </c>
      <c r="J18" s="20">
        <v>0</v>
      </c>
      <c r="K18" s="51">
        <v>0</v>
      </c>
      <c r="L18" s="52">
        <v>0</v>
      </c>
      <c r="M18" s="53">
        <v>75</v>
      </c>
      <c r="N18" s="25"/>
      <c r="O18" s="54"/>
      <c r="P18" s="11"/>
    </row>
    <row r="19" spans="1:16" s="3" customFormat="1" ht="17.25" customHeight="1" x14ac:dyDescent="0.25">
      <c r="A19" s="54"/>
      <c r="B19" s="24">
        <v>7</v>
      </c>
      <c r="C19" s="77" t="s">
        <v>38</v>
      </c>
      <c r="D19" s="78"/>
      <c r="E19" s="79"/>
      <c r="F19" s="47">
        <v>168</v>
      </c>
      <c r="G19" s="48">
        <v>0</v>
      </c>
      <c r="H19" s="49">
        <v>0</v>
      </c>
      <c r="I19" s="50">
        <v>0</v>
      </c>
      <c r="J19" s="20">
        <v>0</v>
      </c>
      <c r="K19" s="51">
        <v>0</v>
      </c>
      <c r="L19" s="52">
        <v>0</v>
      </c>
      <c r="M19" s="53">
        <v>181</v>
      </c>
      <c r="N19" s="25"/>
      <c r="O19" s="54"/>
      <c r="P19" s="11"/>
    </row>
    <row r="20" spans="1:16" s="3" customFormat="1" ht="17.25" customHeight="1" x14ac:dyDescent="0.25">
      <c r="A20" s="54"/>
      <c r="B20" s="24">
        <v>8</v>
      </c>
      <c r="C20" s="55" t="s">
        <v>39</v>
      </c>
      <c r="D20" s="56"/>
      <c r="E20" s="57"/>
      <c r="F20" s="47">
        <v>37</v>
      </c>
      <c r="G20" s="48">
        <v>0</v>
      </c>
      <c r="H20" s="49">
        <v>0</v>
      </c>
      <c r="I20" s="50">
        <v>0</v>
      </c>
      <c r="J20" s="20">
        <v>0</v>
      </c>
      <c r="K20" s="51">
        <v>0</v>
      </c>
      <c r="L20" s="52">
        <v>0</v>
      </c>
      <c r="M20" s="53">
        <v>57</v>
      </c>
      <c r="N20" s="25"/>
      <c r="O20" s="54"/>
      <c r="P20" s="11"/>
    </row>
    <row r="21" spans="1:16" s="3" customFormat="1" ht="17.25" customHeight="1" x14ac:dyDescent="0.25">
      <c r="A21" s="54"/>
      <c r="B21" s="24">
        <v>9</v>
      </c>
      <c r="C21" s="55" t="s">
        <v>40</v>
      </c>
      <c r="D21" s="56"/>
      <c r="E21" s="57"/>
      <c r="F21" s="47">
        <v>31</v>
      </c>
      <c r="G21" s="48">
        <v>0</v>
      </c>
      <c r="H21" s="49">
        <v>0</v>
      </c>
      <c r="I21" s="50">
        <v>0</v>
      </c>
      <c r="J21" s="20">
        <v>0</v>
      </c>
      <c r="K21" s="51">
        <v>0</v>
      </c>
      <c r="L21" s="52">
        <v>0</v>
      </c>
      <c r="M21" s="53">
        <v>47</v>
      </c>
      <c r="N21" s="25"/>
      <c r="O21" s="54"/>
      <c r="P21" s="11"/>
    </row>
    <row r="22" spans="1:16" s="3" customFormat="1" ht="17.25" customHeight="1" x14ac:dyDescent="0.25">
      <c r="A22" s="54"/>
      <c r="B22" s="24">
        <v>10</v>
      </c>
      <c r="C22" s="55" t="s">
        <v>41</v>
      </c>
      <c r="D22" s="56"/>
      <c r="E22" s="57"/>
      <c r="F22" s="47">
        <v>146</v>
      </c>
      <c r="G22" s="48">
        <v>0</v>
      </c>
      <c r="H22" s="49">
        <v>0</v>
      </c>
      <c r="I22" s="50">
        <v>0</v>
      </c>
      <c r="J22" s="20">
        <v>0</v>
      </c>
      <c r="K22" s="51">
        <v>0</v>
      </c>
      <c r="L22" s="52">
        <v>0</v>
      </c>
      <c r="M22" s="53">
        <v>179</v>
      </c>
      <c r="N22" s="25"/>
      <c r="O22" s="54"/>
      <c r="P22" s="11"/>
    </row>
    <row r="23" spans="1:16" s="3" customFormat="1" ht="17.25" customHeight="1" x14ac:dyDescent="0.25">
      <c r="A23" s="54"/>
      <c r="B23" s="24">
        <v>11</v>
      </c>
      <c r="C23" s="55" t="s">
        <v>42</v>
      </c>
      <c r="D23" s="56"/>
      <c r="E23" s="57"/>
      <c r="F23" s="47">
        <v>317</v>
      </c>
      <c r="G23" s="48">
        <v>0</v>
      </c>
      <c r="H23" s="49">
        <v>0</v>
      </c>
      <c r="I23" s="50">
        <v>0</v>
      </c>
      <c r="J23" s="20">
        <v>0</v>
      </c>
      <c r="K23" s="51">
        <v>0</v>
      </c>
      <c r="L23" s="52">
        <v>0</v>
      </c>
      <c r="M23" s="53">
        <v>445</v>
      </c>
      <c r="N23" s="25"/>
      <c r="O23" s="54"/>
      <c r="P23" s="11"/>
    </row>
    <row r="24" spans="1:16" s="3" customFormat="1" ht="17.25" customHeight="1" x14ac:dyDescent="0.25">
      <c r="A24" s="54"/>
      <c r="B24" s="24">
        <v>12</v>
      </c>
      <c r="C24" s="55" t="s">
        <v>43</v>
      </c>
      <c r="D24" s="56"/>
      <c r="E24" s="57"/>
      <c r="F24" s="47">
        <v>281</v>
      </c>
      <c r="G24" s="48">
        <v>0</v>
      </c>
      <c r="H24" s="49">
        <v>0</v>
      </c>
      <c r="I24" s="50">
        <v>0</v>
      </c>
      <c r="J24" s="20">
        <v>0</v>
      </c>
      <c r="K24" s="51">
        <v>0</v>
      </c>
      <c r="L24" s="52">
        <v>0</v>
      </c>
      <c r="M24" s="53">
        <v>366</v>
      </c>
      <c r="N24" s="25"/>
      <c r="O24" s="54"/>
      <c r="P24" s="11"/>
    </row>
    <row r="25" spans="1:16" s="3" customFormat="1" ht="17.25" customHeight="1" x14ac:dyDescent="0.25">
      <c r="A25" s="54"/>
      <c r="B25" s="24">
        <v>13</v>
      </c>
      <c r="C25" s="55" t="s">
        <v>44</v>
      </c>
      <c r="D25" s="56"/>
      <c r="E25" s="57"/>
      <c r="F25" s="47">
        <v>484</v>
      </c>
      <c r="G25" s="48">
        <v>0</v>
      </c>
      <c r="H25" s="49">
        <v>0</v>
      </c>
      <c r="I25" s="50">
        <v>0</v>
      </c>
      <c r="J25" s="20">
        <v>0</v>
      </c>
      <c r="K25" s="51">
        <v>0</v>
      </c>
      <c r="L25" s="52">
        <v>0</v>
      </c>
      <c r="M25" s="53">
        <v>536</v>
      </c>
      <c r="N25" s="25"/>
      <c r="O25" s="54"/>
      <c r="P25" s="11"/>
    </row>
    <row r="26" spans="1:16" s="3" customFormat="1" ht="17.25" customHeight="1" x14ac:dyDescent="0.25">
      <c r="A26" s="54"/>
      <c r="B26" s="24">
        <v>14</v>
      </c>
      <c r="C26" s="55" t="s">
        <v>45</v>
      </c>
      <c r="D26" s="56"/>
      <c r="E26" s="57"/>
      <c r="F26" s="47">
        <v>391</v>
      </c>
      <c r="G26" s="48">
        <v>0</v>
      </c>
      <c r="H26" s="49">
        <v>0</v>
      </c>
      <c r="I26" s="50">
        <v>0</v>
      </c>
      <c r="J26" s="20">
        <v>0</v>
      </c>
      <c r="K26" s="51">
        <v>0</v>
      </c>
      <c r="L26" s="52">
        <v>0</v>
      </c>
      <c r="M26" s="53">
        <v>478</v>
      </c>
      <c r="N26" s="25"/>
      <c r="O26" s="54"/>
      <c r="P26" s="11"/>
    </row>
    <row r="27" spans="1:16" s="3" customFormat="1" ht="17.25" customHeight="1" x14ac:dyDescent="0.25">
      <c r="A27" s="54"/>
      <c r="B27" s="24">
        <v>15</v>
      </c>
      <c r="C27" s="55" t="s">
        <v>46</v>
      </c>
      <c r="D27" s="56"/>
      <c r="E27" s="57"/>
      <c r="F27" s="47">
        <v>155</v>
      </c>
      <c r="G27" s="48">
        <v>0</v>
      </c>
      <c r="H27" s="49">
        <v>0</v>
      </c>
      <c r="I27" s="50">
        <v>0</v>
      </c>
      <c r="J27" s="20">
        <v>0</v>
      </c>
      <c r="K27" s="51">
        <v>0</v>
      </c>
      <c r="L27" s="52">
        <v>0</v>
      </c>
      <c r="M27" s="53">
        <v>174</v>
      </c>
      <c r="N27" s="25"/>
      <c r="O27" s="54"/>
      <c r="P27" s="11"/>
    </row>
    <row r="28" spans="1:16" s="3" customFormat="1" ht="17.25" customHeight="1" x14ac:dyDescent="0.25">
      <c r="A28" s="54"/>
      <c r="B28" s="24">
        <v>16</v>
      </c>
      <c r="C28" s="55" t="s">
        <v>47</v>
      </c>
      <c r="D28" s="56"/>
      <c r="E28" s="57"/>
      <c r="F28" s="47">
        <v>188</v>
      </c>
      <c r="G28" s="48">
        <v>0</v>
      </c>
      <c r="H28" s="49">
        <v>0</v>
      </c>
      <c r="I28" s="50">
        <v>0</v>
      </c>
      <c r="J28" s="20">
        <v>0</v>
      </c>
      <c r="K28" s="51">
        <v>0</v>
      </c>
      <c r="L28" s="52">
        <v>0</v>
      </c>
      <c r="M28" s="53">
        <v>195</v>
      </c>
      <c r="N28" s="25"/>
      <c r="O28" s="54"/>
      <c r="P28" s="11"/>
    </row>
    <row r="29" spans="1:16" s="3" customFormat="1" ht="17.25" customHeight="1" x14ac:dyDescent="0.25">
      <c r="A29" s="54"/>
      <c r="B29" s="24">
        <v>17</v>
      </c>
      <c r="C29" s="55" t="s">
        <v>48</v>
      </c>
      <c r="D29" s="56"/>
      <c r="E29" s="57"/>
      <c r="F29" s="47">
        <v>350</v>
      </c>
      <c r="G29" s="48">
        <v>0</v>
      </c>
      <c r="H29" s="49">
        <v>0</v>
      </c>
      <c r="I29" s="50">
        <v>0</v>
      </c>
      <c r="J29" s="20">
        <v>0</v>
      </c>
      <c r="K29" s="51">
        <v>0</v>
      </c>
      <c r="L29" s="52">
        <v>0</v>
      </c>
      <c r="M29" s="53">
        <v>103</v>
      </c>
      <c r="N29" s="25"/>
      <c r="O29" s="54"/>
      <c r="P29" s="11"/>
    </row>
    <row r="30" spans="1:16" s="4" customFormat="1" ht="15.75" thickBot="1" x14ac:dyDescent="0.3">
      <c r="A30" s="14"/>
      <c r="B30" s="72" t="s">
        <v>7</v>
      </c>
      <c r="C30" s="73"/>
      <c r="D30" s="73"/>
      <c r="E30" s="74"/>
      <c r="F30" s="26">
        <f>SUM(F13:F29)</f>
        <v>3168</v>
      </c>
      <c r="G30" s="27">
        <f>SUM(G13:G29)</f>
        <v>0</v>
      </c>
      <c r="H30" s="28"/>
      <c r="I30" s="29"/>
      <c r="J30" s="30">
        <f>IF(OR(COUNTIF(J13:J29,"Error")&gt;0,COUNTIF(J13:J29,"Completar")&gt;0),"Error",SUM(J13:J29))</f>
        <v>0</v>
      </c>
      <c r="K30" s="31">
        <f>SUM(K13:K29)</f>
        <v>0</v>
      </c>
      <c r="L30" s="27">
        <f>SUM(L13:L29)</f>
        <v>0</v>
      </c>
      <c r="M30" s="32">
        <f>SUM(M13:M29)</f>
        <v>3506</v>
      </c>
      <c r="N30" s="33">
        <f>IF(OR(COUNTIF(N13:N29,"Error")&gt;0,COUNTIF(N13:N29,"Completar")&gt;0),"Error",SUM(N13:N29))</f>
        <v>0</v>
      </c>
      <c r="O30" s="14"/>
      <c r="P30" s="17"/>
    </row>
    <row r="31" spans="1:16" s="7" customFormat="1" ht="6" customHeight="1" thickBot="1" x14ac:dyDescent="0.3">
      <c r="A31" s="16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1:16" s="2" customFormat="1" ht="15" customHeight="1" x14ac:dyDescent="0.25">
      <c r="A32" s="13"/>
      <c r="B32" s="59" t="s">
        <v>19</v>
      </c>
      <c r="C32" s="60"/>
      <c r="D32" s="60"/>
      <c r="E32" s="61"/>
      <c r="F32" s="12"/>
      <c r="G32" s="12"/>
      <c r="H32" s="12"/>
      <c r="I32" s="12"/>
      <c r="J32" s="12"/>
      <c r="K32" s="12"/>
      <c r="L32" s="12"/>
      <c r="M32" s="12"/>
      <c r="N32" s="12"/>
      <c r="O32" s="13"/>
    </row>
    <row r="33" spans="1:16" s="5" customFormat="1" ht="30" x14ac:dyDescent="0.25">
      <c r="A33" s="14"/>
      <c r="B33" s="21" t="s">
        <v>1</v>
      </c>
      <c r="C33" s="5" t="s">
        <v>4</v>
      </c>
      <c r="D33" s="5" t="s">
        <v>5</v>
      </c>
      <c r="E33" s="22" t="s">
        <v>2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9"/>
    </row>
    <row r="34" spans="1:16" s="3" customFormat="1" ht="15.75" thickBot="1" x14ac:dyDescent="0.3">
      <c r="A34" s="15"/>
      <c r="B34" s="45">
        <v>2.0833333333333332E-2</v>
      </c>
      <c r="C34" s="46">
        <v>0.90486111111111101</v>
      </c>
      <c r="D34" s="46">
        <v>0.93263888888888891</v>
      </c>
      <c r="E34" s="33">
        <f>IFERROR(IF(OR(ISBLANK(C34),ISBLANK(D34)),"Completar",IF(D34&gt;=C34,D34-C34,"Error")),"Error")</f>
        <v>2.7777777777777901E-2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1"/>
    </row>
    <row r="35" spans="1:16" s="7" customFormat="1" ht="6" customHeight="1" thickBot="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1:16" x14ac:dyDescent="0.25">
      <c r="B36" s="59" t="s">
        <v>21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</row>
    <row r="37" spans="1:16" ht="15" customHeight="1" x14ac:dyDescent="0.25">
      <c r="B37" s="62" t="s">
        <v>23</v>
      </c>
      <c r="C37" s="63"/>
      <c r="D37" s="64"/>
      <c r="E37" s="88">
        <f>M30</f>
        <v>3506</v>
      </c>
      <c r="F37" s="89"/>
      <c r="G37" s="34"/>
      <c r="H37" s="35"/>
      <c r="I37" s="35"/>
      <c r="J37" s="35"/>
      <c r="K37" s="35"/>
      <c r="L37" s="35"/>
      <c r="M37" s="35"/>
      <c r="N37" s="38"/>
    </row>
    <row r="38" spans="1:16" x14ac:dyDescent="0.25">
      <c r="B38" s="62" t="s">
        <v>24</v>
      </c>
      <c r="C38" s="63"/>
      <c r="D38" s="64"/>
      <c r="E38" s="90" t="str">
        <f>IF(M30=0,0,IFERROR(M30/(N30*24),"Error"))</f>
        <v>Error</v>
      </c>
      <c r="F38" s="91"/>
      <c r="G38" s="36"/>
      <c r="H38" s="37"/>
      <c r="I38" s="37"/>
      <c r="J38" s="37"/>
      <c r="K38" s="37"/>
      <c r="L38" s="37"/>
      <c r="M38" s="37"/>
      <c r="N38" s="39"/>
    </row>
    <row r="39" spans="1:16" ht="15" customHeight="1" x14ac:dyDescent="0.25">
      <c r="B39" s="62" t="s">
        <v>22</v>
      </c>
      <c r="C39" s="63"/>
      <c r="D39" s="64"/>
      <c r="E39" s="88">
        <f>IF(K30=0,0,IFERROR(ROUNDUP(K30/(M30/100),0),"Error"))</f>
        <v>0</v>
      </c>
      <c r="F39" s="89"/>
      <c r="G39" s="36"/>
      <c r="H39" s="37"/>
      <c r="I39" s="37"/>
      <c r="J39" s="37"/>
      <c r="K39" s="37"/>
      <c r="L39" s="37"/>
      <c r="M39" s="37"/>
      <c r="N39" s="39"/>
    </row>
    <row r="40" spans="1:16" ht="15" customHeight="1" x14ac:dyDescent="0.25">
      <c r="B40" s="62" t="s">
        <v>25</v>
      </c>
      <c r="C40" s="63"/>
      <c r="D40" s="64"/>
      <c r="E40" s="80">
        <f>IF(K30=0,0,IFERROR(K30/M30,"Error"))</f>
        <v>0</v>
      </c>
      <c r="F40" s="81"/>
      <c r="G40" s="36"/>
      <c r="H40" s="37"/>
      <c r="I40" s="37"/>
      <c r="J40" s="37"/>
      <c r="K40" s="37"/>
      <c r="L40" s="37"/>
      <c r="M40" s="37"/>
      <c r="N40" s="39"/>
    </row>
    <row r="41" spans="1:16" ht="15" customHeight="1" x14ac:dyDescent="0.25">
      <c r="B41" s="62" t="s">
        <v>28</v>
      </c>
      <c r="C41" s="63"/>
      <c r="D41" s="64"/>
      <c r="E41" s="43">
        <f>E17</f>
        <v>0</v>
      </c>
      <c r="F41" s="44" t="str">
        <f>IF(E41="Completar",E41,IFERROR(E41/$E$33,"Error"))</f>
        <v>Error</v>
      </c>
      <c r="G41" s="36"/>
      <c r="H41" s="37"/>
      <c r="I41" s="37"/>
      <c r="J41" s="37"/>
      <c r="K41" s="37"/>
      <c r="L41" s="37"/>
      <c r="M41" s="37"/>
      <c r="N41" s="39"/>
    </row>
    <row r="42" spans="1:16" ht="15" customHeight="1" x14ac:dyDescent="0.25">
      <c r="B42" s="62" t="s">
        <v>29</v>
      </c>
      <c r="C42" s="63"/>
      <c r="D42" s="64"/>
      <c r="E42" s="43">
        <f>E21</f>
        <v>0</v>
      </c>
      <c r="F42" s="44" t="str">
        <f>IF(E42="Completar",E42,IFERROR(E42/$E$33,"Error"))</f>
        <v>Error</v>
      </c>
      <c r="G42" s="36"/>
      <c r="H42" s="37"/>
      <c r="I42" s="37"/>
      <c r="J42" s="37"/>
      <c r="K42" s="37"/>
      <c r="L42" s="37"/>
      <c r="M42" s="37"/>
      <c r="N42" s="39"/>
    </row>
    <row r="43" spans="1:16" ht="15" customHeight="1" x14ac:dyDescent="0.25">
      <c r="B43" s="62" t="s">
        <v>30</v>
      </c>
      <c r="C43" s="63"/>
      <c r="D43" s="64"/>
      <c r="E43" s="43">
        <f>E34</f>
        <v>2.7777777777777901E-2</v>
      </c>
      <c r="F43" s="44" t="str">
        <f>IF(E43="Completar",E43,IFERROR(E43/$E$33,"Error"))</f>
        <v>Error</v>
      </c>
      <c r="G43" s="36"/>
      <c r="H43" s="37"/>
      <c r="I43" s="37"/>
      <c r="J43" s="37"/>
      <c r="K43" s="37"/>
      <c r="L43" s="37"/>
      <c r="M43" s="37"/>
      <c r="N43" s="39"/>
    </row>
    <row r="44" spans="1:16" ht="15" customHeight="1" x14ac:dyDescent="0.25">
      <c r="B44" s="62" t="s">
        <v>26</v>
      </c>
      <c r="C44" s="63"/>
      <c r="D44" s="64"/>
      <c r="E44" s="43">
        <f>L30</f>
        <v>0</v>
      </c>
      <c r="F44" s="44" t="str">
        <f>IF(E44="Completar",E44,IFERROR(E44/$E$33,"Error"))</f>
        <v>Error</v>
      </c>
      <c r="G44" s="36"/>
      <c r="H44" s="37"/>
      <c r="I44" s="37"/>
      <c r="J44" s="37"/>
      <c r="K44" s="37"/>
      <c r="L44" s="37"/>
      <c r="M44" s="37"/>
      <c r="N44" s="39"/>
    </row>
    <row r="45" spans="1:16" ht="15" customHeight="1" x14ac:dyDescent="0.25">
      <c r="B45" s="62" t="s">
        <v>27</v>
      </c>
      <c r="C45" s="63"/>
      <c r="D45" s="64"/>
      <c r="E45" s="43">
        <f>J30</f>
        <v>0</v>
      </c>
      <c r="F45" s="44" t="str">
        <f>IF(E45="Completar",E45,IFERROR(E45/$E$33,"Error"))</f>
        <v>Error</v>
      </c>
      <c r="G45" s="36"/>
      <c r="H45" s="37"/>
      <c r="I45" s="37"/>
      <c r="J45" s="37"/>
      <c r="K45" s="37"/>
      <c r="L45" s="37"/>
      <c r="M45" s="37"/>
      <c r="N45" s="39"/>
    </row>
    <row r="46" spans="1:16" ht="15" customHeight="1" thickBot="1" x14ac:dyDescent="0.3">
      <c r="B46" s="85" t="s">
        <v>6</v>
      </c>
      <c r="C46" s="86"/>
      <c r="D46" s="87"/>
      <c r="E46" s="82">
        <f>IF(COUNTIF(E41:E45,"Error")=0,SUM(E41:E45),"Error")</f>
        <v>2.7777777777777901E-2</v>
      </c>
      <c r="F46" s="83"/>
      <c r="G46" s="40"/>
      <c r="H46" s="41"/>
      <c r="I46" s="41"/>
      <c r="J46" s="41"/>
      <c r="K46" s="41"/>
      <c r="L46" s="41"/>
      <c r="M46" s="41"/>
      <c r="N46" s="42"/>
    </row>
    <row r="47" spans="1:16" s="10" customFormat="1" ht="6" customHeight="1" x14ac:dyDescent="0.25">
      <c r="A47" s="16"/>
      <c r="O47" s="16"/>
    </row>
    <row r="48" spans="1:16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x14ac:dyDescent="0.25"/>
    <row r="73" x14ac:dyDescent="0.25"/>
  </sheetData>
  <sheetProtection formatCells="0" formatColumns="0" formatRows="0" insertColumns="0" insertRows="0" deleteColumns="0" deleteRows="0"/>
  <mergeCells count="50">
    <mergeCell ref="E40:F40"/>
    <mergeCell ref="B45:D45"/>
    <mergeCell ref="E46:F46"/>
    <mergeCell ref="B36:N36"/>
    <mergeCell ref="F4:N4"/>
    <mergeCell ref="B11:B12"/>
    <mergeCell ref="B46:D46"/>
    <mergeCell ref="B44:D44"/>
    <mergeCell ref="B40:D40"/>
    <mergeCell ref="B43:D43"/>
    <mergeCell ref="B41:D41"/>
    <mergeCell ref="B42:D42"/>
    <mergeCell ref="E37:F37"/>
    <mergeCell ref="E38:F38"/>
    <mergeCell ref="E39:F39"/>
    <mergeCell ref="H11:J11"/>
    <mergeCell ref="B38:D38"/>
    <mergeCell ref="B39:D39"/>
    <mergeCell ref="C16:E16"/>
    <mergeCell ref="C18:E18"/>
    <mergeCell ref="C17:E17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B32:E32"/>
    <mergeCell ref="B37:D37"/>
    <mergeCell ref="K11:L11"/>
    <mergeCell ref="M11:M12"/>
    <mergeCell ref="N11:N12"/>
    <mergeCell ref="C14:E14"/>
    <mergeCell ref="C15:E15"/>
    <mergeCell ref="B30:E30"/>
    <mergeCell ref="F11:G11"/>
    <mergeCell ref="C11:E12"/>
    <mergeCell ref="C13:E13"/>
    <mergeCell ref="C28:E28"/>
    <mergeCell ref="C29:E29"/>
    <mergeCell ref="C1:N1"/>
    <mergeCell ref="B6:E6"/>
    <mergeCell ref="B2:E2"/>
    <mergeCell ref="F7:N7"/>
    <mergeCell ref="F8:N8"/>
    <mergeCell ref="B10:N10"/>
    <mergeCell ref="F3:N3"/>
  </mergeCells>
  <conditionalFormatting sqref="A1:XFD15 A16:C16 A17:B17 A18:C18 A19:B19 A20:C29 F16:XFD29 A30:XFD35 A47:XFD1048576 A36:A46 O36:XFD46">
    <cfRule type="cellIs" dxfId="3" priority="3" operator="equal">
      <formula>"Completar"</formula>
    </cfRule>
    <cfRule type="cellIs" dxfId="2" priority="13" operator="equal">
      <formula>"Error"</formula>
    </cfRule>
  </conditionalFormatting>
  <conditionalFormatting sqref="B36:N46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Irene</cp:lastModifiedBy>
  <dcterms:created xsi:type="dcterms:W3CDTF">2014-04-14T14:00:11Z</dcterms:created>
  <dcterms:modified xsi:type="dcterms:W3CDTF">2021-06-24T03:36:11Z</dcterms:modified>
</cp:coreProperties>
</file>