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ttCnwhx0FwrPCJRRRgTygJIrcQg=="/>
    </ext>
  </extLst>
</workbook>
</file>

<file path=xl/sharedStrings.xml><?xml version="1.0" encoding="utf-8"?>
<sst xmlns="http://schemas.openxmlformats.org/spreadsheetml/2006/main" count="48" uniqueCount="41">
  <si>
    <t>Price</t>
  </si>
  <si>
    <t>Shield Specifications</t>
  </si>
  <si>
    <t>Size</t>
  </si>
  <si>
    <t>QTY</t>
  </si>
  <si>
    <t>Total QTY:</t>
  </si>
  <si>
    <t>Price per item</t>
  </si>
  <si>
    <t>CLEAR 
SHIELD</t>
  </si>
  <si>
    <t>English</t>
  </si>
  <si>
    <t>Moisture-Resistant 
Polyester Film</t>
  </si>
  <si>
    <t>Unit</t>
  </si>
  <si>
    <t>Metric</t>
  </si>
  <si>
    <t>Desired number of shields</t>
  </si>
  <si>
    <t>25 Feet Long x 0.007" Thick x 40" Wide</t>
  </si>
  <si>
    <t>https://www.mcmaster.com/8567k64</t>
  </si>
  <si>
    <t>Total</t>
  </si>
  <si>
    <t xml:space="preserve"> Weight in short tons</t>
  </si>
  <si>
    <t xml:space="preserve">Length </t>
  </si>
  <si>
    <t>ELASTIC
 HEADBAND</t>
  </si>
  <si>
    <t>in</t>
  </si>
  <si>
    <t>Elastic
 Latex Fabric</t>
  </si>
  <si>
    <t>36 Feet Long x 1in wide</t>
  </si>
  <si>
    <t>https://www.mcmaster.com/88225k68</t>
  </si>
  <si>
    <t>m</t>
  </si>
  <si>
    <t>PET shield</t>
  </si>
  <si>
    <t>BROW FOAM</t>
  </si>
  <si>
    <t>Super-Cushioning 
Polyurethane Foam Sheet</t>
  </si>
  <si>
    <t>5 ft Long x1" Thick, 54" Width</t>
  </si>
  <si>
    <t>https://www.mcmaster.com/8614k84</t>
  </si>
  <si>
    <t xml:space="preserve">Width </t>
  </si>
  <si>
    <t xml:space="preserve">Thickness </t>
  </si>
  <si>
    <t>Total Cost</t>
  </si>
  <si>
    <t>Volume</t>
  </si>
  <si>
    <t>in^3</t>
  </si>
  <si>
    <t>m^3</t>
  </si>
  <si>
    <t xml:space="preserve">Density of PET </t>
  </si>
  <si>
    <t>lbs/in^3</t>
  </si>
  <si>
    <t>kg/m^3</t>
  </si>
  <si>
    <t xml:space="preserve">Weight of single shield </t>
  </si>
  <si>
    <t>lbs</t>
  </si>
  <si>
    <t>kg</t>
  </si>
  <si>
    <t>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</si>
</sst>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0.0000"/>
    <numFmt numFmtId="166" formatCode="_(* #,##0.00_);_(* \(#,##0.00\);_(* &quot;-&quot;??_);_(@_)"/>
    <numFmt numFmtId="167" formatCode="0.00000"/>
    <numFmt numFmtId="168" formatCode="0.00000000"/>
    <numFmt numFmtId="169" formatCode="0.0"/>
  </numFmts>
  <fonts count="4"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2" fillId="0" fontId="1" numFmtId="0" xfId="0" applyBorder="1" applyFont="1"/>
    <xf borderId="0" fillId="0" fontId="0" numFmtId="0" xfId="0" applyAlignment="1" applyFont="1">
      <alignment horizontal="left"/>
    </xf>
    <xf borderId="3" fillId="0" fontId="0" numFmtId="0" xfId="0" applyAlignment="1" applyBorder="1" applyFont="1">
      <alignment horizontal="left"/>
    </xf>
    <xf borderId="2" fillId="0" fontId="0" numFmtId="0" xfId="0" applyAlignment="1" applyBorder="1" applyFont="1">
      <alignment horizontal="center"/>
    </xf>
    <xf borderId="2" fillId="0" fontId="0" numFmtId="165" xfId="0" applyAlignment="1" applyBorder="1" applyFont="1" applyNumberFormat="1">
      <alignment horizontal="center"/>
    </xf>
    <xf borderId="2" fillId="2" fontId="1" numFmtId="166" xfId="0" applyAlignment="1" applyBorder="1" applyFill="1" applyFont="1" applyNumberFormat="1">
      <alignment horizontal="left" readingOrder="0"/>
    </xf>
    <xf borderId="2" fillId="0" fontId="1" numFmtId="167" xfId="0" applyAlignment="1" applyBorder="1" applyFont="1" applyNumberFormat="1">
      <alignment horizontal="center"/>
    </xf>
    <xf borderId="2" fillId="0" fontId="0" numFmtId="168" xfId="0" applyAlignment="1" applyBorder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2" fillId="0" fontId="0" numFmtId="1" xfId="0" applyAlignment="1" applyBorder="1" applyFont="1" applyNumberFormat="1">
      <alignment horizontal="center"/>
    </xf>
    <xf borderId="1" fillId="0" fontId="0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69" xfId="0" applyAlignment="1" applyBorder="1" applyFont="1" applyNumberFormat="1">
      <alignment horizontal="center"/>
    </xf>
    <xf borderId="2" fillId="0" fontId="1" numFmtId="169" xfId="0" applyAlignment="1" applyBorder="1" applyFont="1" applyNumberFormat="1">
      <alignment horizontal="center"/>
    </xf>
    <xf borderId="4" fillId="0" fontId="1" numFmtId="16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8567k64" TargetMode="External"/><Relationship Id="rId2" Type="http://schemas.openxmlformats.org/officeDocument/2006/relationships/hyperlink" Target="https://www.mcmaster.com/88225k68" TargetMode="External"/><Relationship Id="rId3" Type="http://schemas.openxmlformats.org/officeDocument/2006/relationships/hyperlink" Target="https://www.mcmaster.com/8614k8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3.71"/>
    <col customWidth="1" min="3" max="3" width="14.43"/>
    <col customWidth="1" min="4" max="4" width="7.43"/>
    <col customWidth="1" min="5" max="5" width="14.43"/>
    <col customWidth="1" min="6" max="6" width="6.43"/>
    <col customWidth="1" min="7" max="7" width="2.14"/>
    <col customWidth="1" min="8" max="8" width="24.71"/>
    <col customWidth="1" min="9" max="9" width="5.0"/>
    <col customWidth="1" min="11" max="11" width="21.0"/>
  </cols>
  <sheetData>
    <row r="1" ht="15.75" customHeight="1">
      <c r="A1" s="2"/>
      <c r="B1" s="2"/>
      <c r="C1" s="3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6" t="s">
        <v>1</v>
      </c>
      <c r="C2" s="8" t="s">
        <v>7</v>
      </c>
      <c r="D2" s="8" t="s">
        <v>9</v>
      </c>
      <c r="E2" s="8" t="s">
        <v>10</v>
      </c>
      <c r="F2" s="8" t="s">
        <v>9</v>
      </c>
      <c r="G2" s="1"/>
      <c r="H2" s="12" t="s">
        <v>11</v>
      </c>
      <c r="I2" s="1"/>
      <c r="J2" s="12" t="s">
        <v>14</v>
      </c>
      <c r="K2" s="1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3"/>
      <c r="B3" s="14" t="s">
        <v>16</v>
      </c>
      <c r="C3" s="15">
        <v>10.5</v>
      </c>
      <c r="D3" s="16" t="s">
        <v>18</v>
      </c>
      <c r="E3" s="16">
        <f t="shared" ref="E3:E5" si="1">C3*0.0254</f>
        <v>0.2667</v>
      </c>
      <c r="F3" s="16" t="s">
        <v>22</v>
      </c>
      <c r="G3" s="1"/>
      <c r="H3" s="17">
        <v>60000.0</v>
      </c>
      <c r="I3" s="1"/>
      <c r="J3" s="12" t="s">
        <v>23</v>
      </c>
      <c r="K3" s="18">
        <f>C9/2000</f>
        <v>4.62031857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3"/>
      <c r="B4" s="14" t="s">
        <v>28</v>
      </c>
      <c r="C4" s="15">
        <v>14.5</v>
      </c>
      <c r="D4" s="16" t="s">
        <v>18</v>
      </c>
      <c r="E4" s="16">
        <f t="shared" si="1"/>
        <v>0.3683</v>
      </c>
      <c r="F4" s="16" t="s">
        <v>22</v>
      </c>
      <c r="G4" s="1"/>
      <c r="H4" s="1"/>
      <c r="I4" s="1"/>
      <c r="J4" s="12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3"/>
      <c r="B5" s="14" t="s">
        <v>29</v>
      </c>
      <c r="C5" s="15">
        <v>0.02</v>
      </c>
      <c r="D5" s="19" t="s">
        <v>18</v>
      </c>
      <c r="E5" s="19">
        <f t="shared" si="1"/>
        <v>0.000508</v>
      </c>
      <c r="F5" s="19" t="s">
        <v>22</v>
      </c>
      <c r="G5" s="1"/>
      <c r="H5" s="1"/>
      <c r="I5" s="1"/>
      <c r="J5" s="12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3"/>
      <c r="B6" s="14" t="s">
        <v>31</v>
      </c>
      <c r="C6" s="15">
        <f>C3*C4*C5</f>
        <v>3.045</v>
      </c>
      <c r="D6" s="19" t="s">
        <v>32</v>
      </c>
      <c r="E6" s="19">
        <f>E3*E4*E5</f>
        <v>0.00004989860988</v>
      </c>
      <c r="F6" s="19" t="s">
        <v>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3"/>
      <c r="B7" s="14" t="s">
        <v>34</v>
      </c>
      <c r="C7" s="15">
        <v>0.0505782</v>
      </c>
      <c r="D7" s="22" t="s">
        <v>35</v>
      </c>
      <c r="E7" s="22">
        <v>1370.0</v>
      </c>
      <c r="F7" s="22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3"/>
      <c r="B8" s="23" t="s">
        <v>37</v>
      </c>
      <c r="C8" s="15">
        <f>C7*C6</f>
        <v>0.154010619</v>
      </c>
      <c r="D8" s="19" t="s">
        <v>38</v>
      </c>
      <c r="E8" s="19">
        <f>E7*E6</f>
        <v>0.06836109554</v>
      </c>
      <c r="F8" s="19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/>
      <c r="B9" s="24" t="s">
        <v>40</v>
      </c>
      <c r="C9" s="25">
        <f>C8*H3</f>
        <v>9240.63714</v>
      </c>
      <c r="D9" s="26" t="s">
        <v>38</v>
      </c>
      <c r="E9" s="27">
        <f>E8*H3</f>
        <v>4101.665732</v>
      </c>
      <c r="F9" s="26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71"/>
    <col customWidth="1" min="3" max="7" width="14.43"/>
  </cols>
  <sheetData>
    <row r="4">
      <c r="B4" s="1"/>
      <c r="C4" s="5" t="s">
        <v>0</v>
      </c>
      <c r="D4" s="5" t="s">
        <v>2</v>
      </c>
      <c r="E4" s="1"/>
      <c r="F4" s="1"/>
      <c r="G4" s="5" t="s">
        <v>3</v>
      </c>
      <c r="H4" s="1"/>
      <c r="I4" s="1"/>
      <c r="J4" s="5" t="s">
        <v>4</v>
      </c>
      <c r="K4" s="5" t="s">
        <v>5</v>
      </c>
      <c r="L4" s="1"/>
    </row>
    <row r="5">
      <c r="A5" s="7" t="s">
        <v>6</v>
      </c>
      <c r="B5" s="7" t="s">
        <v>8</v>
      </c>
      <c r="C5" s="9">
        <v>78.03</v>
      </c>
      <c r="D5" s="10" t="s">
        <v>12</v>
      </c>
      <c r="G5" s="7">
        <f>rounddown(40/9)</f>
        <v>4</v>
      </c>
      <c r="H5" s="7">
        <f>ROUNDDOWN(25*12/13)</f>
        <v>23</v>
      </c>
      <c r="I5" s="7">
        <f t="shared" ref="I5:I6" si="1">H5*G5</f>
        <v>92</v>
      </c>
      <c r="J5" s="7">
        <v>90.0</v>
      </c>
      <c r="K5" s="9">
        <f>C5/J5</f>
        <v>0.867</v>
      </c>
      <c r="L5" s="11" t="s">
        <v>13</v>
      </c>
    </row>
    <row r="6">
      <c r="G6" s="7">
        <f>rounddown(40/13)</f>
        <v>3</v>
      </c>
      <c r="H6" s="7">
        <f>ROUNDDOWN(25*12/9)</f>
        <v>33</v>
      </c>
      <c r="I6" s="7">
        <f t="shared" si="1"/>
        <v>99</v>
      </c>
    </row>
    <row r="7">
      <c r="A7" s="7" t="s">
        <v>17</v>
      </c>
      <c r="B7" s="7" t="s">
        <v>19</v>
      </c>
      <c r="C7" s="9">
        <v>11.25</v>
      </c>
      <c r="D7" s="10" t="s">
        <v>20</v>
      </c>
      <c r="G7" s="7">
        <f>rounddown(36*12/13)</f>
        <v>33</v>
      </c>
      <c r="H7" s="5"/>
      <c r="I7" s="5"/>
      <c r="J7" s="7">
        <f>G7</f>
        <v>33</v>
      </c>
      <c r="K7" s="9">
        <f>C7/J7</f>
        <v>0.3409090909</v>
      </c>
      <c r="L7" s="11" t="s">
        <v>21</v>
      </c>
    </row>
    <row r="8">
      <c r="H8" s="5"/>
    </row>
    <row r="9">
      <c r="A9" s="7" t="s">
        <v>24</v>
      </c>
      <c r="B9" s="7" t="s">
        <v>25</v>
      </c>
      <c r="C9" s="9">
        <f>22.41*5</f>
        <v>112.05</v>
      </c>
      <c r="D9" s="10" t="s">
        <v>26</v>
      </c>
      <c r="G9" s="7">
        <f>54/1</f>
        <v>54</v>
      </c>
      <c r="H9" s="7">
        <f>rounddown(5*12/9)</f>
        <v>6</v>
      </c>
      <c r="I9" s="5">
        <f t="shared" ref="I9:I10" si="2">H9*G9</f>
        <v>324</v>
      </c>
      <c r="J9" s="7">
        <f>350</f>
        <v>350</v>
      </c>
      <c r="K9" s="9">
        <f>C9/J9</f>
        <v>0.3201428571</v>
      </c>
      <c r="L9" s="11" t="s">
        <v>27</v>
      </c>
    </row>
    <row r="10">
      <c r="G10" s="7">
        <f>rounddown(54/9)</f>
        <v>6</v>
      </c>
      <c r="H10" s="7">
        <f>rounddown(5*12/1)</f>
        <v>60</v>
      </c>
      <c r="I10" s="5">
        <f t="shared" si="2"/>
        <v>360</v>
      </c>
    </row>
    <row r="12">
      <c r="J12" s="20" t="s">
        <v>30</v>
      </c>
      <c r="K12" s="21">
        <f>sum(K5:K10)</f>
        <v>1.528051948</v>
      </c>
    </row>
  </sheetData>
  <mergeCells count="22">
    <mergeCell ref="C7:C8"/>
    <mergeCell ref="D7:F8"/>
    <mergeCell ref="D9:F10"/>
    <mergeCell ref="B7:B8"/>
    <mergeCell ref="A7:A8"/>
    <mergeCell ref="C9:C10"/>
    <mergeCell ref="B9:B10"/>
    <mergeCell ref="A9:A10"/>
    <mergeCell ref="L5:N6"/>
    <mergeCell ref="L7:N8"/>
    <mergeCell ref="L9:N10"/>
    <mergeCell ref="J7:J8"/>
    <mergeCell ref="G7:G8"/>
    <mergeCell ref="J9:J10"/>
    <mergeCell ref="K9:K10"/>
    <mergeCell ref="C5:C6"/>
    <mergeCell ref="D5:F6"/>
    <mergeCell ref="K5:K6"/>
    <mergeCell ref="K7:K8"/>
    <mergeCell ref="A5:A6"/>
    <mergeCell ref="B5:B6"/>
    <mergeCell ref="J5:J6"/>
  </mergeCells>
  <hyperlinks>
    <hyperlink r:id="rId1" ref="L5"/>
    <hyperlink r:id="rId2" ref="L7"/>
    <hyperlink r:id="rId3" ref="L9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2020-03-24T22:21:50Z</dcterms:created>
</cp:coreProperties>
</file>