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defaultThemeVersion="166925"/>
  <xr:revisionPtr revIDLastSave="0" documentId="13_ncr:1_{5F17C164-849F-45FA-920F-2DB25C3203A9}" xr6:coauthVersionLast="36" xr6:coauthVersionMax="36" xr10:uidLastSave="{00000000-0000-0000-0000-000000000000}"/>
  <bookViews>
    <workbookView xWindow="0" yWindow="0" windowWidth="28800" windowHeight="11325" xr2:uid="{DE0274D2-88D1-498D-A8DE-3B8D59AA1751}"/>
  </bookViews>
  <sheets>
    <sheet name="Sheet1" sheetId="1" r:id="rId1"/>
  </sheets>
  <definedNames>
    <definedName name="in2mm">Sheet1!$F$7</definedName>
    <definedName name="kpsi2mpa">Sheet1!$F$10</definedName>
    <definedName name="mm2m">Sheet1!$F$9</definedName>
    <definedName name="pa2water">Sheet1!$F$8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0" i="1" l="1"/>
  <c r="B21" i="1"/>
  <c r="B38" i="1"/>
  <c r="B51" i="1" l="1"/>
  <c r="B53" i="1" s="1"/>
  <c r="B11" i="1"/>
  <c r="B13" i="1"/>
  <c r="B8" i="1"/>
  <c r="B32" i="1" s="1"/>
  <c r="B34" i="1"/>
  <c r="B54" i="1" l="1"/>
  <c r="B52" i="1"/>
  <c r="B35" i="1"/>
  <c r="B42" i="1" s="1"/>
  <c r="B33" i="1" l="1"/>
  <c r="B39" i="1"/>
  <c r="B45" i="1" s="1"/>
  <c r="B36" i="1"/>
  <c r="B37" i="1" s="1"/>
  <c r="B47" i="1" l="1"/>
  <c r="B46" i="1"/>
</calcChain>
</file>

<file path=xl/sharedStrings.xml><?xml version="1.0" encoding="utf-8"?>
<sst xmlns="http://schemas.openxmlformats.org/spreadsheetml/2006/main" count="109" uniqueCount="93">
  <si>
    <t>TPI</t>
  </si>
  <si>
    <t>P</t>
  </si>
  <si>
    <t>n_finger</t>
  </si>
  <si>
    <t>n_pinion</t>
  </si>
  <si>
    <t>d_finger</t>
  </si>
  <si>
    <t>d_pinion</t>
  </si>
  <si>
    <t>in</t>
  </si>
  <si>
    <t>Finger gear pitch diameter</t>
  </si>
  <si>
    <t>Pinion pitch diameter</t>
  </si>
  <si>
    <t>mm/inch</t>
  </si>
  <si>
    <t>Constants</t>
  </si>
  <si>
    <t>mm</t>
  </si>
  <si>
    <t>Finger gear - number of teeth</t>
  </si>
  <si>
    <t>Drive pinion - number of teeth</t>
  </si>
  <si>
    <t>Input torque per finger required to drive bag</t>
  </si>
  <si>
    <t>tau_in</t>
  </si>
  <si>
    <t>Diametral pitch for gear set</t>
  </si>
  <si>
    <t>Pinion pitch diameter, metric</t>
  </si>
  <si>
    <t>Finger gear pitch diameter, metric</t>
  </si>
  <si>
    <t>teeth</t>
  </si>
  <si>
    <t>Nm</t>
  </si>
  <si>
    <t>N</t>
  </si>
  <si>
    <t>P.A.</t>
  </si>
  <si>
    <t>deg</t>
  </si>
  <si>
    <t>Driving torque on finger</t>
  </si>
  <si>
    <t>tau_finger</t>
  </si>
  <si>
    <t>Updated 14 April 2020</t>
  </si>
  <si>
    <t>lever_arm</t>
  </si>
  <si>
    <t>Inputs</t>
  </si>
  <si>
    <t>Outputs</t>
  </si>
  <si>
    <t>Pressure angle</t>
  </si>
  <si>
    <t>tau_total</t>
  </si>
  <si>
    <t>tau_pinion</t>
  </si>
  <si>
    <t>ratio</t>
  </si>
  <si>
    <t>Gear ratio finger/pinion</t>
  </si>
  <si>
    <t>pres</t>
  </si>
  <si>
    <t>Pressure in bag</t>
  </si>
  <si>
    <t>Pa</t>
  </si>
  <si>
    <t>area</t>
  </si>
  <si>
    <t>Contact area on bag</t>
  </si>
  <si>
    <t>area_x</t>
  </si>
  <si>
    <t>contact area dim. X</t>
  </si>
  <si>
    <t>area_y</t>
  </si>
  <si>
    <t>m^2</t>
  </si>
  <si>
    <t>cm H2O</t>
  </si>
  <si>
    <t>Pa/cmH2O</t>
  </si>
  <si>
    <t>eta_pres</t>
  </si>
  <si>
    <t>Assumed pressure transmission efficiency</t>
  </si>
  <si>
    <t>System physical parameters</t>
  </si>
  <si>
    <t>Patient parameters</t>
  </si>
  <si>
    <t>T_V</t>
  </si>
  <si>
    <t>Tidal Volume</t>
  </si>
  <si>
    <t>mL</t>
  </si>
  <si>
    <t>I:E</t>
  </si>
  <si>
    <t>1:X - inspiration:expiration ratio</t>
  </si>
  <si>
    <t>rate</t>
  </si>
  <si>
    <t>BPM</t>
  </si>
  <si>
    <t>Breaths per minute</t>
  </si>
  <si>
    <t>We could also model compliance, which would result in increasing pressure</t>
  </si>
  <si>
    <t>as a function of volume delivered, for simplicity we focus on the end condition,</t>
  </si>
  <si>
    <t>when the arm is completing it's transit to maximum compression.</t>
  </si>
  <si>
    <t>Gear seperation force</t>
  </si>
  <si>
    <t>Total radial force on the gearbox shaft</t>
  </si>
  <si>
    <t>https://www.engineersedge.com/gears/force_analysis_spur_gears_13977.htm</t>
  </si>
  <si>
    <t>F_n</t>
  </si>
  <si>
    <t>F_r</t>
  </si>
  <si>
    <t>F_t</t>
  </si>
  <si>
    <t>Force tangential to the pinion, function of torque and dia.</t>
  </si>
  <si>
    <t>What torque must the motor + gearbox supply to the pinion?</t>
  </si>
  <si>
    <t>RPM</t>
  </si>
  <si>
    <t>What is maximum speed that is required of the gearbox?</t>
  </si>
  <si>
    <t>sweep</t>
  </si>
  <si>
    <t>rad</t>
  </si>
  <si>
    <t>I_time</t>
  </si>
  <si>
    <t>s</t>
  </si>
  <si>
    <t>Inspiration time</t>
  </si>
  <si>
    <t>rad/s</t>
  </si>
  <si>
    <t>pinion_sp</t>
  </si>
  <si>
    <t>arm_sp</t>
  </si>
  <si>
    <t>Pinion speed during this move</t>
  </si>
  <si>
    <t>Torque that must be supplied by gearbox to pinion</t>
  </si>
  <si>
    <t>Speed that must be supplied by  gearbox</t>
  </si>
  <si>
    <t>The angle that one arm must sweep for max tidal volume</t>
  </si>
  <si>
    <t>TV_max</t>
  </si>
  <si>
    <t>The maximum tidal volume possible</t>
  </si>
  <si>
    <t>Speed arm must move to achive selected tidal volume</t>
  </si>
  <si>
    <t>Pressure force is located in center of contact area</t>
  </si>
  <si>
    <t>mm/m</t>
  </si>
  <si>
    <t>contact area dim. Y</t>
  </si>
  <si>
    <t>Torque applied to the driven arm (individual arm x 2)</t>
  </si>
  <si>
    <t>What is the radial loading on the gearbox shaft?</t>
  </si>
  <si>
    <t>Purpose: This spreadsheet outputs the torque and speed required by the driven arm (in case the arm is driven directly) and the pinion. The radial load from the pinion on the gearbox shaft is also calculated. This also causes bending.</t>
  </si>
  <si>
    <t>E-Vent torque and speed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</si>
</sst>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8"/>
      <color theme="3"/>
      <name val="Calibri Light"/>
      <family val="2"/>
      <scheme val="major"/>
    </font>
    <font>
      <sz val="11"/>
      <color rgb="FF3F3F76"/>
      <name val="Calibri"/>
      <family val="2"/>
      <scheme val="minor"/>
    </font>
    <font>
      <b/>
      <sz val="11"/>
      <color rgb="FFFA7D00"/>
      <name val="Calibri"/>
      <family val="2"/>
      <scheme val="minor"/>
    </font>
    <font>
      <b/>
      <sz val="11"/>
      <color theme="3"/>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rgb="FF006100"/>
      <name val="Calibri"/>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s>
  <borders count="10">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7F7F7F"/>
      </left>
      <right style="thin">
        <color rgb="FF7F7F7F"/>
      </right>
      <top/>
      <bottom/>
      <diagonal/>
    </border>
  </borders>
  <cellStyleXfs count="6">
    <xf numFmtId="0" fontId="0" fillId="0" borderId="0"/>
    <xf numFmtId="0" fontId="1" fillId="0" borderId="0" applyNumberFormat="0" applyFill="0" applyBorder="0" applyAlignment="0" applyProtection="0"/>
    <xf numFmtId="0" fontId="2" fillId="2" borderId="1" applyNumberFormat="0" applyAlignment="0" applyProtection="0"/>
    <xf numFmtId="0" fontId="3" fillId="3" borderId="1" applyNumberFormat="0" applyAlignment="0" applyProtection="0"/>
    <xf numFmtId="0" fontId="4" fillId="0" borderId="2" applyNumberFormat="0" applyFill="0" applyAlignment="0" applyProtection="0"/>
    <xf numFmtId="0" fontId="8" fillId="4" borderId="0" applyNumberFormat="0" applyBorder="0" applyAlignment="0" applyProtection="0"/>
  </cellStyleXfs>
  <cellXfs count="22">
    <xf numFmtId="0" fontId="0" fillId="0" borderId="0" xfId="0"/>
    <xf numFmtId="0" fontId="2" fillId="2" borderId="1" xfId="2"/>
    <xf numFmtId="0" fontId="3" fillId="3" borderId="1" xfId="3"/>
    <xf numFmtId="164" fontId="3" fillId="3" borderId="1" xfId="3" applyNumberFormat="1"/>
    <xf numFmtId="2" fontId="3" fillId="3" borderId="1" xfId="3" applyNumberFormat="1"/>
    <xf numFmtId="0" fontId="1" fillId="0" borderId="0" xfId="1"/>
    <xf numFmtId="0" fontId="4" fillId="0" borderId="2" xfId="4"/>
    <xf numFmtId="0" fontId="0" fillId="0" borderId="4" xfId="0" applyBorder="1"/>
    <xf numFmtId="0" fontId="0" fillId="0" borderId="5" xfId="0" applyBorder="1"/>
    <xf numFmtId="0" fontId="0" fillId="0" borderId="6" xfId="0" applyBorder="1"/>
    <xf numFmtId="0" fontId="5" fillId="0" borderId="3" xfId="0" applyFont="1" applyBorder="1"/>
    <xf numFmtId="0" fontId="0" fillId="0" borderId="7" xfId="0" applyBorder="1"/>
    <xf numFmtId="0" fontId="0" fillId="0" borderId="8" xfId="0" applyBorder="1"/>
    <xf numFmtId="2" fontId="2" fillId="2" borderId="1" xfId="2" applyNumberFormat="1"/>
    <xf numFmtId="0" fontId="0" fillId="0" borderId="7" xfId="0" applyFont="1" applyBorder="1"/>
    <xf numFmtId="0" fontId="2" fillId="2" borderId="9" xfId="2" applyBorder="1"/>
    <xf numFmtId="0" fontId="7" fillId="0" borderId="0" xfId="0" applyFont="1"/>
    <xf numFmtId="0" fontId="7" fillId="0" borderId="0" xfId="0" applyFont="1" applyAlignment="1">
      <alignment vertical="center"/>
    </xf>
    <xf numFmtId="0" fontId="2" fillId="2" borderId="0" xfId="2" applyBorder="1"/>
    <xf numFmtId="0" fontId="6" fillId="0" borderId="0" xfId="0" applyFont="1"/>
    <xf numFmtId="0" fontId="8" fillId="4" borderId="0" xfId="5"/>
    <xf numFmtId="0" fontId="0" fillId="0" borderId="0" xfId="0" applyAlignment="1">
      <alignment horizontal="left" vertical="center" wrapText="1"/>
    </xf>
  </cellXfs>
  <cellStyles count="6">
    <cellStyle name="Calculation" xfId="3" builtinId="22"/>
    <cellStyle name="Good" xfId="5" builtinId="26"/>
    <cellStyle name="Heading 3" xfId="4" builtinId="18"/>
    <cellStyle name="Input" xfId="2" builtinId="20"/>
    <cellStyle name="Normal" xfId="0" builtinId="0"/>
    <cellStyle name="Title" xfId="1" builtinId="15"/>
  </cellStyles>
  <dxfs count="0"/>
  <tableStyles count="0" defaultTableStyle="TableStyleMedium2" defaultPivotStyle="PivotStyleLight16"/>
  <colors>
    <mruColors>
      <color rgb="FF4472C4"/>
      <color rgb="FF447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4</xdr:col>
      <xdr:colOff>357868</xdr:colOff>
      <xdr:row>13</xdr:row>
      <xdr:rowOff>129272</xdr:rowOff>
    </xdr:from>
    <xdr:to>
      <xdr:col>12</xdr:col>
      <xdr:colOff>5814</xdr:colOff>
      <xdr:row>42</xdr:row>
      <xdr:rowOff>57978</xdr:rowOff>
    </xdr:to>
    <xdr:grpSp>
      <xdr:nvGrpSpPr>
        <xdr:cNvPr id="59" name="Group 58">
          <a:extLst>
            <a:ext uri="{FF2B5EF4-FFF2-40B4-BE49-F238E27FC236}">
              <a16:creationId xmlns:a16="http://schemas.microsoft.com/office/drawing/2014/main" id="{94D2B41F-B4A6-4D31-B9C8-83FA721B8F3C}"/>
            </a:ext>
          </a:extLst>
        </xdr:cNvPr>
        <xdr:cNvGrpSpPr/>
      </xdr:nvGrpSpPr>
      <xdr:grpSpPr>
        <a:xfrm>
          <a:off x="5949043" y="3167747"/>
          <a:ext cx="4734296" cy="5462731"/>
          <a:chOff x="7098888" y="482703"/>
          <a:chExt cx="4527468" cy="4678136"/>
        </a:xfrm>
      </xdr:grpSpPr>
      <xdr:grpSp>
        <xdr:nvGrpSpPr>
          <xdr:cNvPr id="60" name="Group 59">
            <a:extLst>
              <a:ext uri="{FF2B5EF4-FFF2-40B4-BE49-F238E27FC236}">
                <a16:creationId xmlns:a16="http://schemas.microsoft.com/office/drawing/2014/main" id="{488375F0-9169-4DE8-8E96-191BD6791535}"/>
              </a:ext>
            </a:extLst>
          </xdr:cNvPr>
          <xdr:cNvGrpSpPr/>
        </xdr:nvGrpSpPr>
        <xdr:grpSpPr>
          <a:xfrm>
            <a:off x="7098888" y="482703"/>
            <a:ext cx="4527468" cy="4678136"/>
            <a:chOff x="1741076" y="1147072"/>
            <a:chExt cx="4527468" cy="4678136"/>
          </a:xfrm>
        </xdr:grpSpPr>
        <xdr:sp macro="" textlink="">
          <xdr:nvSpPr>
            <xdr:cNvPr id="68" name="Oval 67">
              <a:extLst>
                <a:ext uri="{FF2B5EF4-FFF2-40B4-BE49-F238E27FC236}">
                  <a16:creationId xmlns:a16="http://schemas.microsoft.com/office/drawing/2014/main" id="{68A73AC7-7FF5-4D67-BE81-9DA353D4E8CB}"/>
                </a:ext>
              </a:extLst>
            </xdr:cNvPr>
            <xdr:cNvSpPr/>
          </xdr:nvSpPr>
          <xdr:spPr>
            <a:xfrm>
              <a:off x="2749296" y="3429000"/>
              <a:ext cx="975360" cy="97536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48T</a:t>
              </a:r>
            </a:p>
          </xdr:txBody>
        </xdr:sp>
        <xdr:sp macro="" textlink="">
          <xdr:nvSpPr>
            <xdr:cNvPr id="69" name="Oval 68">
              <a:extLst>
                <a:ext uri="{FF2B5EF4-FFF2-40B4-BE49-F238E27FC236}">
                  <a16:creationId xmlns:a16="http://schemas.microsoft.com/office/drawing/2014/main" id="{14147E67-E81A-4985-8679-14DC4939221A}"/>
                </a:ext>
              </a:extLst>
            </xdr:cNvPr>
            <xdr:cNvSpPr/>
          </xdr:nvSpPr>
          <xdr:spPr>
            <a:xfrm>
              <a:off x="2929128" y="5076420"/>
              <a:ext cx="615696" cy="615696"/>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30T</a:t>
              </a:r>
            </a:p>
          </xdr:txBody>
        </xdr:sp>
        <xdr:cxnSp macro="">
          <xdr:nvCxnSpPr>
            <xdr:cNvPr id="70" name="Straight Connector 69">
              <a:extLst>
                <a:ext uri="{FF2B5EF4-FFF2-40B4-BE49-F238E27FC236}">
                  <a16:creationId xmlns:a16="http://schemas.microsoft.com/office/drawing/2014/main" id="{9D1EBD93-557A-4407-A70C-EAE1F4BAB1E4}"/>
                </a:ext>
              </a:extLst>
            </xdr:cNvPr>
            <xdr:cNvCxnSpPr/>
          </xdr:nvCxnSpPr>
          <xdr:spPr>
            <a:xfrm flipH="1" flipV="1">
              <a:off x="2432304" y="1865376"/>
              <a:ext cx="633984" cy="1606296"/>
            </a:xfrm>
            <a:prstGeom prst="line">
              <a:avLst/>
            </a:prstGeom>
            <a:ln w="82550" cap="rnd">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1" name="Arc 70">
              <a:extLst>
                <a:ext uri="{FF2B5EF4-FFF2-40B4-BE49-F238E27FC236}">
                  <a16:creationId xmlns:a16="http://schemas.microsoft.com/office/drawing/2014/main" id="{00A2D309-03A3-4DAA-9577-C5F61C5E7A80}"/>
                </a:ext>
              </a:extLst>
            </xdr:cNvPr>
            <xdr:cNvSpPr/>
          </xdr:nvSpPr>
          <xdr:spPr>
            <a:xfrm flipH="1">
              <a:off x="2103691" y="1536763"/>
              <a:ext cx="657225" cy="657225"/>
            </a:xfrm>
            <a:prstGeom prst="arc">
              <a:avLst>
                <a:gd name="adj1" fmla="val 8674978"/>
                <a:gd name="adj2" fmla="val 0"/>
              </a:avLst>
            </a:prstGeom>
            <a:ln w="0">
              <a:solidFill>
                <a:srgbClr val="FF0000"/>
              </a:solidFill>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72" name="Arc 71">
              <a:extLst>
                <a:ext uri="{FF2B5EF4-FFF2-40B4-BE49-F238E27FC236}">
                  <a16:creationId xmlns:a16="http://schemas.microsoft.com/office/drawing/2014/main" id="{440F1323-815C-429B-89C0-82D3F55B2F18}"/>
                </a:ext>
              </a:extLst>
            </xdr:cNvPr>
            <xdr:cNvSpPr/>
          </xdr:nvSpPr>
          <xdr:spPr>
            <a:xfrm>
              <a:off x="5302613" y="1559266"/>
              <a:ext cx="657225" cy="657225"/>
            </a:xfrm>
            <a:prstGeom prst="arc">
              <a:avLst>
                <a:gd name="adj1" fmla="val 8674978"/>
                <a:gd name="adj2" fmla="val 0"/>
              </a:avLst>
            </a:prstGeom>
            <a:ln w="0">
              <a:solidFill>
                <a:srgbClr val="FF0000"/>
              </a:solidFill>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73" name="Oval 72">
              <a:extLst>
                <a:ext uri="{FF2B5EF4-FFF2-40B4-BE49-F238E27FC236}">
                  <a16:creationId xmlns:a16="http://schemas.microsoft.com/office/drawing/2014/main" id="{9ACA2760-C783-428F-9E84-6494AB47ABD9}"/>
                </a:ext>
              </a:extLst>
            </xdr:cNvPr>
            <xdr:cNvSpPr/>
          </xdr:nvSpPr>
          <xdr:spPr>
            <a:xfrm>
              <a:off x="4317824" y="3451504"/>
              <a:ext cx="975360" cy="97536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48T</a:t>
              </a:r>
            </a:p>
          </xdr:txBody>
        </xdr:sp>
        <xdr:cxnSp macro="">
          <xdr:nvCxnSpPr>
            <xdr:cNvPr id="74" name="Straight Connector 73">
              <a:extLst>
                <a:ext uri="{FF2B5EF4-FFF2-40B4-BE49-F238E27FC236}">
                  <a16:creationId xmlns:a16="http://schemas.microsoft.com/office/drawing/2014/main" id="{20983C09-9058-492B-8CFB-F1BA9CFC9483}"/>
                </a:ext>
              </a:extLst>
            </xdr:cNvPr>
            <xdr:cNvCxnSpPr>
              <a:cxnSpLocks/>
            </xdr:cNvCxnSpPr>
          </xdr:nvCxnSpPr>
          <xdr:spPr>
            <a:xfrm flipV="1">
              <a:off x="4985621" y="1887880"/>
              <a:ext cx="633984" cy="1606296"/>
            </a:xfrm>
            <a:prstGeom prst="line">
              <a:avLst/>
            </a:prstGeom>
            <a:ln w="82550" cap="rnd">
              <a:solidFill>
                <a:schemeClr val="tx1"/>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sp macro="" textlink="">
              <xdr:nvSpPr>
                <xdr:cNvPr id="75" name="TextBox 26">
                  <a:extLst>
                    <a:ext uri="{FF2B5EF4-FFF2-40B4-BE49-F238E27FC236}">
                      <a16:creationId xmlns:a16="http://schemas.microsoft.com/office/drawing/2014/main" id="{418A7C55-9E8B-408E-A09F-1E1D20859B42}"/>
                    </a:ext>
                  </a:extLst>
                </xdr:cNvPr>
                <xdr:cNvSpPr txBox="1"/>
              </xdr:nvSpPr>
              <xdr:spPr>
                <a:xfrm>
                  <a:off x="1741076" y="1147072"/>
                  <a:ext cx="180374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b="0" i="1">
                                <a:solidFill>
                                  <a:srgbClr val="FF0000"/>
                                </a:solidFill>
                                <a:latin typeface="Cambria Math" panose="02040503050406030204" pitchFamily="18" charset="0"/>
                              </a:rPr>
                            </m:ctrlPr>
                          </m:sSubPr>
                          <m:e>
                            <m:r>
                              <m:rPr>
                                <m:sty m:val="p"/>
                              </m:rPr>
                              <a:rPr lang="en-US" b="0" i="0">
                                <a:solidFill>
                                  <a:srgbClr val="FF0000"/>
                                </a:solidFill>
                                <a:latin typeface="Cambria Math" panose="02040503050406030204" pitchFamily="18" charset="0"/>
                              </a:rPr>
                              <m:t>Γ</m:t>
                            </m:r>
                          </m:e>
                          <m:sub>
                            <m:r>
                              <a:rPr lang="en-US" b="0" i="1">
                                <a:solidFill>
                                  <a:srgbClr val="FF0000"/>
                                </a:solidFill>
                                <a:latin typeface="Cambria Math" panose="02040503050406030204" pitchFamily="18" charset="0"/>
                              </a:rPr>
                              <m:t>𝑖𝑛</m:t>
                            </m:r>
                          </m:sub>
                        </m:sSub>
                        <m:r>
                          <a:rPr lang="en-US" b="0" i="1">
                            <a:solidFill>
                              <a:srgbClr val="FF0000"/>
                            </a:solidFill>
                            <a:latin typeface="Cambria Math" panose="02040503050406030204" pitchFamily="18" charset="0"/>
                          </a:rPr>
                          <m:t>=7.5 </m:t>
                        </m:r>
                        <m:r>
                          <a:rPr lang="en-US" b="0" i="1">
                            <a:solidFill>
                              <a:srgbClr val="FF0000"/>
                            </a:solidFill>
                            <a:latin typeface="Cambria Math" panose="02040503050406030204" pitchFamily="18" charset="0"/>
                          </a:rPr>
                          <m:t>𝑁𝑚</m:t>
                        </m:r>
                      </m:oMath>
                    </m:oMathPara>
                  </a14:m>
                  <a:endParaRPr lang="en-US">
                    <a:solidFill>
                      <a:srgbClr val="FF0000"/>
                    </a:solidFill>
                  </a:endParaRPr>
                </a:p>
              </xdr:txBody>
            </xdr:sp>
          </mc:Choice>
          <mc:Fallback xmlns="">
            <xdr:sp macro="" textlink="">
              <xdr:nvSpPr>
                <xdr:cNvPr id="75" name="TextBox 26">
                  <a:extLst>
                    <a:ext uri="{FF2B5EF4-FFF2-40B4-BE49-F238E27FC236}">
                      <a16:creationId xmlns:a16="http://schemas.microsoft.com/office/drawing/2014/main" id="{418A7C55-9E8B-408E-A09F-1E1D20859B42}"/>
                    </a:ext>
                  </a:extLst>
                </xdr:cNvPr>
                <xdr:cNvSpPr txBox="1"/>
              </xdr:nvSpPr>
              <xdr:spPr>
                <a:xfrm>
                  <a:off x="1741076" y="1147072"/>
                  <a:ext cx="180374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solidFill>
                        <a:srgbClr val="FF0000"/>
                      </a:solidFill>
                      <a:latin typeface="Cambria Math" panose="02040503050406030204" pitchFamily="18" charset="0"/>
                    </a:rPr>
                    <a:t>Γ_𝑖𝑛=7.5 𝑁𝑚</a:t>
                  </a:r>
                  <a:endParaRPr lang="en-US">
                    <a:solidFill>
                      <a:srgbClr val="FF0000"/>
                    </a:solidFill>
                  </a:endParaRPr>
                </a:p>
              </xdr:txBody>
            </xdr:sp>
          </mc:Fallback>
        </mc:AlternateContent>
        <mc:AlternateContent xmlns:mc="http://schemas.openxmlformats.org/markup-compatibility/2006" xmlns:a14="http://schemas.microsoft.com/office/drawing/2010/main">
          <mc:Choice Requires="a14">
            <xdr:sp macro="" textlink="">
              <xdr:nvSpPr>
                <xdr:cNvPr id="76" name="TextBox 27">
                  <a:extLst>
                    <a:ext uri="{FF2B5EF4-FFF2-40B4-BE49-F238E27FC236}">
                      <a16:creationId xmlns:a16="http://schemas.microsoft.com/office/drawing/2014/main" id="{4E438524-37C5-40DB-A131-D213CAFD349C}"/>
                    </a:ext>
                  </a:extLst>
                </xdr:cNvPr>
                <xdr:cNvSpPr txBox="1"/>
              </xdr:nvSpPr>
              <xdr:spPr>
                <a:xfrm>
                  <a:off x="4464796" y="1147072"/>
                  <a:ext cx="180374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b="0" i="1">
                                <a:solidFill>
                                  <a:srgbClr val="FF0000"/>
                                </a:solidFill>
                                <a:latin typeface="Cambria Math" panose="02040503050406030204" pitchFamily="18" charset="0"/>
                              </a:rPr>
                            </m:ctrlPr>
                          </m:sSubPr>
                          <m:e>
                            <m:r>
                              <m:rPr>
                                <m:sty m:val="p"/>
                              </m:rPr>
                              <a:rPr lang="en-US" b="0" i="0">
                                <a:solidFill>
                                  <a:srgbClr val="FF0000"/>
                                </a:solidFill>
                                <a:latin typeface="Cambria Math" panose="02040503050406030204" pitchFamily="18" charset="0"/>
                              </a:rPr>
                              <m:t>Γ</m:t>
                            </m:r>
                          </m:e>
                          <m:sub>
                            <m:r>
                              <a:rPr lang="en-US" b="0" i="1">
                                <a:solidFill>
                                  <a:srgbClr val="FF0000"/>
                                </a:solidFill>
                                <a:latin typeface="Cambria Math" panose="02040503050406030204" pitchFamily="18" charset="0"/>
                              </a:rPr>
                              <m:t>𝑖𝑛</m:t>
                            </m:r>
                          </m:sub>
                        </m:sSub>
                        <m:r>
                          <a:rPr lang="en-US" b="0" i="1">
                            <a:solidFill>
                              <a:srgbClr val="FF0000"/>
                            </a:solidFill>
                            <a:latin typeface="Cambria Math" panose="02040503050406030204" pitchFamily="18" charset="0"/>
                          </a:rPr>
                          <m:t>=7.5 </m:t>
                        </m:r>
                        <m:r>
                          <a:rPr lang="en-US" b="0" i="1">
                            <a:solidFill>
                              <a:srgbClr val="FF0000"/>
                            </a:solidFill>
                            <a:latin typeface="Cambria Math" panose="02040503050406030204" pitchFamily="18" charset="0"/>
                          </a:rPr>
                          <m:t>𝑁𝑚</m:t>
                        </m:r>
                      </m:oMath>
                    </m:oMathPara>
                  </a14:m>
                  <a:endParaRPr lang="en-US">
                    <a:solidFill>
                      <a:srgbClr val="FF0000"/>
                    </a:solidFill>
                  </a:endParaRPr>
                </a:p>
              </xdr:txBody>
            </xdr:sp>
          </mc:Choice>
          <mc:Fallback xmlns="">
            <xdr:sp macro="" textlink="">
              <xdr:nvSpPr>
                <xdr:cNvPr id="76" name="TextBox 27">
                  <a:extLst>
                    <a:ext uri="{FF2B5EF4-FFF2-40B4-BE49-F238E27FC236}">
                      <a16:creationId xmlns:a16="http://schemas.microsoft.com/office/drawing/2014/main" id="{4E438524-37C5-40DB-A131-D213CAFD349C}"/>
                    </a:ext>
                  </a:extLst>
                </xdr:cNvPr>
                <xdr:cNvSpPr txBox="1"/>
              </xdr:nvSpPr>
              <xdr:spPr>
                <a:xfrm>
                  <a:off x="4464796" y="1147072"/>
                  <a:ext cx="180374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solidFill>
                        <a:srgbClr val="FF0000"/>
                      </a:solidFill>
                      <a:latin typeface="Cambria Math" panose="02040503050406030204" pitchFamily="18" charset="0"/>
                    </a:rPr>
                    <a:t>Γ_𝑖𝑛=7.5 𝑁𝑚</a:t>
                  </a:r>
                  <a:endParaRPr lang="en-US">
                    <a:solidFill>
                      <a:srgbClr val="FF0000"/>
                    </a:solidFill>
                  </a:endParaRPr>
                </a:p>
              </xdr:txBody>
            </xdr:sp>
          </mc:Fallback>
        </mc:AlternateContent>
        <mc:AlternateContent xmlns:mc="http://schemas.openxmlformats.org/markup-compatibility/2006" xmlns:a14="http://schemas.microsoft.com/office/drawing/2010/main">
          <mc:Choice Requires="a14">
            <xdr:sp macro="" textlink="">
              <xdr:nvSpPr>
                <xdr:cNvPr id="77" name="TextBox 32">
                  <a:extLst>
                    <a:ext uri="{FF2B5EF4-FFF2-40B4-BE49-F238E27FC236}">
                      <a16:creationId xmlns:a16="http://schemas.microsoft.com/office/drawing/2014/main" id="{C5F2EFE8-24AD-4157-AB20-193468560753}"/>
                    </a:ext>
                  </a:extLst>
                </xdr:cNvPr>
                <xdr:cNvSpPr txBox="1"/>
              </xdr:nvSpPr>
              <xdr:spPr>
                <a:xfrm>
                  <a:off x="4055957" y="3309510"/>
                  <a:ext cx="256987"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b="0" i="1">
                            <a:solidFill>
                              <a:srgbClr val="4472C4"/>
                            </a:solidFill>
                            <a:latin typeface="Cambria Math" panose="02040503050406030204" pitchFamily="18" charset="0"/>
                          </a:rPr>
                          <m:t>𝐹</m:t>
                        </m:r>
                      </m:oMath>
                    </m:oMathPara>
                  </a14:m>
                  <a:endParaRPr lang="en-US">
                    <a:solidFill>
                      <a:srgbClr val="4472C4"/>
                    </a:solidFill>
                  </a:endParaRPr>
                </a:p>
              </xdr:txBody>
            </xdr:sp>
          </mc:Choice>
          <mc:Fallback xmlns="">
            <xdr:sp macro="" textlink="">
              <xdr:nvSpPr>
                <xdr:cNvPr id="77" name="TextBox 32">
                  <a:extLst>
                    <a:ext uri="{FF2B5EF4-FFF2-40B4-BE49-F238E27FC236}">
                      <a16:creationId xmlns:a16="http://schemas.microsoft.com/office/drawing/2014/main" id="{C5F2EFE8-24AD-4157-AB20-193468560753}"/>
                    </a:ext>
                  </a:extLst>
                </xdr:cNvPr>
                <xdr:cNvSpPr txBox="1"/>
              </xdr:nvSpPr>
              <xdr:spPr>
                <a:xfrm>
                  <a:off x="4055957" y="3309510"/>
                  <a:ext cx="256987"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solidFill>
                        <a:srgbClr val="4472C4"/>
                      </a:solidFill>
                      <a:latin typeface="Cambria Math" panose="02040503050406030204" pitchFamily="18" charset="0"/>
                    </a:rPr>
                    <a:t>𝐹</a:t>
                  </a:r>
                  <a:endParaRPr lang="en-US">
                    <a:solidFill>
                      <a:srgbClr val="4472C4"/>
                    </a:solidFill>
                  </a:endParaRPr>
                </a:p>
              </xdr:txBody>
            </xdr:sp>
          </mc:Fallback>
        </mc:AlternateContent>
        <mc:AlternateContent xmlns:mc="http://schemas.openxmlformats.org/markup-compatibility/2006" xmlns:a14="http://schemas.microsoft.com/office/drawing/2010/main">
          <mc:Choice Requires="a14">
            <xdr:sp macro="" textlink="">
              <xdr:nvSpPr>
                <xdr:cNvPr id="78" name="TextBox 34">
                  <a:extLst>
                    <a:ext uri="{FF2B5EF4-FFF2-40B4-BE49-F238E27FC236}">
                      <a16:creationId xmlns:a16="http://schemas.microsoft.com/office/drawing/2014/main" id="{5A698875-47D7-4A31-9656-C79ED7CCE5DB}"/>
                    </a:ext>
                  </a:extLst>
                </xdr:cNvPr>
                <xdr:cNvSpPr txBox="1"/>
              </xdr:nvSpPr>
              <xdr:spPr>
                <a:xfrm>
                  <a:off x="3715057" y="4093369"/>
                  <a:ext cx="256987" cy="3111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sz="1800" b="0" i="1" kern="1200">
                                <a:solidFill>
                                  <a:srgbClr val="4472C4"/>
                                </a:solidFill>
                                <a:effectLst/>
                                <a:latin typeface="Cambria Math" panose="02040503050406030204" pitchFamily="18" charset="0"/>
                                <a:ea typeface="+mn-ea"/>
                                <a:cs typeface="+mn-cs"/>
                              </a:rPr>
                            </m:ctrlPr>
                          </m:sSubPr>
                          <m:e>
                            <m:r>
                              <a:rPr lang="en-US" sz="1800" b="0" i="1" kern="1200">
                                <a:solidFill>
                                  <a:srgbClr val="4472C4"/>
                                </a:solidFill>
                                <a:effectLst/>
                                <a:latin typeface="Cambria Math" panose="02040503050406030204" pitchFamily="18" charset="0"/>
                                <a:ea typeface="+mn-ea"/>
                                <a:cs typeface="+mn-cs"/>
                              </a:rPr>
                              <m:t>𝐹</m:t>
                            </m:r>
                          </m:e>
                          <m:sub>
                            <m:r>
                              <a:rPr lang="en-US" sz="1800" b="0" i="1" kern="1200">
                                <a:solidFill>
                                  <a:srgbClr val="4472C4"/>
                                </a:solidFill>
                                <a:effectLst/>
                                <a:latin typeface="Cambria Math" panose="02040503050406030204" pitchFamily="18" charset="0"/>
                                <a:ea typeface="+mn-ea"/>
                                <a:cs typeface="+mn-cs"/>
                              </a:rPr>
                              <m:t>𝑡</m:t>
                            </m:r>
                          </m:sub>
                        </m:sSub>
                      </m:oMath>
                    </m:oMathPara>
                  </a14:m>
                  <a:endParaRPr lang="en-US" baseline="30000">
                    <a:solidFill>
                      <a:srgbClr val="4472C4"/>
                    </a:solidFill>
                  </a:endParaRPr>
                </a:p>
              </xdr:txBody>
            </xdr:sp>
          </mc:Choice>
          <mc:Fallback xmlns="">
            <xdr:sp macro="" textlink="">
              <xdr:nvSpPr>
                <xdr:cNvPr id="78" name="TextBox 34">
                  <a:extLst>
                    <a:ext uri="{FF2B5EF4-FFF2-40B4-BE49-F238E27FC236}">
                      <a16:creationId xmlns:a16="http://schemas.microsoft.com/office/drawing/2014/main" id="{5A698875-47D7-4A31-9656-C79ED7CCE5DB}"/>
                    </a:ext>
                  </a:extLst>
                </xdr:cNvPr>
                <xdr:cNvSpPr txBox="1"/>
              </xdr:nvSpPr>
              <xdr:spPr>
                <a:xfrm>
                  <a:off x="3715057" y="4093369"/>
                  <a:ext cx="256987" cy="31113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800" b="0" i="0" kern="1200">
                      <a:solidFill>
                        <a:srgbClr val="4472C4"/>
                      </a:solidFill>
                      <a:effectLst/>
                      <a:latin typeface="+mn-lt"/>
                      <a:ea typeface="+mn-ea"/>
                      <a:cs typeface="+mn-cs"/>
                    </a:rPr>
                    <a:t>𝐹_𝑡</a:t>
                  </a:r>
                  <a:endParaRPr lang="en-US" baseline="30000">
                    <a:solidFill>
                      <a:srgbClr val="4472C4"/>
                    </a:solidFill>
                  </a:endParaRPr>
                </a:p>
              </xdr:txBody>
            </xdr:sp>
          </mc:Fallback>
        </mc:AlternateContent>
        <mc:AlternateContent xmlns:mc="http://schemas.openxmlformats.org/markup-compatibility/2006" xmlns:a14="http://schemas.microsoft.com/office/drawing/2010/main">
          <mc:Choice Requires="a14">
            <xdr:sp macro="" textlink="">
              <xdr:nvSpPr>
                <xdr:cNvPr id="79" name="TextBox 38">
                  <a:extLst>
                    <a:ext uri="{FF2B5EF4-FFF2-40B4-BE49-F238E27FC236}">
                      <a16:creationId xmlns:a16="http://schemas.microsoft.com/office/drawing/2014/main" id="{E45AC168-59ED-45E7-9A10-057085FBC51B}"/>
                    </a:ext>
                  </a:extLst>
                </xdr:cNvPr>
                <xdr:cNvSpPr txBox="1"/>
              </xdr:nvSpPr>
              <xdr:spPr>
                <a:xfrm>
                  <a:off x="3287837" y="4371058"/>
                  <a:ext cx="256987" cy="3113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b="0" i="1">
                                <a:solidFill>
                                  <a:srgbClr val="4472C4"/>
                                </a:solidFill>
                                <a:latin typeface="Cambria Math" panose="02040503050406030204" pitchFamily="18" charset="0"/>
                              </a:rPr>
                            </m:ctrlPr>
                          </m:sSubPr>
                          <m:e>
                            <m:r>
                              <a:rPr lang="en-US" b="0" i="1">
                                <a:solidFill>
                                  <a:srgbClr val="4472C4"/>
                                </a:solidFill>
                                <a:latin typeface="Cambria Math" panose="02040503050406030204" pitchFamily="18" charset="0"/>
                              </a:rPr>
                              <m:t>𝐹</m:t>
                            </m:r>
                          </m:e>
                          <m:sub>
                            <m:r>
                              <a:rPr lang="en-US" b="0" i="1">
                                <a:solidFill>
                                  <a:srgbClr val="4472C4"/>
                                </a:solidFill>
                                <a:latin typeface="Cambria Math" panose="02040503050406030204" pitchFamily="18" charset="0"/>
                              </a:rPr>
                              <m:t>𝑡</m:t>
                            </m:r>
                          </m:sub>
                        </m:sSub>
                      </m:oMath>
                    </m:oMathPara>
                  </a14:m>
                  <a:endParaRPr lang="en-US">
                    <a:solidFill>
                      <a:srgbClr val="4472C4"/>
                    </a:solidFill>
                  </a:endParaRPr>
                </a:p>
              </xdr:txBody>
            </xdr:sp>
          </mc:Choice>
          <mc:Fallback xmlns="">
            <xdr:sp macro="" textlink="">
              <xdr:nvSpPr>
                <xdr:cNvPr id="79" name="TextBox 38">
                  <a:extLst>
                    <a:ext uri="{FF2B5EF4-FFF2-40B4-BE49-F238E27FC236}">
                      <a16:creationId xmlns:a16="http://schemas.microsoft.com/office/drawing/2014/main" id="{E45AC168-59ED-45E7-9A10-057085FBC51B}"/>
                    </a:ext>
                  </a:extLst>
                </xdr:cNvPr>
                <xdr:cNvSpPr txBox="1"/>
              </xdr:nvSpPr>
              <xdr:spPr>
                <a:xfrm>
                  <a:off x="3287837" y="4371058"/>
                  <a:ext cx="256987" cy="3113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solidFill>
                        <a:srgbClr val="4472C4"/>
                      </a:solidFill>
                      <a:latin typeface="Cambria Math" panose="02040503050406030204" pitchFamily="18" charset="0"/>
                    </a:rPr>
                    <a:t>𝐹_𝑡</a:t>
                  </a:r>
                  <a:endParaRPr lang="en-US">
                    <a:solidFill>
                      <a:srgbClr val="4472C4"/>
                    </a:solidFill>
                  </a:endParaRPr>
                </a:p>
              </xdr:txBody>
            </xdr:sp>
          </mc:Fallback>
        </mc:AlternateContent>
        <mc:AlternateContent xmlns:mc="http://schemas.openxmlformats.org/markup-compatibility/2006" xmlns:a14="http://schemas.microsoft.com/office/drawing/2010/main">
          <mc:Choice Requires="a14">
            <xdr:sp macro="" textlink="">
              <xdr:nvSpPr>
                <xdr:cNvPr id="80" name="TextBox 40">
                  <a:extLst>
                    <a:ext uri="{FF2B5EF4-FFF2-40B4-BE49-F238E27FC236}">
                      <a16:creationId xmlns:a16="http://schemas.microsoft.com/office/drawing/2014/main" id="{23F1C7DA-1140-44AC-A351-FD64E31815E6}"/>
                    </a:ext>
                  </a:extLst>
                </xdr:cNvPr>
                <xdr:cNvSpPr txBox="1"/>
              </xdr:nvSpPr>
              <xdr:spPr>
                <a:xfrm>
                  <a:off x="2759177" y="4725850"/>
                  <a:ext cx="256987" cy="3113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b="0" i="1">
                                <a:solidFill>
                                  <a:srgbClr val="4472C4"/>
                                </a:solidFill>
                                <a:latin typeface="Cambria Math" panose="02040503050406030204" pitchFamily="18" charset="0"/>
                              </a:rPr>
                            </m:ctrlPr>
                          </m:sSubPr>
                          <m:e>
                            <m:r>
                              <a:rPr lang="en-US" b="0" i="1">
                                <a:solidFill>
                                  <a:srgbClr val="4472C4"/>
                                </a:solidFill>
                                <a:latin typeface="Cambria Math" panose="02040503050406030204" pitchFamily="18" charset="0"/>
                              </a:rPr>
                              <m:t>𝐹</m:t>
                            </m:r>
                          </m:e>
                          <m:sub>
                            <m:r>
                              <a:rPr lang="en-US" b="0" i="1">
                                <a:solidFill>
                                  <a:srgbClr val="4472C4"/>
                                </a:solidFill>
                                <a:latin typeface="Cambria Math" panose="02040503050406030204" pitchFamily="18" charset="0"/>
                              </a:rPr>
                              <m:t>𝑡</m:t>
                            </m:r>
                          </m:sub>
                        </m:sSub>
                      </m:oMath>
                    </m:oMathPara>
                  </a14:m>
                  <a:endParaRPr lang="en-US">
                    <a:solidFill>
                      <a:srgbClr val="4472C4"/>
                    </a:solidFill>
                  </a:endParaRPr>
                </a:p>
              </xdr:txBody>
            </xdr:sp>
          </mc:Choice>
          <mc:Fallback xmlns="">
            <xdr:sp macro="" textlink="">
              <xdr:nvSpPr>
                <xdr:cNvPr id="80" name="TextBox 40">
                  <a:extLst>
                    <a:ext uri="{FF2B5EF4-FFF2-40B4-BE49-F238E27FC236}">
                      <a16:creationId xmlns:a16="http://schemas.microsoft.com/office/drawing/2014/main" id="{23F1C7DA-1140-44AC-A351-FD64E31815E6}"/>
                    </a:ext>
                  </a:extLst>
                </xdr:cNvPr>
                <xdr:cNvSpPr txBox="1"/>
              </xdr:nvSpPr>
              <xdr:spPr>
                <a:xfrm>
                  <a:off x="2759177" y="4725850"/>
                  <a:ext cx="256987" cy="3113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solidFill>
                        <a:srgbClr val="4472C4"/>
                      </a:solidFill>
                      <a:latin typeface="Cambria Math" panose="02040503050406030204" pitchFamily="18" charset="0"/>
                    </a:rPr>
                    <a:t>𝐹_𝑡</a:t>
                  </a:r>
                  <a:endParaRPr lang="en-US">
                    <a:solidFill>
                      <a:srgbClr val="4472C4"/>
                    </a:solidFill>
                  </a:endParaRPr>
                </a:p>
              </xdr:txBody>
            </xdr:sp>
          </mc:Fallback>
        </mc:AlternateContent>
        <xdr:sp macro="" textlink="">
          <xdr:nvSpPr>
            <xdr:cNvPr id="81" name="Arc 80">
              <a:extLst>
                <a:ext uri="{FF2B5EF4-FFF2-40B4-BE49-F238E27FC236}">
                  <a16:creationId xmlns:a16="http://schemas.microsoft.com/office/drawing/2014/main" id="{7F603A97-9875-4FA0-AB3D-37B33DD24D8A}"/>
                </a:ext>
              </a:extLst>
            </xdr:cNvPr>
            <xdr:cNvSpPr/>
          </xdr:nvSpPr>
          <xdr:spPr>
            <a:xfrm rot="6134897" flipH="1">
              <a:off x="2815696" y="4996344"/>
              <a:ext cx="842560" cy="815168"/>
            </a:xfrm>
            <a:prstGeom prst="arc">
              <a:avLst>
                <a:gd name="adj1" fmla="val 8143563"/>
                <a:gd name="adj2" fmla="val 0"/>
              </a:avLst>
            </a:prstGeom>
            <a:ln w="0">
              <a:solidFill>
                <a:srgbClr val="FF0000"/>
              </a:solidFill>
              <a:tailEnd type="stealth"/>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mc:AlternateContent xmlns:mc="http://schemas.openxmlformats.org/markup-compatibility/2006" xmlns:a14="http://schemas.microsoft.com/office/drawing/2010/main">
          <mc:Choice Requires="a14">
            <xdr:sp macro="" textlink="">
              <xdr:nvSpPr>
                <xdr:cNvPr id="82" name="TextBox 42">
                  <a:extLst>
                    <a:ext uri="{FF2B5EF4-FFF2-40B4-BE49-F238E27FC236}">
                      <a16:creationId xmlns:a16="http://schemas.microsoft.com/office/drawing/2014/main" id="{DC15DF57-6766-4E86-AAC5-35A762CC4B55}"/>
                    </a:ext>
                  </a:extLst>
                </xdr:cNvPr>
                <xdr:cNvSpPr txBox="1"/>
              </xdr:nvSpPr>
              <xdr:spPr>
                <a:xfrm>
                  <a:off x="3154083" y="5406772"/>
                  <a:ext cx="180374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b="0" i="1">
                                <a:solidFill>
                                  <a:srgbClr val="FF0000"/>
                                </a:solidFill>
                                <a:latin typeface="Cambria Math" panose="02040503050406030204" pitchFamily="18" charset="0"/>
                              </a:rPr>
                            </m:ctrlPr>
                          </m:sSubPr>
                          <m:e>
                            <m:r>
                              <m:rPr>
                                <m:sty m:val="p"/>
                              </m:rPr>
                              <a:rPr lang="en-US" b="0" i="0">
                                <a:solidFill>
                                  <a:srgbClr val="FF0000"/>
                                </a:solidFill>
                                <a:latin typeface="Cambria Math" panose="02040503050406030204" pitchFamily="18" charset="0"/>
                              </a:rPr>
                              <m:t>Γ</m:t>
                            </m:r>
                          </m:e>
                          <m:sub>
                            <m:r>
                              <a:rPr lang="en-US" b="0" i="1">
                                <a:solidFill>
                                  <a:srgbClr val="FF0000"/>
                                </a:solidFill>
                                <a:latin typeface="Cambria Math" panose="02040503050406030204" pitchFamily="18" charset="0"/>
                              </a:rPr>
                              <m:t>𝑚𝑜𝑡𝑜𝑟</m:t>
                            </m:r>
                          </m:sub>
                        </m:sSub>
                      </m:oMath>
                    </m:oMathPara>
                  </a14:m>
                  <a:endParaRPr lang="en-US">
                    <a:solidFill>
                      <a:srgbClr val="FF0000"/>
                    </a:solidFill>
                  </a:endParaRPr>
                </a:p>
              </xdr:txBody>
            </xdr:sp>
          </mc:Choice>
          <mc:Fallback xmlns="">
            <xdr:sp macro="" textlink="">
              <xdr:nvSpPr>
                <xdr:cNvPr id="82" name="TextBox 42">
                  <a:extLst>
                    <a:ext uri="{FF2B5EF4-FFF2-40B4-BE49-F238E27FC236}">
                      <a16:creationId xmlns:a16="http://schemas.microsoft.com/office/drawing/2014/main" id="{DC15DF57-6766-4E86-AAC5-35A762CC4B55}"/>
                    </a:ext>
                  </a:extLst>
                </xdr:cNvPr>
                <xdr:cNvSpPr txBox="1"/>
              </xdr:nvSpPr>
              <xdr:spPr>
                <a:xfrm>
                  <a:off x="3154083" y="5406772"/>
                  <a:ext cx="180374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a:solidFill>
                        <a:srgbClr val="FF0000"/>
                      </a:solidFill>
                      <a:latin typeface="Cambria Math" panose="02040503050406030204" pitchFamily="18" charset="0"/>
                    </a:rPr>
                    <a:t>Γ_𝑚𝑜𝑡𝑜𝑟</a:t>
                  </a:r>
                  <a:endParaRPr lang="en-US">
                    <a:solidFill>
                      <a:srgbClr val="FF0000"/>
                    </a:solidFill>
                  </a:endParaRPr>
                </a:p>
              </xdr:txBody>
            </xdr:sp>
          </mc:Fallback>
        </mc:AlternateContent>
      </xdr:grpSp>
      <xdr:cxnSp macro="">
        <xdr:nvCxnSpPr>
          <xdr:cNvPr id="61" name="Straight Arrow Connector 60">
            <a:extLst>
              <a:ext uri="{FF2B5EF4-FFF2-40B4-BE49-F238E27FC236}">
                <a16:creationId xmlns:a16="http://schemas.microsoft.com/office/drawing/2014/main" id="{AFC856F1-9BF6-473D-BE0E-2817241133C6}"/>
              </a:ext>
            </a:extLst>
          </xdr:cNvPr>
          <xdr:cNvCxnSpPr>
            <a:endCxn id="73" idx="2"/>
          </xdr:cNvCxnSpPr>
        </xdr:nvCxnSpPr>
        <xdr:spPr>
          <a:xfrm>
            <a:off x="9675636" y="2807303"/>
            <a:ext cx="0" cy="4675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B3485C02-F00A-4E1C-BDFC-EE9B6AB0065F}"/>
              </a:ext>
            </a:extLst>
          </xdr:cNvPr>
          <xdr:cNvCxnSpPr>
            <a:stCxn id="73" idx="2"/>
          </xdr:cNvCxnSpPr>
        </xdr:nvCxnSpPr>
        <xdr:spPr>
          <a:xfrm>
            <a:off x="9675636" y="3274815"/>
            <a:ext cx="489920" cy="1131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63" name="Straight Arrow Connector 62">
            <a:extLst>
              <a:ext uri="{FF2B5EF4-FFF2-40B4-BE49-F238E27FC236}">
                <a16:creationId xmlns:a16="http://schemas.microsoft.com/office/drawing/2014/main" id="{36BA89AC-6759-42EB-9A08-CE52694F0944}"/>
              </a:ext>
            </a:extLst>
          </xdr:cNvPr>
          <xdr:cNvCxnSpPr>
            <a:cxnSpLocks/>
          </xdr:cNvCxnSpPr>
        </xdr:nvCxnSpPr>
        <xdr:spPr>
          <a:xfrm flipV="1">
            <a:off x="9082468" y="3252311"/>
            <a:ext cx="0" cy="4675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68138FA6-1665-4F09-B9F8-C176FFD72B2E}"/>
              </a:ext>
            </a:extLst>
          </xdr:cNvPr>
          <xdr:cNvCxnSpPr/>
        </xdr:nvCxnSpPr>
        <xdr:spPr>
          <a:xfrm>
            <a:off x="8582949" y="3252311"/>
            <a:ext cx="489920" cy="1131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65" name="Straight Arrow Connector 64">
            <a:extLst>
              <a:ext uri="{FF2B5EF4-FFF2-40B4-BE49-F238E27FC236}">
                <a16:creationId xmlns:a16="http://schemas.microsoft.com/office/drawing/2014/main" id="{A7D71CB7-D06E-47F4-BD7D-EAE8DA1C5CDD}"/>
              </a:ext>
            </a:extLst>
          </xdr:cNvPr>
          <xdr:cNvCxnSpPr>
            <a:cxnSpLocks/>
          </xdr:cNvCxnSpPr>
        </xdr:nvCxnSpPr>
        <xdr:spPr>
          <a:xfrm flipH="1">
            <a:off x="8582950" y="3739991"/>
            <a:ext cx="43039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6" name="Straight Arrow Connector 65">
            <a:extLst>
              <a:ext uri="{FF2B5EF4-FFF2-40B4-BE49-F238E27FC236}">
                <a16:creationId xmlns:a16="http://schemas.microsoft.com/office/drawing/2014/main" id="{EA69CA5A-7ED0-4FAF-A8C3-8B0726706C57}"/>
              </a:ext>
            </a:extLst>
          </xdr:cNvPr>
          <xdr:cNvCxnSpPr>
            <a:cxnSpLocks/>
          </xdr:cNvCxnSpPr>
        </xdr:nvCxnSpPr>
        <xdr:spPr>
          <a:xfrm>
            <a:off x="8164397" y="4412051"/>
            <a:ext cx="43039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64BD6087-69A3-4040-ABA4-DD8AC64DA77C}"/>
              </a:ext>
            </a:extLst>
          </xdr:cNvPr>
          <xdr:cNvCxnSpPr>
            <a:cxnSpLocks/>
          </xdr:cNvCxnSpPr>
        </xdr:nvCxnSpPr>
        <xdr:spPr>
          <a:xfrm flipH="1">
            <a:off x="8608644" y="3277573"/>
            <a:ext cx="11310" cy="48992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12</xdr:col>
      <xdr:colOff>36739</xdr:colOff>
      <xdr:row>10</xdr:row>
      <xdr:rowOff>76202</xdr:rowOff>
    </xdr:from>
    <xdr:to>
      <xdr:col>18</xdr:col>
      <xdr:colOff>183696</xdr:colOff>
      <xdr:row>35</xdr:row>
      <xdr:rowOff>180976</xdr:rowOff>
    </xdr:to>
    <xdr:pic>
      <xdr:nvPicPr>
        <xdr:cNvPr id="31" name="Picture 30" descr="Spur Gear Tooth Forces">
          <a:extLst>
            <a:ext uri="{FF2B5EF4-FFF2-40B4-BE49-F238E27FC236}">
              <a16:creationId xmlns:a16="http://schemas.microsoft.com/office/drawing/2014/main" id="{921AF0AE-E441-47A7-8100-A50D69E77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01275" y="2498273"/>
          <a:ext cx="3820885" cy="4880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7FC3-F86B-4660-928F-393150E81487}">
  <dimension ref="A1:M54"/>
  <sheetViews>
    <sheetView tabSelected="1" zoomScaleNormal="100" workbookViewId="0"/>
  </sheetViews>
  <sheetFormatPr defaultRowHeight="15" x14ac:dyDescent="0.25"/>
  <cols>
    <col min="1" max="1" width="11.28515625" customWidth="1"/>
    <col min="4" max="4" width="54.28515625" customWidth="1"/>
    <col min="7" max="7" width="12.28515625" customWidth="1"/>
  </cols>
  <sheetData>
    <row r="1" spans="1:7" ht="23.25" x14ac:dyDescent="0.35">
      <c r="A1" s="5" t="s">
        <v>92</v>
      </c>
    </row>
    <row r="2" spans="1:7" ht="50.1" customHeight="1" x14ac:dyDescent="0.25">
      <c r="A2" s="21" t="s">
        <v>91</v>
      </c>
      <c r="B2" s="21"/>
      <c r="C2" s="21"/>
      <c r="D2" s="21"/>
    </row>
    <row r="3" spans="1:7" x14ac:dyDescent="0.25">
      <c r="A3" t="s">
        <v>26</v>
      </c>
    </row>
    <row r="5" spans="1:7" ht="15.75" thickBot="1" x14ac:dyDescent="0.3">
      <c r="A5" s="6" t="s">
        <v>28</v>
      </c>
      <c r="B5" s="6"/>
      <c r="C5" s="6"/>
      <c r="D5" s="6"/>
    </row>
    <row r="6" spans="1:7" x14ac:dyDescent="0.25">
      <c r="A6" s="19" t="s">
        <v>48</v>
      </c>
      <c r="F6" s="10" t="s">
        <v>10</v>
      </c>
      <c r="G6" s="7"/>
    </row>
    <row r="7" spans="1:7" x14ac:dyDescent="0.25">
      <c r="A7" t="s">
        <v>35</v>
      </c>
      <c r="B7" s="1">
        <v>40</v>
      </c>
      <c r="C7" t="s">
        <v>44</v>
      </c>
      <c r="D7" t="s">
        <v>36</v>
      </c>
      <c r="F7" s="11">
        <v>25.4</v>
      </c>
      <c r="G7" s="12" t="s">
        <v>9</v>
      </c>
    </row>
    <row r="8" spans="1:7" x14ac:dyDescent="0.25">
      <c r="B8" s="2">
        <f>B7*pa2water</f>
        <v>3922.4</v>
      </c>
      <c r="C8" t="s">
        <v>37</v>
      </c>
      <c r="F8" s="14">
        <v>98.06</v>
      </c>
      <c r="G8" s="12" t="s">
        <v>45</v>
      </c>
    </row>
    <row r="9" spans="1:7" x14ac:dyDescent="0.25">
      <c r="A9" t="s">
        <v>40</v>
      </c>
      <c r="B9" s="1">
        <v>90</v>
      </c>
      <c r="C9" t="s">
        <v>11</v>
      </c>
      <c r="D9" t="s">
        <v>41</v>
      </c>
      <c r="F9" s="14">
        <v>1000</v>
      </c>
      <c r="G9" s="12" t="s">
        <v>87</v>
      </c>
    </row>
    <row r="10" spans="1:7" ht="15.75" thickBot="1" x14ac:dyDescent="0.3">
      <c r="A10" t="s">
        <v>42</v>
      </c>
      <c r="B10" s="1">
        <v>115</v>
      </c>
      <c r="C10" t="s">
        <v>11</v>
      </c>
      <c r="D10" t="s">
        <v>88</v>
      </c>
      <c r="F10" s="8"/>
      <c r="G10" s="9"/>
    </row>
    <row r="11" spans="1:7" x14ac:dyDescent="0.25">
      <c r="A11" t="s">
        <v>38</v>
      </c>
      <c r="B11" s="2">
        <f>B9*B10/1000^2</f>
        <v>1.035E-2</v>
      </c>
      <c r="C11" t="s">
        <v>43</v>
      </c>
      <c r="D11" t="s">
        <v>39</v>
      </c>
    </row>
    <row r="12" spans="1:7" x14ac:dyDescent="0.25">
      <c r="A12" t="s">
        <v>27</v>
      </c>
      <c r="B12" s="13">
        <v>120</v>
      </c>
      <c r="C12" t="s">
        <v>11</v>
      </c>
      <c r="D12" t="s">
        <v>86</v>
      </c>
    </row>
    <row r="13" spans="1:7" x14ac:dyDescent="0.25">
      <c r="B13" s="3">
        <f>B12/in2mm</f>
        <v>4.7244094488188981</v>
      </c>
      <c r="C13" t="s">
        <v>6</v>
      </c>
    </row>
    <row r="14" spans="1:7" x14ac:dyDescent="0.25">
      <c r="A14" t="s">
        <v>2</v>
      </c>
      <c r="B14" s="1">
        <v>48</v>
      </c>
      <c r="C14" t="s">
        <v>19</v>
      </c>
      <c r="D14" t="s">
        <v>12</v>
      </c>
    </row>
    <row r="15" spans="1:7" x14ac:dyDescent="0.25">
      <c r="A15" t="s">
        <v>3</v>
      </c>
      <c r="B15" s="1">
        <v>30</v>
      </c>
      <c r="C15" t="s">
        <v>19</v>
      </c>
      <c r="D15" t="s">
        <v>13</v>
      </c>
    </row>
    <row r="16" spans="1:7" x14ac:dyDescent="0.25">
      <c r="A16" t="s">
        <v>1</v>
      </c>
      <c r="B16" s="1">
        <v>16</v>
      </c>
      <c r="C16" t="s">
        <v>0</v>
      </c>
      <c r="D16" t="s">
        <v>16</v>
      </c>
    </row>
    <row r="17" spans="1:4" x14ac:dyDescent="0.25">
      <c r="A17" t="s">
        <v>22</v>
      </c>
      <c r="B17" s="1">
        <v>14.5</v>
      </c>
      <c r="C17" t="s">
        <v>23</v>
      </c>
      <c r="D17" t="s">
        <v>30</v>
      </c>
    </row>
    <row r="18" spans="1:4" x14ac:dyDescent="0.25">
      <c r="A18" t="s">
        <v>46</v>
      </c>
      <c r="B18" s="15">
        <v>2</v>
      </c>
      <c r="D18" s="16" t="s">
        <v>47</v>
      </c>
    </row>
    <row r="19" spans="1:4" x14ac:dyDescent="0.25">
      <c r="A19" t="s">
        <v>83</v>
      </c>
      <c r="B19" s="18">
        <v>800</v>
      </c>
      <c r="C19" t="s">
        <v>52</v>
      </c>
      <c r="D19" s="16" t="s">
        <v>84</v>
      </c>
    </row>
    <row r="20" spans="1:4" x14ac:dyDescent="0.25">
      <c r="A20" t="s">
        <v>71</v>
      </c>
      <c r="B20" s="18">
        <v>27</v>
      </c>
      <c r="C20" t="s">
        <v>23</v>
      </c>
      <c r="D20" s="16" t="s">
        <v>82</v>
      </c>
    </row>
    <row r="21" spans="1:4" x14ac:dyDescent="0.25">
      <c r="B21" s="2">
        <f>RADIANS(B20)</f>
        <v>0.47123889803846897</v>
      </c>
      <c r="C21" t="s">
        <v>72</v>
      </c>
      <c r="D21" s="16"/>
    </row>
    <row r="22" spans="1:4" x14ac:dyDescent="0.25">
      <c r="D22" s="16"/>
    </row>
    <row r="23" spans="1:4" x14ac:dyDescent="0.25">
      <c r="A23" s="19" t="s">
        <v>49</v>
      </c>
      <c r="D23" s="16"/>
    </row>
    <row r="24" spans="1:4" x14ac:dyDescent="0.25">
      <c r="A24" t="s">
        <v>50</v>
      </c>
      <c r="B24" s="18">
        <v>600</v>
      </c>
      <c r="C24" t="s">
        <v>52</v>
      </c>
      <c r="D24" s="16" t="s">
        <v>51</v>
      </c>
    </row>
    <row r="25" spans="1:4" x14ac:dyDescent="0.25">
      <c r="A25" t="s">
        <v>53</v>
      </c>
      <c r="B25" s="18">
        <v>3</v>
      </c>
      <c r="D25" s="16" t="s">
        <v>54</v>
      </c>
    </row>
    <row r="26" spans="1:4" x14ac:dyDescent="0.25">
      <c r="A26" t="s">
        <v>55</v>
      </c>
      <c r="B26" s="18">
        <v>30</v>
      </c>
      <c r="C26" t="s">
        <v>56</v>
      </c>
      <c r="D26" s="16" t="s">
        <v>57</v>
      </c>
    </row>
    <row r="27" spans="1:4" x14ac:dyDescent="0.25">
      <c r="A27" s="17" t="s">
        <v>58</v>
      </c>
      <c r="D27" s="16"/>
    </row>
    <row r="28" spans="1:4" x14ac:dyDescent="0.25">
      <c r="A28" s="17" t="s">
        <v>59</v>
      </c>
      <c r="D28" s="16"/>
    </row>
    <row r="29" spans="1:4" x14ac:dyDescent="0.25">
      <c r="A29" s="17" t="s">
        <v>60</v>
      </c>
    </row>
    <row r="30" spans="1:4" x14ac:dyDescent="0.25">
      <c r="A30" s="17"/>
    </row>
    <row r="31" spans="1:4" ht="15.75" thickBot="1" x14ac:dyDescent="0.3">
      <c r="A31" s="6" t="s">
        <v>29</v>
      </c>
      <c r="B31" s="6"/>
      <c r="C31" s="6"/>
      <c r="D31" s="6"/>
    </row>
    <row r="32" spans="1:4" x14ac:dyDescent="0.25">
      <c r="A32" t="s">
        <v>15</v>
      </c>
      <c r="B32" s="4">
        <f>B8*B11*B12/mm2m</f>
        <v>4.8716207999999996</v>
      </c>
      <c r="C32" t="s">
        <v>20</v>
      </c>
      <c r="D32" t="s">
        <v>14</v>
      </c>
    </row>
    <row r="33" spans="1:13" x14ac:dyDescent="0.25">
      <c r="A33" t="s">
        <v>25</v>
      </c>
      <c r="B33" s="4">
        <f>2*B32</f>
        <v>9.7432415999999993</v>
      </c>
      <c r="C33" t="s">
        <v>20</v>
      </c>
      <c r="D33" t="s">
        <v>24</v>
      </c>
    </row>
    <row r="34" spans="1:13" x14ac:dyDescent="0.25">
      <c r="A34" t="s">
        <v>33</v>
      </c>
      <c r="B34" s="2">
        <f>B14/B15</f>
        <v>1.6</v>
      </c>
      <c r="D34" t="s">
        <v>34</v>
      </c>
    </row>
    <row r="35" spans="1:13" x14ac:dyDescent="0.25">
      <c r="A35" t="s">
        <v>31</v>
      </c>
      <c r="B35" s="4">
        <f>B32*2*B18</f>
        <v>19.486483199999999</v>
      </c>
      <c r="C35" t="s">
        <v>20</v>
      </c>
      <c r="D35" s="20" t="s">
        <v>89</v>
      </c>
    </row>
    <row r="36" spans="1:13" x14ac:dyDescent="0.25">
      <c r="A36" t="s">
        <v>4</v>
      </c>
      <c r="B36" s="2">
        <f>B14/B16</f>
        <v>3</v>
      </c>
      <c r="C36" t="s">
        <v>6</v>
      </c>
      <c r="D36" t="s">
        <v>7</v>
      </c>
    </row>
    <row r="37" spans="1:13" x14ac:dyDescent="0.25">
      <c r="B37" s="4">
        <f>B36*$F$7</f>
        <v>76.199999999999989</v>
      </c>
      <c r="C37" t="s">
        <v>11</v>
      </c>
      <c r="D37" t="s">
        <v>18</v>
      </c>
    </row>
    <row r="38" spans="1:13" x14ac:dyDescent="0.25">
      <c r="A38" t="s">
        <v>5</v>
      </c>
      <c r="B38" s="2">
        <f>B15/B16</f>
        <v>1.875</v>
      </c>
      <c r="C38" t="s">
        <v>6</v>
      </c>
      <c r="D38" t="s">
        <v>8</v>
      </c>
      <c r="M38" t="s">
        <v>63</v>
      </c>
    </row>
    <row r="39" spans="1:13" x14ac:dyDescent="0.25">
      <c r="B39" s="4">
        <f>B38*$F$7</f>
        <v>47.625</v>
      </c>
      <c r="C39" t="s">
        <v>11</v>
      </c>
      <c r="D39" t="s">
        <v>17</v>
      </c>
    </row>
    <row r="41" spans="1:13" x14ac:dyDescent="0.25">
      <c r="A41" t="s">
        <v>68</v>
      </c>
    </row>
    <row r="42" spans="1:13" x14ac:dyDescent="0.25">
      <c r="A42" t="s">
        <v>32</v>
      </c>
      <c r="B42" s="4">
        <f>B35/B34</f>
        <v>12.179051999999999</v>
      </c>
      <c r="C42" t="s">
        <v>20</v>
      </c>
      <c r="D42" s="20" t="s">
        <v>80</v>
      </c>
    </row>
    <row r="44" spans="1:13" x14ac:dyDescent="0.25">
      <c r="A44" t="s">
        <v>90</v>
      </c>
    </row>
    <row r="45" spans="1:13" x14ac:dyDescent="0.25">
      <c r="A45" t="s">
        <v>66</v>
      </c>
      <c r="B45" s="4">
        <f>B42/(B39/((2)*mm2m))</f>
        <v>511.45625196850386</v>
      </c>
      <c r="C45" t="s">
        <v>21</v>
      </c>
      <c r="D45" t="s">
        <v>67</v>
      </c>
    </row>
    <row r="46" spans="1:13" x14ac:dyDescent="0.25">
      <c r="A46" t="s">
        <v>65</v>
      </c>
      <c r="B46" s="4">
        <f>TAN(RADIANS(B17))*B45</f>
        <v>132.27158038781201</v>
      </c>
      <c r="C46" t="s">
        <v>21</v>
      </c>
      <c r="D46" t="s">
        <v>61</v>
      </c>
    </row>
    <row r="47" spans="1:13" x14ac:dyDescent="0.25">
      <c r="A47" t="s">
        <v>64</v>
      </c>
      <c r="B47" s="4">
        <f>B45/COS(RADIANS(B17))</f>
        <v>528.28332233372566</v>
      </c>
      <c r="C47" t="s">
        <v>21</v>
      </c>
      <c r="D47" t="s">
        <v>62</v>
      </c>
    </row>
    <row r="49" spans="1:4" x14ac:dyDescent="0.25">
      <c r="A49" t="s">
        <v>70</v>
      </c>
    </row>
    <row r="50" spans="1:4" x14ac:dyDescent="0.25">
      <c r="A50" t="s">
        <v>73</v>
      </c>
      <c r="B50" s="4">
        <f>60/B26/(1+B25)</f>
        <v>0.5</v>
      </c>
      <c r="C50" t="s">
        <v>74</v>
      </c>
      <c r="D50" t="s">
        <v>75</v>
      </c>
    </row>
    <row r="51" spans="1:4" x14ac:dyDescent="0.25">
      <c r="A51" t="s">
        <v>78</v>
      </c>
      <c r="B51" s="4">
        <f>B21/B50*B24/B19</f>
        <v>0.70685834705770345</v>
      </c>
      <c r="C51" t="s">
        <v>76</v>
      </c>
      <c r="D51" s="20" t="s">
        <v>85</v>
      </c>
    </row>
    <row r="52" spans="1:4" x14ac:dyDescent="0.25">
      <c r="B52" s="4">
        <f>B51*60/(2*PI())</f>
        <v>6.75</v>
      </c>
      <c r="C52" t="s">
        <v>69</v>
      </c>
    </row>
    <row r="53" spans="1:4" x14ac:dyDescent="0.25">
      <c r="A53" t="s">
        <v>77</v>
      </c>
      <c r="B53" s="4">
        <f>B51*B34</f>
        <v>1.1309733552923256</v>
      </c>
      <c r="C53" t="s">
        <v>76</v>
      </c>
      <c r="D53" t="s">
        <v>79</v>
      </c>
    </row>
    <row r="54" spans="1:4" x14ac:dyDescent="0.25">
      <c r="B54" s="4">
        <f>B53*60/(2*PI())</f>
        <v>10.8</v>
      </c>
      <c r="C54" t="s">
        <v>69</v>
      </c>
      <c r="D54" s="20" t="s">
        <v>81</v>
      </c>
    </row>
  </sheetData>
  <mergeCells count="1">
    <mergeCell ref="A2:D2"/>
  </mergeCells>
  <pageMargins left="0.7" right="0.7" top="0.75" bottom="0.75" header="0.3" footer="0.3"/>
  <pageSetup orientation="portrait" r:id="rId1"/>
  <ignoredErrors>
    <ignoredError sqref="B38"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in2mm</vt:lpstr>
      <vt:lpstr>kpsi2mpa</vt:lpstr>
      <vt:lpstr>mm2m</vt:lpstr>
      <vt:lpstr>pa2water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2020-04-14T20:34:58Z</dcterms:created>
  <dcterms:modified xsi:type="dcterms:W3CDTF">2020-04-15T22:07:33Z</dcterms:modified>
</cp:coreProperties>
</file>