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purpose" sheetId="2" r:id="rId5"/>
    <sheet state="visible" name="nature" sheetId="3" r:id="rId6"/>
  </sheets>
  <definedNames/>
  <calcPr/>
</workbook>
</file>

<file path=xl/sharedStrings.xml><?xml version="1.0" encoding="utf-8"?>
<sst xmlns="http://schemas.openxmlformats.org/spreadsheetml/2006/main" count="235" uniqueCount="210">
  <si>
    <t>key</t>
  </si>
  <si>
    <t>zh-TW</t>
  </si>
  <si>
    <t>en-US</t>
  </si>
  <si>
    <t>en</t>
  </si>
  <si>
    <t>ja-JP</t>
  </si>
  <si>
    <t>最新消息</t>
  </si>
  <si>
    <t>News</t>
  </si>
  <si>
    <t>關於雲豹育成</t>
  </si>
  <si>
    <t>About Us</t>
  </si>
  <si>
    <t>雲豹育成</t>
  </si>
  <si>
    <t>CIAT Accelerator</t>
  </si>
  <si>
    <t>企業導師陣容</t>
  </si>
  <si>
    <t>Mentors</t>
  </si>
  <si>
    <t>即刻報名</t>
  </si>
  <si>
    <t>Join Now!</t>
  </si>
  <si>
    <t>發掘台灣科技產業的明日之星</t>
  </si>
  <si>
    <t>Discovering the rising stars of Taiwan's technology industry.</t>
  </si>
  <si>
    <t>協助新創企業與成熟企業</t>
  </si>
  <si>
    <t>Facilitating the collaboration between startups and enterprises.</t>
  </si>
  <si>
    <t>共創加速成長</t>
  </si>
  <si>
    <t>Accelerating the growth of startups.</t>
  </si>
  <si>
    <t>Copyright</t>
  </si>
  <si>
    <t>Copyright since 2013 - 台灣雲谷雲豹育成 All Rights Reserved</t>
  </si>
  <si>
    <t>Copyright since 2013 - CIAT Accelerator All Rights Reserved</t>
  </si>
  <si>
    <t>公告</t>
  </si>
  <si>
    <t>Announcement</t>
  </si>
  <si>
    <t>校友新聞</t>
  </si>
  <si>
    <t>活動成果</t>
  </si>
  <si>
    <t>Achievement</t>
  </si>
  <si>
    <t>更多關於雲豹育成</t>
  </si>
  <si>
    <t>More About CIAT Accelerator</t>
  </si>
  <si>
    <t>緣起與目標</t>
  </si>
  <si>
    <t>Origin and Goal</t>
  </si>
  <si>
    <t>參加同意書</t>
  </si>
  <si>
    <t>Consent Form</t>
  </si>
  <si>
    <t>過往校友一覽</t>
  </si>
  <si>
    <t>Alumni</t>
  </si>
  <si>
    <t>聯絡我們</t>
  </si>
  <si>
    <t>Contact Us!</t>
  </si>
  <si>
    <t>Facebook粉絲專頁</t>
  </si>
  <si>
    <t>Facebook</t>
  </si>
  <si>
    <t>創育機構推薦書</t>
  </si>
  <si>
    <t>Recommendation Form</t>
  </si>
  <si>
    <t>相關事宜聯絡人</t>
  </si>
  <si>
    <t>Contact</t>
  </si>
  <si>
    <t>活動說明</t>
  </si>
  <si>
    <t>Brief Description</t>
  </si>
  <si>
    <t>參賽資格</t>
  </si>
  <si>
    <t>Eligibility</t>
  </si>
  <si>
    <t>專屬輔導</t>
  </si>
  <si>
    <t>Exclusive Mentoring from Leading Enterprises</t>
  </si>
  <si>
    <t>活動流程</t>
  </si>
  <si>
    <t>Timeline</t>
  </si>
  <si>
    <t>報名入口</t>
  </si>
  <si>
    <t>可提供資源</t>
  </si>
  <si>
    <t>Resources</t>
  </si>
  <si>
    <t>過往輔導之雲豹團隊</t>
  </si>
  <si>
    <t>第xx屆</t>
  </si>
  <si>
    <t>1st、2nd、3rd、4/5/6/7...th</t>
  </si>
  <si>
    <t>企業導師</t>
  </si>
  <si>
    <t>若您有任何問題，歡迎您填寫表單與我們聯絡。</t>
  </si>
  <si>
    <t>For any furthur inquire, please fill the form below (* required Fields)</t>
  </si>
  <si>
    <t>姓名</t>
  </si>
  <si>
    <t>Name</t>
  </si>
  <si>
    <t>請輸入您的姓名</t>
  </si>
  <si>
    <t>Please enter your name</t>
  </si>
  <si>
    <t>聯絡電話</t>
  </si>
  <si>
    <t>Phone</t>
  </si>
  <si>
    <t>請輸入聯絡電話</t>
  </si>
  <si>
    <t>Please enter phone number</t>
  </si>
  <si>
    <t>電子郵件</t>
  </si>
  <si>
    <t>Email</t>
  </si>
  <si>
    <t>請輸入電子郵件</t>
  </si>
  <si>
    <t>Please enter email</t>
  </si>
  <si>
    <t>生理性別</t>
  </si>
  <si>
    <t>Sex</t>
  </si>
  <si>
    <t>男</t>
  </si>
  <si>
    <t>Male</t>
  </si>
  <si>
    <t>女</t>
  </si>
  <si>
    <t>Female</t>
  </si>
  <si>
    <t>其他</t>
  </si>
  <si>
    <t>Other</t>
  </si>
  <si>
    <t>企業名稱</t>
  </si>
  <si>
    <t>Company</t>
  </si>
  <si>
    <t>請輸入企業名稱</t>
  </si>
  <si>
    <t>Please enter company name</t>
  </si>
  <si>
    <t>職稱</t>
  </si>
  <si>
    <t>Job Title</t>
  </si>
  <si>
    <t>請輸入職稱</t>
  </si>
  <si>
    <t>Please enter job time</t>
  </si>
  <si>
    <t>您的意見</t>
  </si>
  <si>
    <t>Your Suggestion</t>
  </si>
  <si>
    <t>請輸入您的意見</t>
  </si>
  <si>
    <t>Please enter your suggestion</t>
  </si>
  <si>
    <t>送出</t>
  </si>
  <si>
    <t>Submit</t>
  </si>
  <si>
    <t>地址</t>
  </si>
  <si>
    <t>Address</t>
  </si>
  <si>
    <t>服務專線</t>
  </si>
  <si>
    <t>傳真</t>
  </si>
  <si>
    <t>Fax</t>
  </si>
  <si>
    <t>切換語言PC</t>
  </si>
  <si>
    <t>EN</t>
  </si>
  <si>
    <t>中</t>
  </si>
  <si>
    <t>切換語言M</t>
  </si>
  <si>
    <t>ENGLISH</t>
  </si>
  <si>
    <t>中文</t>
  </si>
  <si>
    <t>影片連結</t>
  </si>
  <si>
    <t>Video link</t>
  </si>
  <si>
    <t>關閉</t>
  </si>
  <si>
    <t>Close</t>
  </si>
  <si>
    <t>企業出題特定主題</t>
  </si>
  <si>
    <t>Enterprises Resources</t>
  </si>
  <si>
    <t>搜案期</t>
  </si>
  <si>
    <t>Application</t>
  </si>
  <si>
    <t>初選</t>
  </si>
  <si>
    <t>Application Review</t>
  </si>
  <si>
    <t>複選</t>
  </si>
  <si>
    <t>Demo Pitch</t>
  </si>
  <si>
    <t>共創輔導期</t>
  </si>
  <si>
    <t>Mentoring</t>
  </si>
  <si>
    <t>成果發表會</t>
  </si>
  <si>
    <t>Demo Day</t>
  </si>
  <si>
    <t>共創成果早期資金</t>
  </si>
  <si>
    <t>Investment Fundraising</t>
  </si>
  <si>
    <t>緣起</t>
  </si>
  <si>
    <t>Origin</t>
  </si>
  <si>
    <t>緣起__content</t>
  </si>
  <si>
    <t>為促進雲端運算（Cloud Computing）、物聯網(IoT)、5G、工業4.0（Industry 4.0）、人工智慧(Artificial Intelligence)等創新應用開發，本計畫鏈結台灣雲端物聯網產業協會會員資源，經由選秀機制，對進入決選的團隊投入產品開發、商業鏈結、募資規劃、企業對接等輔導資源，並運用以大帶小的創業機制，協助新創企業拓展商業版圖，以此發掘科技產業的明日之星，並展示鼓舞人心的創業典範，建立科技創新創業示範聚落；進而協助政府推動人民有感的智慧化應用體驗促進台灣產業轉型升級。</t>
  </si>
  <si>
    <t>For the purpose of developing innovative applications such as Cloud Computing, Internet of Things (IoT), 5G, Industry 4.0, Artificial Intelligence (A.I.), the CIAT Accelerator Program was initiated in collaboration with the Cloud Computing &amp; IoT Association in Taiwan (CIAT). Drawing on the association’s strong industry network, we partner with leading enterprises to accelerate startups by providing business opportunities, product development and fundraising resources.</t>
  </si>
  <si>
    <t>目標</t>
  </si>
  <si>
    <t>Goal</t>
  </si>
  <si>
    <t>目標__content</t>
  </si>
  <si>
    <t>發掘台灣科技產業的明日之星，並協助新創企業與成熟企業共創來加速成長。</t>
  </si>
  <si>
    <t>Seeking rising tech startups to partner with successful enterprises to accelerate growth.</t>
  </si>
  <si>
    <t>育成重點</t>
  </si>
  <si>
    <t>Approach</t>
  </si>
  <si>
    <t>育成重點__content1</t>
  </si>
  <si>
    <t xml:space="preserve">運用以大帶小輔導機制及發揮產業群聚綜效，透過大企業資源協助新創團隊進入國際市場，提高團隊被投資價值。
</t>
  </si>
  <si>
    <t xml:space="preserve">We partner with successful enterprises to accelerate startups, helping them enter international markets and create additional value.
</t>
  </si>
  <si>
    <t>育成重點__content2</t>
  </si>
  <si>
    <t xml:space="preserve">透過台灣硬體設計及製造能量，協助創新物聯網裝置設計與開發，有效結合台灣企業優勢，大幅降低新創團隊開發硬體的門檻與問題。 </t>
  </si>
  <si>
    <t>Startups get a chance to validate their solutions and business models with large potential clients.</t>
  </si>
  <si>
    <t>育成重點__content3</t>
  </si>
  <si>
    <t>輔導新創團隊投入產品開發、商業鏈結、募資規劃、企業對接等資源，建構新創企業創新產業鏈結。</t>
  </si>
  <si>
    <t>We provide a well-rounded ecosystem of resources, including product development, business connections, fund-raising plans, business collaboration opportunities for startups to enable growth in all aspects of a business.</t>
  </si>
  <si>
    <t>執行方法</t>
  </si>
  <si>
    <t>Highlights</t>
  </si>
  <si>
    <t>執行方法__商業合作</t>
  </si>
  <si>
    <t xml:space="preserve">商業合作 </t>
  </si>
  <si>
    <t>Business cooperation</t>
  </si>
  <si>
    <t>執行方法__商業合作__content</t>
  </si>
  <si>
    <t>由成熟企業高階主管擔任企業導師，投入集團資源，從產品共同研發、國際通路擴展、場域驗證、商業模式調整等，協助新創企業加速成長。</t>
  </si>
  <si>
    <t>Executives of mature enterprises act as corporate mentors, investing the corporation’s resources to assist the acceleration of startup growth by joint research and development of products, expansion in international channels, field validation, and business model adjustment, etc.</t>
  </si>
  <si>
    <t>執行方法__專職輔導</t>
  </si>
  <si>
    <t>專職輔導</t>
  </si>
  <si>
    <t>Full-time guidance</t>
  </si>
  <si>
    <t>執行方法__專職輔導__content</t>
  </si>
  <si>
    <t>每個新創企業都會配置專屬的輔導師，陪同創業家一起討論商業計畫書、協助與成熟企業爭取更多合作機會，皆以團隊需求為優先考量。</t>
  </si>
  <si>
    <t>Each startup will be assigned a dedicated point of contact, who will be your go-to person during the program for everything program-related, including discussing how to communicate and work with the enterprises, and for additional resources and mentors.</t>
  </si>
  <si>
    <t>執行方法__資金媒合</t>
  </si>
  <si>
    <t>資金媒合</t>
  </si>
  <si>
    <t>Capital matching</t>
  </si>
  <si>
    <t>執行方法__資金媒合__content</t>
  </si>
  <si>
    <t>計畫結束前舉辦成果發表會(Demo Day)，將匯集國內外知名創投、企業投資部門、天使投資人等，將一次面對眾多投資人，增加新創被投資機率。</t>
  </si>
  <si>
    <t>The finals will be held at the end of the program, bringing together famous domestic and foreign venture capitals, enterprise investment departments, angel investors, etc., providing startups with the rare opportunity of meeting many investors all at once, increasing the possibility of raising funds after the program ends.</t>
  </si>
  <si>
    <t>執行方法__國際鏈結</t>
  </si>
  <si>
    <t>國際鏈結</t>
  </si>
  <si>
    <t>International connections</t>
  </si>
  <si>
    <t>執行方法__國際鏈結__content</t>
  </si>
  <si>
    <t>目前與日本、新加坡等皆有合作夥伴，協助優秀新創團隊到當地落地發展。</t>
  </si>
  <si>
    <t>We currently have partners in Japan and Singapore, who can help startups wishing to expand to these destinations.</t>
  </si>
  <si>
    <t>執行方法__創業交流</t>
  </si>
  <si>
    <t>創業交流</t>
  </si>
  <si>
    <t>Startup Community</t>
  </si>
  <si>
    <t>執行方法__創業交流__content</t>
  </si>
  <si>
    <t>創業路上常會有許多困難，匯集更多優秀創業家的定期交流(如星創小聚)，不僅可交流創業經驗，同時也可促成多方跨領域合作的機會。</t>
  </si>
  <si>
    <t>Regular alumni community events are held to provide the opportunity for founders to get to know one another and support each other on the entrepreneurial journey.</t>
  </si>
  <si>
    <t>雲豹育成執行流程</t>
  </si>
  <si>
    <t>Execution Process</t>
  </si>
  <si>
    <t>活動說明__content</t>
  </si>
  <si>
    <t>台灣雲端物聯網產業協會（簡稱「台灣雲協」）每年舉辦台灣雲谷雲豹育成（簡稱「雲豹育成」），運用企業出題與「以大帶小」的育成輔導機制，由成熟企業透過主題媒合優質新創企業，以輔助新創為合作前提，促成雙方於產品開發、商業鏈結、行銷推廣、募資規劃等面向合作，一同協助新創企業拓展商業版圖、增加營收、加速成長。所有媒合成功之新創企業將接受台灣標竿成熟企業專屬輔導，讓成熟企業資源引領新創快速成長。進入成果發表會（Demo Day）的新創隊伍將有機會獲得創投千萬投資意向，以及專業的財務、法律諮詢服務與媒體專屬報導。台灣創新產業的明日之星，就在台灣雲谷雲豹育成計畫！</t>
  </si>
  <si>
    <t>The CIAT Accelerator program is held annually. With a unique acceleration progress, we partner with successful enterprises to accelerate startups. All successfully matched startups will receive exclusive guidance from Taiwan's leading enterprises during a 4-month long period, exploring collaboration opportunities and preparing to pitch in front of investors for Demo Day.</t>
  </si>
  <si>
    <t>參賽資格__content</t>
  </si>
  <si>
    <t xml:space="preserve">&lt;ol&gt;
  &lt;li&gt;致力於雲端運算（Cloud Computing）、物聯網（IoT）、5G、工業4.0（Industry 4.0）、人工智慧（Artificial Intelligence）等相關之創新應用、軟硬整合開發之中小企業或新創公司。&lt;/li&gt;
  &lt;li&gt;尚未成立公司，已投入雲端運算、物聯網、5G、工業4.0、人工智慧等相關應用開發的團隊。&lt;/li&gt;
  &lt;li&gt;參加作品所包含的各項組成技術 ，其來源不可違反任何法律規定或具法律效力之合約規範。&lt;/li&gt;
  &lt;li&gt;參加作品已可實際展示功能，並可提出具體商業服務模式規劃的團隊。&lt;/li&gt;
&lt;/ol&gt;
&lt;hr&gt;
&lt;p&gt;# &lt;a href=""&gt;中小企業認定標準&lt;/a&gt;: 實收資本額在新台幣一億元以下者，或經常僱用員工數未滿二百人者。&lt;/p&gt;
</t>
  </si>
  <si>
    <t>&lt;ol&gt;
  &lt;li&gt;Small- and medium-sized enterprises (SME) or startups developing technologies and solutions related to Cloud Computing, IoT, 5G, Industry 4.0, A.I&lt;/li&gt;
  &lt;li&gt;Teams that have not yet established a company developing technologies and solutions in relevant areas may also apply&lt;/li&gt;
  &lt;li&gt;Technologies and solutions presented shall not violate any legal provisions or contractual norms with legal effects.&lt;/li&gt;
  &lt;li&gt;Functional prototypes with a well-thought-out business model&lt;/li&gt;
&lt;/ol&gt;
&lt;hr&gt;
&lt;p&gt;* &lt;a href=""&gt;Definition of SME&lt;/a&gt;: Those with a paid-in capital of below NT$100 million or have no more than 200 full-time employees.&lt;/p&gt;</t>
  </si>
  <si>
    <t>標竿大企業專屬輔導</t>
  </si>
  <si>
    <t>標竿大企業專屬輔導__content</t>
  </si>
  <si>
    <t>&lt;ol&gt;
  &lt;li&gt;進入大企業產業價值鏈&lt;/li&gt;
  &lt;li&gt;調整經營策略及商業模式&lt;/li&gt;
  &lt;li&gt;運用大企業資源與通路，進軍國際市場&lt;/li&gt;
  &lt;li&gt;與知名國際大廠合作&lt;/li&gt;
&lt;/ol&gt;</t>
  </si>
  <si>
    <t>&lt;ol&gt;
  &lt;li&gt;Entering large enterprise industrial value chain&lt;/li&gt;
  &lt;li&gt;Adjusting strategies and business model&lt;/li&gt;
  &lt;li&gt;Entering the international market by making use of large enterprise resources and channels&lt;/li&gt;
  &lt;li&gt;Cooperating with leading international enterprises&lt;/li&gt;
&lt;/ol&gt;</t>
  </si>
  <si>
    <t>洽談相關</t>
  </si>
  <si>
    <t>洽談相關__content1</t>
  </si>
  <si>
    <t>台灣雲谷雲豹育成執行單位為StarFab Accelerator（豪覓管理顧問股份有限公司）</t>
  </si>
  <si>
    <t>The CIAT Accelerator is executed by StarFab Accelerator.</t>
  </si>
  <si>
    <t>洽談相關__content2</t>
  </si>
  <si>
    <t>關於雲豹育成相關事宜，請洽StarFab創新加速器：</t>
  </si>
  <si>
    <t>Please contact us if you have any questions!</t>
  </si>
  <si>
    <t>洽談相關__聯絡人</t>
  </si>
  <si>
    <t>聯絡人</t>
  </si>
  <si>
    <t>Contact person</t>
  </si>
  <si>
    <t>洽談相關__聯絡人__content</t>
  </si>
  <si>
    <t>蔡小姐</t>
  </si>
  <si>
    <t>Ms. Anna Tsai</t>
  </si>
  <si>
    <t>洽談相關__電話</t>
  </si>
  <si>
    <t>電話</t>
  </si>
  <si>
    <t>洽談相關__電話__content</t>
  </si>
  <si>
    <t>02-27038738#13</t>
  </si>
  <si>
    <t>+886-2-27038738 ext. 13</t>
  </si>
  <si>
    <t>洽談相關__Email</t>
  </si>
  <si>
    <t>洽談相關__Email__content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</si>
</sst>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sz val="11.0"/>
      <color rgb="FF333333"/>
      <name val="Helvetica Neue"/>
    </font>
    <font>
      <sz val="11.0"/>
      <color theme="1"/>
      <name val="&quot;Microsoft JhengHei&quot;"/>
    </font>
    <font>
      <color theme="1"/>
      <name val="Arial"/>
      <scheme val="minor"/>
    </font>
    <font>
      <sz val="11.0"/>
      <color rgb="FF333333"/>
      <name val="&quot;docs-Helvetica Neue&quot;"/>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49" xfId="0" applyAlignment="1" applyFill="1" applyFont="1" applyNumberFormat="1">
      <alignment shrinkToFit="0" vertical="top" wrapText="0"/>
    </xf>
    <xf borderId="0" fillId="2" fontId="1" numFmtId="49" xfId="0" applyAlignment="1" applyFont="1" applyNumberFormat="1">
      <alignment readingOrder="0" shrinkToFit="0" vertical="top" wrapText="0"/>
    </xf>
    <xf borderId="0" fillId="0" fontId="2" numFmtId="49" xfId="0" applyAlignment="1" applyFont="1" applyNumberFormat="1">
      <alignment readingOrder="0" shrinkToFit="0" wrapText="0"/>
    </xf>
    <xf borderId="0" fillId="3" fontId="2" numFmtId="49" xfId="0" applyAlignment="1" applyFill="1" applyFont="1" applyNumberFormat="1">
      <alignment readingOrder="0" shrinkToFit="0" wrapText="0"/>
    </xf>
    <xf borderId="0" fillId="4" fontId="2" numFmtId="49" xfId="0" applyAlignment="1" applyFill="1" applyFont="1" applyNumberFormat="1">
      <alignment shrinkToFit="0" wrapText="0"/>
    </xf>
    <xf borderId="0" fillId="0" fontId="2" numFmtId="49" xfId="0" applyAlignment="1" applyFont="1" applyNumberFormat="1">
      <alignment shrinkToFit="0" wrapText="0"/>
    </xf>
    <xf borderId="0" fillId="3" fontId="3" numFmtId="49" xfId="0" applyAlignment="1" applyFont="1" applyNumberFormat="1">
      <alignment shrinkToFit="0" wrapText="1"/>
    </xf>
    <xf borderId="0" fillId="3" fontId="2" numFmtId="49" xfId="0" applyAlignment="1" applyFont="1" applyNumberFormat="1">
      <alignment shrinkToFit="0" wrapText="0"/>
    </xf>
    <xf borderId="0" fillId="0" fontId="4" numFmtId="0" xfId="0" applyAlignment="1" applyFont="1">
      <alignment shrinkToFit="0" wrapText="0"/>
    </xf>
    <xf borderId="0" fillId="2" fontId="1" numFmtId="49" xfId="0" applyAlignment="1" applyFont="1" applyNumberFormat="1">
      <alignment shrinkToFit="0" vertical="center" wrapText="0"/>
    </xf>
    <xf borderId="0" fillId="2" fontId="1" numFmtId="49" xfId="0" applyAlignment="1" applyFont="1" applyNumberFormat="1">
      <alignment readingOrder="0" shrinkToFit="0" vertical="center" wrapText="0"/>
    </xf>
    <xf borderId="0" fillId="0" fontId="2" numFmtId="49" xfId="0" applyAlignment="1" applyFont="1" applyNumberFormat="1">
      <alignment readingOrder="0" shrinkToFit="0" vertical="center" wrapText="0"/>
    </xf>
    <xf borderId="0" fillId="3" fontId="2" numFmtId="49" xfId="0" applyAlignment="1" applyFont="1" applyNumberFormat="1">
      <alignment horizontal="left" shrinkToFit="0" vertical="center" wrapText="0"/>
    </xf>
    <xf borderId="0" fillId="0" fontId="2" numFmtId="49" xfId="0" applyAlignment="1" applyFont="1" applyNumberFormat="1">
      <alignment horizontal="left" readingOrder="0" shrinkToFit="0" vertical="center" wrapText="0"/>
    </xf>
    <xf borderId="0" fillId="4" fontId="2" numFmtId="49" xfId="0" applyAlignment="1" applyFont="1" applyNumberFormat="1">
      <alignment shrinkToFit="0" vertical="center" wrapText="0"/>
    </xf>
    <xf borderId="0" fillId="0" fontId="2" numFmtId="49" xfId="0" applyAlignment="1" applyFont="1" applyNumberFormat="1">
      <alignment shrinkToFit="0" vertical="center" wrapText="0"/>
    </xf>
    <xf borderId="0" fillId="3" fontId="2" numFmtId="49" xfId="0" applyAlignment="1" applyFont="1" applyNumberFormat="1">
      <alignment horizontal="left" readingOrder="0" shrinkToFit="0" vertical="center" wrapText="0"/>
    </xf>
    <xf borderId="0" fillId="3" fontId="2" numFmtId="49" xfId="0" applyAlignment="1" applyFont="1" applyNumberFormat="1">
      <alignment horizontal="left" readingOrder="0" vertical="center"/>
    </xf>
    <xf borderId="0" fillId="3" fontId="5" numFmtId="49" xfId="0" applyAlignment="1" applyFont="1" applyNumberFormat="1">
      <alignment horizontal="left" readingOrder="0" vertical="center"/>
    </xf>
    <xf borderId="0" fillId="3" fontId="3" numFmtId="49" xfId="0" applyAlignment="1" applyFont="1" applyNumberFormat="1">
      <alignment horizontal="left" readingOrder="0" shrinkToFit="0" vertical="center" wrapText="1"/>
    </xf>
    <xf borderId="0" fillId="3" fontId="2" numFmtId="49" xfId="0" applyAlignment="1" applyFont="1" applyNumberFormat="1">
      <alignment readingOrder="0" shrinkToFit="0" vertical="center" wrapText="0"/>
    </xf>
    <xf borderId="0" fillId="3" fontId="2" numFmtId="49" xfId="0" applyAlignment="1" applyFont="1" applyNumberFormat="1">
      <alignment shrinkToFit="0" vertical="center" wrapText="0"/>
    </xf>
    <xf borderId="0" fillId="0" fontId="4" numFmtId="0" xfId="0" applyAlignment="1" applyFont="1">
      <alignment vertical="center"/>
    </xf>
    <xf borderId="0" fillId="0" fontId="4" numFmtId="0" xfId="0" applyAlignment="1" applyFont="1">
      <alignment shrinkToFit="0" vertical="center" wrapText="0"/>
    </xf>
    <xf quotePrefix="1" borderId="0" fillId="0" fontId="2" numFmtId="49" xfId="0" applyAlignment="1" applyFont="1" applyNumberForma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30.63"/>
    <col customWidth="1" min="3" max="3" width="33.25"/>
    <col customWidth="1" min="4" max="4" width="48.25"/>
    <col customWidth="1" min="5" max="5" width="47.25"/>
    <col customWidth="1" min="6" max="12" width="18.88"/>
  </cols>
  <sheetData>
    <row r="1" ht="15.75" customHeight="1">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c r="AA1" s="1"/>
    </row>
    <row r="2" ht="15.75" customHeight="1">
      <c r="A2" s="3" t="str">
        <f t="shared" ref="A2:A9" si="1">B2</f>
        <v>最新消息</v>
      </c>
      <c r="B2" s="4" t="s">
        <v>5</v>
      </c>
      <c r="C2" s="3" t="s">
        <v>6</v>
      </c>
      <c r="D2" s="5" t="str">
        <f>IFERROR(__xludf.DUMMYFUNCTION("if(ISBLANK($B2),"""",GOOGLETRANSLATE($B2, ""zh-tw"", $D$1))"),"latest news")</f>
        <v>latest news</v>
      </c>
      <c r="E2" s="5" t="str">
        <f>IFERROR(__xludf.DUMMYFUNCTION("if(ISBLANK($B2),"""",GOOGLETRANSLATE($B2, ""zh-tw"", $E$1))"),"最新ニュース")</f>
        <v>最新ニュース</v>
      </c>
      <c r="F2" s="6"/>
      <c r="G2" s="6"/>
      <c r="H2" s="6"/>
      <c r="I2" s="6"/>
      <c r="J2" s="6"/>
      <c r="K2" s="6"/>
      <c r="L2" s="6"/>
      <c r="M2" s="6"/>
      <c r="N2" s="6"/>
      <c r="O2" s="6"/>
      <c r="P2" s="6"/>
      <c r="Q2" s="6"/>
      <c r="R2" s="6"/>
      <c r="S2" s="6"/>
      <c r="T2" s="6"/>
      <c r="U2" s="6"/>
      <c r="V2" s="6"/>
      <c r="W2" s="6"/>
      <c r="X2" s="6"/>
      <c r="Y2" s="6"/>
      <c r="Z2" s="6"/>
      <c r="AA2" s="6"/>
    </row>
    <row r="3" ht="15.75" customHeight="1">
      <c r="A3" s="3" t="str">
        <f t="shared" si="1"/>
        <v>關於雲豹育成</v>
      </c>
      <c r="B3" s="4" t="s">
        <v>7</v>
      </c>
      <c r="C3" s="3" t="s">
        <v>8</v>
      </c>
      <c r="D3" s="5" t="str">
        <f>IFERROR(__xludf.DUMMYFUNCTION("if(ISBLANK($B3),"""",GOOGLETRANSLATE($B3, ""zh-tw"", $D$1))"),"About Clouded Leopard Breeding")</f>
        <v>About Clouded Leopard Breeding</v>
      </c>
      <c r="E3" s="5" t="str">
        <f>IFERROR(__xludf.DUMMYFUNCTION("if(ISBLANK($B3),"""",GOOGLETRANSLATE($B3, ""zh-tw"", $E$1))"),"ウンピョウの繁殖について")</f>
        <v>ウンピョウの繁殖について</v>
      </c>
      <c r="F3" s="6"/>
      <c r="G3" s="6"/>
      <c r="H3" s="6"/>
      <c r="I3" s="6"/>
      <c r="J3" s="6"/>
      <c r="K3" s="6"/>
      <c r="L3" s="6"/>
      <c r="M3" s="6"/>
      <c r="N3" s="6"/>
      <c r="O3" s="6"/>
      <c r="P3" s="6"/>
      <c r="Q3" s="6"/>
      <c r="R3" s="6"/>
      <c r="S3" s="6"/>
      <c r="T3" s="6"/>
      <c r="U3" s="6"/>
      <c r="V3" s="6"/>
      <c r="W3" s="6"/>
      <c r="X3" s="6"/>
      <c r="Y3" s="6"/>
      <c r="Z3" s="6"/>
      <c r="AA3" s="6"/>
    </row>
    <row r="4" ht="15.75" customHeight="1">
      <c r="A4" s="3" t="str">
        <f t="shared" si="1"/>
        <v>雲豹育成</v>
      </c>
      <c r="B4" s="4" t="s">
        <v>9</v>
      </c>
      <c r="C4" s="3" t="s">
        <v>10</v>
      </c>
      <c r="D4" s="5" t="str">
        <f>IFERROR(__xludf.DUMMYFUNCTION("if(ISBLANK($B4),"""",GOOGLETRANSLATE($B4, ""zh-tw"", $D$1))"),"Clouded Leopard Breeding")</f>
        <v>Clouded Leopard Breeding</v>
      </c>
      <c r="E4" s="5" t="str">
        <f>IFERROR(__xludf.DUMMYFUNCTION("if(ISBLANK($B4),"""",GOOGLETRANSLATE($B4, ""zh-tw"", $E$1))"),"ウンピョウの繁殖")</f>
        <v>ウンピョウの繁殖</v>
      </c>
      <c r="F4" s="6"/>
      <c r="G4" s="6"/>
      <c r="H4" s="6"/>
      <c r="I4" s="6"/>
      <c r="J4" s="6"/>
      <c r="K4" s="6"/>
      <c r="L4" s="6"/>
      <c r="M4" s="6"/>
      <c r="N4" s="6"/>
      <c r="O4" s="6"/>
      <c r="P4" s="6"/>
      <c r="Q4" s="6"/>
      <c r="R4" s="6"/>
      <c r="S4" s="6"/>
      <c r="T4" s="6"/>
      <c r="U4" s="6"/>
      <c r="V4" s="6"/>
      <c r="W4" s="6"/>
      <c r="X4" s="6"/>
      <c r="Y4" s="6"/>
      <c r="Z4" s="6"/>
      <c r="AA4" s="6"/>
    </row>
    <row r="5" ht="15.75" customHeight="1">
      <c r="A5" s="3" t="str">
        <f t="shared" si="1"/>
        <v>企業導師陣容</v>
      </c>
      <c r="B5" s="4" t="s">
        <v>11</v>
      </c>
      <c r="C5" s="3" t="s">
        <v>12</v>
      </c>
      <c r="D5" s="5" t="str">
        <f>IFERROR(__xludf.DUMMYFUNCTION("if(ISBLANK($B5),"""",GOOGLETRANSLATE($B5, ""zh-tw"", $D$1))"),"Corporate mentor lineup")</f>
        <v>Corporate mentor lineup</v>
      </c>
      <c r="E5" s="5" t="str">
        <f>IFERROR(__xludf.DUMMYFUNCTION("if(ISBLANK($B5),"""",GOOGLETRANSLATE($B5, ""zh-tw"", $E$1))"),"法人メンターラインナップ")</f>
        <v>法人メンターラインナップ</v>
      </c>
      <c r="F5" s="6"/>
      <c r="G5" s="6"/>
      <c r="H5" s="6"/>
      <c r="I5" s="6"/>
      <c r="J5" s="6"/>
      <c r="K5" s="6"/>
      <c r="L5" s="6"/>
      <c r="M5" s="6"/>
      <c r="N5" s="6"/>
      <c r="O5" s="6"/>
      <c r="P5" s="6"/>
      <c r="Q5" s="6"/>
      <c r="R5" s="6"/>
      <c r="S5" s="6"/>
      <c r="T5" s="6"/>
      <c r="U5" s="6"/>
      <c r="V5" s="6"/>
      <c r="W5" s="6"/>
      <c r="X5" s="6"/>
      <c r="Y5" s="6"/>
      <c r="Z5" s="6"/>
      <c r="AA5" s="6"/>
    </row>
    <row r="6" ht="15.75" customHeight="1">
      <c r="A6" s="3" t="str">
        <f t="shared" si="1"/>
        <v>即刻報名</v>
      </c>
      <c r="B6" s="4" t="s">
        <v>13</v>
      </c>
      <c r="C6" s="3" t="s">
        <v>14</v>
      </c>
      <c r="D6" s="5" t="str">
        <f>IFERROR(__xludf.DUMMYFUNCTION("if(ISBLANK($B6),"""",GOOGLETRANSLATE($B6, ""zh-tw"", $D$1))"),"Sign up now")</f>
        <v>Sign up now</v>
      </c>
      <c r="E6" s="5" t="str">
        <f>IFERROR(__xludf.DUMMYFUNCTION("if(ISBLANK($B6),"""",GOOGLETRANSLATE($B6, ""zh-tw"", $E$1))"),"今すぐサインアップ")</f>
        <v>今すぐサインアップ</v>
      </c>
      <c r="F6" s="6"/>
      <c r="G6" s="6"/>
      <c r="H6" s="6"/>
      <c r="I6" s="6"/>
      <c r="J6" s="6"/>
      <c r="K6" s="6"/>
      <c r="L6" s="6"/>
      <c r="M6" s="6"/>
      <c r="N6" s="6"/>
      <c r="O6" s="6"/>
      <c r="P6" s="6"/>
      <c r="Q6" s="6"/>
      <c r="R6" s="6"/>
      <c r="S6" s="6"/>
      <c r="T6" s="6"/>
      <c r="U6" s="6"/>
      <c r="V6" s="6"/>
      <c r="W6" s="6"/>
      <c r="X6" s="6"/>
      <c r="Y6" s="6"/>
      <c r="Z6" s="6"/>
      <c r="AA6" s="6"/>
    </row>
    <row r="7" ht="15.75" customHeight="1">
      <c r="A7" s="3" t="str">
        <f t="shared" si="1"/>
        <v>發掘台灣科技產業的明日之星</v>
      </c>
      <c r="B7" s="4" t="s">
        <v>15</v>
      </c>
      <c r="C7" s="3" t="s">
        <v>16</v>
      </c>
      <c r="D7" s="5" t="str">
        <f>IFERROR(__xludf.DUMMYFUNCTION("if(ISBLANK($B7),"""",GOOGLETRANSLATE($B7, ""zh-tw"", $D$1))"),"Discover the rising stars of Taiwan’s technology industry")</f>
        <v>Discover the rising stars of Taiwan’s technology industry</v>
      </c>
      <c r="E7" s="5" t="str">
        <f>IFERROR(__xludf.DUMMYFUNCTION("if(ISBLANK($B7),"""",GOOGLETRANSLATE($B7, ""zh-tw"", $E$1))"),"台湾のテクノロジー業界の新星を発見する")</f>
        <v>台湾のテクノロジー業界の新星を発見する</v>
      </c>
      <c r="F7" s="6"/>
      <c r="G7" s="6"/>
      <c r="H7" s="6"/>
      <c r="I7" s="6"/>
      <c r="J7" s="6"/>
      <c r="K7" s="6"/>
      <c r="L7" s="6"/>
      <c r="M7" s="6"/>
      <c r="N7" s="6"/>
      <c r="O7" s="6"/>
      <c r="P7" s="6"/>
      <c r="Q7" s="6"/>
      <c r="R7" s="6"/>
      <c r="S7" s="6"/>
      <c r="T7" s="6"/>
      <c r="U7" s="6"/>
      <c r="V7" s="6"/>
      <c r="W7" s="6"/>
      <c r="X7" s="6"/>
      <c r="Y7" s="6"/>
      <c r="Z7" s="6"/>
      <c r="AA7" s="6"/>
    </row>
    <row r="8" ht="15.75" customHeight="1">
      <c r="A8" s="3" t="str">
        <f t="shared" si="1"/>
        <v>協助新創企業與成熟企業</v>
      </c>
      <c r="B8" s="4" t="s">
        <v>17</v>
      </c>
      <c r="C8" s="3" t="s">
        <v>18</v>
      </c>
      <c r="D8" s="5" t="str">
        <f>IFERROR(__xludf.DUMMYFUNCTION("if(ISBLANK($B8),"""",GOOGLETRANSLATE($B8, ""zh-tw"", $D$1))"),"Assisting start-ups and established companies")</f>
        <v>Assisting start-ups and established companies</v>
      </c>
      <c r="E8" s="5" t="str">
        <f>IFERROR(__xludf.DUMMYFUNCTION("if(ISBLANK($B8),"""",GOOGLETRANSLATE($B8, ""zh-tw"", $E$1))"),"スタートアップ企業や老舗企業の支援")</f>
        <v>スタートアップ企業や老舗企業の支援</v>
      </c>
      <c r="F8" s="6"/>
      <c r="G8" s="6"/>
      <c r="H8" s="6"/>
      <c r="I8" s="6"/>
      <c r="J8" s="6"/>
      <c r="K8" s="6"/>
      <c r="L8" s="6"/>
      <c r="M8" s="6"/>
      <c r="N8" s="6"/>
      <c r="O8" s="6"/>
      <c r="P8" s="6"/>
      <c r="Q8" s="6"/>
      <c r="R8" s="6"/>
      <c r="S8" s="6"/>
      <c r="T8" s="6"/>
      <c r="U8" s="6"/>
      <c r="V8" s="6"/>
      <c r="W8" s="6"/>
      <c r="X8" s="6"/>
      <c r="Y8" s="6"/>
      <c r="Z8" s="6"/>
      <c r="AA8" s="6"/>
    </row>
    <row r="9" ht="15.75" customHeight="1">
      <c r="A9" s="3" t="str">
        <f t="shared" si="1"/>
        <v>共創加速成長</v>
      </c>
      <c r="B9" s="4" t="s">
        <v>19</v>
      </c>
      <c r="C9" s="3" t="s">
        <v>20</v>
      </c>
      <c r="D9" s="5" t="str">
        <f>IFERROR(__xludf.DUMMYFUNCTION("if(ISBLANK($B9),"""",GOOGLETRANSLATE($B9, ""zh-tw"", $D$1))"),"Co-create and accelerate growth")</f>
        <v>Co-create and accelerate growth</v>
      </c>
      <c r="E9" s="5" t="str">
        <f>IFERROR(__xludf.DUMMYFUNCTION("if(ISBLANK($B9),"""",GOOGLETRANSLATE($B9, ""zh-tw"", $E$1))"),"共創して成長を加速する")</f>
        <v>共創して成長を加速する</v>
      </c>
      <c r="F9" s="6"/>
      <c r="G9" s="6"/>
      <c r="H9" s="6"/>
      <c r="I9" s="6"/>
      <c r="J9" s="6"/>
      <c r="K9" s="6"/>
      <c r="L9" s="6"/>
      <c r="M9" s="6"/>
      <c r="N9" s="6"/>
      <c r="O9" s="6"/>
      <c r="P9" s="6"/>
      <c r="Q9" s="6"/>
      <c r="R9" s="6"/>
      <c r="S9" s="6"/>
      <c r="T9" s="6"/>
      <c r="U9" s="6"/>
      <c r="V9" s="6"/>
      <c r="W9" s="6"/>
      <c r="X9" s="6"/>
      <c r="Y9" s="6"/>
      <c r="Z9" s="6"/>
      <c r="AA9" s="6"/>
    </row>
    <row r="10" ht="15.75" customHeight="1">
      <c r="A10" s="3" t="s">
        <v>21</v>
      </c>
      <c r="B10" s="4" t="s">
        <v>22</v>
      </c>
      <c r="C10" s="3" t="s">
        <v>23</v>
      </c>
      <c r="D10" s="5" t="str">
        <f>IFERROR(__xludf.DUMMYFUNCTION("if(ISBLANK($B10),"""",GOOGLETRANSLATE($B10, ""zh-tw"", $D$1))"),"Copyright since 2013 - Taiwan Cloud Valley Clouded Leopard Breeding All Rights Reserved")</f>
        <v>Copyright since 2013 - Taiwan Cloud Valley Clouded Leopard Breeding All Rights Reserved</v>
      </c>
      <c r="E10" s="5" t="str">
        <f>IFERROR(__xludf.DUMMYFUNCTION("if(ISBLANK($B10),"""",GOOGLETRANSLATE($B10, ""zh-tw"", $E$1))"),"2013 年以降の著作権 - 台湾雲谷ウンピョウ飼育全著作権所有")</f>
        <v>2013 年以降の著作権 - 台湾雲谷ウンピョウ飼育全著作権所有</v>
      </c>
      <c r="F10" s="6"/>
      <c r="G10" s="6"/>
      <c r="H10" s="6"/>
      <c r="I10" s="6"/>
      <c r="J10" s="6"/>
      <c r="K10" s="6"/>
      <c r="L10" s="6"/>
      <c r="M10" s="6"/>
      <c r="N10" s="6"/>
      <c r="O10" s="6"/>
      <c r="P10" s="6"/>
      <c r="Q10" s="6"/>
      <c r="R10" s="6"/>
      <c r="S10" s="6"/>
      <c r="T10" s="6"/>
      <c r="U10" s="6"/>
      <c r="V10" s="6"/>
      <c r="W10" s="6"/>
      <c r="X10" s="6"/>
      <c r="Y10" s="6"/>
      <c r="Z10" s="6"/>
      <c r="AA10" s="6"/>
    </row>
    <row r="11" ht="15.75" customHeight="1">
      <c r="A11" s="3" t="str">
        <f t="shared" ref="A11:A51" si="2">B11</f>
        <v>公告</v>
      </c>
      <c r="B11" s="4" t="s">
        <v>24</v>
      </c>
      <c r="C11" s="3" t="s">
        <v>25</v>
      </c>
      <c r="D11" s="5" t="str">
        <f>IFERROR(__xludf.DUMMYFUNCTION("if(ISBLANK($B11),"""",GOOGLETRANSLATE($B11, ""zh-tw"", $D$1))"),"announcement")</f>
        <v>announcement</v>
      </c>
      <c r="E11" s="5" t="str">
        <f>IFERROR(__xludf.DUMMYFUNCTION("if(ISBLANK($B11),"""",GOOGLETRANSLATE($B11, ""zh-tw"", $E$1))"),"発表")</f>
        <v>発表</v>
      </c>
      <c r="F11" s="6"/>
      <c r="G11" s="6"/>
      <c r="H11" s="6"/>
      <c r="I11" s="6"/>
      <c r="J11" s="6"/>
      <c r="K11" s="6"/>
      <c r="L11" s="6"/>
      <c r="M11" s="6"/>
      <c r="N11" s="6"/>
      <c r="O11" s="6"/>
      <c r="P11" s="6"/>
      <c r="Q11" s="6"/>
      <c r="R11" s="6"/>
      <c r="S11" s="6"/>
      <c r="T11" s="6"/>
      <c r="U11" s="6"/>
      <c r="V11" s="6"/>
      <c r="W11" s="6"/>
      <c r="X11" s="6"/>
      <c r="Y11" s="6"/>
      <c r="Z11" s="6"/>
      <c r="AA11" s="6"/>
    </row>
    <row r="12" ht="15.75" customHeight="1">
      <c r="A12" s="3" t="str">
        <f t="shared" si="2"/>
        <v>校友新聞</v>
      </c>
      <c r="B12" s="4" t="s">
        <v>26</v>
      </c>
      <c r="C12" s="3" t="s">
        <v>6</v>
      </c>
      <c r="D12" s="5" t="str">
        <f>IFERROR(__xludf.DUMMYFUNCTION("if(ISBLANK($B12),"""",GOOGLETRANSLATE($B12, ""zh-tw"", $D$1))"),"Alumni News")</f>
        <v>Alumni News</v>
      </c>
      <c r="E12" s="5" t="str">
        <f>IFERROR(__xludf.DUMMYFUNCTION("if(ISBLANK($B12),"""",GOOGLETRANSLATE($B12, ""zh-tw"", $E$1))"),"同窓会ニュース")</f>
        <v>同窓会ニュース</v>
      </c>
      <c r="F12" s="6"/>
      <c r="G12" s="6"/>
      <c r="H12" s="6"/>
      <c r="I12" s="6"/>
      <c r="J12" s="6"/>
      <c r="K12" s="6"/>
      <c r="L12" s="6"/>
      <c r="M12" s="6"/>
      <c r="N12" s="6"/>
      <c r="O12" s="6"/>
      <c r="P12" s="6"/>
      <c r="Q12" s="6"/>
      <c r="R12" s="6"/>
      <c r="S12" s="6"/>
      <c r="T12" s="6"/>
      <c r="U12" s="6"/>
      <c r="V12" s="6"/>
      <c r="W12" s="6"/>
      <c r="X12" s="6"/>
      <c r="Y12" s="6"/>
      <c r="Z12" s="6"/>
      <c r="AA12" s="6"/>
    </row>
    <row r="13" ht="15.75" customHeight="1">
      <c r="A13" s="3" t="str">
        <f t="shared" si="2"/>
        <v>活動成果</v>
      </c>
      <c r="B13" s="4" t="s">
        <v>27</v>
      </c>
      <c r="C13" s="3" t="s">
        <v>28</v>
      </c>
      <c r="D13" s="5" t="str">
        <f>IFERROR(__xludf.DUMMYFUNCTION("if(ISBLANK($B13),"""",GOOGLETRANSLATE($B13, ""zh-tw"", $D$1))"),"Activity results")</f>
        <v>Activity results</v>
      </c>
      <c r="E13" s="5" t="str">
        <f>IFERROR(__xludf.DUMMYFUNCTION("if(ISBLANK($B13),"""",GOOGLETRANSLATE($B13, ""zh-tw"", $E$1))"),"活動実績")</f>
        <v>活動実績</v>
      </c>
      <c r="F13" s="6"/>
      <c r="G13" s="6"/>
      <c r="H13" s="6"/>
      <c r="I13" s="6"/>
      <c r="J13" s="6"/>
      <c r="K13" s="6"/>
      <c r="L13" s="6"/>
      <c r="M13" s="6"/>
      <c r="N13" s="6"/>
      <c r="O13" s="6"/>
      <c r="P13" s="6"/>
      <c r="Q13" s="6"/>
      <c r="R13" s="6"/>
      <c r="S13" s="6"/>
      <c r="T13" s="6"/>
      <c r="U13" s="6"/>
      <c r="V13" s="6"/>
      <c r="W13" s="6"/>
      <c r="X13" s="6"/>
      <c r="Y13" s="6"/>
      <c r="Z13" s="6"/>
      <c r="AA13" s="6"/>
    </row>
    <row r="14" ht="15.75" customHeight="1">
      <c r="A14" s="3" t="str">
        <f t="shared" si="2"/>
        <v>更多關於雲豹育成</v>
      </c>
      <c r="B14" s="4" t="s">
        <v>29</v>
      </c>
      <c r="C14" s="3" t="s">
        <v>30</v>
      </c>
      <c r="D14" s="5" t="str">
        <f>IFERROR(__xludf.DUMMYFUNCTION("if(ISBLANK($B14),"""",GOOGLETRANSLATE($B14, ""zh-tw"", $D$1))"),"More about Clouded Leopard Breeding")</f>
        <v>More about Clouded Leopard Breeding</v>
      </c>
      <c r="E14" s="5" t="str">
        <f>IFERROR(__xludf.DUMMYFUNCTION("if(ISBLANK($B14),"""",GOOGLETRANSLATE($B14, ""zh-tw"", $E$1))"),"ウンピョウの繁殖についてさらに詳しく")</f>
        <v>ウンピョウの繁殖についてさらに詳しく</v>
      </c>
      <c r="F14" s="6"/>
      <c r="G14" s="6"/>
      <c r="H14" s="6"/>
      <c r="I14" s="6"/>
      <c r="J14" s="6"/>
      <c r="K14" s="6"/>
      <c r="L14" s="6"/>
      <c r="M14" s="6"/>
      <c r="N14" s="6"/>
      <c r="O14" s="6"/>
      <c r="P14" s="6"/>
      <c r="Q14" s="6"/>
      <c r="R14" s="6"/>
      <c r="S14" s="6"/>
      <c r="T14" s="6"/>
      <c r="U14" s="6"/>
      <c r="V14" s="6"/>
      <c r="W14" s="6"/>
      <c r="X14" s="6"/>
      <c r="Y14" s="6"/>
      <c r="Z14" s="6"/>
      <c r="AA14" s="6"/>
    </row>
    <row r="15" ht="15.75" customHeight="1">
      <c r="A15" s="3" t="str">
        <f t="shared" si="2"/>
        <v>緣起與目標</v>
      </c>
      <c r="B15" s="4" t="s">
        <v>31</v>
      </c>
      <c r="C15" s="3" t="s">
        <v>32</v>
      </c>
      <c r="D15" s="5" t="str">
        <f>IFERROR(__xludf.DUMMYFUNCTION("if(ISBLANK($B15),"""",GOOGLETRANSLATE($B15, ""zh-tw"", $D$1))"),"Origin and purpose")</f>
        <v>Origin and purpose</v>
      </c>
      <c r="E15" s="5" t="str">
        <f>IFERROR(__xludf.DUMMYFUNCTION("if(ISBLANK($B15),"""",GOOGLETRANSLATE($B15, ""zh-tw"", $E$1))"),"起源と目的")</f>
        <v>起源と目的</v>
      </c>
      <c r="F15" s="6"/>
      <c r="G15" s="6"/>
      <c r="H15" s="6"/>
      <c r="I15" s="6"/>
      <c r="J15" s="6"/>
      <c r="K15" s="6"/>
      <c r="L15" s="6"/>
      <c r="M15" s="6"/>
      <c r="N15" s="6"/>
      <c r="O15" s="6"/>
      <c r="P15" s="6"/>
      <c r="Q15" s="6"/>
      <c r="R15" s="6"/>
      <c r="S15" s="6"/>
      <c r="T15" s="6"/>
      <c r="U15" s="6"/>
      <c r="V15" s="6"/>
      <c r="W15" s="6"/>
      <c r="X15" s="6"/>
      <c r="Y15" s="6"/>
      <c r="Z15" s="6"/>
      <c r="AA15" s="6"/>
    </row>
    <row r="16" ht="15.75" customHeight="1">
      <c r="A16" s="3" t="str">
        <f t="shared" si="2"/>
        <v>參加同意書</v>
      </c>
      <c r="B16" s="4" t="s">
        <v>33</v>
      </c>
      <c r="C16" s="3" t="s">
        <v>34</v>
      </c>
      <c r="D16" s="5" t="str">
        <f>IFERROR(__xludf.DUMMYFUNCTION("if(ISBLANK($B16),"""",GOOGLETRANSLATE($B16, ""zh-tw"", $D$1))"),"Consent to participate")</f>
        <v>Consent to participate</v>
      </c>
      <c r="E16" s="5" t="str">
        <f>IFERROR(__xludf.DUMMYFUNCTION("if(ISBLANK($B16),"""",GOOGLETRANSLATE($B16, ""zh-tw"", $E$1))"),"参加への同意")</f>
        <v>参加への同意</v>
      </c>
      <c r="F16" s="6"/>
      <c r="G16" s="6"/>
      <c r="H16" s="6"/>
      <c r="I16" s="6"/>
      <c r="J16" s="6"/>
      <c r="K16" s="6"/>
      <c r="L16" s="6"/>
      <c r="M16" s="6"/>
      <c r="N16" s="6"/>
      <c r="O16" s="6"/>
      <c r="P16" s="6"/>
      <c r="Q16" s="6"/>
      <c r="R16" s="6"/>
      <c r="S16" s="6"/>
      <c r="T16" s="6"/>
      <c r="U16" s="6"/>
      <c r="V16" s="6"/>
      <c r="W16" s="6"/>
      <c r="X16" s="6"/>
      <c r="Y16" s="6"/>
      <c r="Z16" s="6"/>
      <c r="AA16" s="6"/>
    </row>
    <row r="17" ht="15.75" customHeight="1">
      <c r="A17" s="3" t="str">
        <f t="shared" si="2"/>
        <v>過往校友一覽</v>
      </c>
      <c r="B17" s="4" t="s">
        <v>35</v>
      </c>
      <c r="C17" s="3" t="s">
        <v>36</v>
      </c>
      <c r="D17" s="5" t="str">
        <f>IFERROR(__xludf.DUMMYFUNCTION("if(ISBLANK($B17),"""",GOOGLETRANSLATE($B17, ""zh-tw"", $D$1))"),"List of past alumni")</f>
        <v>List of past alumni</v>
      </c>
      <c r="E17" s="5" t="str">
        <f>IFERROR(__xludf.DUMMYFUNCTION("if(ISBLANK($B17),"""",GOOGLETRANSLATE($B17, ""zh-tw"", $E$1))"),"過去の卒業生一覧")</f>
        <v>過去の卒業生一覧</v>
      </c>
      <c r="F17" s="6"/>
      <c r="G17" s="6"/>
      <c r="H17" s="6"/>
      <c r="I17" s="6"/>
      <c r="J17" s="6"/>
      <c r="K17" s="6"/>
      <c r="L17" s="6"/>
      <c r="M17" s="6"/>
      <c r="N17" s="6"/>
      <c r="O17" s="6"/>
      <c r="P17" s="6"/>
      <c r="Q17" s="6"/>
      <c r="R17" s="6"/>
      <c r="S17" s="6"/>
      <c r="T17" s="6"/>
      <c r="U17" s="6"/>
      <c r="V17" s="6"/>
      <c r="W17" s="6"/>
      <c r="X17" s="6"/>
      <c r="Y17" s="6"/>
      <c r="Z17" s="6"/>
      <c r="AA17" s="6"/>
    </row>
    <row r="18" ht="15.75" customHeight="1">
      <c r="A18" s="3" t="str">
        <f t="shared" si="2"/>
        <v>聯絡我們</v>
      </c>
      <c r="B18" s="3" t="s">
        <v>37</v>
      </c>
      <c r="C18" s="3" t="s">
        <v>38</v>
      </c>
      <c r="D18" s="5" t="str">
        <f>IFERROR(__xludf.DUMMYFUNCTION("if(ISBLANK($B18),"""",GOOGLETRANSLATE($B18, ""zh-tw"", $D$1))"),"Contact us")</f>
        <v>Contact us</v>
      </c>
      <c r="E18" s="5" t="str">
        <f>IFERROR(__xludf.DUMMYFUNCTION("if(ISBLANK($B18),"""",GOOGLETRANSLATE($B18, ""zh-tw"", $E$1))"),"お問い合わせ")</f>
        <v>お問い合わせ</v>
      </c>
      <c r="F18" s="6"/>
      <c r="G18" s="6"/>
      <c r="H18" s="6"/>
      <c r="I18" s="6"/>
      <c r="J18" s="6"/>
      <c r="K18" s="6"/>
      <c r="L18" s="6"/>
      <c r="M18" s="6"/>
      <c r="N18" s="6"/>
      <c r="O18" s="6"/>
      <c r="P18" s="6"/>
      <c r="Q18" s="6"/>
      <c r="R18" s="6"/>
      <c r="S18" s="6"/>
      <c r="T18" s="6"/>
      <c r="U18" s="6"/>
      <c r="V18" s="6"/>
      <c r="W18" s="6"/>
      <c r="X18" s="6"/>
      <c r="Y18" s="6"/>
      <c r="Z18" s="6"/>
      <c r="AA18" s="6"/>
    </row>
    <row r="19" ht="15.75" customHeight="1">
      <c r="A19" s="3" t="str">
        <f t="shared" si="2"/>
        <v>Facebook粉絲專頁</v>
      </c>
      <c r="B19" s="3" t="s">
        <v>39</v>
      </c>
      <c r="C19" s="3" t="s">
        <v>40</v>
      </c>
      <c r="D19" s="5" t="str">
        <f>IFERROR(__xludf.DUMMYFUNCTION("if(ISBLANK($B19),"""",GOOGLETRANSLATE($B19, ""zh-tw"", $D$1))"),"Facebook fan page")</f>
        <v>Facebook fan page</v>
      </c>
      <c r="E19" s="5" t="str">
        <f>IFERROR(__xludf.DUMMYFUNCTION("if(ISBLANK($B19),"""",GOOGLETRANSLATE($B19, ""zh-tw"", $E$1))"),"Facebookのファンページ")</f>
        <v>Facebookのファンページ</v>
      </c>
      <c r="F19" s="6"/>
      <c r="G19" s="6"/>
      <c r="H19" s="6"/>
      <c r="I19" s="6"/>
      <c r="J19" s="6"/>
      <c r="K19" s="6"/>
      <c r="L19" s="6"/>
      <c r="M19" s="6"/>
      <c r="N19" s="6"/>
      <c r="O19" s="6"/>
      <c r="P19" s="6"/>
      <c r="Q19" s="6"/>
      <c r="R19" s="6"/>
      <c r="S19" s="6"/>
      <c r="T19" s="6"/>
      <c r="U19" s="6"/>
      <c r="V19" s="6"/>
      <c r="W19" s="6"/>
      <c r="X19" s="6"/>
      <c r="Y19" s="6"/>
      <c r="Z19" s="6"/>
      <c r="AA19" s="6"/>
    </row>
    <row r="20" ht="15.75" customHeight="1">
      <c r="A20" s="3" t="str">
        <f t="shared" si="2"/>
        <v>創育機構推薦書</v>
      </c>
      <c r="B20" s="4" t="s">
        <v>41</v>
      </c>
      <c r="C20" s="3" t="s">
        <v>42</v>
      </c>
      <c r="D20" s="5" t="str">
        <f>IFERROR(__xludf.DUMMYFUNCTION("if(ISBLANK($B20),"""",GOOGLETRANSLATE($B20, ""zh-tw"", $D$1))"),"Recommendation letter for creative institutions")</f>
        <v>Recommendation letter for creative institutions</v>
      </c>
      <c r="E20" s="5" t="str">
        <f>IFERROR(__xludf.DUMMYFUNCTION("if(ISBLANK($B20),"""",GOOGLETRANSLATE($B20, ""zh-tw"", $E$1))"),"クリエイティブ機関への推薦状")</f>
        <v>クリエイティブ機関への推薦状</v>
      </c>
      <c r="F20" s="6"/>
      <c r="G20" s="6"/>
      <c r="H20" s="6"/>
      <c r="I20" s="6"/>
      <c r="J20" s="6"/>
      <c r="K20" s="6"/>
      <c r="L20" s="6"/>
      <c r="M20" s="6"/>
      <c r="N20" s="6"/>
      <c r="O20" s="6"/>
      <c r="P20" s="6"/>
      <c r="Q20" s="6"/>
      <c r="R20" s="6"/>
      <c r="S20" s="6"/>
      <c r="T20" s="6"/>
      <c r="U20" s="6"/>
      <c r="V20" s="6"/>
      <c r="W20" s="6"/>
      <c r="X20" s="6"/>
      <c r="Y20" s="6"/>
      <c r="Z20" s="6"/>
      <c r="AA20" s="6"/>
    </row>
    <row r="21" ht="15.75" customHeight="1">
      <c r="A21" s="3" t="str">
        <f t="shared" si="2"/>
        <v>相關事宜聯絡人</v>
      </c>
      <c r="B21" s="4" t="s">
        <v>43</v>
      </c>
      <c r="C21" s="3" t="s">
        <v>44</v>
      </c>
      <c r="D21" s="5" t="str">
        <f>IFERROR(__xludf.DUMMYFUNCTION("if(ISBLANK($B21),"""",GOOGLETRANSLATE($B21, ""zh-tw"", $D$1))"),"Contact person for related matters")</f>
        <v>Contact person for related matters</v>
      </c>
      <c r="E21" s="5" t="str">
        <f>IFERROR(__xludf.DUMMYFUNCTION("if(ISBLANK($B21),"""",GOOGLETRANSLATE($B21, ""zh-tw"", $E$1))"),"関連事項の連絡先")</f>
        <v>関連事項の連絡先</v>
      </c>
      <c r="F21" s="6"/>
      <c r="G21" s="6"/>
      <c r="H21" s="6"/>
      <c r="I21" s="6"/>
      <c r="J21" s="6"/>
      <c r="K21" s="6"/>
      <c r="L21" s="6"/>
      <c r="M21" s="6"/>
      <c r="N21" s="6"/>
      <c r="O21" s="6"/>
      <c r="P21" s="6"/>
      <c r="Q21" s="6"/>
      <c r="R21" s="6"/>
      <c r="S21" s="6"/>
      <c r="T21" s="6"/>
      <c r="U21" s="6"/>
      <c r="V21" s="6"/>
      <c r="W21" s="6"/>
      <c r="X21" s="6"/>
      <c r="Y21" s="6"/>
      <c r="Z21" s="6"/>
      <c r="AA21" s="6"/>
    </row>
    <row r="22" ht="15.75" customHeight="1">
      <c r="A22" s="3" t="str">
        <f t="shared" si="2"/>
        <v>活動說明</v>
      </c>
      <c r="B22" s="7" t="s">
        <v>45</v>
      </c>
      <c r="C22" s="7" t="s">
        <v>46</v>
      </c>
      <c r="D22" s="5" t="str">
        <f>IFERROR(__xludf.DUMMYFUNCTION("if(ISBLANK($B22),"""",GOOGLETRANSLATE($B22, ""zh-tw"", $D$1))"),"Activity description")</f>
        <v>Activity description</v>
      </c>
      <c r="E22" s="5" t="str">
        <f>IFERROR(__xludf.DUMMYFUNCTION("if(ISBLANK($B22),"""",GOOGLETRANSLATE($B22, ""zh-tw"", $E$1))"),"活動の説明")</f>
        <v>活動の説明</v>
      </c>
      <c r="F22" s="6"/>
      <c r="G22" s="6"/>
      <c r="H22" s="6"/>
      <c r="I22" s="6"/>
      <c r="J22" s="6"/>
      <c r="K22" s="6"/>
      <c r="L22" s="6"/>
      <c r="M22" s="6"/>
      <c r="N22" s="6"/>
      <c r="O22" s="6"/>
      <c r="P22" s="6"/>
      <c r="Q22" s="6"/>
      <c r="R22" s="6"/>
      <c r="S22" s="6"/>
      <c r="T22" s="6"/>
      <c r="U22" s="6"/>
      <c r="V22" s="6"/>
      <c r="W22" s="6"/>
      <c r="X22" s="6"/>
      <c r="Y22" s="6"/>
      <c r="Z22" s="6"/>
      <c r="AA22" s="6"/>
    </row>
    <row r="23" ht="15.75" customHeight="1">
      <c r="A23" s="3" t="str">
        <f t="shared" si="2"/>
        <v>參賽資格</v>
      </c>
      <c r="B23" s="7" t="s">
        <v>47</v>
      </c>
      <c r="C23" s="7" t="s">
        <v>48</v>
      </c>
      <c r="D23" s="5" t="str">
        <f>IFERROR(__xludf.DUMMYFUNCTION("if(ISBLANK($B23),"""",GOOGLETRANSLATE($B23, ""zh-tw"", $D$1))"),"Eligibility")</f>
        <v>Eligibility</v>
      </c>
      <c r="E23" s="5" t="str">
        <f>IFERROR(__xludf.DUMMYFUNCTION("if(ISBLANK($B23),"""",GOOGLETRANSLATE($B23, ""zh-tw"", $E$1))"),"資格")</f>
        <v>資格</v>
      </c>
      <c r="F23" s="6"/>
      <c r="G23" s="6"/>
      <c r="H23" s="6"/>
      <c r="I23" s="6"/>
      <c r="J23" s="6"/>
      <c r="K23" s="6"/>
      <c r="L23" s="6"/>
      <c r="M23" s="6"/>
      <c r="N23" s="6"/>
      <c r="O23" s="6"/>
      <c r="P23" s="6"/>
      <c r="Q23" s="6"/>
      <c r="R23" s="6"/>
      <c r="S23" s="6"/>
      <c r="T23" s="6"/>
      <c r="U23" s="6"/>
      <c r="V23" s="6"/>
      <c r="W23" s="6"/>
      <c r="X23" s="6"/>
      <c r="Y23" s="6"/>
      <c r="Z23" s="6"/>
      <c r="AA23" s="6"/>
    </row>
    <row r="24" ht="15.75" customHeight="1">
      <c r="A24" s="3" t="str">
        <f t="shared" si="2"/>
        <v>專屬輔導</v>
      </c>
      <c r="B24" s="7" t="s">
        <v>49</v>
      </c>
      <c r="C24" s="7" t="s">
        <v>50</v>
      </c>
      <c r="D24" s="5" t="str">
        <f>IFERROR(__xludf.DUMMYFUNCTION("if(ISBLANK($B24),"""",GOOGLETRANSLATE($B24, ""zh-tw"", $D$1))"),"Exclusive coaching")</f>
        <v>Exclusive coaching</v>
      </c>
      <c r="E24" s="5" t="str">
        <f>IFERROR(__xludf.DUMMYFUNCTION("if(ISBLANK($B24),"""",GOOGLETRANSLATE($B24, ""zh-tw"", $E$1))"),"独占的なコーチング")</f>
        <v>独占的なコーチング</v>
      </c>
      <c r="F24" s="6"/>
      <c r="G24" s="6"/>
      <c r="H24" s="6"/>
      <c r="I24" s="6"/>
      <c r="J24" s="6"/>
      <c r="K24" s="6"/>
      <c r="L24" s="6"/>
      <c r="M24" s="6"/>
      <c r="N24" s="6"/>
      <c r="O24" s="6"/>
      <c r="P24" s="6"/>
      <c r="Q24" s="6"/>
      <c r="R24" s="6"/>
      <c r="S24" s="6"/>
      <c r="T24" s="6"/>
      <c r="U24" s="6"/>
      <c r="V24" s="6"/>
      <c r="W24" s="6"/>
      <c r="X24" s="6"/>
      <c r="Y24" s="6"/>
      <c r="Z24" s="6"/>
      <c r="AA24" s="6"/>
    </row>
    <row r="25" ht="15.75" customHeight="1">
      <c r="A25" s="3" t="str">
        <f t="shared" si="2"/>
        <v>活動流程</v>
      </c>
      <c r="B25" s="7" t="s">
        <v>51</v>
      </c>
      <c r="C25" s="7" t="s">
        <v>52</v>
      </c>
      <c r="D25" s="5" t="str">
        <f>IFERROR(__xludf.DUMMYFUNCTION("if(ISBLANK($B25),"""",GOOGLETRANSLATE($B25, ""zh-tw"", $D$1))"),"Activity process")</f>
        <v>Activity process</v>
      </c>
      <c r="E25" s="5" t="str">
        <f>IFERROR(__xludf.DUMMYFUNCTION("if(ISBLANK($B25),"""",GOOGLETRANSLATE($B25, ""zh-tw"", $E$1))"),"活動プロセス")</f>
        <v>活動プロセス</v>
      </c>
      <c r="F25" s="6"/>
      <c r="G25" s="6"/>
      <c r="H25" s="6"/>
      <c r="I25" s="6"/>
      <c r="J25" s="6"/>
      <c r="K25" s="6"/>
      <c r="L25" s="6"/>
      <c r="M25" s="6"/>
      <c r="N25" s="6"/>
      <c r="O25" s="6"/>
      <c r="P25" s="6"/>
      <c r="Q25" s="6"/>
      <c r="R25" s="6"/>
      <c r="S25" s="6"/>
      <c r="T25" s="6"/>
      <c r="U25" s="6"/>
      <c r="V25" s="6"/>
      <c r="W25" s="6"/>
      <c r="X25" s="6"/>
      <c r="Y25" s="6"/>
      <c r="Z25" s="6"/>
      <c r="AA25" s="6"/>
    </row>
    <row r="26" ht="15.75" customHeight="1">
      <c r="A26" s="3" t="str">
        <f t="shared" si="2"/>
        <v>報名入口</v>
      </c>
      <c r="B26" s="7" t="s">
        <v>53</v>
      </c>
      <c r="C26" s="7" t="s">
        <v>14</v>
      </c>
      <c r="D26" s="5" t="str">
        <f>IFERROR(__xludf.DUMMYFUNCTION("if(ISBLANK($B26),"""",GOOGLETRANSLATE($B26, ""zh-tw"", $D$1))"),"Registration entrance")</f>
        <v>Registration entrance</v>
      </c>
      <c r="E26" s="5" t="str">
        <f>IFERROR(__xludf.DUMMYFUNCTION("if(ISBLANK($B26),"""",GOOGLETRANSLATE($B26, ""zh-tw"", $E$1))"),"登録入口")</f>
        <v>登録入口</v>
      </c>
      <c r="F26" s="6"/>
      <c r="G26" s="6"/>
      <c r="H26" s="6"/>
      <c r="I26" s="6"/>
      <c r="J26" s="6"/>
      <c r="K26" s="6"/>
      <c r="L26" s="6"/>
      <c r="M26" s="6"/>
      <c r="N26" s="6"/>
      <c r="O26" s="6"/>
      <c r="P26" s="6"/>
      <c r="Q26" s="6"/>
      <c r="R26" s="6"/>
      <c r="S26" s="6"/>
      <c r="T26" s="6"/>
      <c r="U26" s="6"/>
      <c r="V26" s="6"/>
      <c r="W26" s="6"/>
      <c r="X26" s="6"/>
      <c r="Y26" s="6"/>
      <c r="Z26" s="6"/>
      <c r="AA26" s="6"/>
    </row>
    <row r="27" ht="15.75" customHeight="1">
      <c r="A27" s="3" t="str">
        <f t="shared" si="2"/>
        <v>可提供資源</v>
      </c>
      <c r="B27" s="8" t="s">
        <v>54</v>
      </c>
      <c r="C27" s="6" t="s">
        <v>55</v>
      </c>
      <c r="D27" s="5" t="str">
        <f>IFERROR(__xludf.DUMMYFUNCTION("if(ISBLANK($B27),"""",GOOGLETRANSLATE($B27, ""zh-tw"", $D$1))"),"Resources available")</f>
        <v>Resources available</v>
      </c>
      <c r="E27" s="5" t="str">
        <f>IFERROR(__xludf.DUMMYFUNCTION("if(ISBLANK($B27),"""",GOOGLETRANSLATE($B27, ""zh-tw"", $E$1))"),"利用可能なリソース")</f>
        <v>利用可能なリソース</v>
      </c>
      <c r="F27" s="6"/>
      <c r="G27" s="6"/>
      <c r="H27" s="6"/>
      <c r="I27" s="6"/>
      <c r="J27" s="6"/>
      <c r="K27" s="6"/>
      <c r="L27" s="6"/>
      <c r="M27" s="6"/>
      <c r="N27" s="6"/>
      <c r="O27" s="6"/>
      <c r="P27" s="6"/>
      <c r="Q27" s="6"/>
      <c r="R27" s="6"/>
      <c r="S27" s="6"/>
      <c r="T27" s="6"/>
      <c r="U27" s="6"/>
      <c r="V27" s="6"/>
      <c r="W27" s="6"/>
      <c r="X27" s="6"/>
      <c r="Y27" s="6"/>
      <c r="Z27" s="6"/>
      <c r="AA27" s="6"/>
    </row>
    <row r="28" ht="15.75" customHeight="1">
      <c r="A28" s="3" t="str">
        <f t="shared" si="2"/>
        <v>過往輔導之雲豹團隊</v>
      </c>
      <c r="B28" s="8" t="s">
        <v>56</v>
      </c>
      <c r="C28" s="6" t="s">
        <v>36</v>
      </c>
      <c r="D28" s="5" t="str">
        <f>IFERROR(__xludf.DUMMYFUNCTION("if(ISBLANK($B28),"""",GOOGLETRANSLATE($B28, ""zh-tw"", $D$1))"),"Clouded Leopard Team with Past Counseling")</f>
        <v>Clouded Leopard Team with Past Counseling</v>
      </c>
      <c r="E28" s="5" t="str">
        <f>IFERROR(__xludf.DUMMYFUNCTION("if(ISBLANK($B28),"""",GOOGLETRANSLATE($B28, ""zh-tw"", $E$1))"),"Clouded Leopard チームと過去のカウンセリング")</f>
        <v>Clouded Leopard チームと過去のカウンセリング</v>
      </c>
      <c r="F28" s="6"/>
      <c r="G28" s="6"/>
      <c r="H28" s="6"/>
      <c r="I28" s="6"/>
      <c r="J28" s="6"/>
      <c r="K28" s="6"/>
      <c r="L28" s="6"/>
      <c r="M28" s="6"/>
      <c r="N28" s="6"/>
      <c r="O28" s="6"/>
      <c r="P28" s="6"/>
      <c r="Q28" s="6"/>
      <c r="R28" s="6"/>
      <c r="S28" s="6"/>
      <c r="T28" s="6"/>
      <c r="U28" s="6"/>
      <c r="V28" s="6"/>
      <c r="W28" s="6"/>
      <c r="X28" s="6"/>
      <c r="Y28" s="6"/>
      <c r="Z28" s="6"/>
      <c r="AA28" s="6"/>
    </row>
    <row r="29" ht="15.75" customHeight="1">
      <c r="A29" s="3" t="str">
        <f t="shared" si="2"/>
        <v>第xx屆</v>
      </c>
      <c r="B29" s="8" t="s">
        <v>57</v>
      </c>
      <c r="C29" s="6" t="s">
        <v>58</v>
      </c>
      <c r="D29" s="5" t="str">
        <f>IFERROR(__xludf.DUMMYFUNCTION("if(ISBLANK($B29),"""",GOOGLETRANSLATE($B29, ""zh-tw"", $D$1))"),"The xx session")</f>
        <v>The xx session</v>
      </c>
      <c r="E29" s="5" t="str">
        <f>IFERROR(__xludf.DUMMYFUNCTION("if(ISBLANK($B29),"""",GOOGLETRANSLATE($B29, ""zh-tw"", $E$1))"),"XXセッション")</f>
        <v>XXセッション</v>
      </c>
      <c r="F29" s="6"/>
      <c r="G29" s="6"/>
      <c r="H29" s="6"/>
      <c r="I29" s="6"/>
      <c r="J29" s="6"/>
      <c r="K29" s="6"/>
      <c r="L29" s="6"/>
      <c r="M29" s="6"/>
      <c r="N29" s="6"/>
      <c r="O29" s="6"/>
      <c r="P29" s="6"/>
      <c r="Q29" s="6"/>
      <c r="R29" s="6"/>
      <c r="S29" s="6"/>
      <c r="T29" s="6"/>
      <c r="U29" s="6"/>
      <c r="V29" s="6"/>
      <c r="W29" s="6"/>
      <c r="X29" s="6"/>
      <c r="Y29" s="6"/>
      <c r="Z29" s="6"/>
      <c r="AA29" s="6"/>
    </row>
    <row r="30" ht="15.75" customHeight="1">
      <c r="A30" s="3" t="str">
        <f t="shared" si="2"/>
        <v>企業導師</v>
      </c>
      <c r="B30" s="8" t="s">
        <v>59</v>
      </c>
      <c r="C30" s="6" t="s">
        <v>12</v>
      </c>
      <c r="D30" s="5" t="str">
        <f>IFERROR(__xludf.DUMMYFUNCTION("if(ISBLANK($B30),"""",GOOGLETRANSLATE($B30, ""zh-tw"", $D$1))"),"Business Mentor")</f>
        <v>Business Mentor</v>
      </c>
      <c r="E30" s="5" t="str">
        <f>IFERROR(__xludf.DUMMYFUNCTION("if(ISBLANK($B30),"""",GOOGLETRANSLATE($B30, ""zh-tw"", $E$1))"),"ビジネスメンター")</f>
        <v>ビジネスメンター</v>
      </c>
      <c r="F30" s="6"/>
      <c r="G30" s="6"/>
      <c r="H30" s="6"/>
      <c r="I30" s="6"/>
      <c r="J30" s="6"/>
      <c r="K30" s="6"/>
      <c r="L30" s="6"/>
      <c r="M30" s="6"/>
      <c r="N30" s="6"/>
      <c r="O30" s="6"/>
      <c r="P30" s="6"/>
      <c r="Q30" s="6"/>
      <c r="R30" s="6"/>
      <c r="S30" s="6"/>
      <c r="T30" s="6"/>
      <c r="U30" s="6"/>
      <c r="V30" s="6"/>
      <c r="W30" s="6"/>
      <c r="X30" s="6"/>
      <c r="Y30" s="6"/>
      <c r="Z30" s="6"/>
      <c r="AA30" s="6"/>
    </row>
    <row r="31" ht="15.75" customHeight="1">
      <c r="A31" s="3" t="str">
        <f t="shared" si="2"/>
        <v>若您有任何問題，歡迎您填寫表單與我們聯絡。</v>
      </c>
      <c r="B31" s="8" t="s">
        <v>60</v>
      </c>
      <c r="C31" s="6" t="s">
        <v>61</v>
      </c>
      <c r="D31" s="5" t="str">
        <f>IFERROR(__xludf.DUMMYFUNCTION("if(ISBLANK($B31),"""",GOOGLETRANSLATE($B31, ""zh-tw"", $D$1))"),"If you have any questions, you are welcome to fill out the form to contact us.")</f>
        <v>If you have any questions, you are welcome to fill out the form to contact us.</v>
      </c>
      <c r="E31" s="5" t="str">
        <f>IFERROR(__xludf.DUMMYFUNCTION("if(ISBLANK($B31),"""",GOOGLETRANSLATE($B31, ""zh-tw"", $E$1))"),"ご質問がございましたら、フォームにご記入の上、お問い合わせください。")</f>
        <v>ご質問がございましたら、フォームにご記入の上、お問い合わせください。</v>
      </c>
      <c r="F31" s="6"/>
      <c r="G31" s="6"/>
      <c r="H31" s="6"/>
      <c r="I31" s="6"/>
      <c r="J31" s="6"/>
      <c r="K31" s="6"/>
      <c r="L31" s="6"/>
      <c r="M31" s="6"/>
      <c r="N31" s="6"/>
      <c r="O31" s="6"/>
      <c r="P31" s="6"/>
      <c r="Q31" s="6"/>
      <c r="R31" s="6"/>
      <c r="S31" s="6"/>
      <c r="T31" s="6"/>
      <c r="U31" s="6"/>
      <c r="V31" s="6"/>
      <c r="W31" s="6"/>
      <c r="X31" s="6"/>
      <c r="Y31" s="6"/>
      <c r="Z31" s="6"/>
      <c r="AA31" s="6"/>
    </row>
    <row r="32" ht="15.75" customHeight="1">
      <c r="A32" s="3" t="str">
        <f t="shared" si="2"/>
        <v>姓名</v>
      </c>
      <c r="B32" s="4" t="s">
        <v>62</v>
      </c>
      <c r="C32" s="6" t="s">
        <v>63</v>
      </c>
      <c r="D32" s="5" t="str">
        <f>IFERROR(__xludf.DUMMYFUNCTION("if(ISBLANK($B32),"""",GOOGLETRANSLATE($B32, ""zh-tw"", $D$1))"),"Name")</f>
        <v>Name</v>
      </c>
      <c r="E32" s="5" t="str">
        <f>IFERROR(__xludf.DUMMYFUNCTION("if(ISBLANK($B32),"""",GOOGLETRANSLATE($B32, ""zh-tw"", $E$1))"),"名前")</f>
        <v>名前</v>
      </c>
      <c r="F32" s="6"/>
      <c r="G32" s="6"/>
      <c r="H32" s="6"/>
      <c r="I32" s="6"/>
      <c r="J32" s="6"/>
      <c r="K32" s="6"/>
      <c r="L32" s="6"/>
      <c r="M32" s="6"/>
      <c r="N32" s="6"/>
      <c r="O32" s="6"/>
      <c r="P32" s="6"/>
      <c r="Q32" s="6"/>
      <c r="R32" s="6"/>
      <c r="S32" s="6"/>
      <c r="T32" s="6"/>
      <c r="U32" s="6"/>
      <c r="V32" s="6"/>
      <c r="W32" s="6"/>
      <c r="X32" s="6"/>
      <c r="Y32" s="6"/>
      <c r="Z32" s="6"/>
      <c r="AA32" s="6"/>
    </row>
    <row r="33" ht="15.75" customHeight="1">
      <c r="A33" s="3" t="str">
        <f t="shared" si="2"/>
        <v>請輸入您的姓名</v>
      </c>
      <c r="B33" s="4" t="s">
        <v>64</v>
      </c>
      <c r="C33" s="3" t="s">
        <v>65</v>
      </c>
      <c r="D33" s="5" t="str">
        <f>IFERROR(__xludf.DUMMYFUNCTION("if(ISBLANK($B33),"""",GOOGLETRANSLATE($B33, ""zh-tw"", $D$1))"),"Please enter your name")</f>
        <v>Please enter your name</v>
      </c>
      <c r="E33" s="5" t="str">
        <f>IFERROR(__xludf.DUMMYFUNCTION("if(ISBLANK($B33),"""",GOOGLETRANSLATE($B33, ""zh-tw"", $E$1))"),"あなたの名前を入力してください")</f>
        <v>あなたの名前を入力してください</v>
      </c>
      <c r="F33" s="6"/>
      <c r="G33" s="6"/>
      <c r="H33" s="6"/>
      <c r="I33" s="6"/>
      <c r="J33" s="6"/>
      <c r="K33" s="6"/>
      <c r="L33" s="6"/>
      <c r="M33" s="6"/>
      <c r="N33" s="6"/>
      <c r="O33" s="6"/>
      <c r="P33" s="6"/>
      <c r="Q33" s="6"/>
      <c r="R33" s="6"/>
      <c r="S33" s="6"/>
      <c r="T33" s="6"/>
      <c r="U33" s="6"/>
      <c r="V33" s="6"/>
      <c r="W33" s="6"/>
      <c r="X33" s="6"/>
      <c r="Y33" s="6"/>
      <c r="Z33" s="6"/>
      <c r="AA33" s="6"/>
    </row>
    <row r="34" ht="15.75" customHeight="1">
      <c r="A34" s="3" t="str">
        <f t="shared" si="2"/>
        <v>聯絡電話</v>
      </c>
      <c r="B34" s="4" t="s">
        <v>66</v>
      </c>
      <c r="C34" s="6" t="s">
        <v>67</v>
      </c>
      <c r="D34" s="5" t="str">
        <f>IFERROR(__xludf.DUMMYFUNCTION("if(ISBLANK($B34),"""",GOOGLETRANSLATE($B34, ""zh-tw"", $D$1))"),"Contact number")</f>
        <v>Contact number</v>
      </c>
      <c r="E34" s="5" t="str">
        <f>IFERROR(__xludf.DUMMYFUNCTION("if(ISBLANK($B34),"""",GOOGLETRANSLATE($B34, ""zh-tw"", $E$1))"),"連絡先番号")</f>
        <v>連絡先番号</v>
      </c>
      <c r="F34" s="6"/>
      <c r="G34" s="6"/>
      <c r="H34" s="6"/>
      <c r="I34" s="6"/>
      <c r="J34" s="6"/>
      <c r="K34" s="6"/>
      <c r="L34" s="6"/>
      <c r="M34" s="6"/>
      <c r="N34" s="6"/>
      <c r="O34" s="6"/>
      <c r="P34" s="6"/>
      <c r="Q34" s="6"/>
      <c r="R34" s="6"/>
      <c r="S34" s="6"/>
      <c r="T34" s="6"/>
      <c r="U34" s="6"/>
      <c r="V34" s="6"/>
      <c r="W34" s="6"/>
      <c r="X34" s="6"/>
      <c r="Y34" s="6"/>
      <c r="Z34" s="6"/>
      <c r="AA34" s="6"/>
    </row>
    <row r="35" ht="15.75" customHeight="1">
      <c r="A35" s="3" t="str">
        <f t="shared" si="2"/>
        <v>請輸入聯絡電話</v>
      </c>
      <c r="B35" s="4" t="s">
        <v>68</v>
      </c>
      <c r="C35" s="3" t="s">
        <v>69</v>
      </c>
      <c r="D35" s="5" t="str">
        <f>IFERROR(__xludf.DUMMYFUNCTION("if(ISBLANK($B35),"""",GOOGLETRANSLATE($B35, ""zh-tw"", $D$1))"),"Please enter contact number")</f>
        <v>Please enter contact number</v>
      </c>
      <c r="E35" s="5" t="str">
        <f>IFERROR(__xludf.DUMMYFUNCTION("if(ISBLANK($B35),"""",GOOGLETRANSLATE($B35, ""zh-tw"", $E$1))"),"連絡先番号を入力してください")</f>
        <v>連絡先番号を入力してください</v>
      </c>
      <c r="F35" s="6"/>
      <c r="G35" s="6"/>
      <c r="H35" s="6"/>
      <c r="I35" s="6"/>
      <c r="J35" s="6"/>
      <c r="K35" s="6"/>
      <c r="L35" s="6"/>
      <c r="M35" s="6"/>
      <c r="N35" s="6"/>
      <c r="O35" s="6"/>
      <c r="P35" s="6"/>
      <c r="Q35" s="6"/>
      <c r="R35" s="6"/>
      <c r="S35" s="6"/>
      <c r="T35" s="6"/>
      <c r="U35" s="6"/>
      <c r="V35" s="6"/>
      <c r="W35" s="6"/>
      <c r="X35" s="6"/>
      <c r="Y35" s="6"/>
      <c r="Z35" s="6"/>
      <c r="AA35" s="6"/>
    </row>
    <row r="36" ht="15.75" customHeight="1">
      <c r="A36" s="3" t="str">
        <f t="shared" si="2"/>
        <v>電子郵件</v>
      </c>
      <c r="B36" s="4" t="s">
        <v>70</v>
      </c>
      <c r="C36" s="6" t="s">
        <v>71</v>
      </c>
      <c r="D36" s="5" t="str">
        <f>IFERROR(__xludf.DUMMYFUNCTION("if(ISBLANK($B36),"""",GOOGLETRANSLATE($B36, ""zh-tw"", $D$1))"),"e-mail")</f>
        <v>e-mail</v>
      </c>
      <c r="E36" s="5" t="str">
        <f>IFERROR(__xludf.DUMMYFUNCTION("if(ISBLANK($B36),"""",GOOGLETRANSLATE($B36, ""zh-tw"", $E$1))"),"電子メール")</f>
        <v>電子メール</v>
      </c>
      <c r="F36" s="6"/>
      <c r="G36" s="6"/>
      <c r="H36" s="6"/>
      <c r="I36" s="6"/>
      <c r="J36" s="6"/>
      <c r="K36" s="6"/>
      <c r="L36" s="6"/>
      <c r="M36" s="6"/>
      <c r="N36" s="6"/>
      <c r="O36" s="6"/>
      <c r="P36" s="6"/>
      <c r="Q36" s="6"/>
      <c r="R36" s="6"/>
      <c r="S36" s="6"/>
      <c r="T36" s="6"/>
      <c r="U36" s="6"/>
      <c r="V36" s="6"/>
      <c r="W36" s="6"/>
      <c r="X36" s="6"/>
      <c r="Y36" s="6"/>
      <c r="Z36" s="6"/>
      <c r="AA36" s="6"/>
    </row>
    <row r="37" ht="15.75" customHeight="1">
      <c r="A37" s="3" t="str">
        <f t="shared" si="2"/>
        <v>請輸入電子郵件</v>
      </c>
      <c r="B37" s="4" t="s">
        <v>72</v>
      </c>
      <c r="C37" s="3" t="s">
        <v>73</v>
      </c>
      <c r="D37" s="5" t="str">
        <f>IFERROR(__xludf.DUMMYFUNCTION("if(ISBLANK($B37),"""",GOOGLETRANSLATE($B37, ""zh-tw"", $D$1))"),"Please enter email")</f>
        <v>Please enter email</v>
      </c>
      <c r="E37" s="5" t="str">
        <f>IFERROR(__xludf.DUMMYFUNCTION("if(ISBLANK($B37),"""",GOOGLETRANSLATE($B37, ""zh-tw"", $E$1))"),"メールアドレスを入力してください")</f>
        <v>メールアドレスを入力してください</v>
      </c>
      <c r="F37" s="6"/>
      <c r="G37" s="6"/>
      <c r="H37" s="6"/>
      <c r="I37" s="6"/>
      <c r="J37" s="6"/>
      <c r="K37" s="6"/>
      <c r="L37" s="6"/>
      <c r="M37" s="6"/>
      <c r="N37" s="6"/>
      <c r="O37" s="6"/>
      <c r="P37" s="6"/>
      <c r="Q37" s="6"/>
      <c r="R37" s="6"/>
      <c r="S37" s="6"/>
      <c r="T37" s="6"/>
      <c r="U37" s="6"/>
      <c r="V37" s="6"/>
      <c r="W37" s="6"/>
      <c r="X37" s="6"/>
      <c r="Y37" s="6"/>
      <c r="Z37" s="6"/>
      <c r="AA37" s="6"/>
    </row>
    <row r="38" ht="15.75" customHeight="1">
      <c r="A38" s="3" t="str">
        <f t="shared" si="2"/>
        <v>生理性別</v>
      </c>
      <c r="B38" s="4" t="s">
        <v>74</v>
      </c>
      <c r="C38" s="6" t="s">
        <v>75</v>
      </c>
      <c r="D38" s="5" t="str">
        <f>IFERROR(__xludf.DUMMYFUNCTION("if(ISBLANK($B38),"""",GOOGLETRANSLATE($B38, ""zh-tw"", $D$1))"),"biological sex")</f>
        <v>biological sex</v>
      </c>
      <c r="E38" s="5" t="str">
        <f>IFERROR(__xludf.DUMMYFUNCTION("if(ISBLANK($B38),"""",GOOGLETRANSLATE($B38, ""zh-tw"", $E$1))"),"生物学的性別")</f>
        <v>生物学的性別</v>
      </c>
      <c r="F38" s="6"/>
      <c r="G38" s="6"/>
      <c r="H38" s="6"/>
      <c r="I38" s="6"/>
      <c r="J38" s="6"/>
      <c r="K38" s="6"/>
      <c r="L38" s="6"/>
      <c r="M38" s="6"/>
      <c r="N38" s="6"/>
      <c r="O38" s="6"/>
      <c r="P38" s="6"/>
      <c r="Q38" s="6"/>
      <c r="R38" s="6"/>
      <c r="S38" s="6"/>
      <c r="T38" s="6"/>
      <c r="U38" s="6"/>
      <c r="V38" s="6"/>
      <c r="W38" s="6"/>
      <c r="X38" s="6"/>
      <c r="Y38" s="6"/>
      <c r="Z38" s="6"/>
      <c r="AA38" s="6"/>
    </row>
    <row r="39" ht="15.75" customHeight="1">
      <c r="A39" s="3" t="str">
        <f t="shared" si="2"/>
        <v>男</v>
      </c>
      <c r="B39" s="4" t="s">
        <v>76</v>
      </c>
      <c r="C39" s="3" t="s">
        <v>77</v>
      </c>
      <c r="D39" s="5" t="str">
        <f>IFERROR(__xludf.DUMMYFUNCTION("if(ISBLANK($B39),"""",GOOGLETRANSLATE($B39, ""zh-tw"", $D$1))"),"male")</f>
        <v>male</v>
      </c>
      <c r="E39" s="5" t="str">
        <f>IFERROR(__xludf.DUMMYFUNCTION("if(ISBLANK($B39),"""",GOOGLETRANSLATE($B39, ""zh-tw"", $E$1))"),"男")</f>
        <v>男</v>
      </c>
      <c r="F39" s="6"/>
      <c r="G39" s="6"/>
      <c r="H39" s="6"/>
      <c r="I39" s="6"/>
      <c r="J39" s="6"/>
      <c r="K39" s="6"/>
      <c r="L39" s="6"/>
      <c r="M39" s="6"/>
      <c r="N39" s="6"/>
      <c r="O39" s="6"/>
      <c r="P39" s="6"/>
      <c r="Q39" s="6"/>
      <c r="R39" s="6"/>
      <c r="S39" s="6"/>
      <c r="T39" s="6"/>
      <c r="U39" s="6"/>
      <c r="V39" s="6"/>
      <c r="W39" s="6"/>
      <c r="X39" s="6"/>
      <c r="Y39" s="6"/>
      <c r="Z39" s="6"/>
      <c r="AA39" s="6"/>
    </row>
    <row r="40" ht="15.75" customHeight="1">
      <c r="A40" s="3" t="str">
        <f t="shared" si="2"/>
        <v>女</v>
      </c>
      <c r="B40" s="4" t="s">
        <v>78</v>
      </c>
      <c r="C40" s="3" t="s">
        <v>79</v>
      </c>
      <c r="D40" s="5" t="str">
        <f>IFERROR(__xludf.DUMMYFUNCTION("if(ISBLANK($B40),"""",GOOGLETRANSLATE($B40, ""zh-tw"", $D$1))"),"female")</f>
        <v>female</v>
      </c>
      <c r="E40" s="5" t="str">
        <f>IFERROR(__xludf.DUMMYFUNCTION("if(ISBLANK($B40),"""",GOOGLETRANSLATE($B40, ""zh-tw"", $E$1))"),"女性")</f>
        <v>女性</v>
      </c>
      <c r="F40" s="6"/>
      <c r="G40" s="6"/>
      <c r="H40" s="6"/>
      <c r="I40" s="6"/>
      <c r="J40" s="6"/>
      <c r="K40" s="6"/>
      <c r="L40" s="6"/>
      <c r="M40" s="6"/>
      <c r="N40" s="6"/>
      <c r="O40" s="6"/>
      <c r="P40" s="6"/>
      <c r="Q40" s="6"/>
      <c r="R40" s="6"/>
      <c r="S40" s="6"/>
      <c r="T40" s="6"/>
      <c r="U40" s="6"/>
      <c r="V40" s="6"/>
      <c r="W40" s="6"/>
      <c r="X40" s="6"/>
      <c r="Y40" s="6"/>
      <c r="Z40" s="6"/>
      <c r="AA40" s="6"/>
    </row>
    <row r="41" ht="15.75" customHeight="1">
      <c r="A41" s="3" t="str">
        <f t="shared" si="2"/>
        <v>其他</v>
      </c>
      <c r="B41" s="4" t="s">
        <v>80</v>
      </c>
      <c r="C41" s="3" t="s">
        <v>81</v>
      </c>
      <c r="D41" s="5" t="str">
        <f>IFERROR(__xludf.DUMMYFUNCTION("if(ISBLANK($B41),"""",GOOGLETRANSLATE($B41, ""zh-tw"", $D$1))"),"other")</f>
        <v>other</v>
      </c>
      <c r="E41" s="5" t="str">
        <f>IFERROR(__xludf.DUMMYFUNCTION("if(ISBLANK($B41),"""",GOOGLETRANSLATE($B41, ""zh-tw"", $E$1))"),"他の")</f>
        <v>他の</v>
      </c>
      <c r="F41" s="6"/>
      <c r="G41" s="6"/>
      <c r="H41" s="6"/>
      <c r="I41" s="6"/>
      <c r="J41" s="6"/>
      <c r="K41" s="6"/>
      <c r="L41" s="6"/>
      <c r="M41" s="6"/>
      <c r="N41" s="6"/>
      <c r="O41" s="6"/>
      <c r="P41" s="6"/>
      <c r="Q41" s="6"/>
      <c r="R41" s="6"/>
      <c r="S41" s="6"/>
      <c r="T41" s="6"/>
      <c r="U41" s="6"/>
      <c r="V41" s="6"/>
      <c r="W41" s="6"/>
      <c r="X41" s="6"/>
      <c r="Y41" s="6"/>
      <c r="Z41" s="6"/>
      <c r="AA41" s="6"/>
    </row>
    <row r="42" ht="15.75" customHeight="1">
      <c r="A42" s="3" t="str">
        <f t="shared" si="2"/>
        <v>企業名稱</v>
      </c>
      <c r="B42" s="4" t="s">
        <v>82</v>
      </c>
      <c r="C42" s="6" t="s">
        <v>83</v>
      </c>
      <c r="D42" s="5" t="str">
        <f>IFERROR(__xludf.DUMMYFUNCTION("if(ISBLANK($B42),"""",GOOGLETRANSLATE($B42, ""zh-tw"", $D$1))"),"Company name")</f>
        <v>Company name</v>
      </c>
      <c r="E42" s="5" t="str">
        <f>IFERROR(__xludf.DUMMYFUNCTION("if(ISBLANK($B42),"""",GOOGLETRANSLATE($B42, ""zh-tw"", $E$1))"),"会社名")</f>
        <v>会社名</v>
      </c>
      <c r="F42" s="6"/>
      <c r="G42" s="6"/>
      <c r="H42" s="6"/>
      <c r="I42" s="6"/>
      <c r="J42" s="6"/>
      <c r="K42" s="6"/>
      <c r="L42" s="6"/>
      <c r="M42" s="6"/>
      <c r="N42" s="6"/>
      <c r="O42" s="6"/>
      <c r="P42" s="6"/>
      <c r="Q42" s="6"/>
      <c r="R42" s="6"/>
      <c r="S42" s="6"/>
      <c r="T42" s="6"/>
      <c r="U42" s="6"/>
      <c r="V42" s="6"/>
      <c r="W42" s="6"/>
      <c r="X42" s="6"/>
      <c r="Y42" s="6"/>
      <c r="Z42" s="6"/>
      <c r="AA42" s="6"/>
    </row>
    <row r="43" ht="15.75" customHeight="1">
      <c r="A43" s="3" t="str">
        <f t="shared" si="2"/>
        <v>請輸入企業名稱</v>
      </c>
      <c r="B43" s="4" t="s">
        <v>84</v>
      </c>
      <c r="C43" s="3" t="s">
        <v>85</v>
      </c>
      <c r="D43" s="5" t="str">
        <f>IFERROR(__xludf.DUMMYFUNCTION("if(ISBLANK($B43),"""",GOOGLETRANSLATE($B43, ""zh-tw"", $D$1))"),"Please enter company name")</f>
        <v>Please enter company name</v>
      </c>
      <c r="E43" s="5" t="str">
        <f>IFERROR(__xludf.DUMMYFUNCTION("if(ISBLANK($B43),"""",GOOGLETRANSLATE($B43, ""zh-tw"", $E$1))"),"会社名を入力してください")</f>
        <v>会社名を入力してください</v>
      </c>
      <c r="F43" s="6"/>
      <c r="G43" s="6"/>
      <c r="H43" s="6"/>
      <c r="I43" s="6"/>
      <c r="J43" s="6"/>
      <c r="K43" s="6"/>
      <c r="L43" s="6"/>
      <c r="M43" s="6"/>
      <c r="N43" s="6"/>
      <c r="O43" s="6"/>
      <c r="P43" s="6"/>
      <c r="Q43" s="6"/>
      <c r="R43" s="6"/>
      <c r="S43" s="6"/>
      <c r="T43" s="6"/>
      <c r="U43" s="6"/>
      <c r="V43" s="6"/>
      <c r="W43" s="6"/>
      <c r="X43" s="6"/>
      <c r="Y43" s="6"/>
      <c r="Z43" s="6"/>
      <c r="AA43" s="6"/>
    </row>
    <row r="44" ht="15.75" customHeight="1">
      <c r="A44" s="3" t="str">
        <f t="shared" si="2"/>
        <v>職稱</v>
      </c>
      <c r="B44" s="4" t="s">
        <v>86</v>
      </c>
      <c r="C44" s="6" t="s">
        <v>87</v>
      </c>
      <c r="D44" s="5" t="str">
        <f>IFERROR(__xludf.DUMMYFUNCTION("if(ISBLANK($B44),"""",GOOGLETRANSLATE($B44, ""zh-tw"", $D$1))"),"job title")</f>
        <v>job title</v>
      </c>
      <c r="E44" s="5" t="str">
        <f>IFERROR(__xludf.DUMMYFUNCTION("if(ISBLANK($B44),"""",GOOGLETRANSLATE($B44, ""zh-tw"", $E$1))"),"役職")</f>
        <v>役職</v>
      </c>
      <c r="F44" s="6"/>
      <c r="G44" s="6"/>
      <c r="H44" s="6"/>
      <c r="I44" s="6"/>
      <c r="J44" s="6"/>
      <c r="K44" s="6"/>
      <c r="L44" s="6"/>
      <c r="M44" s="6"/>
      <c r="N44" s="6"/>
      <c r="O44" s="6"/>
      <c r="P44" s="6"/>
      <c r="Q44" s="6"/>
      <c r="R44" s="6"/>
      <c r="S44" s="6"/>
      <c r="T44" s="6"/>
      <c r="U44" s="6"/>
      <c r="V44" s="6"/>
      <c r="W44" s="6"/>
      <c r="X44" s="6"/>
      <c r="Y44" s="6"/>
      <c r="Z44" s="6"/>
      <c r="AA44" s="6"/>
    </row>
    <row r="45" ht="15.75" customHeight="1">
      <c r="A45" s="3" t="str">
        <f t="shared" si="2"/>
        <v>請輸入職稱</v>
      </c>
      <c r="B45" s="4" t="s">
        <v>88</v>
      </c>
      <c r="C45" s="3" t="s">
        <v>89</v>
      </c>
      <c r="D45" s="5" t="str">
        <f>IFERROR(__xludf.DUMMYFUNCTION("if(ISBLANK($B45),"""",GOOGLETRANSLATE($B45, ""zh-tw"", $D$1))"),"Please enter your job title")</f>
        <v>Please enter your job title</v>
      </c>
      <c r="E45" s="5" t="str">
        <f>IFERROR(__xludf.DUMMYFUNCTION("if(ISBLANK($B45),"""",GOOGLETRANSLATE($B45, ""zh-tw"", $E$1))"),"役職を入力してください")</f>
        <v>役職を入力してください</v>
      </c>
      <c r="F45" s="6"/>
      <c r="G45" s="6"/>
      <c r="H45" s="6"/>
      <c r="I45" s="6"/>
      <c r="J45" s="6"/>
      <c r="K45" s="6"/>
      <c r="L45" s="6"/>
      <c r="M45" s="6"/>
      <c r="N45" s="6"/>
      <c r="O45" s="6"/>
      <c r="P45" s="6"/>
      <c r="Q45" s="6"/>
      <c r="R45" s="6"/>
      <c r="S45" s="6"/>
      <c r="T45" s="6"/>
      <c r="U45" s="6"/>
      <c r="V45" s="6"/>
      <c r="W45" s="6"/>
      <c r="X45" s="6"/>
      <c r="Y45" s="6"/>
      <c r="Z45" s="6"/>
      <c r="AA45" s="6"/>
    </row>
    <row r="46" ht="15.75" customHeight="1">
      <c r="A46" s="3" t="str">
        <f t="shared" si="2"/>
        <v>您的意見</v>
      </c>
      <c r="B46" s="4" t="s">
        <v>90</v>
      </c>
      <c r="C46" s="3" t="s">
        <v>91</v>
      </c>
      <c r="D46" s="5" t="str">
        <f>IFERROR(__xludf.DUMMYFUNCTION("if(ISBLANK($B46),"""",GOOGLETRANSLATE($B46, ""zh-tw"", $D$1))"),"your opinion")</f>
        <v>your opinion</v>
      </c>
      <c r="E46" s="5" t="str">
        <f>IFERROR(__xludf.DUMMYFUNCTION("if(ISBLANK($B46),"""",GOOGLETRANSLATE($B46, ""zh-tw"", $E$1))"),"あなたの意見")</f>
        <v>あなたの意見</v>
      </c>
      <c r="F46" s="6"/>
      <c r="G46" s="6"/>
      <c r="H46" s="6"/>
      <c r="I46" s="6"/>
      <c r="J46" s="6"/>
      <c r="K46" s="6"/>
      <c r="L46" s="6"/>
      <c r="M46" s="6"/>
      <c r="N46" s="6"/>
      <c r="O46" s="6"/>
      <c r="P46" s="6"/>
      <c r="Q46" s="6"/>
      <c r="R46" s="6"/>
      <c r="S46" s="6"/>
      <c r="T46" s="6"/>
      <c r="U46" s="6"/>
      <c r="V46" s="6"/>
      <c r="W46" s="6"/>
      <c r="X46" s="6"/>
      <c r="Y46" s="6"/>
      <c r="Z46" s="6"/>
      <c r="AA46" s="6"/>
    </row>
    <row r="47" ht="15.75" customHeight="1">
      <c r="A47" s="3" t="str">
        <f t="shared" si="2"/>
        <v>請輸入您的意見</v>
      </c>
      <c r="B47" s="4" t="s">
        <v>92</v>
      </c>
      <c r="C47" s="3" t="s">
        <v>93</v>
      </c>
      <c r="D47" s="5" t="str">
        <f>IFERROR(__xludf.DUMMYFUNCTION("if(ISBLANK($B47),"""",GOOGLETRANSLATE($B47, ""zh-tw"", $D$1))"),"Please enter your opinion")</f>
        <v>Please enter your opinion</v>
      </c>
      <c r="E47" s="5" t="str">
        <f>IFERROR(__xludf.DUMMYFUNCTION("if(ISBLANK($B47),"""",GOOGLETRANSLATE($B47, ""zh-tw"", $E$1))"),"あなたの意見を入力してください")</f>
        <v>あなたの意見を入力してください</v>
      </c>
      <c r="F47" s="6"/>
      <c r="G47" s="6"/>
      <c r="H47" s="6"/>
      <c r="I47" s="6"/>
      <c r="J47" s="6"/>
      <c r="K47" s="6"/>
      <c r="L47" s="6"/>
      <c r="M47" s="6"/>
      <c r="N47" s="6"/>
      <c r="O47" s="6"/>
      <c r="P47" s="6"/>
      <c r="Q47" s="6"/>
      <c r="R47" s="6"/>
      <c r="S47" s="6"/>
      <c r="T47" s="6"/>
      <c r="U47" s="6"/>
      <c r="V47" s="6"/>
      <c r="W47" s="6"/>
      <c r="X47" s="6"/>
      <c r="Y47" s="6"/>
      <c r="Z47" s="6"/>
      <c r="AA47" s="6"/>
    </row>
    <row r="48" ht="15.75" customHeight="1">
      <c r="A48" s="3" t="str">
        <f t="shared" si="2"/>
        <v>送出</v>
      </c>
      <c r="B48" s="8" t="s">
        <v>94</v>
      </c>
      <c r="C48" s="6" t="s">
        <v>95</v>
      </c>
      <c r="D48" s="5" t="str">
        <f>IFERROR(__xludf.DUMMYFUNCTION("if(ISBLANK($B48),"""",GOOGLETRANSLATE($B48, ""zh-tw"", $D$1))"),"send out")</f>
        <v>send out</v>
      </c>
      <c r="E48" s="5" t="str">
        <f>IFERROR(__xludf.DUMMYFUNCTION("if(ISBLANK($B48),"""",GOOGLETRANSLATE($B48, ""zh-tw"", $E$1))"),"送り出す")</f>
        <v>送り出す</v>
      </c>
      <c r="F48" s="6"/>
      <c r="G48" s="6"/>
      <c r="H48" s="6"/>
      <c r="I48" s="6"/>
      <c r="J48" s="6"/>
      <c r="K48" s="6"/>
      <c r="L48" s="6"/>
      <c r="M48" s="6"/>
      <c r="N48" s="6"/>
      <c r="O48" s="6"/>
      <c r="P48" s="6"/>
      <c r="Q48" s="6"/>
      <c r="R48" s="6"/>
      <c r="S48" s="6"/>
      <c r="T48" s="6"/>
      <c r="U48" s="6"/>
      <c r="V48" s="6"/>
      <c r="W48" s="6"/>
      <c r="X48" s="6"/>
      <c r="Y48" s="6"/>
      <c r="Z48" s="6"/>
      <c r="AA48" s="6"/>
    </row>
    <row r="49" ht="15.75" customHeight="1">
      <c r="A49" s="3" t="str">
        <f t="shared" si="2"/>
        <v>地址</v>
      </c>
      <c r="B49" s="8" t="s">
        <v>96</v>
      </c>
      <c r="C49" s="6" t="s">
        <v>97</v>
      </c>
      <c r="D49" s="5" t="str">
        <f>IFERROR(__xludf.DUMMYFUNCTION("if(ISBLANK($B49),"""",GOOGLETRANSLATE($B49, ""zh-tw"", $D$1))"),"address")</f>
        <v>address</v>
      </c>
      <c r="E49" s="5" t="str">
        <f>IFERROR(__xludf.DUMMYFUNCTION("if(ISBLANK($B49),"""",GOOGLETRANSLATE($B49, ""zh-tw"", $E$1))"),"住所")</f>
        <v>住所</v>
      </c>
      <c r="F49" s="6"/>
      <c r="G49" s="6"/>
      <c r="H49" s="6"/>
      <c r="I49" s="6"/>
      <c r="J49" s="6"/>
      <c r="K49" s="6"/>
      <c r="L49" s="6"/>
      <c r="M49" s="6"/>
      <c r="N49" s="6"/>
      <c r="O49" s="6"/>
      <c r="P49" s="6"/>
      <c r="Q49" s="6"/>
      <c r="R49" s="6"/>
      <c r="S49" s="6"/>
      <c r="T49" s="6"/>
      <c r="U49" s="6"/>
      <c r="V49" s="6"/>
      <c r="W49" s="6"/>
      <c r="X49" s="6"/>
      <c r="Y49" s="6"/>
      <c r="Z49" s="6"/>
      <c r="AA49" s="6"/>
    </row>
    <row r="50" ht="15.75" customHeight="1">
      <c r="A50" s="3" t="str">
        <f t="shared" si="2"/>
        <v>服務專線</v>
      </c>
      <c r="B50" s="8" t="s">
        <v>98</v>
      </c>
      <c r="C50" s="6" t="s">
        <v>67</v>
      </c>
      <c r="D50" s="5" t="str">
        <f>IFERROR(__xludf.DUMMYFUNCTION("if(ISBLANK($B50),"""",GOOGLETRANSLATE($B50, ""zh-tw"", $D$1))"),"Service hotline")</f>
        <v>Service hotline</v>
      </c>
      <c r="E50" s="5" t="str">
        <f>IFERROR(__xludf.DUMMYFUNCTION("if(ISBLANK($B50),"""",GOOGLETRANSLATE($B50, ""zh-tw"", $E$1))"),"サービスホットライン")</f>
        <v>サービスホットライン</v>
      </c>
      <c r="F50" s="6"/>
      <c r="G50" s="6"/>
      <c r="H50" s="6"/>
      <c r="I50" s="6"/>
      <c r="J50" s="6"/>
      <c r="K50" s="6"/>
      <c r="L50" s="6"/>
      <c r="M50" s="6"/>
      <c r="N50" s="6"/>
      <c r="O50" s="6"/>
      <c r="P50" s="6"/>
      <c r="Q50" s="6"/>
      <c r="R50" s="6"/>
      <c r="S50" s="6"/>
      <c r="T50" s="6"/>
      <c r="U50" s="6"/>
      <c r="V50" s="6"/>
      <c r="W50" s="6"/>
      <c r="X50" s="6"/>
      <c r="Y50" s="6"/>
      <c r="Z50" s="6"/>
      <c r="AA50" s="6"/>
    </row>
    <row r="51" ht="15.75" customHeight="1">
      <c r="A51" s="3" t="str">
        <f t="shared" si="2"/>
        <v>傳真</v>
      </c>
      <c r="B51" s="8" t="s">
        <v>99</v>
      </c>
      <c r="C51" s="6" t="s">
        <v>100</v>
      </c>
      <c r="D51" s="5" t="str">
        <f>IFERROR(__xludf.DUMMYFUNCTION("if(ISBLANK($B51),"""",GOOGLETRANSLATE($B51, ""zh-tw"", $D$1))"),"fax")</f>
        <v>fax</v>
      </c>
      <c r="E51" s="5" t="str">
        <f>IFERROR(__xludf.DUMMYFUNCTION("if(ISBLANK($B51),"""",GOOGLETRANSLATE($B51, ""zh-tw"", $E$1))"),"ファックス")</f>
        <v>ファックス</v>
      </c>
      <c r="F51" s="6"/>
      <c r="G51" s="6"/>
      <c r="H51" s="6"/>
      <c r="I51" s="6"/>
      <c r="J51" s="6"/>
      <c r="K51" s="6"/>
      <c r="L51" s="6"/>
      <c r="M51" s="6"/>
      <c r="N51" s="6"/>
      <c r="O51" s="6"/>
      <c r="P51" s="6"/>
      <c r="Q51" s="6"/>
      <c r="R51" s="6"/>
      <c r="S51" s="6"/>
      <c r="T51" s="6"/>
      <c r="U51" s="6"/>
      <c r="V51" s="6"/>
      <c r="W51" s="6"/>
      <c r="X51" s="6"/>
      <c r="Y51" s="6"/>
      <c r="Z51" s="6"/>
      <c r="AA51" s="6"/>
    </row>
    <row r="52" ht="15.75" customHeight="1">
      <c r="A52" s="3" t="s">
        <v>101</v>
      </c>
      <c r="B52" s="4" t="s">
        <v>102</v>
      </c>
      <c r="C52" s="3" t="s">
        <v>103</v>
      </c>
      <c r="D52" s="5" t="str">
        <f>IFERROR(__xludf.DUMMYFUNCTION("if(ISBLANK($B52),"""",GOOGLETRANSLATE($B52, ""zh-tw"", $D$1))"),"EN")</f>
        <v>EN</v>
      </c>
      <c r="E52" s="5" t="str">
        <f>IFERROR(__xludf.DUMMYFUNCTION("if(ISBLANK($B52),"""",GOOGLETRANSLATE($B52, ""zh-tw"", $E$1))"),"JP")</f>
        <v>JP</v>
      </c>
      <c r="F52" s="6"/>
      <c r="G52" s="6"/>
      <c r="H52" s="6"/>
      <c r="I52" s="6"/>
      <c r="J52" s="6"/>
      <c r="K52" s="6"/>
      <c r="L52" s="6"/>
      <c r="M52" s="6"/>
      <c r="N52" s="6"/>
      <c r="O52" s="6"/>
      <c r="P52" s="6"/>
      <c r="Q52" s="6"/>
      <c r="R52" s="6"/>
      <c r="S52" s="6"/>
      <c r="T52" s="6"/>
      <c r="U52" s="6"/>
      <c r="V52" s="6"/>
      <c r="W52" s="6"/>
      <c r="X52" s="6"/>
      <c r="Y52" s="6"/>
      <c r="Z52" s="6"/>
      <c r="AA52" s="6"/>
    </row>
    <row r="53" ht="15.75" customHeight="1">
      <c r="A53" s="3" t="s">
        <v>104</v>
      </c>
      <c r="B53" s="4" t="s">
        <v>105</v>
      </c>
      <c r="C53" s="3" t="s">
        <v>106</v>
      </c>
      <c r="D53" s="5" t="str">
        <f>IFERROR(__xludf.DUMMYFUNCTION("if(ISBLANK($B53),"""",GOOGLETRANSLATE($B53, ""zh-tw"", $D$1))"),"ENGLISH")</f>
        <v>ENGLISH</v>
      </c>
      <c r="E53" s="5" t="str">
        <f>IFERROR(__xludf.DUMMYFUNCTION("if(ISBLANK($B53),"""",GOOGLETRANSLATE($B53, ""zh-tw"", $E$1))"),"英語")</f>
        <v>英語</v>
      </c>
      <c r="F53" s="6"/>
      <c r="G53" s="6"/>
      <c r="H53" s="6"/>
      <c r="I53" s="6"/>
      <c r="J53" s="6"/>
      <c r="K53" s="6"/>
      <c r="L53" s="6"/>
      <c r="M53" s="6"/>
      <c r="N53" s="6"/>
      <c r="O53" s="6"/>
      <c r="P53" s="6"/>
      <c r="Q53" s="6"/>
      <c r="R53" s="6"/>
      <c r="S53" s="6"/>
      <c r="T53" s="6"/>
      <c r="U53" s="6"/>
      <c r="V53" s="6"/>
      <c r="W53" s="6"/>
      <c r="X53" s="6"/>
      <c r="Y53" s="6"/>
      <c r="Z53" s="6"/>
      <c r="AA53" s="6"/>
    </row>
    <row r="54" ht="15.75" customHeight="1">
      <c r="A54" s="3" t="str">
        <f t="shared" ref="A54:A109" si="3">B54</f>
        <v>Email</v>
      </c>
      <c r="B54" s="4" t="s">
        <v>71</v>
      </c>
      <c r="C54" s="4" t="s">
        <v>71</v>
      </c>
      <c r="D54" s="5" t="str">
        <f>IFERROR(__xludf.DUMMYFUNCTION("if(ISBLANK($B54),"""",GOOGLETRANSLATE($B54, ""zh-tw"", $D$1))"),"Email")</f>
        <v>Email</v>
      </c>
      <c r="E54" s="5" t="str">
        <f>IFERROR(__xludf.DUMMYFUNCTION("if(ISBLANK($B54),"""",GOOGLETRANSLATE($B54, ""zh-tw"", $E$1))"),"電子メール")</f>
        <v>電子メール</v>
      </c>
      <c r="F54" s="6"/>
      <c r="G54" s="6"/>
      <c r="H54" s="6"/>
      <c r="I54" s="6"/>
      <c r="J54" s="6"/>
      <c r="K54" s="6"/>
      <c r="L54" s="6"/>
      <c r="M54" s="6"/>
      <c r="N54" s="6"/>
      <c r="O54" s="6"/>
      <c r="P54" s="6"/>
      <c r="Q54" s="6"/>
      <c r="R54" s="6"/>
      <c r="S54" s="6"/>
      <c r="T54" s="6"/>
      <c r="U54" s="6"/>
      <c r="V54" s="6"/>
      <c r="W54" s="6"/>
      <c r="X54" s="6"/>
      <c r="Y54" s="6"/>
      <c r="Z54" s="6"/>
      <c r="AA54" s="6"/>
    </row>
    <row r="55" ht="15.75" customHeight="1">
      <c r="A55" s="3" t="str">
        <f t="shared" si="3"/>
        <v>影片連結</v>
      </c>
      <c r="B55" s="4" t="s">
        <v>107</v>
      </c>
      <c r="C55" s="4" t="s">
        <v>108</v>
      </c>
      <c r="D55" s="5" t="str">
        <f>IFERROR(__xludf.DUMMYFUNCTION("if(ISBLANK($B55),"""",GOOGLETRANSLATE($B55, ""zh-tw"", $D$1))"),"Video link")</f>
        <v>Video link</v>
      </c>
      <c r="E55" s="5" t="str">
        <f>IFERROR(__xludf.DUMMYFUNCTION("if(ISBLANK($B55),"""",GOOGLETRANSLATE($B55, ""zh-tw"", $E$1))"),"ビデオリンク")</f>
        <v>ビデオリンク</v>
      </c>
      <c r="F55" s="6"/>
      <c r="G55" s="6"/>
      <c r="H55" s="6"/>
      <c r="I55" s="6"/>
      <c r="J55" s="6"/>
      <c r="K55" s="6"/>
      <c r="L55" s="6"/>
      <c r="M55" s="6"/>
      <c r="N55" s="6"/>
      <c r="O55" s="6"/>
      <c r="P55" s="6"/>
      <c r="Q55" s="6"/>
      <c r="R55" s="6"/>
      <c r="S55" s="6"/>
      <c r="T55" s="6"/>
      <c r="U55" s="6"/>
      <c r="V55" s="6"/>
      <c r="W55" s="6"/>
      <c r="X55" s="6"/>
      <c r="Y55" s="6"/>
      <c r="Z55" s="6"/>
      <c r="AA55" s="6"/>
    </row>
    <row r="56" ht="15.75" customHeight="1">
      <c r="A56" s="3" t="str">
        <f t="shared" si="3"/>
        <v>關閉</v>
      </c>
      <c r="B56" s="4" t="s">
        <v>109</v>
      </c>
      <c r="C56" s="4" t="s">
        <v>110</v>
      </c>
      <c r="D56" s="5" t="str">
        <f>IFERROR(__xludf.DUMMYFUNCTION("if(ISBLANK($B56),"""",GOOGLETRANSLATE($B56, ""zh-tw"", $D$1))"),"closure")</f>
        <v>closure</v>
      </c>
      <c r="E56" s="5" t="str">
        <f>IFERROR(__xludf.DUMMYFUNCTION("if(ISBLANK($B56),"""",GOOGLETRANSLATE($B56, ""zh-tw"", $E$1))"),"閉鎖")</f>
        <v>閉鎖</v>
      </c>
      <c r="F56" s="6"/>
      <c r="G56" s="6"/>
      <c r="H56" s="6"/>
      <c r="I56" s="6"/>
      <c r="J56" s="6"/>
      <c r="K56" s="6"/>
      <c r="L56" s="6"/>
      <c r="M56" s="6"/>
      <c r="N56" s="6"/>
      <c r="O56" s="6"/>
      <c r="P56" s="6"/>
      <c r="Q56" s="6"/>
      <c r="R56" s="6"/>
      <c r="S56" s="6"/>
      <c r="T56" s="6"/>
      <c r="U56" s="6"/>
      <c r="V56" s="6"/>
      <c r="W56" s="6"/>
      <c r="X56" s="6"/>
      <c r="Y56" s="6"/>
      <c r="Z56" s="6"/>
      <c r="AA56" s="6"/>
    </row>
    <row r="57" ht="15.75" customHeight="1">
      <c r="A57" s="3" t="str">
        <f t="shared" si="3"/>
        <v/>
      </c>
      <c r="B57" s="4"/>
      <c r="C57" s="4"/>
      <c r="D57" s="5" t="str">
        <f>IFERROR(__xludf.DUMMYFUNCTION("if(ISBLANK($B57),"""",GOOGLETRANSLATE($B57, ""zh-tw"", $D$1))"),"")</f>
        <v/>
      </c>
      <c r="E57" s="5" t="str">
        <f>IFERROR(__xludf.DUMMYFUNCTION("if(ISBLANK($B57),"""",GOOGLETRANSLATE($B57, ""zh-tw"", $E$1))"),"")</f>
        <v/>
      </c>
      <c r="F57" s="6"/>
      <c r="G57" s="6"/>
      <c r="H57" s="6"/>
      <c r="I57" s="6"/>
      <c r="J57" s="6"/>
      <c r="K57" s="6"/>
      <c r="L57" s="6"/>
      <c r="M57" s="6"/>
      <c r="N57" s="6"/>
      <c r="O57" s="6"/>
      <c r="P57" s="6"/>
      <c r="Q57" s="6"/>
      <c r="R57" s="6"/>
      <c r="S57" s="6"/>
      <c r="T57" s="6"/>
      <c r="U57" s="6"/>
      <c r="V57" s="6"/>
      <c r="W57" s="6"/>
      <c r="X57" s="6"/>
      <c r="Y57" s="6"/>
      <c r="Z57" s="6"/>
      <c r="AA57" s="6"/>
    </row>
    <row r="58" ht="15.75" customHeight="1">
      <c r="A58" s="3" t="str">
        <f t="shared" si="3"/>
        <v/>
      </c>
      <c r="B58" s="4"/>
      <c r="C58" s="4"/>
      <c r="D58" s="5" t="str">
        <f>IFERROR(__xludf.DUMMYFUNCTION("if(ISBLANK($B58),"""",GOOGLETRANSLATE($B58, ""zh-tw"", $D$1))"),"")</f>
        <v/>
      </c>
      <c r="E58" s="5" t="str">
        <f>IFERROR(__xludf.DUMMYFUNCTION("if(ISBLANK($B58),"""",GOOGLETRANSLATE($B58, ""zh-tw"", $E$1))"),"")</f>
        <v/>
      </c>
      <c r="F58" s="6"/>
      <c r="G58" s="6"/>
      <c r="H58" s="6"/>
      <c r="I58" s="6"/>
      <c r="J58" s="6"/>
      <c r="K58" s="6"/>
      <c r="L58" s="6"/>
      <c r="M58" s="6"/>
      <c r="N58" s="6"/>
      <c r="O58" s="6"/>
      <c r="P58" s="6"/>
      <c r="Q58" s="6"/>
      <c r="R58" s="6"/>
      <c r="S58" s="6"/>
      <c r="T58" s="6"/>
      <c r="U58" s="6"/>
      <c r="V58" s="6"/>
      <c r="W58" s="6"/>
      <c r="X58" s="6"/>
      <c r="Y58" s="6"/>
      <c r="Z58" s="6"/>
      <c r="AA58" s="6"/>
    </row>
    <row r="59" ht="15.75" customHeight="1">
      <c r="A59" s="3" t="str">
        <f t="shared" si="3"/>
        <v/>
      </c>
      <c r="B59" s="4"/>
      <c r="C59" s="4"/>
      <c r="D59" s="5" t="str">
        <f>IFERROR(__xludf.DUMMYFUNCTION("if(ISBLANK($B59),"""",GOOGLETRANSLATE($B59, ""zh-tw"", $D$1))"),"")</f>
        <v/>
      </c>
      <c r="E59" s="5" t="str">
        <f>IFERROR(__xludf.DUMMYFUNCTION("if(ISBLANK($B59),"""",GOOGLETRANSLATE($B59, ""zh-tw"", $E$1))"),"")</f>
        <v/>
      </c>
      <c r="F59" s="6"/>
      <c r="G59" s="6"/>
      <c r="H59" s="6"/>
      <c r="I59" s="6"/>
      <c r="J59" s="6"/>
      <c r="K59" s="6"/>
      <c r="L59" s="6"/>
      <c r="M59" s="6"/>
      <c r="N59" s="6"/>
      <c r="O59" s="6"/>
      <c r="P59" s="6"/>
      <c r="Q59" s="6"/>
      <c r="R59" s="6"/>
      <c r="S59" s="6"/>
      <c r="T59" s="6"/>
      <c r="U59" s="6"/>
      <c r="V59" s="6"/>
      <c r="W59" s="6"/>
      <c r="X59" s="6"/>
      <c r="Y59" s="6"/>
      <c r="Z59" s="6"/>
      <c r="AA59" s="6"/>
    </row>
    <row r="60" ht="15.75" customHeight="1">
      <c r="A60" s="3" t="str">
        <f t="shared" si="3"/>
        <v/>
      </c>
      <c r="B60" s="4"/>
      <c r="C60" s="4"/>
      <c r="D60" s="5" t="str">
        <f>IFERROR(__xludf.DUMMYFUNCTION("if(ISBLANK($B60),"""",GOOGLETRANSLATE($B60, ""zh-tw"", $D$1))"),"")</f>
        <v/>
      </c>
      <c r="E60" s="5" t="str">
        <f>IFERROR(__xludf.DUMMYFUNCTION("if(ISBLANK($B60),"""",GOOGLETRANSLATE($B60, ""zh-tw"", $E$1))"),"")</f>
        <v/>
      </c>
      <c r="F60" s="6"/>
      <c r="G60" s="6"/>
      <c r="H60" s="6"/>
      <c r="I60" s="6"/>
      <c r="J60" s="6"/>
      <c r="K60" s="6"/>
      <c r="L60" s="6"/>
      <c r="M60" s="6"/>
      <c r="N60" s="6"/>
      <c r="O60" s="6"/>
      <c r="P60" s="6"/>
      <c r="Q60" s="6"/>
      <c r="R60" s="6"/>
      <c r="S60" s="6"/>
      <c r="T60" s="6"/>
      <c r="U60" s="6"/>
      <c r="V60" s="6"/>
      <c r="W60" s="6"/>
      <c r="X60" s="6"/>
      <c r="Y60" s="6"/>
      <c r="Z60" s="6"/>
      <c r="AA60" s="6"/>
    </row>
    <row r="61" ht="15.75" customHeight="1">
      <c r="A61" s="3" t="str">
        <f t="shared" si="3"/>
        <v/>
      </c>
      <c r="B61" s="4"/>
      <c r="C61" s="4"/>
      <c r="D61" s="5" t="str">
        <f>IFERROR(__xludf.DUMMYFUNCTION("if(ISBLANK($B61),"""",GOOGLETRANSLATE($B61, ""zh-tw"", $D$1))"),"")</f>
        <v/>
      </c>
      <c r="E61" s="5" t="str">
        <f>IFERROR(__xludf.DUMMYFUNCTION("if(ISBLANK($B61),"""",GOOGLETRANSLATE($B61, ""zh-tw"", $E$1))"),"")</f>
        <v/>
      </c>
      <c r="F61" s="6"/>
      <c r="G61" s="6"/>
      <c r="H61" s="6"/>
      <c r="I61" s="6"/>
      <c r="J61" s="6"/>
      <c r="K61" s="6"/>
      <c r="L61" s="6"/>
      <c r="M61" s="6"/>
      <c r="N61" s="6"/>
      <c r="O61" s="6"/>
      <c r="P61" s="6"/>
      <c r="Q61" s="6"/>
      <c r="R61" s="6"/>
      <c r="S61" s="6"/>
      <c r="T61" s="6"/>
      <c r="U61" s="6"/>
      <c r="V61" s="6"/>
      <c r="W61" s="6"/>
      <c r="X61" s="6"/>
      <c r="Y61" s="6"/>
      <c r="Z61" s="6"/>
      <c r="AA61" s="6"/>
    </row>
    <row r="62" ht="15.75" customHeight="1">
      <c r="A62" s="3" t="str">
        <f t="shared" si="3"/>
        <v/>
      </c>
      <c r="B62" s="4"/>
      <c r="C62" s="4"/>
      <c r="D62" s="5" t="str">
        <f>IFERROR(__xludf.DUMMYFUNCTION("if(ISBLANK($B62),"""",GOOGLETRANSLATE($B62, ""zh-tw"", $D$1))"),"")</f>
        <v/>
      </c>
      <c r="E62" s="5" t="str">
        <f>IFERROR(__xludf.DUMMYFUNCTION("if(ISBLANK($B62),"""",GOOGLETRANSLATE($B62, ""zh-tw"", $E$1))"),"")</f>
        <v/>
      </c>
      <c r="F62" s="6"/>
      <c r="G62" s="6"/>
      <c r="H62" s="6"/>
      <c r="I62" s="6"/>
      <c r="J62" s="6"/>
      <c r="K62" s="6"/>
      <c r="L62" s="6"/>
      <c r="M62" s="6"/>
      <c r="N62" s="6"/>
      <c r="O62" s="6"/>
      <c r="P62" s="6"/>
      <c r="Q62" s="6"/>
      <c r="R62" s="6"/>
      <c r="S62" s="6"/>
      <c r="T62" s="6"/>
      <c r="U62" s="6"/>
      <c r="V62" s="6"/>
      <c r="W62" s="6"/>
      <c r="X62" s="6"/>
      <c r="Y62" s="6"/>
      <c r="Z62" s="6"/>
      <c r="AA62" s="6"/>
    </row>
    <row r="63" ht="15.75" customHeight="1">
      <c r="A63" s="3" t="str">
        <f t="shared" si="3"/>
        <v/>
      </c>
      <c r="B63" s="4"/>
      <c r="C63" s="4"/>
      <c r="D63" s="5" t="str">
        <f>IFERROR(__xludf.DUMMYFUNCTION("if(ISBLANK($B63),"""",GOOGLETRANSLATE($B63, ""zh-tw"", $D$1))"),"")</f>
        <v/>
      </c>
      <c r="E63" s="5" t="str">
        <f>IFERROR(__xludf.DUMMYFUNCTION("if(ISBLANK($B63),"""",GOOGLETRANSLATE($B63, ""zh-tw"", $E$1))"),"")</f>
        <v/>
      </c>
      <c r="F63" s="6"/>
      <c r="G63" s="6"/>
      <c r="H63" s="6"/>
      <c r="I63" s="6"/>
      <c r="J63" s="6"/>
      <c r="K63" s="6"/>
      <c r="L63" s="6"/>
      <c r="M63" s="6"/>
      <c r="N63" s="6"/>
      <c r="O63" s="6"/>
      <c r="P63" s="6"/>
      <c r="Q63" s="6"/>
      <c r="R63" s="6"/>
      <c r="S63" s="6"/>
      <c r="T63" s="6"/>
      <c r="U63" s="6"/>
      <c r="V63" s="6"/>
      <c r="W63" s="6"/>
      <c r="X63" s="6"/>
      <c r="Y63" s="6"/>
      <c r="Z63" s="6"/>
      <c r="AA63" s="6"/>
    </row>
    <row r="64" ht="15.75" customHeight="1">
      <c r="A64" s="3" t="str">
        <f t="shared" si="3"/>
        <v/>
      </c>
      <c r="B64" s="4"/>
      <c r="C64" s="4"/>
      <c r="D64" s="5" t="str">
        <f>IFERROR(__xludf.DUMMYFUNCTION("if(ISBLANK($B64),"""",GOOGLETRANSLATE($B64, ""zh-tw"", $D$1))"),"")</f>
        <v/>
      </c>
      <c r="E64" s="5" t="str">
        <f>IFERROR(__xludf.DUMMYFUNCTION("if(ISBLANK($B64),"""",GOOGLETRANSLATE($B64, ""zh-tw"", $E$1))"),"")</f>
        <v/>
      </c>
      <c r="F64" s="6"/>
      <c r="G64" s="6"/>
      <c r="H64" s="6"/>
      <c r="I64" s="6"/>
      <c r="J64" s="6"/>
      <c r="K64" s="6"/>
      <c r="L64" s="6"/>
      <c r="M64" s="6"/>
      <c r="N64" s="6"/>
      <c r="O64" s="6"/>
      <c r="P64" s="6"/>
      <c r="Q64" s="6"/>
      <c r="R64" s="6"/>
      <c r="S64" s="6"/>
      <c r="T64" s="6"/>
      <c r="U64" s="6"/>
      <c r="V64" s="6"/>
      <c r="W64" s="6"/>
      <c r="X64" s="6"/>
      <c r="Y64" s="6"/>
      <c r="Z64" s="6"/>
      <c r="AA64" s="6"/>
    </row>
    <row r="65" ht="15.75" customHeight="1">
      <c r="A65" s="3" t="str">
        <f t="shared" si="3"/>
        <v/>
      </c>
      <c r="B65" s="4"/>
      <c r="C65" s="4"/>
      <c r="D65" s="5" t="str">
        <f>IFERROR(__xludf.DUMMYFUNCTION("if(ISBLANK($B65),"""",GOOGLETRANSLATE($B65, ""zh-tw"", $D$1))"),"")</f>
        <v/>
      </c>
      <c r="E65" s="5" t="str">
        <f>IFERROR(__xludf.DUMMYFUNCTION("if(ISBLANK($B65),"""",GOOGLETRANSLATE($B65, ""zh-tw"", $E$1))"),"")</f>
        <v/>
      </c>
      <c r="F65" s="6"/>
      <c r="G65" s="6"/>
      <c r="H65" s="6"/>
      <c r="I65" s="6"/>
      <c r="J65" s="6"/>
      <c r="K65" s="6"/>
      <c r="L65" s="6"/>
      <c r="M65" s="6"/>
      <c r="N65" s="6"/>
      <c r="O65" s="6"/>
      <c r="P65" s="6"/>
      <c r="Q65" s="6"/>
      <c r="R65" s="6"/>
      <c r="S65" s="6"/>
      <c r="T65" s="6"/>
      <c r="U65" s="6"/>
      <c r="V65" s="6"/>
      <c r="W65" s="6"/>
      <c r="X65" s="6"/>
      <c r="Y65" s="6"/>
      <c r="Z65" s="6"/>
      <c r="AA65" s="6"/>
    </row>
    <row r="66" ht="15.75" customHeight="1">
      <c r="A66" s="3" t="str">
        <f t="shared" si="3"/>
        <v/>
      </c>
      <c r="B66" s="4"/>
      <c r="C66" s="4"/>
      <c r="D66" s="5" t="str">
        <f>IFERROR(__xludf.DUMMYFUNCTION("if(ISBLANK($B66),"""",GOOGLETRANSLATE($B66, ""zh-tw"", $D$1))"),"")</f>
        <v/>
      </c>
      <c r="E66" s="5" t="str">
        <f>IFERROR(__xludf.DUMMYFUNCTION("if(ISBLANK($B66),"""",GOOGLETRANSLATE($B66, ""zh-tw"", $E$1))"),"")</f>
        <v/>
      </c>
      <c r="F66" s="6"/>
      <c r="G66" s="6"/>
      <c r="H66" s="6"/>
      <c r="I66" s="6"/>
      <c r="J66" s="6"/>
      <c r="K66" s="6"/>
      <c r="L66" s="6"/>
      <c r="M66" s="6"/>
      <c r="N66" s="6"/>
      <c r="O66" s="6"/>
      <c r="P66" s="6"/>
      <c r="Q66" s="6"/>
      <c r="R66" s="6"/>
      <c r="S66" s="6"/>
      <c r="T66" s="6"/>
      <c r="U66" s="6"/>
      <c r="V66" s="6"/>
      <c r="W66" s="6"/>
      <c r="X66" s="6"/>
      <c r="Y66" s="6"/>
      <c r="Z66" s="6"/>
      <c r="AA66" s="6"/>
    </row>
    <row r="67" ht="15.75" customHeight="1">
      <c r="A67" s="3" t="str">
        <f t="shared" si="3"/>
        <v/>
      </c>
      <c r="B67" s="4"/>
      <c r="C67" s="4"/>
      <c r="D67" s="5" t="str">
        <f>IFERROR(__xludf.DUMMYFUNCTION("if(ISBLANK($B67),"""",GOOGLETRANSLATE($B67, ""zh-tw"", $D$1))"),"")</f>
        <v/>
      </c>
      <c r="E67" s="5" t="str">
        <f>IFERROR(__xludf.DUMMYFUNCTION("if(ISBLANK($B67),"""",GOOGLETRANSLATE($B67, ""zh-tw"", $E$1))"),"")</f>
        <v/>
      </c>
      <c r="F67" s="6"/>
      <c r="G67" s="6"/>
      <c r="H67" s="6"/>
      <c r="I67" s="6"/>
      <c r="J67" s="6"/>
      <c r="K67" s="6"/>
      <c r="L67" s="6"/>
      <c r="M67" s="6"/>
      <c r="N67" s="6"/>
      <c r="O67" s="6"/>
      <c r="P67" s="6"/>
      <c r="Q67" s="6"/>
      <c r="R67" s="6"/>
      <c r="S67" s="6"/>
      <c r="T67" s="6"/>
      <c r="U67" s="6"/>
      <c r="V67" s="6"/>
      <c r="W67" s="6"/>
      <c r="X67" s="6"/>
      <c r="Y67" s="6"/>
      <c r="Z67" s="6"/>
      <c r="AA67" s="6"/>
    </row>
    <row r="68" ht="15.75" customHeight="1">
      <c r="A68" s="3" t="str">
        <f t="shared" si="3"/>
        <v/>
      </c>
      <c r="B68" s="4"/>
      <c r="C68" s="4"/>
      <c r="D68" s="5" t="str">
        <f>IFERROR(__xludf.DUMMYFUNCTION("if(ISBLANK($B68),"""",GOOGLETRANSLATE($B68, ""zh-tw"", $D$1))"),"")</f>
        <v/>
      </c>
      <c r="E68" s="5" t="str">
        <f>IFERROR(__xludf.DUMMYFUNCTION("if(ISBLANK($B68),"""",GOOGLETRANSLATE($B68, ""zh-tw"", $E$1))"),"")</f>
        <v/>
      </c>
      <c r="F68" s="6"/>
      <c r="G68" s="6"/>
      <c r="H68" s="6"/>
      <c r="I68" s="6"/>
      <c r="J68" s="6"/>
      <c r="K68" s="6"/>
      <c r="L68" s="6"/>
      <c r="M68" s="6"/>
      <c r="N68" s="6"/>
      <c r="O68" s="6"/>
      <c r="P68" s="6"/>
      <c r="Q68" s="6"/>
      <c r="R68" s="6"/>
      <c r="S68" s="6"/>
      <c r="T68" s="6"/>
      <c r="U68" s="6"/>
      <c r="V68" s="6"/>
      <c r="W68" s="6"/>
      <c r="X68" s="6"/>
      <c r="Y68" s="6"/>
      <c r="Z68" s="6"/>
      <c r="AA68" s="6"/>
    </row>
    <row r="69" ht="15.75" customHeight="1">
      <c r="A69" s="3" t="str">
        <f t="shared" si="3"/>
        <v/>
      </c>
      <c r="B69" s="4"/>
      <c r="C69" s="4"/>
      <c r="D69" s="5" t="str">
        <f>IFERROR(__xludf.DUMMYFUNCTION("if(ISBLANK($B69),"""",GOOGLETRANSLATE($B69, ""zh-tw"", $D$1))"),"")</f>
        <v/>
      </c>
      <c r="E69" s="5" t="str">
        <f>IFERROR(__xludf.DUMMYFUNCTION("if(ISBLANK($B69),"""",GOOGLETRANSLATE($B69, ""zh-tw"", $E$1))"),"")</f>
        <v/>
      </c>
      <c r="F69" s="6"/>
      <c r="G69" s="6"/>
      <c r="H69" s="6"/>
      <c r="I69" s="6"/>
      <c r="J69" s="6"/>
      <c r="K69" s="6"/>
      <c r="L69" s="6"/>
      <c r="M69" s="6"/>
      <c r="N69" s="6"/>
      <c r="O69" s="6"/>
      <c r="P69" s="6"/>
      <c r="Q69" s="6"/>
      <c r="R69" s="6"/>
      <c r="S69" s="6"/>
      <c r="T69" s="6"/>
      <c r="U69" s="6"/>
      <c r="V69" s="6"/>
      <c r="W69" s="6"/>
      <c r="X69" s="6"/>
      <c r="Y69" s="6"/>
      <c r="Z69" s="6"/>
      <c r="AA69" s="6"/>
    </row>
    <row r="70" ht="15.75" customHeight="1">
      <c r="A70" s="3" t="str">
        <f t="shared" si="3"/>
        <v/>
      </c>
      <c r="B70" s="4"/>
      <c r="C70" s="4"/>
      <c r="D70" s="5" t="str">
        <f>IFERROR(__xludf.DUMMYFUNCTION("if(ISBLANK($B70),"""",GOOGLETRANSLATE($B70, ""zh-tw"", $D$1))"),"")</f>
        <v/>
      </c>
      <c r="E70" s="5" t="str">
        <f>IFERROR(__xludf.DUMMYFUNCTION("if(ISBLANK($B70),"""",GOOGLETRANSLATE($B70, ""zh-tw"", $E$1))"),"")</f>
        <v/>
      </c>
      <c r="F70" s="6"/>
      <c r="G70" s="6"/>
      <c r="H70" s="6"/>
      <c r="I70" s="6"/>
      <c r="J70" s="6"/>
      <c r="K70" s="6"/>
      <c r="L70" s="6"/>
      <c r="M70" s="6"/>
      <c r="N70" s="6"/>
      <c r="O70" s="6"/>
      <c r="P70" s="6"/>
      <c r="Q70" s="6"/>
      <c r="R70" s="6"/>
      <c r="S70" s="6"/>
      <c r="T70" s="6"/>
      <c r="U70" s="6"/>
      <c r="V70" s="6"/>
      <c r="W70" s="6"/>
      <c r="X70" s="6"/>
      <c r="Y70" s="6"/>
      <c r="Z70" s="6"/>
      <c r="AA70" s="6"/>
    </row>
    <row r="71" ht="15.75" customHeight="1">
      <c r="A71" s="3" t="str">
        <f t="shared" si="3"/>
        <v/>
      </c>
      <c r="B71" s="4"/>
      <c r="C71" s="6"/>
      <c r="D71" s="5" t="str">
        <f>IFERROR(__xludf.DUMMYFUNCTION("if(ISBLANK($B71),"""",GOOGLETRANSLATE($B71, ""zh-tw"", $D$1))"),"")</f>
        <v/>
      </c>
      <c r="E71" s="5" t="str">
        <f>IFERROR(__xludf.DUMMYFUNCTION("if(ISBLANK($B71),"""",GOOGLETRANSLATE($B71, ""zh-tw"", $E$1))"),"")</f>
        <v/>
      </c>
      <c r="F71" s="6"/>
      <c r="G71" s="6"/>
      <c r="H71" s="6"/>
      <c r="I71" s="6"/>
      <c r="J71" s="6"/>
      <c r="K71" s="6"/>
      <c r="L71" s="6"/>
      <c r="M71" s="6"/>
      <c r="N71" s="6"/>
      <c r="O71" s="6"/>
      <c r="P71" s="6"/>
      <c r="Q71" s="6"/>
      <c r="R71" s="6"/>
      <c r="S71" s="6"/>
      <c r="T71" s="6"/>
      <c r="U71" s="6"/>
      <c r="V71" s="6"/>
      <c r="W71" s="6"/>
      <c r="X71" s="6"/>
      <c r="Y71" s="6"/>
      <c r="Z71" s="6"/>
      <c r="AA71" s="6"/>
    </row>
    <row r="72" ht="15.75" customHeight="1">
      <c r="A72" s="3" t="str">
        <f t="shared" si="3"/>
        <v/>
      </c>
      <c r="B72" s="4"/>
      <c r="C72" s="6"/>
      <c r="D72" s="5" t="str">
        <f>IFERROR(__xludf.DUMMYFUNCTION("if(ISBLANK($B72),"""",GOOGLETRANSLATE($B72, ""zh-tw"", $D$1))"),"")</f>
        <v/>
      </c>
      <c r="E72" s="5" t="str">
        <f>IFERROR(__xludf.DUMMYFUNCTION("if(ISBLANK($B72),"""",GOOGLETRANSLATE($B72, ""zh-tw"", $E$1))"),"")</f>
        <v/>
      </c>
      <c r="F72" s="6"/>
      <c r="G72" s="6"/>
      <c r="H72" s="6"/>
      <c r="I72" s="6"/>
      <c r="J72" s="6"/>
      <c r="K72" s="6"/>
      <c r="L72" s="6"/>
      <c r="M72" s="6"/>
      <c r="N72" s="6"/>
      <c r="O72" s="6"/>
      <c r="P72" s="6"/>
      <c r="Q72" s="6"/>
      <c r="R72" s="6"/>
      <c r="S72" s="6"/>
      <c r="T72" s="6"/>
      <c r="U72" s="6"/>
      <c r="V72" s="6"/>
      <c r="W72" s="6"/>
      <c r="X72" s="6"/>
      <c r="Y72" s="6"/>
      <c r="Z72" s="6"/>
      <c r="AA72" s="6"/>
    </row>
    <row r="73" ht="15.75" customHeight="1">
      <c r="A73" s="3" t="str">
        <f t="shared" si="3"/>
        <v/>
      </c>
      <c r="B73" s="4"/>
      <c r="C73" s="6"/>
      <c r="D73" s="5" t="str">
        <f>IFERROR(__xludf.DUMMYFUNCTION("if(ISBLANK($B73),"""",GOOGLETRANSLATE($B73, ""zh-tw"", $D$1))"),"")</f>
        <v/>
      </c>
      <c r="E73" s="5" t="str">
        <f>IFERROR(__xludf.DUMMYFUNCTION("if(ISBLANK($B73),"""",GOOGLETRANSLATE($B73, ""zh-tw"", $E$1))"),"")</f>
        <v/>
      </c>
      <c r="F73" s="6"/>
      <c r="G73" s="6"/>
      <c r="H73" s="6"/>
      <c r="I73" s="6"/>
      <c r="J73" s="6"/>
      <c r="K73" s="6"/>
      <c r="L73" s="6"/>
      <c r="M73" s="6"/>
      <c r="N73" s="6"/>
      <c r="O73" s="6"/>
      <c r="P73" s="6"/>
      <c r="Q73" s="6"/>
      <c r="R73" s="6"/>
      <c r="S73" s="6"/>
      <c r="T73" s="6"/>
      <c r="U73" s="6"/>
      <c r="V73" s="6"/>
      <c r="W73" s="6"/>
      <c r="X73" s="6"/>
      <c r="Y73" s="6"/>
      <c r="Z73" s="6"/>
      <c r="AA73" s="6"/>
    </row>
    <row r="74" ht="15.75" customHeight="1">
      <c r="A74" s="3" t="str">
        <f t="shared" si="3"/>
        <v/>
      </c>
      <c r="B74" s="4"/>
      <c r="C74" s="6"/>
      <c r="D74" s="5" t="str">
        <f>IFERROR(__xludf.DUMMYFUNCTION("if(ISBLANK($B74),"""",GOOGLETRANSLATE($B74, ""zh-tw"", $D$1))"),"")</f>
        <v/>
      </c>
      <c r="E74" s="5" t="str">
        <f>IFERROR(__xludf.DUMMYFUNCTION("if(ISBLANK($B74),"""",GOOGLETRANSLATE($B74, ""zh-tw"", $E$1))"),"")</f>
        <v/>
      </c>
      <c r="F74" s="6"/>
      <c r="G74" s="6"/>
      <c r="H74" s="6"/>
      <c r="I74" s="6"/>
      <c r="J74" s="6"/>
      <c r="K74" s="6"/>
      <c r="L74" s="6"/>
      <c r="M74" s="6"/>
      <c r="N74" s="6"/>
      <c r="O74" s="6"/>
      <c r="P74" s="6"/>
      <c r="Q74" s="6"/>
      <c r="R74" s="6"/>
      <c r="S74" s="6"/>
      <c r="T74" s="6"/>
      <c r="U74" s="6"/>
      <c r="V74" s="6"/>
      <c r="W74" s="6"/>
      <c r="X74" s="6"/>
      <c r="Y74" s="6"/>
      <c r="Z74" s="6"/>
      <c r="AA74" s="6"/>
    </row>
    <row r="75" ht="15.75" customHeight="1">
      <c r="A75" s="3" t="str">
        <f t="shared" si="3"/>
        <v/>
      </c>
      <c r="B75" s="4"/>
      <c r="C75" s="6"/>
      <c r="D75" s="5" t="str">
        <f>IFERROR(__xludf.DUMMYFUNCTION("if(ISBLANK($B75),"""",GOOGLETRANSLATE($B75, ""zh-tw"", $D$1))"),"")</f>
        <v/>
      </c>
      <c r="E75" s="5" t="str">
        <f>IFERROR(__xludf.DUMMYFUNCTION("if(ISBLANK($B75),"""",GOOGLETRANSLATE($B75, ""zh-tw"", $E$1))"),"")</f>
        <v/>
      </c>
      <c r="F75" s="6"/>
      <c r="G75" s="6"/>
      <c r="H75" s="6"/>
      <c r="I75" s="6"/>
      <c r="J75" s="6"/>
      <c r="K75" s="6"/>
      <c r="L75" s="6"/>
      <c r="M75" s="6"/>
      <c r="N75" s="6"/>
      <c r="O75" s="6"/>
      <c r="P75" s="6"/>
      <c r="Q75" s="6"/>
      <c r="R75" s="6"/>
      <c r="S75" s="6"/>
      <c r="T75" s="6"/>
      <c r="U75" s="6"/>
      <c r="V75" s="6"/>
      <c r="W75" s="6"/>
      <c r="X75" s="6"/>
      <c r="Y75" s="6"/>
      <c r="Z75" s="6"/>
      <c r="AA75" s="6"/>
    </row>
    <row r="76" ht="15.75" customHeight="1">
      <c r="A76" s="3" t="str">
        <f t="shared" si="3"/>
        <v/>
      </c>
      <c r="B76" s="4"/>
      <c r="C76" s="6"/>
      <c r="D76" s="5" t="str">
        <f>IFERROR(__xludf.DUMMYFUNCTION("if(ISBLANK($B76),"""",GOOGLETRANSLATE($B76, ""zh-tw"", $D$1))"),"")</f>
        <v/>
      </c>
      <c r="E76" s="5" t="str">
        <f>IFERROR(__xludf.DUMMYFUNCTION("if(ISBLANK($B76),"""",GOOGLETRANSLATE($B76, ""zh-tw"", $E$1))"),"")</f>
        <v/>
      </c>
      <c r="F76" s="6"/>
      <c r="G76" s="6"/>
      <c r="H76" s="6"/>
      <c r="I76" s="6"/>
      <c r="J76" s="6"/>
      <c r="K76" s="6"/>
      <c r="L76" s="6"/>
      <c r="M76" s="6"/>
      <c r="N76" s="6"/>
      <c r="O76" s="6"/>
      <c r="P76" s="6"/>
      <c r="Q76" s="6"/>
      <c r="R76" s="6"/>
      <c r="S76" s="6"/>
      <c r="T76" s="6"/>
      <c r="U76" s="6"/>
      <c r="V76" s="6"/>
      <c r="W76" s="6"/>
      <c r="X76" s="6"/>
      <c r="Y76" s="6"/>
      <c r="Z76" s="6"/>
      <c r="AA76" s="6"/>
    </row>
    <row r="77" ht="15.75" customHeight="1">
      <c r="A77" s="3" t="str">
        <f t="shared" si="3"/>
        <v/>
      </c>
      <c r="B77" s="4"/>
      <c r="C77" s="6"/>
      <c r="D77" s="5" t="str">
        <f>IFERROR(__xludf.DUMMYFUNCTION("if(ISBLANK($B77),"""",GOOGLETRANSLATE($B77, ""zh-tw"", $D$1))"),"")</f>
        <v/>
      </c>
      <c r="E77" s="5" t="str">
        <f>IFERROR(__xludf.DUMMYFUNCTION("if(ISBLANK($B77),"""",GOOGLETRANSLATE($B77, ""zh-tw"", $E$1))"),"")</f>
        <v/>
      </c>
      <c r="F77" s="6"/>
      <c r="G77" s="6"/>
      <c r="H77" s="6"/>
      <c r="I77" s="6"/>
      <c r="J77" s="6"/>
      <c r="K77" s="6"/>
      <c r="L77" s="6"/>
      <c r="M77" s="6"/>
      <c r="N77" s="6"/>
      <c r="O77" s="6"/>
      <c r="P77" s="6"/>
      <c r="Q77" s="6"/>
      <c r="R77" s="6"/>
      <c r="S77" s="6"/>
      <c r="T77" s="6"/>
      <c r="U77" s="6"/>
      <c r="V77" s="6"/>
      <c r="W77" s="6"/>
      <c r="X77" s="6"/>
      <c r="Y77" s="6"/>
      <c r="Z77" s="6"/>
      <c r="AA77" s="6"/>
    </row>
    <row r="78" ht="15.75" customHeight="1">
      <c r="A78" s="3" t="str">
        <f t="shared" si="3"/>
        <v/>
      </c>
      <c r="B78" s="4"/>
      <c r="C78" s="6"/>
      <c r="D78" s="5" t="str">
        <f>IFERROR(__xludf.DUMMYFUNCTION("if(ISBLANK($B78),"""",GOOGLETRANSLATE($B78, ""zh-tw"", $D$1))"),"")</f>
        <v/>
      </c>
      <c r="E78" s="5" t="str">
        <f>IFERROR(__xludf.DUMMYFUNCTION("if(ISBLANK($B78),"""",GOOGLETRANSLATE($B78, ""zh-tw"", $E$1))"),"")</f>
        <v/>
      </c>
      <c r="F78" s="6"/>
      <c r="G78" s="6"/>
      <c r="H78" s="6"/>
      <c r="I78" s="6"/>
      <c r="J78" s="6"/>
      <c r="K78" s="6"/>
      <c r="L78" s="6"/>
      <c r="M78" s="6"/>
      <c r="N78" s="6"/>
      <c r="O78" s="6"/>
      <c r="P78" s="6"/>
      <c r="Q78" s="6"/>
      <c r="R78" s="6"/>
      <c r="S78" s="6"/>
      <c r="T78" s="6"/>
      <c r="U78" s="6"/>
      <c r="V78" s="6"/>
      <c r="W78" s="6"/>
      <c r="X78" s="6"/>
      <c r="Y78" s="6"/>
      <c r="Z78" s="6"/>
      <c r="AA78" s="6"/>
    </row>
    <row r="79" ht="15.75" customHeight="1">
      <c r="A79" s="3" t="str">
        <f t="shared" si="3"/>
        <v/>
      </c>
      <c r="B79" s="4"/>
      <c r="C79" s="6"/>
      <c r="D79" s="5" t="str">
        <f>IFERROR(__xludf.DUMMYFUNCTION("if(ISBLANK($B79),"""",GOOGLETRANSLATE($B79, ""zh-tw"", $D$1))"),"")</f>
        <v/>
      </c>
      <c r="E79" s="5" t="str">
        <f>IFERROR(__xludf.DUMMYFUNCTION("if(ISBLANK($B79),"""",GOOGLETRANSLATE($B79, ""zh-tw"", $E$1))"),"")</f>
        <v/>
      </c>
      <c r="F79" s="6"/>
      <c r="G79" s="6"/>
      <c r="H79" s="6"/>
      <c r="I79" s="6"/>
      <c r="J79" s="6"/>
      <c r="K79" s="6"/>
      <c r="L79" s="6"/>
      <c r="M79" s="6"/>
      <c r="N79" s="6"/>
      <c r="O79" s="6"/>
      <c r="P79" s="6"/>
      <c r="Q79" s="6"/>
      <c r="R79" s="6"/>
      <c r="S79" s="6"/>
      <c r="T79" s="6"/>
      <c r="U79" s="6"/>
      <c r="V79" s="6"/>
      <c r="W79" s="6"/>
      <c r="X79" s="6"/>
      <c r="Y79" s="6"/>
      <c r="Z79" s="6"/>
      <c r="AA79" s="6"/>
    </row>
    <row r="80" ht="15.75" customHeight="1">
      <c r="A80" s="3" t="str">
        <f t="shared" si="3"/>
        <v/>
      </c>
      <c r="B80" s="4"/>
      <c r="C80" s="6"/>
      <c r="D80" s="5" t="str">
        <f>IFERROR(__xludf.DUMMYFUNCTION("if(ISBLANK($B80),"""",GOOGLETRANSLATE($B80, ""zh-tw"", $D$1))"),"")</f>
        <v/>
      </c>
      <c r="E80" s="5" t="str">
        <f>IFERROR(__xludf.DUMMYFUNCTION("if(ISBLANK($B80),"""",GOOGLETRANSLATE($B80, ""zh-tw"", $E$1))"),"")</f>
        <v/>
      </c>
      <c r="F80" s="6"/>
      <c r="G80" s="6"/>
      <c r="H80" s="6"/>
      <c r="I80" s="6"/>
      <c r="J80" s="6"/>
      <c r="K80" s="6"/>
      <c r="L80" s="6"/>
      <c r="M80" s="6"/>
      <c r="N80" s="6"/>
      <c r="O80" s="6"/>
      <c r="P80" s="6"/>
      <c r="Q80" s="6"/>
      <c r="R80" s="6"/>
      <c r="S80" s="6"/>
      <c r="T80" s="6"/>
      <c r="U80" s="6"/>
      <c r="V80" s="6"/>
      <c r="W80" s="6"/>
      <c r="X80" s="6"/>
      <c r="Y80" s="6"/>
      <c r="Z80" s="6"/>
      <c r="AA80" s="6"/>
    </row>
    <row r="81" ht="15.75" customHeight="1">
      <c r="A81" s="3" t="str">
        <f t="shared" si="3"/>
        <v/>
      </c>
      <c r="B81" s="4"/>
      <c r="C81" s="6"/>
      <c r="D81" s="5" t="str">
        <f>IFERROR(__xludf.DUMMYFUNCTION("if(ISBLANK($B81),"""",GOOGLETRANSLATE($B81, ""zh-tw"", $D$1))"),"")</f>
        <v/>
      </c>
      <c r="E81" s="5" t="str">
        <f>IFERROR(__xludf.DUMMYFUNCTION("if(ISBLANK($B81),"""",GOOGLETRANSLATE($B81, ""zh-tw"", $E$1))"),"")</f>
        <v/>
      </c>
      <c r="F81" s="6"/>
      <c r="G81" s="6"/>
      <c r="H81" s="6"/>
      <c r="I81" s="6"/>
      <c r="J81" s="6"/>
      <c r="K81" s="6"/>
      <c r="L81" s="6"/>
      <c r="M81" s="6"/>
      <c r="N81" s="6"/>
      <c r="O81" s="6"/>
      <c r="P81" s="6"/>
      <c r="Q81" s="6"/>
      <c r="R81" s="6"/>
      <c r="S81" s="6"/>
      <c r="T81" s="6"/>
      <c r="U81" s="6"/>
      <c r="V81" s="6"/>
      <c r="W81" s="6"/>
      <c r="X81" s="6"/>
      <c r="Y81" s="6"/>
      <c r="Z81" s="6"/>
      <c r="AA81" s="6"/>
    </row>
    <row r="82" ht="15.75" customHeight="1">
      <c r="A82" s="3" t="str">
        <f t="shared" si="3"/>
        <v/>
      </c>
      <c r="B82" s="4"/>
      <c r="C82" s="6"/>
      <c r="D82" s="5" t="str">
        <f>IFERROR(__xludf.DUMMYFUNCTION("if(ISBLANK($B82),"""",GOOGLETRANSLATE($B82, ""zh-tw"", $D$1))"),"")</f>
        <v/>
      </c>
      <c r="E82" s="5" t="str">
        <f>IFERROR(__xludf.DUMMYFUNCTION("if(ISBLANK($B82),"""",GOOGLETRANSLATE($B82, ""zh-tw"", $E$1))"),"")</f>
        <v/>
      </c>
      <c r="F82" s="6"/>
      <c r="G82" s="6"/>
      <c r="H82" s="6"/>
      <c r="I82" s="6"/>
      <c r="J82" s="6"/>
      <c r="K82" s="6"/>
      <c r="L82" s="6"/>
      <c r="M82" s="6"/>
      <c r="N82" s="6"/>
      <c r="O82" s="6"/>
      <c r="P82" s="6"/>
      <c r="Q82" s="6"/>
      <c r="R82" s="6"/>
      <c r="S82" s="6"/>
      <c r="T82" s="6"/>
      <c r="U82" s="6"/>
      <c r="V82" s="6"/>
      <c r="W82" s="6"/>
      <c r="X82" s="6"/>
      <c r="Y82" s="6"/>
      <c r="Z82" s="6"/>
      <c r="AA82" s="6"/>
    </row>
    <row r="83" ht="15.75" customHeight="1">
      <c r="A83" s="3" t="str">
        <f t="shared" si="3"/>
        <v/>
      </c>
      <c r="B83" s="4"/>
      <c r="C83" s="6"/>
      <c r="D83" s="5" t="str">
        <f>IFERROR(__xludf.DUMMYFUNCTION("if(ISBLANK($B83),"""",GOOGLETRANSLATE($B83, ""zh-tw"", $D$1))"),"")</f>
        <v/>
      </c>
      <c r="E83" s="5" t="str">
        <f>IFERROR(__xludf.DUMMYFUNCTION("if(ISBLANK($B83),"""",GOOGLETRANSLATE($B83, ""zh-tw"", $E$1))"),"")</f>
        <v/>
      </c>
      <c r="F83" s="6"/>
      <c r="G83" s="6"/>
      <c r="H83" s="6"/>
      <c r="I83" s="6"/>
      <c r="J83" s="6"/>
      <c r="K83" s="6"/>
      <c r="L83" s="6"/>
      <c r="M83" s="6"/>
      <c r="N83" s="6"/>
      <c r="O83" s="6"/>
      <c r="P83" s="6"/>
      <c r="Q83" s="6"/>
      <c r="R83" s="6"/>
      <c r="S83" s="6"/>
      <c r="T83" s="6"/>
      <c r="U83" s="6"/>
      <c r="V83" s="6"/>
      <c r="W83" s="6"/>
      <c r="X83" s="6"/>
      <c r="Y83" s="6"/>
      <c r="Z83" s="6"/>
      <c r="AA83" s="6"/>
    </row>
    <row r="84" ht="15.75" customHeight="1">
      <c r="A84" s="3" t="str">
        <f t="shared" si="3"/>
        <v/>
      </c>
      <c r="B84" s="4"/>
      <c r="C84" s="6"/>
      <c r="D84" s="5" t="str">
        <f>IFERROR(__xludf.DUMMYFUNCTION("if(ISBLANK($B84),"""",GOOGLETRANSLATE($B84, ""zh-tw"", $D$1))"),"")</f>
        <v/>
      </c>
      <c r="E84" s="5" t="str">
        <f>IFERROR(__xludf.DUMMYFUNCTION("if(ISBLANK($B84),"""",GOOGLETRANSLATE($B84, ""zh-tw"", $E$1))"),"")</f>
        <v/>
      </c>
      <c r="F84" s="6"/>
      <c r="G84" s="6"/>
      <c r="H84" s="6"/>
      <c r="I84" s="6"/>
      <c r="J84" s="6"/>
      <c r="K84" s="6"/>
      <c r="L84" s="6"/>
      <c r="M84" s="6"/>
      <c r="N84" s="6"/>
      <c r="O84" s="6"/>
      <c r="P84" s="6"/>
      <c r="Q84" s="6"/>
      <c r="R84" s="6"/>
      <c r="S84" s="6"/>
      <c r="T84" s="6"/>
      <c r="U84" s="6"/>
      <c r="V84" s="6"/>
      <c r="W84" s="6"/>
      <c r="X84" s="6"/>
      <c r="Y84" s="6"/>
      <c r="Z84" s="6"/>
      <c r="AA84" s="6"/>
    </row>
    <row r="85" ht="15.75" customHeight="1">
      <c r="A85" s="3" t="str">
        <f t="shared" si="3"/>
        <v/>
      </c>
      <c r="B85" s="4"/>
      <c r="C85" s="6"/>
      <c r="D85" s="5" t="str">
        <f>IFERROR(__xludf.DUMMYFUNCTION("if(ISBLANK($B85),"""",GOOGLETRANSLATE($B85, ""zh-tw"", $D$1))"),"")</f>
        <v/>
      </c>
      <c r="E85" s="5" t="str">
        <f>IFERROR(__xludf.DUMMYFUNCTION("if(ISBLANK($B85),"""",GOOGLETRANSLATE($B85, ""zh-tw"", $E$1))"),"")</f>
        <v/>
      </c>
      <c r="F85" s="6"/>
      <c r="G85" s="6"/>
      <c r="H85" s="6"/>
      <c r="I85" s="6"/>
      <c r="J85" s="6"/>
      <c r="K85" s="6"/>
      <c r="L85" s="6"/>
      <c r="M85" s="6"/>
      <c r="N85" s="6"/>
      <c r="O85" s="6"/>
      <c r="P85" s="6"/>
      <c r="Q85" s="6"/>
      <c r="R85" s="6"/>
      <c r="S85" s="6"/>
      <c r="T85" s="6"/>
      <c r="U85" s="6"/>
      <c r="V85" s="6"/>
      <c r="W85" s="6"/>
      <c r="X85" s="6"/>
      <c r="Y85" s="6"/>
      <c r="Z85" s="6"/>
      <c r="AA85" s="6"/>
    </row>
    <row r="86" ht="15.75" customHeight="1">
      <c r="A86" s="3" t="str">
        <f t="shared" si="3"/>
        <v/>
      </c>
      <c r="B86" s="4"/>
      <c r="C86" s="6"/>
      <c r="D86" s="5" t="str">
        <f>IFERROR(__xludf.DUMMYFUNCTION("if(ISBLANK($B86),"""",GOOGLETRANSLATE($B86, ""zh-tw"", $D$1))"),"")</f>
        <v/>
      </c>
      <c r="E86" s="5" t="str">
        <f>IFERROR(__xludf.DUMMYFUNCTION("if(ISBLANK($B86),"""",GOOGLETRANSLATE($B86, ""zh-tw"", $E$1))"),"")</f>
        <v/>
      </c>
      <c r="F86" s="6"/>
      <c r="G86" s="6"/>
      <c r="H86" s="6"/>
      <c r="I86" s="6"/>
      <c r="J86" s="6"/>
      <c r="K86" s="6"/>
      <c r="L86" s="6"/>
      <c r="M86" s="6"/>
      <c r="N86" s="6"/>
      <c r="O86" s="6"/>
      <c r="P86" s="6"/>
      <c r="Q86" s="6"/>
      <c r="R86" s="6"/>
      <c r="S86" s="6"/>
      <c r="T86" s="6"/>
      <c r="U86" s="6"/>
      <c r="V86" s="6"/>
      <c r="W86" s="6"/>
      <c r="X86" s="6"/>
      <c r="Y86" s="6"/>
      <c r="Z86" s="6"/>
      <c r="AA86" s="6"/>
    </row>
    <row r="87" ht="15.75" customHeight="1">
      <c r="A87" s="3" t="str">
        <f t="shared" si="3"/>
        <v/>
      </c>
      <c r="B87" s="4"/>
      <c r="C87" s="6"/>
      <c r="D87" s="5" t="str">
        <f>IFERROR(__xludf.DUMMYFUNCTION("if(ISBLANK($B87),"""",GOOGLETRANSLATE($B87, ""zh-tw"", $D$1))"),"")</f>
        <v/>
      </c>
      <c r="E87" s="5" t="str">
        <f>IFERROR(__xludf.DUMMYFUNCTION("if(ISBLANK($B87),"""",GOOGLETRANSLATE($B87, ""zh-tw"", $E$1))"),"")</f>
        <v/>
      </c>
      <c r="F87" s="6"/>
      <c r="G87" s="6"/>
      <c r="H87" s="6"/>
      <c r="I87" s="6"/>
      <c r="J87" s="6"/>
      <c r="K87" s="6"/>
      <c r="L87" s="6"/>
      <c r="M87" s="6"/>
      <c r="N87" s="6"/>
      <c r="O87" s="6"/>
      <c r="P87" s="6"/>
      <c r="Q87" s="6"/>
      <c r="R87" s="6"/>
      <c r="S87" s="6"/>
      <c r="T87" s="6"/>
      <c r="U87" s="6"/>
      <c r="V87" s="6"/>
      <c r="W87" s="6"/>
      <c r="X87" s="6"/>
      <c r="Y87" s="6"/>
      <c r="Z87" s="6"/>
      <c r="AA87" s="6"/>
    </row>
    <row r="88" ht="15.75" customHeight="1">
      <c r="A88" s="3" t="str">
        <f t="shared" si="3"/>
        <v/>
      </c>
      <c r="B88" s="4"/>
      <c r="C88" s="6"/>
      <c r="D88" s="5" t="str">
        <f>IFERROR(__xludf.DUMMYFUNCTION("if(ISBLANK($B88),"""",GOOGLETRANSLATE($B88, ""zh-tw"", $D$1))"),"")</f>
        <v/>
      </c>
      <c r="E88" s="5" t="str">
        <f>IFERROR(__xludf.DUMMYFUNCTION("if(ISBLANK($B88),"""",GOOGLETRANSLATE($B88, ""zh-tw"", $E$1))"),"")</f>
        <v/>
      </c>
      <c r="F88" s="6"/>
      <c r="G88" s="6"/>
      <c r="H88" s="6"/>
      <c r="I88" s="6"/>
      <c r="J88" s="6"/>
      <c r="K88" s="6"/>
      <c r="L88" s="6"/>
      <c r="M88" s="6"/>
      <c r="N88" s="6"/>
      <c r="O88" s="6"/>
      <c r="P88" s="6"/>
      <c r="Q88" s="6"/>
      <c r="R88" s="6"/>
      <c r="S88" s="6"/>
      <c r="T88" s="6"/>
      <c r="U88" s="6"/>
      <c r="V88" s="6"/>
      <c r="W88" s="6"/>
      <c r="X88" s="6"/>
      <c r="Y88" s="6"/>
      <c r="Z88" s="6"/>
      <c r="AA88" s="6"/>
    </row>
    <row r="89" ht="15.75" customHeight="1">
      <c r="A89" s="3" t="str">
        <f t="shared" si="3"/>
        <v/>
      </c>
      <c r="B89" s="4"/>
      <c r="C89" s="6"/>
      <c r="D89" s="5" t="str">
        <f>IFERROR(__xludf.DUMMYFUNCTION("if(ISBLANK($B89),"""",GOOGLETRANSLATE($B89, ""zh-tw"", $D$1))"),"")</f>
        <v/>
      </c>
      <c r="E89" s="5" t="str">
        <f>IFERROR(__xludf.DUMMYFUNCTION("if(ISBLANK($B89),"""",GOOGLETRANSLATE($B89, ""zh-tw"", $E$1))"),"")</f>
        <v/>
      </c>
      <c r="F89" s="6"/>
      <c r="G89" s="6"/>
      <c r="H89" s="6"/>
      <c r="I89" s="6"/>
      <c r="J89" s="6"/>
      <c r="K89" s="6"/>
      <c r="L89" s="6"/>
      <c r="M89" s="6"/>
      <c r="N89" s="6"/>
      <c r="O89" s="6"/>
      <c r="P89" s="6"/>
      <c r="Q89" s="6"/>
      <c r="R89" s="6"/>
      <c r="S89" s="6"/>
      <c r="T89" s="6"/>
      <c r="U89" s="6"/>
      <c r="V89" s="6"/>
      <c r="W89" s="6"/>
      <c r="X89" s="6"/>
      <c r="Y89" s="6"/>
      <c r="Z89" s="6"/>
      <c r="AA89" s="6"/>
    </row>
    <row r="90" ht="15.75" customHeight="1">
      <c r="A90" s="3" t="str">
        <f t="shared" si="3"/>
        <v/>
      </c>
      <c r="B90" s="4"/>
      <c r="C90" s="6"/>
      <c r="D90" s="5" t="str">
        <f>IFERROR(__xludf.DUMMYFUNCTION("if(ISBLANK($B90),"""",GOOGLETRANSLATE($B90, ""zh-tw"", $D$1))"),"")</f>
        <v/>
      </c>
      <c r="E90" s="5" t="str">
        <f>IFERROR(__xludf.DUMMYFUNCTION("if(ISBLANK($B90),"""",GOOGLETRANSLATE($B90, ""zh-tw"", $E$1))"),"")</f>
        <v/>
      </c>
      <c r="F90" s="6"/>
      <c r="G90" s="6"/>
      <c r="H90" s="6"/>
      <c r="I90" s="6"/>
      <c r="J90" s="6"/>
      <c r="K90" s="6"/>
      <c r="L90" s="6"/>
      <c r="M90" s="6"/>
      <c r="N90" s="6"/>
      <c r="O90" s="6"/>
      <c r="P90" s="6"/>
      <c r="Q90" s="6"/>
      <c r="R90" s="6"/>
      <c r="S90" s="6"/>
      <c r="T90" s="6"/>
      <c r="U90" s="6"/>
      <c r="V90" s="6"/>
      <c r="W90" s="6"/>
      <c r="X90" s="6"/>
      <c r="Y90" s="6"/>
      <c r="Z90" s="6"/>
      <c r="AA90" s="6"/>
    </row>
    <row r="91" ht="15.75" customHeight="1">
      <c r="A91" s="3" t="str">
        <f t="shared" si="3"/>
        <v/>
      </c>
      <c r="B91" s="4"/>
      <c r="C91" s="6"/>
      <c r="D91" s="5" t="str">
        <f>IFERROR(__xludf.DUMMYFUNCTION("if(ISBLANK($B91),"""",GOOGLETRANSLATE($B91, ""zh-tw"", $D$1))"),"")</f>
        <v/>
      </c>
      <c r="E91" s="5" t="str">
        <f>IFERROR(__xludf.DUMMYFUNCTION("if(ISBLANK($B91),"""",GOOGLETRANSLATE($B91, ""zh-tw"", $E$1))"),"")</f>
        <v/>
      </c>
      <c r="F91" s="6"/>
      <c r="G91" s="6"/>
      <c r="H91" s="6"/>
      <c r="I91" s="6"/>
      <c r="J91" s="6"/>
      <c r="K91" s="6"/>
      <c r="L91" s="6"/>
      <c r="M91" s="6"/>
      <c r="N91" s="6"/>
      <c r="O91" s="6"/>
      <c r="P91" s="6"/>
      <c r="Q91" s="6"/>
      <c r="R91" s="6"/>
      <c r="S91" s="6"/>
      <c r="T91" s="6"/>
      <c r="U91" s="6"/>
      <c r="V91" s="6"/>
      <c r="W91" s="6"/>
      <c r="X91" s="6"/>
      <c r="Y91" s="6"/>
      <c r="Z91" s="6"/>
      <c r="AA91" s="6"/>
    </row>
    <row r="92" ht="15.75" customHeight="1">
      <c r="A92" s="3" t="str">
        <f t="shared" si="3"/>
        <v/>
      </c>
      <c r="B92" s="4"/>
      <c r="C92" s="6"/>
      <c r="D92" s="5" t="str">
        <f>IFERROR(__xludf.DUMMYFUNCTION("if(ISBLANK($B92),"""",GOOGLETRANSLATE($B92, ""zh-tw"", $D$1))"),"")</f>
        <v/>
      </c>
      <c r="E92" s="5" t="str">
        <f>IFERROR(__xludf.DUMMYFUNCTION("if(ISBLANK($B92),"""",GOOGLETRANSLATE($B92, ""zh-tw"", $E$1))"),"")</f>
        <v/>
      </c>
      <c r="F92" s="6"/>
      <c r="G92" s="6"/>
      <c r="H92" s="6"/>
      <c r="I92" s="6"/>
      <c r="J92" s="6"/>
      <c r="K92" s="6"/>
      <c r="L92" s="6"/>
      <c r="M92" s="6"/>
      <c r="N92" s="6"/>
      <c r="O92" s="6"/>
      <c r="P92" s="6"/>
      <c r="Q92" s="6"/>
      <c r="R92" s="6"/>
      <c r="S92" s="6"/>
      <c r="T92" s="6"/>
      <c r="U92" s="6"/>
      <c r="V92" s="6"/>
      <c r="W92" s="6"/>
      <c r="X92" s="6"/>
      <c r="Y92" s="6"/>
      <c r="Z92" s="6"/>
      <c r="AA92" s="6"/>
    </row>
    <row r="93" ht="15.75" customHeight="1">
      <c r="A93" s="3" t="str">
        <f t="shared" si="3"/>
        <v/>
      </c>
      <c r="B93" s="4"/>
      <c r="C93" s="6"/>
      <c r="D93" s="5" t="str">
        <f>IFERROR(__xludf.DUMMYFUNCTION("if(ISBLANK($B93),"""",GOOGLETRANSLATE($B93, ""zh-tw"", $D$1))"),"")</f>
        <v/>
      </c>
      <c r="E93" s="5" t="str">
        <f>IFERROR(__xludf.DUMMYFUNCTION("if(ISBLANK($B93),"""",GOOGLETRANSLATE($B93, ""zh-tw"", $E$1))"),"")</f>
        <v/>
      </c>
      <c r="F93" s="6"/>
      <c r="G93" s="6"/>
      <c r="H93" s="6"/>
      <c r="I93" s="6"/>
      <c r="J93" s="6"/>
      <c r="K93" s="6"/>
      <c r="L93" s="6"/>
      <c r="M93" s="6"/>
      <c r="N93" s="6"/>
      <c r="O93" s="6"/>
      <c r="P93" s="6"/>
      <c r="Q93" s="6"/>
      <c r="R93" s="6"/>
      <c r="S93" s="6"/>
      <c r="T93" s="6"/>
      <c r="U93" s="6"/>
      <c r="V93" s="6"/>
      <c r="W93" s="6"/>
      <c r="X93" s="6"/>
      <c r="Y93" s="6"/>
      <c r="Z93" s="6"/>
      <c r="AA93" s="6"/>
    </row>
    <row r="94" ht="15.75" customHeight="1">
      <c r="A94" s="3" t="str">
        <f t="shared" si="3"/>
        <v/>
      </c>
      <c r="B94" s="4"/>
      <c r="C94" s="6"/>
      <c r="D94" s="5" t="str">
        <f>IFERROR(__xludf.DUMMYFUNCTION("if(ISBLANK($B94),"""",GOOGLETRANSLATE($B94, ""zh-tw"", $D$1))"),"")</f>
        <v/>
      </c>
      <c r="E94" s="5" t="str">
        <f>IFERROR(__xludf.DUMMYFUNCTION("if(ISBLANK($B94),"""",GOOGLETRANSLATE($B94, ""zh-tw"", $E$1))"),"")</f>
        <v/>
      </c>
      <c r="F94" s="6"/>
      <c r="G94" s="6"/>
      <c r="H94" s="6"/>
      <c r="I94" s="6"/>
      <c r="J94" s="6"/>
      <c r="K94" s="6"/>
      <c r="L94" s="6"/>
      <c r="M94" s="6"/>
      <c r="N94" s="6"/>
      <c r="O94" s="6"/>
      <c r="P94" s="6"/>
      <c r="Q94" s="6"/>
      <c r="R94" s="6"/>
      <c r="S94" s="6"/>
      <c r="T94" s="6"/>
      <c r="U94" s="6"/>
      <c r="V94" s="6"/>
      <c r="W94" s="6"/>
      <c r="X94" s="6"/>
      <c r="Y94" s="6"/>
      <c r="Z94" s="6"/>
      <c r="AA94" s="6"/>
    </row>
    <row r="95" ht="15.75" customHeight="1">
      <c r="A95" s="3" t="str">
        <f t="shared" si="3"/>
        <v/>
      </c>
      <c r="B95" s="4"/>
      <c r="C95" s="6"/>
      <c r="D95" s="5" t="str">
        <f>IFERROR(__xludf.DUMMYFUNCTION("if(ISBLANK($B95),"""",GOOGLETRANSLATE($B95, ""zh-tw"", $D$1))"),"")</f>
        <v/>
      </c>
      <c r="E95" s="5" t="str">
        <f>IFERROR(__xludf.DUMMYFUNCTION("if(ISBLANK($B95),"""",GOOGLETRANSLATE($B95, ""zh-tw"", $E$1))"),"")</f>
        <v/>
      </c>
      <c r="F95" s="6"/>
      <c r="G95" s="6"/>
      <c r="H95" s="6"/>
      <c r="I95" s="6"/>
      <c r="J95" s="6"/>
      <c r="K95" s="6"/>
      <c r="L95" s="6"/>
      <c r="M95" s="6"/>
      <c r="N95" s="6"/>
      <c r="O95" s="6"/>
      <c r="P95" s="6"/>
      <c r="Q95" s="6"/>
      <c r="R95" s="6"/>
      <c r="S95" s="6"/>
      <c r="T95" s="6"/>
      <c r="U95" s="6"/>
      <c r="V95" s="6"/>
      <c r="W95" s="6"/>
      <c r="X95" s="6"/>
      <c r="Y95" s="6"/>
      <c r="Z95" s="6"/>
      <c r="AA95" s="6"/>
    </row>
    <row r="96" ht="15.75" customHeight="1">
      <c r="A96" s="3" t="str">
        <f t="shared" si="3"/>
        <v/>
      </c>
      <c r="B96" s="4"/>
      <c r="C96" s="6"/>
      <c r="D96" s="5" t="str">
        <f>IFERROR(__xludf.DUMMYFUNCTION("if(ISBLANK($B96),"""",GOOGLETRANSLATE($B96, ""zh-tw"", $D$1))"),"")</f>
        <v/>
      </c>
      <c r="E96" s="5" t="str">
        <f>IFERROR(__xludf.DUMMYFUNCTION("if(ISBLANK($B96),"""",GOOGLETRANSLATE($B96, ""zh-tw"", $E$1))"),"")</f>
        <v/>
      </c>
      <c r="F96" s="6"/>
      <c r="G96" s="6"/>
      <c r="H96" s="6"/>
      <c r="I96" s="6"/>
      <c r="J96" s="6"/>
      <c r="K96" s="6"/>
      <c r="L96" s="6"/>
      <c r="M96" s="6"/>
      <c r="N96" s="6"/>
      <c r="O96" s="6"/>
      <c r="P96" s="6"/>
      <c r="Q96" s="6"/>
      <c r="R96" s="6"/>
      <c r="S96" s="6"/>
      <c r="T96" s="6"/>
      <c r="U96" s="6"/>
      <c r="V96" s="6"/>
      <c r="W96" s="6"/>
      <c r="X96" s="6"/>
      <c r="Y96" s="6"/>
      <c r="Z96" s="6"/>
      <c r="AA96" s="6"/>
    </row>
    <row r="97" ht="15.75" customHeight="1">
      <c r="A97" s="3" t="str">
        <f t="shared" si="3"/>
        <v/>
      </c>
      <c r="B97" s="4"/>
      <c r="C97" s="6"/>
      <c r="D97" s="5" t="str">
        <f>IFERROR(__xludf.DUMMYFUNCTION("if(ISBLANK($B97),"""",GOOGLETRANSLATE($B97, ""zh-tw"", $D$1))"),"")</f>
        <v/>
      </c>
      <c r="E97" s="5" t="str">
        <f>IFERROR(__xludf.DUMMYFUNCTION("if(ISBLANK($B97),"""",GOOGLETRANSLATE($B97, ""zh-tw"", $E$1))"),"")</f>
        <v/>
      </c>
      <c r="F97" s="6"/>
      <c r="G97" s="6"/>
      <c r="H97" s="6"/>
      <c r="I97" s="6"/>
      <c r="J97" s="6"/>
      <c r="K97" s="6"/>
      <c r="L97" s="6"/>
      <c r="M97" s="6"/>
      <c r="N97" s="6"/>
      <c r="O97" s="6"/>
      <c r="P97" s="6"/>
      <c r="Q97" s="6"/>
      <c r="R97" s="6"/>
      <c r="S97" s="6"/>
      <c r="T97" s="6"/>
      <c r="U97" s="6"/>
      <c r="V97" s="6"/>
      <c r="W97" s="6"/>
      <c r="X97" s="6"/>
      <c r="Y97" s="6"/>
      <c r="Z97" s="6"/>
      <c r="AA97" s="6"/>
    </row>
    <row r="98" ht="15.75" customHeight="1">
      <c r="A98" s="3" t="str">
        <f t="shared" si="3"/>
        <v/>
      </c>
      <c r="B98" s="4"/>
      <c r="C98" s="6"/>
      <c r="D98" s="5" t="str">
        <f>IFERROR(__xludf.DUMMYFUNCTION("if(ISBLANK($B98),"""",GOOGLETRANSLATE($B98, ""zh-tw"", $D$1))"),"")</f>
        <v/>
      </c>
      <c r="E98" s="5" t="str">
        <f>IFERROR(__xludf.DUMMYFUNCTION("if(ISBLANK($B98),"""",GOOGLETRANSLATE($B98, ""zh-tw"", $E$1))"),"")</f>
        <v/>
      </c>
      <c r="F98" s="6"/>
      <c r="G98" s="6"/>
      <c r="H98" s="6"/>
      <c r="I98" s="6"/>
      <c r="J98" s="6"/>
      <c r="K98" s="6"/>
      <c r="L98" s="6"/>
      <c r="M98" s="6"/>
      <c r="N98" s="6"/>
      <c r="O98" s="6"/>
      <c r="P98" s="6"/>
      <c r="Q98" s="6"/>
      <c r="R98" s="6"/>
      <c r="S98" s="6"/>
      <c r="T98" s="6"/>
      <c r="U98" s="6"/>
      <c r="V98" s="6"/>
      <c r="W98" s="6"/>
      <c r="X98" s="6"/>
      <c r="Y98" s="6"/>
      <c r="Z98" s="6"/>
      <c r="AA98" s="6"/>
    </row>
    <row r="99" ht="15.75" customHeight="1">
      <c r="A99" s="3" t="str">
        <f t="shared" si="3"/>
        <v/>
      </c>
      <c r="B99" s="4"/>
      <c r="C99" s="6"/>
      <c r="D99" s="5" t="str">
        <f>IFERROR(__xludf.DUMMYFUNCTION("if(ISBLANK($B99),"""",GOOGLETRANSLATE($B99, ""zh-tw"", $D$1))"),"")</f>
        <v/>
      </c>
      <c r="E99" s="5" t="str">
        <f>IFERROR(__xludf.DUMMYFUNCTION("if(ISBLANK($B99),"""",GOOGLETRANSLATE($B99, ""zh-tw"", $E$1))"),"")</f>
        <v/>
      </c>
      <c r="F99" s="6"/>
      <c r="G99" s="6"/>
      <c r="H99" s="6"/>
      <c r="I99" s="6"/>
      <c r="J99" s="6"/>
      <c r="K99" s="6"/>
      <c r="L99" s="6"/>
      <c r="M99" s="6"/>
      <c r="N99" s="6"/>
      <c r="O99" s="6"/>
      <c r="P99" s="6"/>
      <c r="Q99" s="6"/>
      <c r="R99" s="6"/>
      <c r="S99" s="6"/>
      <c r="T99" s="6"/>
      <c r="U99" s="6"/>
      <c r="V99" s="6"/>
      <c r="W99" s="6"/>
      <c r="X99" s="6"/>
      <c r="Y99" s="6"/>
      <c r="Z99" s="6"/>
      <c r="AA99" s="6"/>
    </row>
    <row r="100" ht="15.75" customHeight="1">
      <c r="A100" s="3" t="str">
        <f t="shared" si="3"/>
        <v/>
      </c>
      <c r="B100" s="4"/>
      <c r="C100" s="6"/>
      <c r="D100" s="5" t="str">
        <f>IFERROR(__xludf.DUMMYFUNCTION("if(ISBLANK($B100),"""",GOOGLETRANSLATE($B100, ""zh-tw"", $D$1))"),"")</f>
        <v/>
      </c>
      <c r="E100" s="5" t="str">
        <f>IFERROR(__xludf.DUMMYFUNCTION("if(ISBLANK($B100),"""",GOOGLETRANSLATE($B100, ""zh-tw"", $E$1))"),"")</f>
        <v/>
      </c>
      <c r="F100" s="6"/>
      <c r="G100" s="6"/>
      <c r="H100" s="6"/>
      <c r="I100" s="6"/>
      <c r="J100" s="6"/>
      <c r="K100" s="6"/>
      <c r="L100" s="6"/>
      <c r="M100" s="6"/>
      <c r="N100" s="6"/>
      <c r="O100" s="6"/>
      <c r="P100" s="6"/>
      <c r="Q100" s="6"/>
      <c r="R100" s="6"/>
      <c r="S100" s="6"/>
      <c r="T100" s="6"/>
      <c r="U100" s="6"/>
      <c r="V100" s="6"/>
      <c r="W100" s="6"/>
      <c r="X100" s="6"/>
      <c r="Y100" s="6"/>
      <c r="Z100" s="6"/>
      <c r="AA100" s="6"/>
    </row>
    <row r="101" ht="15.75" customHeight="1">
      <c r="A101" s="3" t="str">
        <f t="shared" si="3"/>
        <v/>
      </c>
      <c r="B101" s="4"/>
      <c r="C101" s="6"/>
      <c r="D101" s="5" t="str">
        <f>IFERROR(__xludf.DUMMYFUNCTION("if(ISBLANK($B101),"""",GOOGLETRANSLATE($B101, ""zh-tw"", $D$1))"),"")</f>
        <v/>
      </c>
      <c r="E101" s="5" t="str">
        <f>IFERROR(__xludf.DUMMYFUNCTION("if(ISBLANK($B101),"""",GOOGLETRANSLATE($B101, ""zh-tw"", $E$1))"),"")</f>
        <v/>
      </c>
      <c r="F101" s="6"/>
      <c r="G101" s="6"/>
      <c r="H101" s="6"/>
      <c r="I101" s="6"/>
      <c r="J101" s="6"/>
      <c r="K101" s="6"/>
      <c r="L101" s="6"/>
      <c r="M101" s="6"/>
      <c r="N101" s="6"/>
      <c r="O101" s="6"/>
      <c r="P101" s="6"/>
      <c r="Q101" s="6"/>
      <c r="R101" s="6"/>
      <c r="S101" s="6"/>
      <c r="T101" s="6"/>
      <c r="U101" s="6"/>
      <c r="V101" s="6"/>
      <c r="W101" s="6"/>
      <c r="X101" s="6"/>
      <c r="Y101" s="6"/>
      <c r="Z101" s="6"/>
      <c r="AA101" s="6"/>
    </row>
    <row r="102" ht="15.75" customHeight="1">
      <c r="A102" s="3" t="str">
        <f t="shared" si="3"/>
        <v/>
      </c>
      <c r="B102" s="4"/>
      <c r="C102" s="6"/>
      <c r="D102" s="5" t="str">
        <f>IFERROR(__xludf.DUMMYFUNCTION("if(ISBLANK($B102),"""",GOOGLETRANSLATE($B102, ""zh-tw"", $D$1))"),"")</f>
        <v/>
      </c>
      <c r="E102" s="5" t="str">
        <f>IFERROR(__xludf.DUMMYFUNCTION("if(ISBLANK($B102),"""",GOOGLETRANSLATE($B102, ""zh-tw"", $E$1))"),"")</f>
        <v/>
      </c>
      <c r="F102" s="6"/>
      <c r="G102" s="6"/>
      <c r="H102" s="6"/>
      <c r="I102" s="6"/>
      <c r="J102" s="6"/>
      <c r="K102" s="6"/>
      <c r="L102" s="6"/>
      <c r="M102" s="6"/>
      <c r="N102" s="6"/>
      <c r="O102" s="6"/>
      <c r="P102" s="6"/>
      <c r="Q102" s="6"/>
      <c r="R102" s="6"/>
      <c r="S102" s="6"/>
      <c r="T102" s="6"/>
      <c r="U102" s="6"/>
      <c r="V102" s="6"/>
      <c r="W102" s="6"/>
      <c r="X102" s="6"/>
      <c r="Y102" s="6"/>
      <c r="Z102" s="6"/>
      <c r="AA102" s="6"/>
    </row>
    <row r="103" ht="15.75" customHeight="1">
      <c r="A103" s="3" t="str">
        <f t="shared" si="3"/>
        <v/>
      </c>
      <c r="B103" s="4"/>
      <c r="C103" s="6"/>
      <c r="D103" s="5" t="str">
        <f>IFERROR(__xludf.DUMMYFUNCTION("if(ISBLANK($B103),"""",GOOGLETRANSLATE($B103, ""zh-tw"", $D$1))"),"")</f>
        <v/>
      </c>
      <c r="E103" s="5" t="str">
        <f>IFERROR(__xludf.DUMMYFUNCTION("if(ISBLANK($B103),"""",GOOGLETRANSLATE($B103, ""zh-tw"", $E$1))"),"")</f>
        <v/>
      </c>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3" t="str">
        <f t="shared" si="3"/>
        <v/>
      </c>
      <c r="B104" s="4"/>
      <c r="C104" s="6"/>
      <c r="D104" s="5" t="str">
        <f>IFERROR(__xludf.DUMMYFUNCTION("if(ISBLANK($B104),"""",GOOGLETRANSLATE($B104, ""zh-tw"", $D$1))"),"")</f>
        <v/>
      </c>
      <c r="E104" s="5" t="str">
        <f>IFERROR(__xludf.DUMMYFUNCTION("if(ISBLANK($B104),"""",GOOGLETRANSLATE($B104, ""zh-tw"", $E$1))"),"")</f>
        <v/>
      </c>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3" t="str">
        <f t="shared" si="3"/>
        <v/>
      </c>
      <c r="B105" s="4"/>
      <c r="C105" s="6"/>
      <c r="D105" s="5" t="str">
        <f>IFERROR(__xludf.DUMMYFUNCTION("if(ISBLANK($B105),"""",GOOGLETRANSLATE($B105, ""zh-tw"", $D$1))"),"")</f>
        <v/>
      </c>
      <c r="E105" s="5" t="str">
        <f>IFERROR(__xludf.DUMMYFUNCTION("if(ISBLANK($B105),"""",GOOGLETRANSLATE($B105, ""zh-tw"", $E$1))"),"")</f>
        <v/>
      </c>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3" t="str">
        <f t="shared" si="3"/>
        <v/>
      </c>
      <c r="B106" s="4"/>
      <c r="C106" s="6"/>
      <c r="D106" s="5" t="str">
        <f>IFERROR(__xludf.DUMMYFUNCTION("if(ISBLANK($B106),"""",GOOGLETRANSLATE($B106, ""zh-tw"", $D$1))"),"")</f>
        <v/>
      </c>
      <c r="E106" s="5" t="str">
        <f>IFERROR(__xludf.DUMMYFUNCTION("if(ISBLANK($B106),"""",GOOGLETRANSLATE($B106, ""zh-tw"", $E$1))"),"")</f>
        <v/>
      </c>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3" t="str">
        <f t="shared" si="3"/>
        <v/>
      </c>
      <c r="B107" s="4"/>
      <c r="C107" s="6"/>
      <c r="D107" s="5" t="str">
        <f>IFERROR(__xludf.DUMMYFUNCTION("if(ISBLANK($B107),"""",GOOGLETRANSLATE($B107, ""zh-tw"", $D$1))"),"")</f>
        <v/>
      </c>
      <c r="E107" s="5" t="str">
        <f>IFERROR(__xludf.DUMMYFUNCTION("if(ISBLANK($B107),"""",GOOGLETRANSLATE($B107, ""zh-tw"", $E$1))"),"")</f>
        <v/>
      </c>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3" t="str">
        <f t="shared" si="3"/>
        <v/>
      </c>
      <c r="B108" s="4"/>
      <c r="C108" s="6"/>
      <c r="D108" s="5" t="str">
        <f>IFERROR(__xludf.DUMMYFUNCTION("if(ISBLANK($B108),"""",GOOGLETRANSLATE($B108, ""zh-tw"", $D$1))"),"")</f>
        <v/>
      </c>
      <c r="E108" s="5" t="str">
        <f>IFERROR(__xludf.DUMMYFUNCTION("if(ISBLANK($B108),"""",GOOGLETRANSLATE($B108, ""zh-tw"", $E$1))"),"")</f>
        <v/>
      </c>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3" t="str">
        <f t="shared" si="3"/>
        <v/>
      </c>
      <c r="B109" s="4"/>
      <c r="C109" s="6"/>
      <c r="D109" s="5" t="str">
        <f>IFERROR(__xludf.DUMMYFUNCTION("if(ISBLANK($B109),"""",GOOGLETRANSLATE($B109, ""zh-tw"", $D$1))"),"")</f>
        <v/>
      </c>
      <c r="E109" s="5" t="str">
        <f>IFERROR(__xludf.DUMMYFUNCTION("if(ISBLANK($B109),"""",GOOGLETRANSLATE($B109, ""zh-tw"", $E$1))"),"")</f>
        <v/>
      </c>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3"/>
      <c r="B110" s="3"/>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3"/>
      <c r="B111" s="3"/>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3"/>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3"/>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3"/>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3"/>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3"/>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3"/>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3"/>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3"/>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3"/>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3"/>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3"/>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3"/>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3"/>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3"/>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3"/>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3"/>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3"/>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3"/>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3"/>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3"/>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3"/>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3"/>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3"/>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3"/>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3"/>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3"/>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3"/>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3"/>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3"/>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3"/>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3"/>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9"/>
      <c r="B187" s="9"/>
      <c r="C187" s="6"/>
      <c r="D187" s="6"/>
      <c r="E187" s="6"/>
      <c r="F187" s="6"/>
      <c r="G187" s="6"/>
      <c r="H187" s="6"/>
      <c r="I187" s="6"/>
      <c r="J187" s="6"/>
      <c r="K187" s="6"/>
      <c r="L187" s="6"/>
      <c r="M187" s="9"/>
      <c r="N187" s="9"/>
      <c r="O187" s="9"/>
      <c r="P187" s="9"/>
      <c r="Q187" s="9"/>
      <c r="R187" s="9"/>
      <c r="S187" s="9"/>
      <c r="T187" s="9"/>
      <c r="U187" s="9"/>
      <c r="V187" s="9"/>
      <c r="W187" s="9"/>
      <c r="X187" s="9"/>
      <c r="Y187" s="9"/>
      <c r="Z187" s="9"/>
      <c r="AA187" s="9"/>
    </row>
    <row r="188" ht="15.75" customHeight="1">
      <c r="A188" s="9"/>
      <c r="B188" s="9"/>
      <c r="C188" s="6"/>
      <c r="D188" s="6"/>
      <c r="E188" s="6"/>
      <c r="F188" s="6"/>
      <c r="G188" s="6"/>
      <c r="H188" s="6"/>
      <c r="I188" s="6"/>
      <c r="J188" s="6"/>
      <c r="K188" s="6"/>
      <c r="L188" s="6"/>
      <c r="M188" s="9"/>
      <c r="N188" s="9"/>
      <c r="O188" s="9"/>
      <c r="P188" s="9"/>
      <c r="Q188" s="9"/>
      <c r="R188" s="9"/>
      <c r="S188" s="9"/>
      <c r="T188" s="9"/>
      <c r="U188" s="9"/>
      <c r="V188" s="9"/>
      <c r="W188" s="9"/>
      <c r="X188" s="9"/>
      <c r="Y188" s="9"/>
      <c r="Z188" s="9"/>
      <c r="AA188" s="9"/>
    </row>
    <row r="189" ht="15.75" customHeight="1">
      <c r="A189" s="9"/>
      <c r="B189" s="9"/>
      <c r="C189" s="6"/>
      <c r="D189" s="6"/>
      <c r="E189" s="6"/>
      <c r="F189" s="6"/>
      <c r="G189" s="6"/>
      <c r="H189" s="6"/>
      <c r="I189" s="6"/>
      <c r="J189" s="6"/>
      <c r="K189" s="6"/>
      <c r="L189" s="6"/>
      <c r="M189" s="9"/>
      <c r="N189" s="9"/>
      <c r="O189" s="9"/>
      <c r="P189" s="9"/>
      <c r="Q189" s="9"/>
      <c r="R189" s="9"/>
      <c r="S189" s="9"/>
      <c r="T189" s="9"/>
      <c r="U189" s="9"/>
      <c r="V189" s="9"/>
      <c r="W189" s="9"/>
      <c r="X189" s="9"/>
      <c r="Y189" s="9"/>
      <c r="Z189" s="9"/>
      <c r="AA189" s="9"/>
    </row>
    <row r="190" ht="15.75" customHeight="1">
      <c r="A190" s="9"/>
      <c r="B190" s="9"/>
      <c r="C190" s="6"/>
      <c r="D190" s="6"/>
      <c r="E190" s="6"/>
      <c r="F190" s="6"/>
      <c r="G190" s="6"/>
      <c r="H190" s="6"/>
      <c r="I190" s="6"/>
      <c r="J190" s="6"/>
      <c r="K190" s="6"/>
      <c r="L190" s="6"/>
      <c r="M190" s="9"/>
      <c r="N190" s="9"/>
      <c r="O190" s="9"/>
      <c r="P190" s="9"/>
      <c r="Q190" s="9"/>
      <c r="R190" s="9"/>
      <c r="S190" s="9"/>
      <c r="T190" s="9"/>
      <c r="U190" s="9"/>
      <c r="V190" s="9"/>
      <c r="W190" s="9"/>
      <c r="X190" s="9"/>
      <c r="Y190" s="9"/>
      <c r="Z190" s="9"/>
      <c r="AA190" s="9"/>
    </row>
    <row r="191" ht="15.75" customHeight="1">
      <c r="A191" s="9"/>
      <c r="B191" s="9"/>
      <c r="C191" s="6"/>
      <c r="D191" s="6"/>
      <c r="E191" s="6"/>
      <c r="F191" s="6"/>
      <c r="G191" s="6"/>
      <c r="H191" s="6"/>
      <c r="I191" s="6"/>
      <c r="J191" s="6"/>
      <c r="K191" s="6"/>
      <c r="L191" s="6"/>
      <c r="M191" s="9"/>
      <c r="N191" s="9"/>
      <c r="O191" s="9"/>
      <c r="P191" s="9"/>
      <c r="Q191" s="9"/>
      <c r="R191" s="9"/>
      <c r="S191" s="9"/>
      <c r="T191" s="9"/>
      <c r="U191" s="9"/>
      <c r="V191" s="9"/>
      <c r="W191" s="9"/>
      <c r="X191" s="9"/>
      <c r="Y191" s="9"/>
      <c r="Z191" s="9"/>
      <c r="AA191" s="9"/>
    </row>
    <row r="192" ht="15.75" customHeight="1">
      <c r="A192" s="9"/>
      <c r="B192" s="9"/>
      <c r="C192" s="6"/>
      <c r="D192" s="6"/>
      <c r="E192" s="6"/>
      <c r="F192" s="6"/>
      <c r="G192" s="6"/>
      <c r="H192" s="6"/>
      <c r="I192" s="6"/>
      <c r="J192" s="6"/>
      <c r="K192" s="6"/>
      <c r="L192" s="6"/>
      <c r="M192" s="9"/>
      <c r="N192" s="9"/>
      <c r="O192" s="9"/>
      <c r="P192" s="9"/>
      <c r="Q192" s="9"/>
      <c r="R192" s="9"/>
      <c r="S192" s="9"/>
      <c r="T192" s="9"/>
      <c r="U192" s="9"/>
      <c r="V192" s="9"/>
      <c r="W192" s="9"/>
      <c r="X192" s="9"/>
      <c r="Y192" s="9"/>
      <c r="Z192" s="9"/>
      <c r="AA192" s="9"/>
    </row>
    <row r="193" ht="15.75" customHeight="1">
      <c r="A193" s="9"/>
      <c r="B193" s="9"/>
      <c r="C193" s="6"/>
      <c r="D193" s="6"/>
      <c r="E193" s="6"/>
      <c r="F193" s="6"/>
      <c r="G193" s="6"/>
      <c r="H193" s="6"/>
      <c r="I193" s="6"/>
      <c r="J193" s="6"/>
      <c r="K193" s="6"/>
      <c r="L193" s="6"/>
      <c r="M193" s="9"/>
      <c r="N193" s="9"/>
      <c r="O193" s="9"/>
      <c r="P193" s="9"/>
      <c r="Q193" s="9"/>
      <c r="R193" s="9"/>
      <c r="S193" s="9"/>
      <c r="T193" s="9"/>
      <c r="U193" s="9"/>
      <c r="V193" s="9"/>
      <c r="W193" s="9"/>
      <c r="X193" s="9"/>
      <c r="Y193" s="9"/>
      <c r="Z193" s="9"/>
      <c r="AA193" s="9"/>
    </row>
    <row r="194" ht="15.75" customHeight="1">
      <c r="A194" s="9"/>
      <c r="B194" s="9"/>
      <c r="C194" s="6"/>
      <c r="D194" s="6"/>
      <c r="E194" s="6"/>
      <c r="F194" s="6"/>
      <c r="G194" s="6"/>
      <c r="H194" s="6"/>
      <c r="I194" s="6"/>
      <c r="J194" s="6"/>
      <c r="K194" s="6"/>
      <c r="L194" s="6"/>
      <c r="M194" s="9"/>
      <c r="N194" s="9"/>
      <c r="O194" s="9"/>
      <c r="P194" s="9"/>
      <c r="Q194" s="9"/>
      <c r="R194" s="9"/>
      <c r="S194" s="9"/>
      <c r="T194" s="9"/>
      <c r="U194" s="9"/>
      <c r="V194" s="9"/>
      <c r="W194" s="9"/>
      <c r="X194" s="9"/>
      <c r="Y194" s="9"/>
      <c r="Z194" s="9"/>
      <c r="AA194" s="9"/>
    </row>
    <row r="195" ht="15.75" customHeight="1">
      <c r="A195" s="9"/>
      <c r="B195" s="9"/>
      <c r="C195" s="6"/>
      <c r="D195" s="6"/>
      <c r="E195" s="6"/>
      <c r="F195" s="6"/>
      <c r="G195" s="6"/>
      <c r="H195" s="6"/>
      <c r="I195" s="6"/>
      <c r="J195" s="6"/>
      <c r="K195" s="6"/>
      <c r="L195" s="6"/>
      <c r="M195" s="9"/>
      <c r="N195" s="9"/>
      <c r="O195" s="9"/>
      <c r="P195" s="9"/>
      <c r="Q195" s="9"/>
      <c r="R195" s="9"/>
      <c r="S195" s="9"/>
      <c r="T195" s="9"/>
      <c r="U195" s="9"/>
      <c r="V195" s="9"/>
      <c r="W195" s="9"/>
      <c r="X195" s="9"/>
      <c r="Y195" s="9"/>
      <c r="Z195" s="9"/>
      <c r="AA195" s="9"/>
    </row>
    <row r="196" ht="15.75" customHeight="1">
      <c r="A196" s="9"/>
      <c r="B196" s="9"/>
      <c r="C196" s="6"/>
      <c r="D196" s="6"/>
      <c r="E196" s="6"/>
      <c r="F196" s="6"/>
      <c r="G196" s="6"/>
      <c r="H196" s="6"/>
      <c r="I196" s="6"/>
      <c r="J196" s="6"/>
      <c r="K196" s="6"/>
      <c r="L196" s="6"/>
      <c r="M196" s="9"/>
      <c r="N196" s="9"/>
      <c r="O196" s="9"/>
      <c r="P196" s="9"/>
      <c r="Q196" s="9"/>
      <c r="R196" s="9"/>
      <c r="S196" s="9"/>
      <c r="T196" s="9"/>
      <c r="U196" s="9"/>
      <c r="V196" s="9"/>
      <c r="W196" s="9"/>
      <c r="X196" s="9"/>
      <c r="Y196" s="9"/>
      <c r="Z196" s="9"/>
      <c r="AA196" s="9"/>
    </row>
    <row r="197" ht="15.75" customHeight="1">
      <c r="A197" s="9"/>
      <c r="B197" s="9"/>
      <c r="C197" s="6"/>
      <c r="D197" s="6"/>
      <c r="E197" s="6"/>
      <c r="F197" s="6"/>
      <c r="G197" s="6"/>
      <c r="H197" s="6"/>
      <c r="I197" s="6"/>
      <c r="J197" s="6"/>
      <c r="K197" s="6"/>
      <c r="L197" s="6"/>
      <c r="M197" s="9"/>
      <c r="N197" s="9"/>
      <c r="O197" s="9"/>
      <c r="P197" s="9"/>
      <c r="Q197" s="9"/>
      <c r="R197" s="9"/>
      <c r="S197" s="9"/>
      <c r="T197" s="9"/>
      <c r="U197" s="9"/>
      <c r="V197" s="9"/>
      <c r="W197" s="9"/>
      <c r="X197" s="9"/>
      <c r="Y197" s="9"/>
      <c r="Z197" s="9"/>
      <c r="AA197" s="9"/>
    </row>
    <row r="198" ht="15.75" customHeight="1">
      <c r="A198" s="9"/>
      <c r="B198" s="9"/>
      <c r="C198" s="6"/>
      <c r="D198" s="6"/>
      <c r="E198" s="6"/>
      <c r="F198" s="6"/>
      <c r="G198" s="6"/>
      <c r="H198" s="6"/>
      <c r="I198" s="6"/>
      <c r="J198" s="6"/>
      <c r="K198" s="6"/>
      <c r="L198" s="6"/>
      <c r="M198" s="9"/>
      <c r="N198" s="9"/>
      <c r="O198" s="9"/>
      <c r="P198" s="9"/>
      <c r="Q198" s="9"/>
      <c r="R198" s="9"/>
      <c r="S198" s="9"/>
      <c r="T198" s="9"/>
      <c r="U198" s="9"/>
      <c r="V198" s="9"/>
      <c r="W198" s="9"/>
      <c r="X198" s="9"/>
      <c r="Y198" s="9"/>
      <c r="Z198" s="9"/>
      <c r="AA198" s="9"/>
    </row>
    <row r="199" ht="15.75" customHeight="1">
      <c r="A199" s="9"/>
      <c r="B199" s="9"/>
      <c r="C199" s="6"/>
      <c r="D199" s="6"/>
      <c r="E199" s="6"/>
      <c r="F199" s="6"/>
      <c r="G199" s="6"/>
      <c r="H199" s="6"/>
      <c r="I199" s="6"/>
      <c r="J199" s="6"/>
      <c r="K199" s="6"/>
      <c r="L199" s="6"/>
      <c r="M199" s="9"/>
      <c r="N199" s="9"/>
      <c r="O199" s="9"/>
      <c r="P199" s="9"/>
      <c r="Q199" s="9"/>
      <c r="R199" s="9"/>
      <c r="S199" s="9"/>
      <c r="T199" s="9"/>
      <c r="U199" s="9"/>
      <c r="V199" s="9"/>
      <c r="W199" s="9"/>
      <c r="X199" s="9"/>
      <c r="Y199" s="9"/>
      <c r="Z199" s="9"/>
      <c r="AA199" s="9"/>
    </row>
    <row r="200" ht="15.75" customHeight="1">
      <c r="A200" s="9"/>
      <c r="B200" s="9"/>
      <c r="C200" s="6"/>
      <c r="D200" s="6"/>
      <c r="E200" s="6"/>
      <c r="F200" s="6"/>
      <c r="G200" s="6"/>
      <c r="H200" s="6"/>
      <c r="I200" s="6"/>
      <c r="J200" s="6"/>
      <c r="K200" s="6"/>
      <c r="L200" s="6"/>
      <c r="M200" s="9"/>
      <c r="N200" s="9"/>
      <c r="O200" s="9"/>
      <c r="P200" s="9"/>
      <c r="Q200" s="9"/>
      <c r="R200" s="9"/>
      <c r="S200" s="9"/>
      <c r="T200" s="9"/>
      <c r="U200" s="9"/>
      <c r="V200" s="9"/>
      <c r="W200" s="9"/>
      <c r="X200" s="9"/>
      <c r="Y200" s="9"/>
      <c r="Z200" s="9"/>
      <c r="AA200" s="9"/>
    </row>
    <row r="201" ht="15.75" customHeight="1">
      <c r="A201" s="9"/>
      <c r="B201" s="9"/>
      <c r="C201" s="6"/>
      <c r="D201" s="6"/>
      <c r="E201" s="6"/>
      <c r="F201" s="6"/>
      <c r="G201" s="6"/>
      <c r="H201" s="6"/>
      <c r="I201" s="6"/>
      <c r="J201" s="6"/>
      <c r="K201" s="6"/>
      <c r="L201" s="6"/>
      <c r="M201" s="9"/>
      <c r="N201" s="9"/>
      <c r="O201" s="9"/>
      <c r="P201" s="9"/>
      <c r="Q201" s="9"/>
      <c r="R201" s="9"/>
      <c r="S201" s="9"/>
      <c r="T201" s="9"/>
      <c r="U201" s="9"/>
      <c r="V201" s="9"/>
      <c r="W201" s="9"/>
      <c r="X201" s="9"/>
      <c r="Y201" s="9"/>
      <c r="Z201" s="9"/>
      <c r="AA201" s="9"/>
    </row>
    <row r="202" ht="15.75" customHeight="1">
      <c r="A202" s="9"/>
      <c r="B202" s="9"/>
      <c r="C202" s="6"/>
      <c r="D202" s="6"/>
      <c r="E202" s="6"/>
      <c r="F202" s="6"/>
      <c r="G202" s="6"/>
      <c r="H202" s="6"/>
      <c r="I202" s="6"/>
      <c r="J202" s="6"/>
      <c r="K202" s="6"/>
      <c r="L202" s="6"/>
      <c r="M202" s="9"/>
      <c r="N202" s="9"/>
      <c r="O202" s="9"/>
      <c r="P202" s="9"/>
      <c r="Q202" s="9"/>
      <c r="R202" s="9"/>
      <c r="S202" s="9"/>
      <c r="T202" s="9"/>
      <c r="U202" s="9"/>
      <c r="V202" s="9"/>
      <c r="W202" s="9"/>
      <c r="X202" s="9"/>
      <c r="Y202" s="9"/>
      <c r="Z202" s="9"/>
      <c r="AA202" s="9"/>
    </row>
    <row r="203" ht="15.75" customHeight="1">
      <c r="A203" s="9"/>
      <c r="B203" s="9"/>
      <c r="C203" s="6"/>
      <c r="D203" s="6"/>
      <c r="E203" s="6"/>
      <c r="F203" s="6"/>
      <c r="G203" s="6"/>
      <c r="H203" s="6"/>
      <c r="I203" s="6"/>
      <c r="J203" s="6"/>
      <c r="K203" s="6"/>
      <c r="L203" s="6"/>
      <c r="M203" s="9"/>
      <c r="N203" s="9"/>
      <c r="O203" s="9"/>
      <c r="P203" s="9"/>
      <c r="Q203" s="9"/>
      <c r="R203" s="9"/>
      <c r="S203" s="9"/>
      <c r="T203" s="9"/>
      <c r="U203" s="9"/>
      <c r="V203" s="9"/>
      <c r="W203" s="9"/>
      <c r="X203" s="9"/>
      <c r="Y203" s="9"/>
      <c r="Z203" s="9"/>
      <c r="AA203" s="9"/>
    </row>
    <row r="204" ht="15.75" customHeight="1">
      <c r="A204" s="9"/>
      <c r="B204" s="9"/>
      <c r="C204" s="6"/>
      <c r="D204" s="6"/>
      <c r="E204" s="6"/>
      <c r="F204" s="6"/>
      <c r="G204" s="6"/>
      <c r="H204" s="6"/>
      <c r="I204" s="6"/>
      <c r="J204" s="6"/>
      <c r="K204" s="6"/>
      <c r="L204" s="6"/>
      <c r="M204" s="9"/>
      <c r="N204" s="9"/>
      <c r="O204" s="9"/>
      <c r="P204" s="9"/>
      <c r="Q204" s="9"/>
      <c r="R204" s="9"/>
      <c r="S204" s="9"/>
      <c r="T204" s="9"/>
      <c r="U204" s="9"/>
      <c r="V204" s="9"/>
      <c r="W204" s="9"/>
      <c r="X204" s="9"/>
      <c r="Y204" s="9"/>
      <c r="Z204" s="9"/>
      <c r="AA204" s="9"/>
    </row>
    <row r="205" ht="15.75" customHeight="1">
      <c r="A205" s="9"/>
      <c r="B205" s="9"/>
      <c r="C205" s="6"/>
      <c r="D205" s="6"/>
      <c r="E205" s="6"/>
      <c r="F205" s="6"/>
      <c r="G205" s="6"/>
      <c r="H205" s="6"/>
      <c r="I205" s="6"/>
      <c r="J205" s="6"/>
      <c r="K205" s="6"/>
      <c r="L205" s="6"/>
      <c r="M205" s="9"/>
      <c r="N205" s="9"/>
      <c r="O205" s="9"/>
      <c r="P205" s="9"/>
      <c r="Q205" s="9"/>
      <c r="R205" s="9"/>
      <c r="S205" s="9"/>
      <c r="T205" s="9"/>
      <c r="U205" s="9"/>
      <c r="V205" s="9"/>
      <c r="W205" s="9"/>
      <c r="X205" s="9"/>
      <c r="Y205" s="9"/>
      <c r="Z205" s="9"/>
      <c r="AA205" s="9"/>
    </row>
    <row r="206" ht="15.75" customHeight="1">
      <c r="A206" s="9"/>
      <c r="B206" s="9"/>
      <c r="C206" s="6"/>
      <c r="D206" s="6"/>
      <c r="E206" s="6"/>
      <c r="F206" s="6"/>
      <c r="G206" s="6"/>
      <c r="H206" s="6"/>
      <c r="I206" s="6"/>
      <c r="J206" s="6"/>
      <c r="K206" s="6"/>
      <c r="L206" s="6"/>
      <c r="M206" s="9"/>
      <c r="N206" s="9"/>
      <c r="O206" s="9"/>
      <c r="P206" s="9"/>
      <c r="Q206" s="9"/>
      <c r="R206" s="9"/>
      <c r="S206" s="9"/>
      <c r="T206" s="9"/>
      <c r="U206" s="9"/>
      <c r="V206" s="9"/>
      <c r="W206" s="9"/>
      <c r="X206" s="9"/>
      <c r="Y206" s="9"/>
      <c r="Z206" s="9"/>
      <c r="AA206" s="9"/>
    </row>
    <row r="207" ht="15.75" customHeight="1">
      <c r="A207" s="9"/>
      <c r="B207" s="9"/>
      <c r="C207" s="6"/>
      <c r="D207" s="6"/>
      <c r="E207" s="6"/>
      <c r="F207" s="6"/>
      <c r="G207" s="6"/>
      <c r="H207" s="6"/>
      <c r="I207" s="6"/>
      <c r="J207" s="6"/>
      <c r="K207" s="6"/>
      <c r="L207" s="6"/>
      <c r="M207" s="9"/>
      <c r="N207" s="9"/>
      <c r="O207" s="9"/>
      <c r="P207" s="9"/>
      <c r="Q207" s="9"/>
      <c r="R207" s="9"/>
      <c r="S207" s="9"/>
      <c r="T207" s="9"/>
      <c r="U207" s="9"/>
      <c r="V207" s="9"/>
      <c r="W207" s="9"/>
      <c r="X207" s="9"/>
      <c r="Y207" s="9"/>
      <c r="Z207" s="9"/>
      <c r="AA207" s="9"/>
    </row>
    <row r="208" ht="15.75" customHeight="1">
      <c r="A208" s="9"/>
      <c r="B208" s="9"/>
      <c r="C208" s="6"/>
      <c r="D208" s="6"/>
      <c r="E208" s="6"/>
      <c r="F208" s="6"/>
      <c r="G208" s="6"/>
      <c r="H208" s="6"/>
      <c r="I208" s="6"/>
      <c r="J208" s="6"/>
      <c r="K208" s="6"/>
      <c r="L208" s="6"/>
      <c r="M208" s="9"/>
      <c r="N208" s="9"/>
      <c r="O208" s="9"/>
      <c r="P208" s="9"/>
      <c r="Q208" s="9"/>
      <c r="R208" s="9"/>
      <c r="S208" s="9"/>
      <c r="T208" s="9"/>
      <c r="U208" s="9"/>
      <c r="V208" s="9"/>
      <c r="W208" s="9"/>
      <c r="X208" s="9"/>
      <c r="Y208" s="9"/>
      <c r="Z208" s="9"/>
      <c r="AA208" s="9"/>
    </row>
    <row r="209" ht="15.75" customHeight="1">
      <c r="A209" s="9"/>
      <c r="B209" s="9"/>
      <c r="C209" s="6"/>
      <c r="D209" s="6"/>
      <c r="E209" s="6"/>
      <c r="F209" s="6"/>
      <c r="G209" s="6"/>
      <c r="H209" s="6"/>
      <c r="I209" s="6"/>
      <c r="J209" s="6"/>
      <c r="K209" s="6"/>
      <c r="L209" s="6"/>
      <c r="M209" s="9"/>
      <c r="N209" s="9"/>
      <c r="O209" s="9"/>
      <c r="P209" s="9"/>
      <c r="Q209" s="9"/>
      <c r="R209" s="9"/>
      <c r="S209" s="9"/>
      <c r="T209" s="9"/>
      <c r="U209" s="9"/>
      <c r="V209" s="9"/>
      <c r="W209" s="9"/>
      <c r="X209" s="9"/>
      <c r="Y209" s="9"/>
      <c r="Z209" s="9"/>
      <c r="AA209" s="9"/>
    </row>
    <row r="210" ht="15.75" customHeight="1">
      <c r="A210" s="9"/>
      <c r="B210" s="9"/>
      <c r="C210" s="6"/>
      <c r="D210" s="6"/>
      <c r="E210" s="6"/>
      <c r="F210" s="6"/>
      <c r="G210" s="6"/>
      <c r="H210" s="6"/>
      <c r="I210" s="6"/>
      <c r="J210" s="6"/>
      <c r="K210" s="6"/>
      <c r="L210" s="6"/>
      <c r="M210" s="9"/>
      <c r="N210" s="9"/>
      <c r="O210" s="9"/>
      <c r="P210" s="9"/>
      <c r="Q210" s="9"/>
      <c r="R210" s="9"/>
      <c r="S210" s="9"/>
      <c r="T210" s="9"/>
      <c r="U210" s="9"/>
      <c r="V210" s="9"/>
      <c r="W210" s="9"/>
      <c r="X210" s="9"/>
      <c r="Y210" s="9"/>
      <c r="Z210" s="9"/>
      <c r="AA210" s="9"/>
    </row>
    <row r="211" ht="15.75" customHeight="1">
      <c r="A211" s="9"/>
      <c r="B211" s="9"/>
      <c r="C211" s="6"/>
      <c r="D211" s="6"/>
      <c r="E211" s="6"/>
      <c r="F211" s="6"/>
      <c r="G211" s="6"/>
      <c r="H211" s="6"/>
      <c r="I211" s="6"/>
      <c r="J211" s="6"/>
      <c r="K211" s="6"/>
      <c r="L211" s="6"/>
      <c r="M211" s="9"/>
      <c r="N211" s="9"/>
      <c r="O211" s="9"/>
      <c r="P211" s="9"/>
      <c r="Q211" s="9"/>
      <c r="R211" s="9"/>
      <c r="S211" s="9"/>
      <c r="T211" s="9"/>
      <c r="U211" s="9"/>
      <c r="V211" s="9"/>
      <c r="W211" s="9"/>
      <c r="X211" s="9"/>
      <c r="Y211" s="9"/>
      <c r="Z211" s="9"/>
      <c r="AA211" s="9"/>
    </row>
    <row r="212" ht="15.75" customHeight="1">
      <c r="A212" s="9"/>
      <c r="B212" s="9"/>
      <c r="C212" s="6"/>
      <c r="D212" s="6"/>
      <c r="E212" s="6"/>
      <c r="F212" s="6"/>
      <c r="G212" s="6"/>
      <c r="H212" s="6"/>
      <c r="I212" s="6"/>
      <c r="J212" s="6"/>
      <c r="K212" s="6"/>
      <c r="L212" s="6"/>
      <c r="M212" s="9"/>
      <c r="N212" s="9"/>
      <c r="O212" s="9"/>
      <c r="P212" s="9"/>
      <c r="Q212" s="9"/>
      <c r="R212" s="9"/>
      <c r="S212" s="9"/>
      <c r="T212" s="9"/>
      <c r="U212" s="9"/>
      <c r="V212" s="9"/>
      <c r="W212" s="9"/>
      <c r="X212" s="9"/>
      <c r="Y212" s="9"/>
      <c r="Z212" s="9"/>
      <c r="AA212" s="9"/>
    </row>
    <row r="213" ht="15.75" customHeight="1">
      <c r="A213" s="9"/>
      <c r="B213" s="9"/>
      <c r="C213" s="6"/>
      <c r="D213" s="6"/>
      <c r="E213" s="6"/>
      <c r="F213" s="6"/>
      <c r="G213" s="6"/>
      <c r="H213" s="6"/>
      <c r="I213" s="6"/>
      <c r="J213" s="6"/>
      <c r="K213" s="6"/>
      <c r="L213" s="6"/>
      <c r="M213" s="9"/>
      <c r="N213" s="9"/>
      <c r="O213" s="9"/>
      <c r="P213" s="9"/>
      <c r="Q213" s="9"/>
      <c r="R213" s="9"/>
      <c r="S213" s="9"/>
      <c r="T213" s="9"/>
      <c r="U213" s="9"/>
      <c r="V213" s="9"/>
      <c r="W213" s="9"/>
      <c r="X213" s="9"/>
      <c r="Y213" s="9"/>
      <c r="Z213" s="9"/>
      <c r="AA213" s="9"/>
    </row>
    <row r="214" ht="15.75" customHeight="1">
      <c r="A214" s="9"/>
      <c r="B214" s="9"/>
      <c r="C214" s="6"/>
      <c r="D214" s="6"/>
      <c r="E214" s="6"/>
      <c r="F214" s="6"/>
      <c r="G214" s="6"/>
      <c r="H214" s="6"/>
      <c r="I214" s="6"/>
      <c r="J214" s="6"/>
      <c r="K214" s="6"/>
      <c r="L214" s="6"/>
      <c r="M214" s="9"/>
      <c r="N214" s="9"/>
      <c r="O214" s="9"/>
      <c r="P214" s="9"/>
      <c r="Q214" s="9"/>
      <c r="R214" s="9"/>
      <c r="S214" s="9"/>
      <c r="T214" s="9"/>
      <c r="U214" s="9"/>
      <c r="V214" s="9"/>
      <c r="W214" s="9"/>
      <c r="X214" s="9"/>
      <c r="Y214" s="9"/>
      <c r="Z214" s="9"/>
      <c r="AA214" s="9"/>
    </row>
    <row r="215" ht="15.75" customHeight="1">
      <c r="A215" s="9"/>
      <c r="B215" s="9"/>
      <c r="C215" s="6"/>
      <c r="D215" s="6"/>
      <c r="E215" s="6"/>
      <c r="F215" s="6"/>
      <c r="G215" s="6"/>
      <c r="H215" s="6"/>
      <c r="I215" s="6"/>
      <c r="J215" s="6"/>
      <c r="K215" s="6"/>
      <c r="L215" s="6"/>
      <c r="M215" s="9"/>
      <c r="N215" s="9"/>
      <c r="O215" s="9"/>
      <c r="P215" s="9"/>
      <c r="Q215" s="9"/>
      <c r="R215" s="9"/>
      <c r="S215" s="9"/>
      <c r="T215" s="9"/>
      <c r="U215" s="9"/>
      <c r="V215" s="9"/>
      <c r="W215" s="9"/>
      <c r="X215" s="9"/>
      <c r="Y215" s="9"/>
      <c r="Z215" s="9"/>
      <c r="AA215" s="9"/>
    </row>
    <row r="216" ht="15.75" customHeight="1">
      <c r="A216" s="9"/>
      <c r="B216" s="9"/>
      <c r="C216" s="6"/>
      <c r="D216" s="6"/>
      <c r="E216" s="6"/>
      <c r="F216" s="6"/>
      <c r="G216" s="6"/>
      <c r="H216" s="6"/>
      <c r="I216" s="6"/>
      <c r="J216" s="6"/>
      <c r="K216" s="6"/>
      <c r="L216" s="6"/>
      <c r="M216" s="9"/>
      <c r="N216" s="9"/>
      <c r="O216" s="9"/>
      <c r="P216" s="9"/>
      <c r="Q216" s="9"/>
      <c r="R216" s="9"/>
      <c r="S216" s="9"/>
      <c r="T216" s="9"/>
      <c r="U216" s="9"/>
      <c r="V216" s="9"/>
      <c r="W216" s="9"/>
      <c r="X216" s="9"/>
      <c r="Y216" s="9"/>
      <c r="Z216" s="9"/>
      <c r="AA216" s="9"/>
    </row>
    <row r="217" ht="15.75" customHeight="1">
      <c r="A217" s="9"/>
      <c r="B217" s="9"/>
      <c r="C217" s="6"/>
      <c r="D217" s="6"/>
      <c r="E217" s="6"/>
      <c r="F217" s="6"/>
      <c r="G217" s="6"/>
      <c r="H217" s="6"/>
      <c r="I217" s="6"/>
      <c r="J217" s="6"/>
      <c r="K217" s="6"/>
      <c r="L217" s="6"/>
      <c r="M217" s="9"/>
      <c r="N217" s="9"/>
      <c r="O217" s="9"/>
      <c r="P217" s="9"/>
      <c r="Q217" s="9"/>
      <c r="R217" s="9"/>
      <c r="S217" s="9"/>
      <c r="T217" s="9"/>
      <c r="U217" s="9"/>
      <c r="V217" s="9"/>
      <c r="W217" s="9"/>
      <c r="X217" s="9"/>
      <c r="Y217" s="9"/>
      <c r="Z217" s="9"/>
      <c r="AA217" s="9"/>
    </row>
    <row r="218" ht="15.75" customHeight="1">
      <c r="A218" s="9"/>
      <c r="B218" s="9"/>
      <c r="C218" s="6"/>
      <c r="D218" s="6"/>
      <c r="E218" s="6"/>
      <c r="F218" s="6"/>
      <c r="G218" s="6"/>
      <c r="H218" s="6"/>
      <c r="I218" s="6"/>
      <c r="J218" s="6"/>
      <c r="K218" s="6"/>
      <c r="L218" s="6"/>
      <c r="M218" s="9"/>
      <c r="N218" s="9"/>
      <c r="O218" s="9"/>
      <c r="P218" s="9"/>
      <c r="Q218" s="9"/>
      <c r="R218" s="9"/>
      <c r="S218" s="9"/>
      <c r="T218" s="9"/>
      <c r="U218" s="9"/>
      <c r="V218" s="9"/>
      <c r="W218" s="9"/>
      <c r="X218" s="9"/>
      <c r="Y218" s="9"/>
      <c r="Z218" s="9"/>
      <c r="AA218" s="9"/>
    </row>
    <row r="219" ht="15.75" customHeight="1">
      <c r="A219" s="9"/>
      <c r="B219" s="9"/>
      <c r="C219" s="6"/>
      <c r="D219" s="6"/>
      <c r="E219" s="6"/>
      <c r="F219" s="6"/>
      <c r="G219" s="6"/>
      <c r="H219" s="6"/>
      <c r="I219" s="6"/>
      <c r="J219" s="6"/>
      <c r="K219" s="6"/>
      <c r="L219" s="6"/>
      <c r="M219" s="9"/>
      <c r="N219" s="9"/>
      <c r="O219" s="9"/>
      <c r="P219" s="9"/>
      <c r="Q219" s="9"/>
      <c r="R219" s="9"/>
      <c r="S219" s="9"/>
      <c r="T219" s="9"/>
      <c r="U219" s="9"/>
      <c r="V219" s="9"/>
      <c r="W219" s="9"/>
      <c r="X219" s="9"/>
      <c r="Y219" s="9"/>
      <c r="Z219" s="9"/>
      <c r="AA219" s="9"/>
    </row>
    <row r="220" ht="15.75" customHeight="1">
      <c r="A220" s="9"/>
      <c r="B220" s="9"/>
      <c r="C220" s="6"/>
      <c r="D220" s="6"/>
      <c r="E220" s="6"/>
      <c r="F220" s="6"/>
      <c r="G220" s="6"/>
      <c r="H220" s="6"/>
      <c r="I220" s="6"/>
      <c r="J220" s="6"/>
      <c r="K220" s="6"/>
      <c r="L220" s="6"/>
      <c r="M220" s="9"/>
      <c r="N220" s="9"/>
      <c r="O220" s="9"/>
      <c r="P220" s="9"/>
      <c r="Q220" s="9"/>
      <c r="R220" s="9"/>
      <c r="S220" s="9"/>
      <c r="T220" s="9"/>
      <c r="U220" s="9"/>
      <c r="V220" s="9"/>
      <c r="W220" s="9"/>
      <c r="X220" s="9"/>
      <c r="Y220" s="9"/>
      <c r="Z220" s="9"/>
      <c r="AA220" s="9"/>
    </row>
    <row r="221" ht="15.75" customHeight="1">
      <c r="A221" s="9"/>
      <c r="B221" s="9"/>
      <c r="C221" s="6"/>
      <c r="D221" s="6"/>
      <c r="E221" s="6"/>
      <c r="F221" s="6"/>
      <c r="G221" s="6"/>
      <c r="H221" s="6"/>
      <c r="I221" s="6"/>
      <c r="J221" s="6"/>
      <c r="K221" s="6"/>
      <c r="L221" s="6"/>
      <c r="M221" s="9"/>
      <c r="N221" s="9"/>
      <c r="O221" s="9"/>
      <c r="P221" s="9"/>
      <c r="Q221" s="9"/>
      <c r="R221" s="9"/>
      <c r="S221" s="9"/>
      <c r="T221" s="9"/>
      <c r="U221" s="9"/>
      <c r="V221" s="9"/>
      <c r="W221" s="9"/>
      <c r="X221" s="9"/>
      <c r="Y221" s="9"/>
      <c r="Z221" s="9"/>
      <c r="AA221" s="9"/>
    </row>
    <row r="222" ht="15.75" customHeight="1">
      <c r="A222" s="9"/>
      <c r="B222" s="9"/>
      <c r="C222" s="6"/>
      <c r="D222" s="6"/>
      <c r="E222" s="6"/>
      <c r="F222" s="6"/>
      <c r="G222" s="6"/>
      <c r="H222" s="6"/>
      <c r="I222" s="6"/>
      <c r="J222" s="6"/>
      <c r="K222" s="6"/>
      <c r="L222" s="6"/>
      <c r="M222" s="9"/>
      <c r="N222" s="9"/>
      <c r="O222" s="9"/>
      <c r="P222" s="9"/>
      <c r="Q222" s="9"/>
      <c r="R222" s="9"/>
      <c r="S222" s="9"/>
      <c r="T222" s="9"/>
      <c r="U222" s="9"/>
      <c r="V222" s="9"/>
      <c r="W222" s="9"/>
      <c r="X222" s="9"/>
      <c r="Y222" s="9"/>
      <c r="Z222" s="9"/>
      <c r="AA222" s="9"/>
    </row>
    <row r="223" ht="15.75" customHeight="1">
      <c r="A223" s="9"/>
      <c r="B223" s="9"/>
      <c r="C223" s="6"/>
      <c r="D223" s="6"/>
      <c r="E223" s="6"/>
      <c r="F223" s="6"/>
      <c r="G223" s="6"/>
      <c r="H223" s="6"/>
      <c r="I223" s="6"/>
      <c r="J223" s="6"/>
      <c r="K223" s="6"/>
      <c r="L223" s="6"/>
      <c r="M223" s="9"/>
      <c r="N223" s="9"/>
      <c r="O223" s="9"/>
      <c r="P223" s="9"/>
      <c r="Q223" s="9"/>
      <c r="R223" s="9"/>
      <c r="S223" s="9"/>
      <c r="T223" s="9"/>
      <c r="U223" s="9"/>
      <c r="V223" s="9"/>
      <c r="W223" s="9"/>
      <c r="X223" s="9"/>
      <c r="Y223" s="9"/>
      <c r="Z223" s="9"/>
      <c r="AA223" s="9"/>
    </row>
    <row r="224" ht="15.75" customHeight="1">
      <c r="A224" s="9"/>
      <c r="B224" s="9"/>
      <c r="C224" s="6"/>
      <c r="D224" s="6"/>
      <c r="E224" s="6"/>
      <c r="F224" s="6"/>
      <c r="G224" s="6"/>
      <c r="H224" s="6"/>
      <c r="I224" s="6"/>
      <c r="J224" s="6"/>
      <c r="K224" s="6"/>
      <c r="L224" s="6"/>
      <c r="M224" s="9"/>
      <c r="N224" s="9"/>
      <c r="O224" s="9"/>
      <c r="P224" s="9"/>
      <c r="Q224" s="9"/>
      <c r="R224" s="9"/>
      <c r="S224" s="9"/>
      <c r="T224" s="9"/>
      <c r="U224" s="9"/>
      <c r="V224" s="9"/>
      <c r="W224" s="9"/>
      <c r="X224" s="9"/>
      <c r="Y224" s="9"/>
      <c r="Z224" s="9"/>
      <c r="AA224" s="9"/>
    </row>
    <row r="225" ht="15.75" customHeight="1">
      <c r="A225" s="9"/>
      <c r="B225" s="9"/>
      <c r="C225" s="6"/>
      <c r="D225" s="6"/>
      <c r="E225" s="6"/>
      <c r="F225" s="6"/>
      <c r="G225" s="6"/>
      <c r="H225" s="6"/>
      <c r="I225" s="6"/>
      <c r="J225" s="6"/>
      <c r="K225" s="6"/>
      <c r="L225" s="6"/>
      <c r="M225" s="9"/>
      <c r="N225" s="9"/>
      <c r="O225" s="9"/>
      <c r="P225" s="9"/>
      <c r="Q225" s="9"/>
      <c r="R225" s="9"/>
      <c r="S225" s="9"/>
      <c r="T225" s="9"/>
      <c r="U225" s="9"/>
      <c r="V225" s="9"/>
      <c r="W225" s="9"/>
      <c r="X225" s="9"/>
      <c r="Y225" s="9"/>
      <c r="Z225" s="9"/>
      <c r="AA225" s="9"/>
    </row>
    <row r="226" ht="15.75" customHeight="1">
      <c r="A226" s="9"/>
      <c r="B226" s="9"/>
      <c r="C226" s="6"/>
      <c r="D226" s="6"/>
      <c r="E226" s="6"/>
      <c r="F226" s="6"/>
      <c r="G226" s="6"/>
      <c r="H226" s="6"/>
      <c r="I226" s="6"/>
      <c r="J226" s="6"/>
      <c r="K226" s="6"/>
      <c r="L226" s="6"/>
      <c r="M226" s="9"/>
      <c r="N226" s="9"/>
      <c r="O226" s="9"/>
      <c r="P226" s="9"/>
      <c r="Q226" s="9"/>
      <c r="R226" s="9"/>
      <c r="S226" s="9"/>
      <c r="T226" s="9"/>
      <c r="U226" s="9"/>
      <c r="V226" s="9"/>
      <c r="W226" s="9"/>
      <c r="X226" s="9"/>
      <c r="Y226" s="9"/>
      <c r="Z226" s="9"/>
      <c r="AA226" s="9"/>
    </row>
    <row r="227" ht="15.75" customHeight="1">
      <c r="A227" s="9"/>
      <c r="B227" s="9"/>
      <c r="C227" s="6"/>
      <c r="D227" s="6"/>
      <c r="E227" s="6"/>
      <c r="F227" s="6"/>
      <c r="G227" s="6"/>
      <c r="H227" s="6"/>
      <c r="I227" s="6"/>
      <c r="J227" s="6"/>
      <c r="K227" s="6"/>
      <c r="L227" s="6"/>
      <c r="M227" s="9"/>
      <c r="N227" s="9"/>
      <c r="O227" s="9"/>
      <c r="P227" s="9"/>
      <c r="Q227" s="9"/>
      <c r="R227" s="9"/>
      <c r="S227" s="9"/>
      <c r="T227" s="9"/>
      <c r="U227" s="9"/>
      <c r="V227" s="9"/>
      <c r="W227" s="9"/>
      <c r="X227" s="9"/>
      <c r="Y227" s="9"/>
      <c r="Z227" s="9"/>
      <c r="AA227" s="9"/>
    </row>
    <row r="228" ht="15.75" customHeight="1">
      <c r="A228" s="9"/>
      <c r="B228" s="9"/>
      <c r="C228" s="6"/>
      <c r="D228" s="6"/>
      <c r="E228" s="6"/>
      <c r="F228" s="6"/>
      <c r="G228" s="6"/>
      <c r="H228" s="6"/>
      <c r="I228" s="6"/>
      <c r="J228" s="6"/>
      <c r="K228" s="6"/>
      <c r="L228" s="6"/>
      <c r="M228" s="9"/>
      <c r="N228" s="9"/>
      <c r="O228" s="9"/>
      <c r="P228" s="9"/>
      <c r="Q228" s="9"/>
      <c r="R228" s="9"/>
      <c r="S228" s="9"/>
      <c r="T228" s="9"/>
      <c r="U228" s="9"/>
      <c r="V228" s="9"/>
      <c r="W228" s="9"/>
      <c r="X228" s="9"/>
      <c r="Y228" s="9"/>
      <c r="Z228" s="9"/>
      <c r="AA228" s="9"/>
    </row>
    <row r="229" ht="15.75" customHeight="1">
      <c r="A229" s="9"/>
      <c r="B229" s="9"/>
      <c r="C229" s="6"/>
      <c r="D229" s="6"/>
      <c r="E229" s="6"/>
      <c r="F229" s="6"/>
      <c r="G229" s="6"/>
      <c r="H229" s="6"/>
      <c r="I229" s="6"/>
      <c r="J229" s="6"/>
      <c r="K229" s="6"/>
      <c r="L229" s="6"/>
      <c r="M229" s="9"/>
      <c r="N229" s="9"/>
      <c r="O229" s="9"/>
      <c r="P229" s="9"/>
      <c r="Q229" s="9"/>
      <c r="R229" s="9"/>
      <c r="S229" s="9"/>
      <c r="T229" s="9"/>
      <c r="U229" s="9"/>
      <c r="V229" s="9"/>
      <c r="W229" s="9"/>
      <c r="X229" s="9"/>
      <c r="Y229" s="9"/>
      <c r="Z229" s="9"/>
      <c r="AA229" s="9"/>
    </row>
    <row r="230" ht="15.75" customHeight="1">
      <c r="A230" s="9"/>
      <c r="B230" s="9"/>
      <c r="C230" s="6"/>
      <c r="D230" s="6"/>
      <c r="E230" s="6"/>
      <c r="F230" s="6"/>
      <c r="G230" s="6"/>
      <c r="H230" s="6"/>
      <c r="I230" s="6"/>
      <c r="J230" s="6"/>
      <c r="K230" s="6"/>
      <c r="L230" s="6"/>
      <c r="M230" s="9"/>
      <c r="N230" s="9"/>
      <c r="O230" s="9"/>
      <c r="P230" s="9"/>
      <c r="Q230" s="9"/>
      <c r="R230" s="9"/>
      <c r="S230" s="9"/>
      <c r="T230" s="9"/>
      <c r="U230" s="9"/>
      <c r="V230" s="9"/>
      <c r="W230" s="9"/>
      <c r="X230" s="9"/>
      <c r="Y230" s="9"/>
      <c r="Z230" s="9"/>
      <c r="AA230" s="9"/>
    </row>
    <row r="231" ht="15.75" customHeight="1">
      <c r="A231" s="9"/>
      <c r="B231" s="9"/>
      <c r="C231" s="6"/>
      <c r="D231" s="6"/>
      <c r="E231" s="6"/>
      <c r="F231" s="6"/>
      <c r="G231" s="6"/>
      <c r="H231" s="6"/>
      <c r="I231" s="6"/>
      <c r="J231" s="6"/>
      <c r="K231" s="6"/>
      <c r="L231" s="6"/>
      <c r="M231" s="9"/>
      <c r="N231" s="9"/>
      <c r="O231" s="9"/>
      <c r="P231" s="9"/>
      <c r="Q231" s="9"/>
      <c r="R231" s="9"/>
      <c r="S231" s="9"/>
      <c r="T231" s="9"/>
      <c r="U231" s="9"/>
      <c r="V231" s="9"/>
      <c r="W231" s="9"/>
      <c r="X231" s="9"/>
      <c r="Y231" s="9"/>
      <c r="Z231" s="9"/>
      <c r="AA231" s="9"/>
    </row>
    <row r="232" ht="15.75" customHeight="1">
      <c r="A232" s="9"/>
      <c r="B232" s="9"/>
      <c r="C232" s="6"/>
      <c r="D232" s="6"/>
      <c r="E232" s="6"/>
      <c r="F232" s="6"/>
      <c r="G232" s="6"/>
      <c r="H232" s="6"/>
      <c r="I232" s="6"/>
      <c r="J232" s="6"/>
      <c r="K232" s="6"/>
      <c r="L232" s="6"/>
      <c r="M232" s="9"/>
      <c r="N232" s="9"/>
      <c r="O232" s="9"/>
      <c r="P232" s="9"/>
      <c r="Q232" s="9"/>
      <c r="R232" s="9"/>
      <c r="S232" s="9"/>
      <c r="T232" s="9"/>
      <c r="U232" s="9"/>
      <c r="V232" s="9"/>
      <c r="W232" s="9"/>
      <c r="X232" s="9"/>
      <c r="Y232" s="9"/>
      <c r="Z232" s="9"/>
      <c r="AA232" s="9"/>
    </row>
    <row r="233" ht="15.75" customHeight="1">
      <c r="A233" s="9"/>
      <c r="B233" s="9"/>
      <c r="C233" s="6"/>
      <c r="D233" s="6"/>
      <c r="E233" s="6"/>
      <c r="F233" s="6"/>
      <c r="G233" s="6"/>
      <c r="H233" s="6"/>
      <c r="I233" s="6"/>
      <c r="J233" s="6"/>
      <c r="K233" s="6"/>
      <c r="L233" s="6"/>
      <c r="M233" s="9"/>
      <c r="N233" s="9"/>
      <c r="O233" s="9"/>
      <c r="P233" s="9"/>
      <c r="Q233" s="9"/>
      <c r="R233" s="9"/>
      <c r="S233" s="9"/>
      <c r="T233" s="9"/>
      <c r="U233" s="9"/>
      <c r="V233" s="9"/>
      <c r="W233" s="9"/>
      <c r="X233" s="9"/>
      <c r="Y233" s="9"/>
      <c r="Z233" s="9"/>
      <c r="AA233" s="9"/>
    </row>
    <row r="234" ht="15.75" customHeight="1">
      <c r="A234" s="9"/>
      <c r="B234" s="9"/>
      <c r="C234" s="6"/>
      <c r="D234" s="6"/>
      <c r="E234" s="6"/>
      <c r="F234" s="6"/>
      <c r="G234" s="6"/>
      <c r="H234" s="6"/>
      <c r="I234" s="6"/>
      <c r="J234" s="6"/>
      <c r="K234" s="6"/>
      <c r="L234" s="6"/>
      <c r="M234" s="9"/>
      <c r="N234" s="9"/>
      <c r="O234" s="9"/>
      <c r="P234" s="9"/>
      <c r="Q234" s="9"/>
      <c r="R234" s="9"/>
      <c r="S234" s="9"/>
      <c r="T234" s="9"/>
      <c r="U234" s="9"/>
      <c r="V234" s="9"/>
      <c r="W234" s="9"/>
      <c r="X234" s="9"/>
      <c r="Y234" s="9"/>
      <c r="Z234" s="9"/>
      <c r="AA234" s="9"/>
    </row>
    <row r="235" ht="15.75" customHeight="1">
      <c r="A235" s="9"/>
      <c r="B235" s="9"/>
      <c r="C235" s="6"/>
      <c r="D235" s="6"/>
      <c r="E235" s="6"/>
      <c r="F235" s="6"/>
      <c r="G235" s="6"/>
      <c r="H235" s="6"/>
      <c r="I235" s="6"/>
      <c r="J235" s="6"/>
      <c r="K235" s="6"/>
      <c r="L235" s="6"/>
      <c r="M235" s="9"/>
      <c r="N235" s="9"/>
      <c r="O235" s="9"/>
      <c r="P235" s="9"/>
      <c r="Q235" s="9"/>
      <c r="R235" s="9"/>
      <c r="S235" s="9"/>
      <c r="T235" s="9"/>
      <c r="U235" s="9"/>
      <c r="V235" s="9"/>
      <c r="W235" s="9"/>
      <c r="X235" s="9"/>
      <c r="Y235" s="9"/>
      <c r="Z235" s="9"/>
      <c r="AA235" s="9"/>
    </row>
    <row r="236" ht="15.75" customHeight="1">
      <c r="A236" s="9"/>
      <c r="B236" s="9"/>
      <c r="C236" s="6"/>
      <c r="D236" s="6"/>
      <c r="E236" s="6"/>
      <c r="F236" s="6"/>
      <c r="G236" s="6"/>
      <c r="H236" s="6"/>
      <c r="I236" s="6"/>
      <c r="J236" s="6"/>
      <c r="K236" s="6"/>
      <c r="L236" s="6"/>
      <c r="M236" s="9"/>
      <c r="N236" s="9"/>
      <c r="O236" s="9"/>
      <c r="P236" s="9"/>
      <c r="Q236" s="9"/>
      <c r="R236" s="9"/>
      <c r="S236" s="9"/>
      <c r="T236" s="9"/>
      <c r="U236" s="9"/>
      <c r="V236" s="9"/>
      <c r="W236" s="9"/>
      <c r="X236" s="9"/>
      <c r="Y236" s="9"/>
      <c r="Z236" s="9"/>
      <c r="AA236" s="9"/>
    </row>
    <row r="237" ht="15.75" customHeight="1">
      <c r="A237" s="9"/>
      <c r="B237" s="9"/>
      <c r="C237" s="6"/>
      <c r="D237" s="6"/>
      <c r="E237" s="6"/>
      <c r="F237" s="6"/>
      <c r="G237" s="6"/>
      <c r="H237" s="6"/>
      <c r="I237" s="6"/>
      <c r="J237" s="6"/>
      <c r="K237" s="6"/>
      <c r="L237" s="6"/>
      <c r="M237" s="9"/>
      <c r="N237" s="9"/>
      <c r="O237" s="9"/>
      <c r="P237" s="9"/>
      <c r="Q237" s="9"/>
      <c r="R237" s="9"/>
      <c r="S237" s="9"/>
      <c r="T237" s="9"/>
      <c r="U237" s="9"/>
      <c r="V237" s="9"/>
      <c r="W237" s="9"/>
      <c r="X237" s="9"/>
      <c r="Y237" s="9"/>
      <c r="Z237" s="9"/>
      <c r="AA237" s="9"/>
    </row>
    <row r="238" ht="15.75" customHeight="1">
      <c r="A238" s="9"/>
      <c r="B238" s="9"/>
      <c r="C238" s="6"/>
      <c r="D238" s="6"/>
      <c r="E238" s="6"/>
      <c r="F238" s="6"/>
      <c r="G238" s="6"/>
      <c r="H238" s="6"/>
      <c r="I238" s="6"/>
      <c r="J238" s="6"/>
      <c r="K238" s="6"/>
      <c r="L238" s="6"/>
      <c r="M238" s="9"/>
      <c r="N238" s="9"/>
      <c r="O238" s="9"/>
      <c r="P238" s="9"/>
      <c r="Q238" s="9"/>
      <c r="R238" s="9"/>
      <c r="S238" s="9"/>
      <c r="T238" s="9"/>
      <c r="U238" s="9"/>
      <c r="V238" s="9"/>
      <c r="W238" s="9"/>
      <c r="X238" s="9"/>
      <c r="Y238" s="9"/>
      <c r="Z238" s="9"/>
      <c r="AA238" s="9"/>
    </row>
    <row r="239" ht="15.75" customHeight="1">
      <c r="A239" s="9"/>
      <c r="B239" s="9"/>
      <c r="C239" s="6"/>
      <c r="D239" s="6"/>
      <c r="E239" s="6"/>
      <c r="F239" s="6"/>
      <c r="G239" s="6"/>
      <c r="H239" s="6"/>
      <c r="I239" s="6"/>
      <c r="J239" s="6"/>
      <c r="K239" s="6"/>
      <c r="L239" s="6"/>
      <c r="M239" s="9"/>
      <c r="N239" s="9"/>
      <c r="O239" s="9"/>
      <c r="P239" s="9"/>
      <c r="Q239" s="9"/>
      <c r="R239" s="9"/>
      <c r="S239" s="9"/>
      <c r="T239" s="9"/>
      <c r="U239" s="9"/>
      <c r="V239" s="9"/>
      <c r="W239" s="9"/>
      <c r="X239" s="9"/>
      <c r="Y239" s="9"/>
      <c r="Z239" s="9"/>
      <c r="AA239" s="9"/>
    </row>
    <row r="240" ht="15.75" customHeight="1">
      <c r="A240" s="9"/>
      <c r="B240" s="9"/>
      <c r="C240" s="6"/>
      <c r="D240" s="6"/>
      <c r="E240" s="6"/>
      <c r="F240" s="6"/>
      <c r="G240" s="6"/>
      <c r="H240" s="6"/>
      <c r="I240" s="6"/>
      <c r="J240" s="6"/>
      <c r="K240" s="6"/>
      <c r="L240" s="6"/>
      <c r="M240" s="9"/>
      <c r="N240" s="9"/>
      <c r="O240" s="9"/>
      <c r="P240" s="9"/>
      <c r="Q240" s="9"/>
      <c r="R240" s="9"/>
      <c r="S240" s="9"/>
      <c r="T240" s="9"/>
      <c r="U240" s="9"/>
      <c r="V240" s="9"/>
      <c r="W240" s="9"/>
      <c r="X240" s="9"/>
      <c r="Y240" s="9"/>
      <c r="Z240" s="9"/>
      <c r="AA240" s="9"/>
    </row>
    <row r="241" ht="15.75" customHeight="1">
      <c r="A241" s="9"/>
      <c r="B241" s="9"/>
      <c r="C241" s="6"/>
      <c r="D241" s="6"/>
      <c r="E241" s="6"/>
      <c r="F241" s="6"/>
      <c r="G241" s="6"/>
      <c r="H241" s="6"/>
      <c r="I241" s="6"/>
      <c r="J241" s="6"/>
      <c r="K241" s="6"/>
      <c r="L241" s="6"/>
      <c r="M241" s="9"/>
      <c r="N241" s="9"/>
      <c r="O241" s="9"/>
      <c r="P241" s="9"/>
      <c r="Q241" s="9"/>
      <c r="R241" s="9"/>
      <c r="S241" s="9"/>
      <c r="T241" s="9"/>
      <c r="U241" s="9"/>
      <c r="V241" s="9"/>
      <c r="W241" s="9"/>
      <c r="X241" s="9"/>
      <c r="Y241" s="9"/>
      <c r="Z241" s="9"/>
      <c r="AA241" s="9"/>
    </row>
    <row r="242" ht="15.75" customHeight="1">
      <c r="A242" s="9"/>
      <c r="B242" s="9"/>
      <c r="C242" s="6"/>
      <c r="D242" s="6"/>
      <c r="E242" s="6"/>
      <c r="F242" s="6"/>
      <c r="G242" s="6"/>
      <c r="H242" s="6"/>
      <c r="I242" s="6"/>
      <c r="J242" s="6"/>
      <c r="K242" s="6"/>
      <c r="L242" s="6"/>
      <c r="M242" s="9"/>
      <c r="N242" s="9"/>
      <c r="O242" s="9"/>
      <c r="P242" s="9"/>
      <c r="Q242" s="9"/>
      <c r="R242" s="9"/>
      <c r="S242" s="9"/>
      <c r="T242" s="9"/>
      <c r="U242" s="9"/>
      <c r="V242" s="9"/>
      <c r="W242" s="9"/>
      <c r="X242" s="9"/>
      <c r="Y242" s="9"/>
      <c r="Z242" s="9"/>
      <c r="AA242" s="9"/>
    </row>
    <row r="243" ht="15.75" customHeight="1">
      <c r="A243" s="9"/>
      <c r="B243" s="9"/>
      <c r="C243" s="6"/>
      <c r="D243" s="6"/>
      <c r="E243" s="6"/>
      <c r="F243" s="6"/>
      <c r="G243" s="6"/>
      <c r="H243" s="6"/>
      <c r="I243" s="6"/>
      <c r="J243" s="6"/>
      <c r="K243" s="6"/>
      <c r="L243" s="6"/>
      <c r="M243" s="9"/>
      <c r="N243" s="9"/>
      <c r="O243" s="9"/>
      <c r="P243" s="9"/>
      <c r="Q243" s="9"/>
      <c r="R243" s="9"/>
      <c r="S243" s="9"/>
      <c r="T243" s="9"/>
      <c r="U243" s="9"/>
      <c r="V243" s="9"/>
      <c r="W243" s="9"/>
      <c r="X243" s="9"/>
      <c r="Y243" s="9"/>
      <c r="Z243" s="9"/>
      <c r="AA243" s="9"/>
    </row>
    <row r="244" ht="15.75" customHeight="1">
      <c r="A244" s="9"/>
      <c r="B244" s="9"/>
      <c r="C244" s="6"/>
      <c r="D244" s="6"/>
      <c r="E244" s="6"/>
      <c r="F244" s="6"/>
      <c r="G244" s="6"/>
      <c r="H244" s="6"/>
      <c r="I244" s="6"/>
      <c r="J244" s="6"/>
      <c r="K244" s="6"/>
      <c r="L244" s="6"/>
      <c r="M244" s="9"/>
      <c r="N244" s="9"/>
      <c r="O244" s="9"/>
      <c r="P244" s="9"/>
      <c r="Q244" s="9"/>
      <c r="R244" s="9"/>
      <c r="S244" s="9"/>
      <c r="T244" s="9"/>
      <c r="U244" s="9"/>
      <c r="V244" s="9"/>
      <c r="W244" s="9"/>
      <c r="X244" s="9"/>
      <c r="Y244" s="9"/>
      <c r="Z244" s="9"/>
      <c r="AA244" s="9"/>
    </row>
    <row r="245" ht="15.75" customHeight="1">
      <c r="A245" s="9"/>
      <c r="B245" s="9"/>
      <c r="C245" s="6"/>
      <c r="D245" s="6"/>
      <c r="E245" s="6"/>
      <c r="F245" s="6"/>
      <c r="G245" s="6"/>
      <c r="H245" s="6"/>
      <c r="I245" s="6"/>
      <c r="J245" s="6"/>
      <c r="K245" s="6"/>
      <c r="L245" s="6"/>
      <c r="M245" s="9"/>
      <c r="N245" s="9"/>
      <c r="O245" s="9"/>
      <c r="P245" s="9"/>
      <c r="Q245" s="9"/>
      <c r="R245" s="9"/>
      <c r="S245" s="9"/>
      <c r="T245" s="9"/>
      <c r="U245" s="9"/>
      <c r="V245" s="9"/>
      <c r="W245" s="9"/>
      <c r="X245" s="9"/>
      <c r="Y245" s="9"/>
      <c r="Z245" s="9"/>
      <c r="AA245" s="9"/>
    </row>
    <row r="246" ht="15.75" customHeight="1">
      <c r="A246" s="9"/>
      <c r="B246" s="9"/>
      <c r="C246" s="6"/>
      <c r="D246" s="6"/>
      <c r="E246" s="6"/>
      <c r="F246" s="6"/>
      <c r="G246" s="6"/>
      <c r="H246" s="6"/>
      <c r="I246" s="6"/>
      <c r="J246" s="6"/>
      <c r="K246" s="6"/>
      <c r="L246" s="6"/>
      <c r="M246" s="9"/>
      <c r="N246" s="9"/>
      <c r="O246" s="9"/>
      <c r="P246" s="9"/>
      <c r="Q246" s="9"/>
      <c r="R246" s="9"/>
      <c r="S246" s="9"/>
      <c r="T246" s="9"/>
      <c r="U246" s="9"/>
      <c r="V246" s="9"/>
      <c r="W246" s="9"/>
      <c r="X246" s="9"/>
      <c r="Y246" s="9"/>
      <c r="Z246" s="9"/>
      <c r="AA246" s="9"/>
    </row>
    <row r="247" ht="15.75" customHeight="1">
      <c r="A247" s="9"/>
      <c r="B247" s="9"/>
      <c r="C247" s="6"/>
      <c r="D247" s="6"/>
      <c r="E247" s="6"/>
      <c r="F247" s="6"/>
      <c r="G247" s="6"/>
      <c r="H247" s="6"/>
      <c r="I247" s="6"/>
      <c r="J247" s="6"/>
      <c r="K247" s="6"/>
      <c r="L247" s="6"/>
      <c r="M247" s="9"/>
      <c r="N247" s="9"/>
      <c r="O247" s="9"/>
      <c r="P247" s="9"/>
      <c r="Q247" s="9"/>
      <c r="R247" s="9"/>
      <c r="S247" s="9"/>
      <c r="T247" s="9"/>
      <c r="U247" s="9"/>
      <c r="V247" s="9"/>
      <c r="W247" s="9"/>
      <c r="X247" s="9"/>
      <c r="Y247" s="9"/>
      <c r="Z247" s="9"/>
      <c r="AA247" s="9"/>
    </row>
    <row r="248" ht="15.75" customHeight="1">
      <c r="A248" s="9"/>
      <c r="B248" s="9"/>
      <c r="C248" s="6"/>
      <c r="D248" s="6"/>
      <c r="E248" s="6"/>
      <c r="F248" s="6"/>
      <c r="G248" s="6"/>
      <c r="H248" s="6"/>
      <c r="I248" s="6"/>
      <c r="J248" s="6"/>
      <c r="K248" s="6"/>
      <c r="L248" s="6"/>
      <c r="M248" s="9"/>
      <c r="N248" s="9"/>
      <c r="O248" s="9"/>
      <c r="P248" s="9"/>
      <c r="Q248" s="9"/>
      <c r="R248" s="9"/>
      <c r="S248" s="9"/>
      <c r="T248" s="9"/>
      <c r="U248" s="9"/>
      <c r="V248" s="9"/>
      <c r="W248" s="9"/>
      <c r="X248" s="9"/>
      <c r="Y248" s="9"/>
      <c r="Z248" s="9"/>
      <c r="AA248" s="9"/>
    </row>
    <row r="249" ht="15.75" customHeight="1">
      <c r="A249" s="9"/>
      <c r="B249" s="9"/>
      <c r="C249" s="6"/>
      <c r="D249" s="6"/>
      <c r="E249" s="6"/>
      <c r="F249" s="6"/>
      <c r="G249" s="6"/>
      <c r="H249" s="6"/>
      <c r="I249" s="6"/>
      <c r="J249" s="6"/>
      <c r="K249" s="6"/>
      <c r="L249" s="6"/>
      <c r="M249" s="9"/>
      <c r="N249" s="9"/>
      <c r="O249" s="9"/>
      <c r="P249" s="9"/>
      <c r="Q249" s="9"/>
      <c r="R249" s="9"/>
      <c r="S249" s="9"/>
      <c r="T249" s="9"/>
      <c r="U249" s="9"/>
      <c r="V249" s="9"/>
      <c r="W249" s="9"/>
      <c r="X249" s="9"/>
      <c r="Y249" s="9"/>
      <c r="Z249" s="9"/>
      <c r="AA249" s="9"/>
    </row>
    <row r="250" ht="15.75" customHeight="1">
      <c r="A250" s="9"/>
      <c r="B250" s="9"/>
      <c r="C250" s="6"/>
      <c r="D250" s="6"/>
      <c r="E250" s="6"/>
      <c r="F250" s="6"/>
      <c r="G250" s="6"/>
      <c r="H250" s="6"/>
      <c r="I250" s="6"/>
      <c r="J250" s="6"/>
      <c r="K250" s="6"/>
      <c r="L250" s="6"/>
      <c r="M250" s="9"/>
      <c r="N250" s="9"/>
      <c r="O250" s="9"/>
      <c r="P250" s="9"/>
      <c r="Q250" s="9"/>
      <c r="R250" s="9"/>
      <c r="S250" s="9"/>
      <c r="T250" s="9"/>
      <c r="U250" s="9"/>
      <c r="V250" s="9"/>
      <c r="W250" s="9"/>
      <c r="X250" s="9"/>
      <c r="Y250" s="9"/>
      <c r="Z250" s="9"/>
      <c r="AA250" s="9"/>
    </row>
    <row r="251" ht="15.75" customHeight="1">
      <c r="A251" s="9"/>
      <c r="B251" s="9"/>
      <c r="C251" s="6"/>
      <c r="D251" s="6"/>
      <c r="E251" s="6"/>
      <c r="F251" s="6"/>
      <c r="G251" s="6"/>
      <c r="H251" s="6"/>
      <c r="I251" s="6"/>
      <c r="J251" s="6"/>
      <c r="K251" s="6"/>
      <c r="L251" s="6"/>
      <c r="M251" s="9"/>
      <c r="N251" s="9"/>
      <c r="O251" s="9"/>
      <c r="P251" s="9"/>
      <c r="Q251" s="9"/>
      <c r="R251" s="9"/>
      <c r="S251" s="9"/>
      <c r="T251" s="9"/>
      <c r="U251" s="9"/>
      <c r="V251" s="9"/>
      <c r="W251" s="9"/>
      <c r="X251" s="9"/>
      <c r="Y251" s="9"/>
      <c r="Z251" s="9"/>
      <c r="AA251" s="9"/>
    </row>
    <row r="252" ht="15.75" customHeight="1">
      <c r="A252" s="9"/>
      <c r="B252" s="9"/>
      <c r="C252" s="6"/>
      <c r="D252" s="6"/>
      <c r="E252" s="6"/>
      <c r="F252" s="6"/>
      <c r="G252" s="6"/>
      <c r="H252" s="6"/>
      <c r="I252" s="6"/>
      <c r="J252" s="6"/>
      <c r="K252" s="6"/>
      <c r="L252" s="6"/>
      <c r="M252" s="9"/>
      <c r="N252" s="9"/>
      <c r="O252" s="9"/>
      <c r="P252" s="9"/>
      <c r="Q252" s="9"/>
      <c r="R252" s="9"/>
      <c r="S252" s="9"/>
      <c r="T252" s="9"/>
      <c r="U252" s="9"/>
      <c r="V252" s="9"/>
      <c r="W252" s="9"/>
      <c r="X252" s="9"/>
      <c r="Y252" s="9"/>
      <c r="Z252" s="9"/>
      <c r="AA252" s="9"/>
    </row>
    <row r="253" ht="15.75" customHeight="1">
      <c r="A253" s="9"/>
      <c r="B253" s="9"/>
      <c r="C253" s="6"/>
      <c r="D253" s="6"/>
      <c r="E253" s="6"/>
      <c r="F253" s="6"/>
      <c r="G253" s="6"/>
      <c r="H253" s="6"/>
      <c r="I253" s="6"/>
      <c r="J253" s="6"/>
      <c r="K253" s="6"/>
      <c r="L253" s="6"/>
      <c r="M253" s="9"/>
      <c r="N253" s="9"/>
      <c r="O253" s="9"/>
      <c r="P253" s="9"/>
      <c r="Q253" s="9"/>
      <c r="R253" s="9"/>
      <c r="S253" s="9"/>
      <c r="T253" s="9"/>
      <c r="U253" s="9"/>
      <c r="V253" s="9"/>
      <c r="W253" s="9"/>
      <c r="X253" s="9"/>
      <c r="Y253" s="9"/>
      <c r="Z253" s="9"/>
      <c r="AA253" s="9"/>
    </row>
    <row r="254" ht="15.75" customHeight="1">
      <c r="A254" s="9"/>
      <c r="B254" s="9"/>
      <c r="C254" s="6"/>
      <c r="D254" s="6"/>
      <c r="E254" s="6"/>
      <c r="F254" s="6"/>
      <c r="G254" s="6"/>
      <c r="H254" s="6"/>
      <c r="I254" s="6"/>
      <c r="J254" s="6"/>
      <c r="K254" s="6"/>
      <c r="L254" s="6"/>
      <c r="M254" s="9"/>
      <c r="N254" s="9"/>
      <c r="O254" s="9"/>
      <c r="P254" s="9"/>
      <c r="Q254" s="9"/>
      <c r="R254" s="9"/>
      <c r="S254" s="9"/>
      <c r="T254" s="9"/>
      <c r="U254" s="9"/>
      <c r="V254" s="9"/>
      <c r="W254" s="9"/>
      <c r="X254" s="9"/>
      <c r="Y254" s="9"/>
      <c r="Z254" s="9"/>
      <c r="AA254" s="9"/>
    </row>
    <row r="255" ht="15.75" customHeight="1">
      <c r="A255" s="9"/>
      <c r="B255" s="9"/>
      <c r="C255" s="6"/>
      <c r="D255" s="6"/>
      <c r="E255" s="6"/>
      <c r="F255" s="6"/>
      <c r="G255" s="6"/>
      <c r="H255" s="6"/>
      <c r="I255" s="6"/>
      <c r="J255" s="6"/>
      <c r="K255" s="6"/>
      <c r="L255" s="6"/>
      <c r="M255" s="9"/>
      <c r="N255" s="9"/>
      <c r="O255" s="9"/>
      <c r="P255" s="9"/>
      <c r="Q255" s="9"/>
      <c r="R255" s="9"/>
      <c r="S255" s="9"/>
      <c r="T255" s="9"/>
      <c r="U255" s="9"/>
      <c r="V255" s="9"/>
      <c r="W255" s="9"/>
      <c r="X255" s="9"/>
      <c r="Y255" s="9"/>
      <c r="Z255" s="9"/>
      <c r="AA255" s="9"/>
    </row>
    <row r="256" ht="15.75" customHeight="1">
      <c r="A256" s="9"/>
      <c r="B256" s="9"/>
      <c r="C256" s="6"/>
      <c r="D256" s="6"/>
      <c r="E256" s="6"/>
      <c r="F256" s="6"/>
      <c r="G256" s="6"/>
      <c r="H256" s="6"/>
      <c r="I256" s="6"/>
      <c r="J256" s="6"/>
      <c r="K256" s="6"/>
      <c r="L256" s="6"/>
      <c r="M256" s="9"/>
      <c r="N256" s="9"/>
      <c r="O256" s="9"/>
      <c r="P256" s="9"/>
      <c r="Q256" s="9"/>
      <c r="R256" s="9"/>
      <c r="S256" s="9"/>
      <c r="T256" s="9"/>
      <c r="U256" s="9"/>
      <c r="V256" s="9"/>
      <c r="W256" s="9"/>
      <c r="X256" s="9"/>
      <c r="Y256" s="9"/>
      <c r="Z256" s="9"/>
      <c r="AA256" s="9"/>
    </row>
    <row r="257" ht="15.75" customHeight="1">
      <c r="A257" s="9"/>
      <c r="B257" s="9"/>
      <c r="C257" s="6"/>
      <c r="D257" s="6"/>
      <c r="E257" s="6"/>
      <c r="F257" s="6"/>
      <c r="G257" s="6"/>
      <c r="H257" s="6"/>
      <c r="I257" s="6"/>
      <c r="J257" s="6"/>
      <c r="K257" s="6"/>
      <c r="L257" s="6"/>
      <c r="M257" s="9"/>
      <c r="N257" s="9"/>
      <c r="O257" s="9"/>
      <c r="P257" s="9"/>
      <c r="Q257" s="9"/>
      <c r="R257" s="9"/>
      <c r="S257" s="9"/>
      <c r="T257" s="9"/>
      <c r="U257" s="9"/>
      <c r="V257" s="9"/>
      <c r="W257" s="9"/>
      <c r="X257" s="9"/>
      <c r="Y257" s="9"/>
      <c r="Z257" s="9"/>
      <c r="AA257" s="9"/>
    </row>
    <row r="258" ht="15.75" customHeight="1">
      <c r="A258" s="9"/>
      <c r="B258" s="9"/>
      <c r="C258" s="6"/>
      <c r="D258" s="6"/>
      <c r="E258" s="6"/>
      <c r="F258" s="6"/>
      <c r="G258" s="6"/>
      <c r="H258" s="6"/>
      <c r="I258" s="6"/>
      <c r="J258" s="6"/>
      <c r="K258" s="6"/>
      <c r="L258" s="6"/>
      <c r="M258" s="9"/>
      <c r="N258" s="9"/>
      <c r="O258" s="9"/>
      <c r="P258" s="9"/>
      <c r="Q258" s="9"/>
      <c r="R258" s="9"/>
      <c r="S258" s="9"/>
      <c r="T258" s="9"/>
      <c r="U258" s="9"/>
      <c r="V258" s="9"/>
      <c r="W258" s="9"/>
      <c r="X258" s="9"/>
      <c r="Y258" s="9"/>
      <c r="Z258" s="9"/>
      <c r="AA258" s="9"/>
    </row>
    <row r="259" ht="15.75" customHeight="1">
      <c r="A259" s="9"/>
      <c r="B259" s="9"/>
      <c r="C259" s="6"/>
      <c r="D259" s="6"/>
      <c r="E259" s="6"/>
      <c r="F259" s="6"/>
      <c r="G259" s="6"/>
      <c r="H259" s="6"/>
      <c r="I259" s="6"/>
      <c r="J259" s="6"/>
      <c r="K259" s="6"/>
      <c r="L259" s="6"/>
      <c r="M259" s="9"/>
      <c r="N259" s="9"/>
      <c r="O259" s="9"/>
      <c r="P259" s="9"/>
      <c r="Q259" s="9"/>
      <c r="R259" s="9"/>
      <c r="S259" s="9"/>
      <c r="T259" s="9"/>
      <c r="U259" s="9"/>
      <c r="V259" s="9"/>
      <c r="W259" s="9"/>
      <c r="X259" s="9"/>
      <c r="Y259" s="9"/>
      <c r="Z259" s="9"/>
      <c r="AA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46.25"/>
    <col customWidth="1" min="3" max="3" width="60.63"/>
    <col customWidth="1" min="4" max="4" width="48.25"/>
    <col customWidth="1" min="5" max="5" width="44.5"/>
    <col customWidth="1" min="6" max="12" width="18.88"/>
  </cols>
  <sheetData>
    <row r="1" ht="15.75" customHeight="1">
      <c r="A1" s="10" t="s">
        <v>0</v>
      </c>
      <c r="B1" s="11" t="s">
        <v>1</v>
      </c>
      <c r="C1" s="11" t="s">
        <v>2</v>
      </c>
      <c r="D1" s="11" t="s">
        <v>3</v>
      </c>
      <c r="E1" s="11" t="s">
        <v>4</v>
      </c>
      <c r="F1" s="10"/>
      <c r="G1" s="10"/>
      <c r="H1" s="10"/>
      <c r="I1" s="10"/>
      <c r="J1" s="10"/>
      <c r="K1" s="10"/>
      <c r="L1" s="10"/>
      <c r="M1" s="10"/>
      <c r="N1" s="10"/>
      <c r="O1" s="10"/>
      <c r="P1" s="10"/>
      <c r="Q1" s="10"/>
      <c r="R1" s="10"/>
      <c r="S1" s="10"/>
      <c r="T1" s="10"/>
      <c r="U1" s="10"/>
      <c r="V1" s="10"/>
      <c r="W1" s="10"/>
      <c r="X1" s="10"/>
      <c r="Y1" s="10"/>
      <c r="Z1" s="10"/>
      <c r="AA1" s="10"/>
    </row>
    <row r="2" ht="15.75" customHeight="1">
      <c r="A2" s="12" t="str">
        <f t="shared" ref="A2:A9" si="1">B2</f>
        <v>企業出題特定主題</v>
      </c>
      <c r="B2" s="13" t="s">
        <v>111</v>
      </c>
      <c r="C2" s="14" t="s">
        <v>112</v>
      </c>
      <c r="D2" s="15" t="str">
        <f>IFERROR(__xludf.DUMMYFUNCTION("if(ISBLANK($B2),"""",GOOGLETRANSLATE($B2, ""zh-tw"", $D$1))"),"Enterprise questions on specific topics")</f>
        <v>Enterprise questions on specific topics</v>
      </c>
      <c r="E2" s="15" t="str">
        <f>IFERROR(__xludf.DUMMYFUNCTION("if(ISBLANK($B2),"""",GOOGLETRANSLATE($B2, ""zh-tw"", $E$1))"),"特定のトピックに関する企業向けの質問")</f>
        <v>特定のトピックに関する企業向けの質問</v>
      </c>
      <c r="F2" s="16"/>
      <c r="G2" s="16"/>
      <c r="H2" s="16"/>
      <c r="I2" s="16"/>
      <c r="J2" s="16"/>
      <c r="K2" s="16"/>
      <c r="L2" s="16"/>
      <c r="M2" s="16"/>
      <c r="N2" s="16"/>
      <c r="O2" s="16"/>
      <c r="P2" s="16"/>
      <c r="Q2" s="16"/>
      <c r="R2" s="16"/>
      <c r="S2" s="16"/>
      <c r="T2" s="16"/>
      <c r="U2" s="16"/>
      <c r="V2" s="16"/>
      <c r="W2" s="16"/>
      <c r="X2" s="16"/>
      <c r="Y2" s="16"/>
      <c r="Z2" s="16"/>
      <c r="AA2" s="16"/>
    </row>
    <row r="3" ht="15.75" customHeight="1">
      <c r="A3" s="12" t="str">
        <f t="shared" si="1"/>
        <v>搜案期</v>
      </c>
      <c r="B3" s="17" t="s">
        <v>113</v>
      </c>
      <c r="C3" s="14" t="s">
        <v>114</v>
      </c>
      <c r="D3" s="15" t="str">
        <f>IFERROR(__xludf.DUMMYFUNCTION("if(ISBLANK($B3),"""",GOOGLETRANSLATE($B3, ""zh-tw"", $D$1))"),"search period")</f>
        <v>search period</v>
      </c>
      <c r="E3" s="15" t="str">
        <f>IFERROR(__xludf.DUMMYFUNCTION("if(ISBLANK($B3),"""",GOOGLETRANSLATE($B3, ""zh-tw"", $E$1))"),"探索期間")</f>
        <v>探索期間</v>
      </c>
      <c r="F3" s="16"/>
      <c r="G3" s="16"/>
      <c r="H3" s="16"/>
      <c r="I3" s="16"/>
      <c r="J3" s="16"/>
      <c r="K3" s="16"/>
      <c r="L3" s="16"/>
      <c r="M3" s="16"/>
      <c r="N3" s="16"/>
      <c r="O3" s="16"/>
      <c r="P3" s="16"/>
      <c r="Q3" s="16"/>
      <c r="R3" s="16"/>
      <c r="S3" s="16"/>
      <c r="T3" s="16"/>
      <c r="U3" s="16"/>
      <c r="V3" s="16"/>
      <c r="W3" s="16"/>
      <c r="X3" s="16"/>
      <c r="Y3" s="16"/>
      <c r="Z3" s="16"/>
      <c r="AA3" s="16"/>
    </row>
    <row r="4" ht="15.75" customHeight="1">
      <c r="A4" s="12" t="str">
        <f t="shared" si="1"/>
        <v>初選</v>
      </c>
      <c r="B4" s="17" t="s">
        <v>115</v>
      </c>
      <c r="C4" s="14" t="s">
        <v>116</v>
      </c>
      <c r="D4" s="15" t="str">
        <f>IFERROR(__xludf.DUMMYFUNCTION("if(ISBLANK($B4),"""",GOOGLETRANSLATE($B4, ""zh-tw"", $D$1))"),"primaries")</f>
        <v>primaries</v>
      </c>
      <c r="E4" s="15" t="str">
        <f>IFERROR(__xludf.DUMMYFUNCTION("if(ISBLANK($B4),"""",GOOGLETRANSLATE($B4, ""zh-tw"", $E$1))"),"予備選挙")</f>
        <v>予備選挙</v>
      </c>
      <c r="F4" s="16"/>
      <c r="G4" s="16"/>
      <c r="H4" s="16"/>
      <c r="I4" s="16"/>
      <c r="J4" s="16"/>
      <c r="K4" s="16"/>
      <c r="L4" s="16"/>
      <c r="M4" s="16"/>
      <c r="N4" s="16"/>
      <c r="O4" s="16"/>
      <c r="P4" s="16"/>
      <c r="Q4" s="16"/>
      <c r="R4" s="16"/>
      <c r="S4" s="16"/>
      <c r="T4" s="16"/>
      <c r="U4" s="16"/>
      <c r="V4" s="16"/>
      <c r="W4" s="16"/>
      <c r="X4" s="16"/>
      <c r="Y4" s="16"/>
      <c r="Z4" s="16"/>
      <c r="AA4" s="16"/>
    </row>
    <row r="5" ht="15.75" customHeight="1">
      <c r="A5" s="12" t="str">
        <f t="shared" si="1"/>
        <v>複選</v>
      </c>
      <c r="B5" s="17" t="s">
        <v>117</v>
      </c>
      <c r="C5" s="14" t="s">
        <v>118</v>
      </c>
      <c r="D5" s="15" t="str">
        <f>IFERROR(__xludf.DUMMYFUNCTION("if(ISBLANK($B5),"""",GOOGLETRANSLATE($B5, ""zh-tw"", $D$1))"),"Check")</f>
        <v>Check</v>
      </c>
      <c r="E5" s="15" t="str">
        <f>IFERROR(__xludf.DUMMYFUNCTION("if(ISBLANK($B5),"""",GOOGLETRANSLATE($B5, ""zh-tw"", $E$1))"),"チェック")</f>
        <v>チェック</v>
      </c>
      <c r="F5" s="16"/>
      <c r="G5" s="16"/>
      <c r="H5" s="16"/>
      <c r="I5" s="16"/>
      <c r="J5" s="16"/>
      <c r="K5" s="16"/>
      <c r="L5" s="16"/>
      <c r="M5" s="16"/>
      <c r="N5" s="16"/>
      <c r="O5" s="16"/>
      <c r="P5" s="16"/>
      <c r="Q5" s="16"/>
      <c r="R5" s="16"/>
      <c r="S5" s="16"/>
      <c r="T5" s="16"/>
      <c r="U5" s="16"/>
      <c r="V5" s="16"/>
      <c r="W5" s="16"/>
      <c r="X5" s="16"/>
      <c r="Y5" s="16"/>
      <c r="Z5" s="16"/>
      <c r="AA5" s="16"/>
    </row>
    <row r="6" ht="15.75" customHeight="1">
      <c r="A6" s="12" t="str">
        <f t="shared" si="1"/>
        <v>共創輔導期</v>
      </c>
      <c r="B6" s="17" t="s">
        <v>119</v>
      </c>
      <c r="C6" s="14" t="s">
        <v>120</v>
      </c>
      <c r="D6" s="15" t="str">
        <f>IFERROR(__xludf.DUMMYFUNCTION("if(ISBLANK($B6),"""",GOOGLETRANSLATE($B6, ""zh-tw"", $D$1))"),"Co-create mentoring period")</f>
        <v>Co-create mentoring period</v>
      </c>
      <c r="E6" s="15" t="str">
        <f>IFERROR(__xludf.DUMMYFUNCTION("if(ISBLANK($B6),"""",GOOGLETRANSLATE($B6, ""zh-tw"", $E$1))"),"共創メンタリング期間")</f>
        <v>共創メンタリング期間</v>
      </c>
      <c r="F6" s="16"/>
      <c r="G6" s="16"/>
      <c r="H6" s="16"/>
      <c r="I6" s="16"/>
      <c r="J6" s="16"/>
      <c r="K6" s="16"/>
      <c r="L6" s="16"/>
      <c r="M6" s="16"/>
      <c r="N6" s="16"/>
      <c r="O6" s="16"/>
      <c r="P6" s="16"/>
      <c r="Q6" s="16"/>
      <c r="R6" s="16"/>
      <c r="S6" s="16"/>
      <c r="T6" s="16"/>
      <c r="U6" s="16"/>
      <c r="V6" s="16"/>
      <c r="W6" s="16"/>
      <c r="X6" s="16"/>
      <c r="Y6" s="16"/>
      <c r="Z6" s="16"/>
      <c r="AA6" s="16"/>
    </row>
    <row r="7" ht="15.75" customHeight="1">
      <c r="A7" s="12" t="str">
        <f t="shared" si="1"/>
        <v>成果發表會</v>
      </c>
      <c r="B7" s="17" t="s">
        <v>121</v>
      </c>
      <c r="C7" s="14" t="s">
        <v>122</v>
      </c>
      <c r="D7" s="15" t="str">
        <f>IFERROR(__xludf.DUMMYFUNCTION("if(ISBLANK($B7),"""",GOOGLETRANSLATE($B7, ""zh-tw"", $D$1))"),"Results presentation")</f>
        <v>Results presentation</v>
      </c>
      <c r="E7" s="15" t="str">
        <f>IFERROR(__xludf.DUMMYFUNCTION("if(ISBLANK($B7),"""",GOOGLETRANSLATE($B7, ""zh-tw"", $E$1))"),"成果発表会")</f>
        <v>成果発表会</v>
      </c>
      <c r="F7" s="16"/>
      <c r="G7" s="16"/>
      <c r="H7" s="16"/>
      <c r="I7" s="16"/>
      <c r="J7" s="16"/>
      <c r="K7" s="16"/>
      <c r="L7" s="16"/>
      <c r="M7" s="16"/>
      <c r="N7" s="16"/>
      <c r="O7" s="16"/>
      <c r="P7" s="16"/>
      <c r="Q7" s="16"/>
      <c r="R7" s="16"/>
      <c r="S7" s="16"/>
      <c r="T7" s="16"/>
      <c r="U7" s="16"/>
      <c r="V7" s="16"/>
      <c r="W7" s="16"/>
      <c r="X7" s="16"/>
      <c r="Y7" s="16"/>
      <c r="Z7" s="16"/>
      <c r="AA7" s="16"/>
    </row>
    <row r="8" ht="15.75" customHeight="1">
      <c r="A8" s="12" t="str">
        <f t="shared" si="1"/>
        <v>共創成果早期資金</v>
      </c>
      <c r="B8" s="17" t="s">
        <v>123</v>
      </c>
      <c r="C8" s="14" t="s">
        <v>124</v>
      </c>
      <c r="D8" s="15" t="str">
        <f>IFERROR(__xludf.DUMMYFUNCTION("if(ISBLANK($B8),"""",GOOGLETRANSLATE($B8, ""zh-tw"", $D$1))"),"Co-create early stage funding")</f>
        <v>Co-create early stage funding</v>
      </c>
      <c r="E8" s="15" t="str">
        <f>IFERROR(__xludf.DUMMYFUNCTION("if(ISBLANK($B8),"""",GOOGLETRANSLATE($B8, ""zh-tw"", $E$1))"),"初期段階の資金を共同で創出する")</f>
        <v>初期段階の資金を共同で創出する</v>
      </c>
      <c r="F8" s="16"/>
      <c r="G8" s="16"/>
      <c r="H8" s="16"/>
      <c r="I8" s="16"/>
      <c r="J8" s="16"/>
      <c r="K8" s="16"/>
      <c r="L8" s="16"/>
      <c r="M8" s="16"/>
      <c r="N8" s="16"/>
      <c r="O8" s="16"/>
      <c r="P8" s="16"/>
      <c r="Q8" s="16"/>
      <c r="R8" s="16"/>
      <c r="S8" s="16"/>
      <c r="T8" s="16"/>
      <c r="U8" s="16"/>
      <c r="V8" s="16"/>
      <c r="W8" s="16"/>
      <c r="X8" s="16"/>
      <c r="Y8" s="16"/>
      <c r="Z8" s="16"/>
      <c r="AA8" s="16"/>
    </row>
    <row r="9" ht="15.75" customHeight="1">
      <c r="A9" s="12" t="str">
        <f t="shared" si="1"/>
        <v>緣起</v>
      </c>
      <c r="B9" s="17" t="s">
        <v>125</v>
      </c>
      <c r="C9" s="14" t="s">
        <v>126</v>
      </c>
      <c r="D9" s="15" t="str">
        <f>IFERROR(__xludf.DUMMYFUNCTION("if(ISBLANK($B9),"""",GOOGLETRANSLATE($B9, ""zh-tw"", $D$1))"),"origin")</f>
        <v>origin</v>
      </c>
      <c r="E9" s="15" t="str">
        <f>IFERROR(__xludf.DUMMYFUNCTION("if(ISBLANK($B9),"""",GOOGLETRANSLATE($B9, ""zh-tw"", $E$1))"),"起源")</f>
        <v>起源</v>
      </c>
      <c r="F9" s="16"/>
      <c r="G9" s="16"/>
      <c r="H9" s="16"/>
      <c r="I9" s="16"/>
      <c r="J9" s="16"/>
      <c r="K9" s="16"/>
      <c r="L9" s="16"/>
      <c r="M9" s="16"/>
      <c r="N9" s="16"/>
      <c r="O9" s="16"/>
      <c r="P9" s="16"/>
      <c r="Q9" s="16"/>
      <c r="R9" s="16"/>
      <c r="S9" s="16"/>
      <c r="T9" s="16"/>
      <c r="U9" s="16"/>
      <c r="V9" s="16"/>
      <c r="W9" s="16"/>
      <c r="X9" s="16"/>
      <c r="Y9" s="16"/>
      <c r="Z9" s="16"/>
      <c r="AA9" s="16"/>
    </row>
    <row r="10" ht="15.75" customHeight="1">
      <c r="A10" s="12" t="s">
        <v>127</v>
      </c>
      <c r="B10" s="17" t="s">
        <v>128</v>
      </c>
      <c r="C10" s="14" t="s">
        <v>129</v>
      </c>
      <c r="D10" s="15" t="str">
        <f>IFERROR(__xludf.DUMMYFUNCTION("if(ISBLANK($B10),"""",GOOGLETRANSLATE($B10, ""zh-tw"", $D$1))"),"In order to promote the development of innovative applications such as Cloud Computing, Internet of Things (IoT), 5G, Industry 4.0, and Artificial Intelligence, this project links the member resources of the Taiwan Cloud IoT Industry Association through T"&amp;"he draft mechanism provides guidance resources such as product development, business links, fund-raising planning, and corporate docking to the teams that enter the final selection, and uses the entrepreneurial mechanism of big ones to lead small ones to "&amp;"help new start-ups expand their business territories and explore the technology industry. future stars, showcase inspiring entrepreneurial models, and establish technological innovation and entrepreneurship demonstration clusters; thereby assisting the go"&amp;"vernment in promoting smart application experiences that people can appreciate and promoting Taiwan's industrial transformation and upgrading.")</f>
        <v>In order to promote the development of innovative applications such as Cloud Computing, Internet of Things (IoT), 5G, Industry 4.0, and Artificial Intelligence, this project links the member resources of the Taiwan Cloud IoT Industry Association through The draft mechanism provides guidance resources such as product development, business links, fund-raising planning, and corporate docking to the teams that enter the final selection, and uses the entrepreneurial mechanism of big ones to lead small ones to help new start-ups expand their business territories and explore the technology industry. future stars, showcase inspiring entrepreneurial models, and establish technological innovation and entrepreneurship demonstration clusters; thereby assisting the government in promoting smart application experiences that people can appreciate and promoting Taiwan's industrial transformation and upgrading.</v>
      </c>
      <c r="E10" s="15" t="str">
        <f>IFERROR(__xludf.DUMMYFUNCTION("if(ISBLANK($B10),"""",GOOGLETRANSLATE($B10, ""zh-tw"", $E$1))"),"クラウド コンピューティング、モノのインターネット (IoT)、5G、インダストリー 4.0、人工知能などの革新的なアプリケーションの開発を促進するために、このプロジェクトは、ドラフト メカニズムを通じてガイダンス リソースを提供する台湾クラウド IoT 産業協会のメンバー リソースをリンクします。製品開発、ビジネス連携、資金調達計画、最終選考に残ったチームへの企業ドッキングなどを行い、大企業の起業家精神を利用して小規模企業を率い、新しいスタートアップ企業が事業領域を拡大し、世界を探索できるよう支援します"&amp;"。テクノロジー業界の将来のスターを育成し、刺激的な起業家モデルを紹介し、技術革新と起業家精神のデモンストレーションクラスターを確立し、それによって人々が評価できるスマートアプリケーションエクスペリエンスを促進し、台湾の産業の変革とアップグレードを促進するのを支援します。")</f>
        <v>クラウド コンピューティング、モノのインターネット (IoT)、5G、インダストリー 4.0、人工知能などの革新的なアプリケーションの開発を促進するために、このプロジェクトは、ドラフト メカニズムを通じてガイダンス リソースを提供する台湾クラウド IoT 産業協会のメンバー リソースをリンクします。製品開発、ビジネス連携、資金調達計画、最終選考に残ったチームへの企業ドッキングなどを行い、大企業の起業家精神を利用して小規模企業を率い、新しいスタートアップ企業が事業領域を拡大し、世界を探索できるよう支援します。テクノロジー業界の将来のスターを育成し、刺激的な起業家モデルを紹介し、技術革新と起業家精神のデモンストレーションクラスターを確立し、それによって人々が評価できるスマートアプリケーションエクスペリエンスを促進し、台湾の産業の変革とアップグレードを促進するのを支援します。</v>
      </c>
      <c r="F10" s="16"/>
      <c r="G10" s="16"/>
      <c r="H10" s="16"/>
      <c r="I10" s="16"/>
      <c r="J10" s="16"/>
      <c r="K10" s="16"/>
      <c r="L10" s="16"/>
      <c r="M10" s="16"/>
      <c r="N10" s="16"/>
      <c r="O10" s="16"/>
      <c r="P10" s="16"/>
      <c r="Q10" s="16"/>
      <c r="R10" s="16"/>
      <c r="S10" s="16"/>
      <c r="T10" s="16"/>
      <c r="U10" s="16"/>
      <c r="V10" s="16"/>
      <c r="W10" s="16"/>
      <c r="X10" s="16"/>
      <c r="Y10" s="16"/>
      <c r="Z10" s="16"/>
      <c r="AA10" s="16"/>
    </row>
    <row r="11" ht="15.75" customHeight="1">
      <c r="A11" s="12" t="str">
        <f>B11</f>
        <v>目標</v>
      </c>
      <c r="B11" s="17" t="s">
        <v>130</v>
      </c>
      <c r="C11" s="14" t="s">
        <v>131</v>
      </c>
      <c r="D11" s="15" t="str">
        <f>IFERROR(__xludf.DUMMYFUNCTION("if(ISBLANK($B11),"""",GOOGLETRANSLATE($B11, ""zh-tw"", $D$1))"),"Target")</f>
        <v>Target</v>
      </c>
      <c r="E11" s="15" t="str">
        <f>IFERROR(__xludf.DUMMYFUNCTION("if(ISBLANK($B11),"""",GOOGLETRANSLATE($B11, ""zh-tw"", $E$1))"),"ターゲット")</f>
        <v>ターゲット</v>
      </c>
      <c r="F11" s="16"/>
      <c r="G11" s="16"/>
      <c r="H11" s="16"/>
      <c r="I11" s="16"/>
      <c r="J11" s="16"/>
      <c r="K11" s="16"/>
      <c r="L11" s="16"/>
      <c r="M11" s="16"/>
      <c r="N11" s="16"/>
      <c r="O11" s="16"/>
      <c r="P11" s="16"/>
      <c r="Q11" s="16"/>
      <c r="R11" s="16"/>
      <c r="S11" s="16"/>
      <c r="T11" s="16"/>
      <c r="U11" s="16"/>
      <c r="V11" s="16"/>
      <c r="W11" s="16"/>
      <c r="X11" s="16"/>
      <c r="Y11" s="16"/>
      <c r="Z11" s="16"/>
      <c r="AA11" s="16"/>
    </row>
    <row r="12" ht="15.75" customHeight="1">
      <c r="A12" s="12" t="s">
        <v>132</v>
      </c>
      <c r="B12" s="17" t="s">
        <v>133</v>
      </c>
      <c r="C12" s="14" t="s">
        <v>134</v>
      </c>
      <c r="D12" s="15" t="str">
        <f>IFERROR(__xludf.DUMMYFUNCTION("if(ISBLANK($B12),"""",GOOGLETRANSLATE($B12, ""zh-tw"", $D$1))"),"Discover the rising stars of Taiwan’s technology industry and assist new start-ups to co-create with established companies to accelerate growth.")</f>
        <v>Discover the rising stars of Taiwan’s technology industry and assist new start-ups to co-create with established companies to accelerate growth.</v>
      </c>
      <c r="E12" s="15" t="str">
        <f>IFERROR(__xludf.DUMMYFUNCTION("if(ISBLANK($B12),"""",GOOGLETRANSLATE($B12, ""zh-tw"", $E$1))"),"台湾のテクノロジー業界の新星を発掘し、新興企業が既存企業と共同で成長を加速できるよう支援します。")</f>
        <v>台湾のテクノロジー業界の新星を発掘し、新興企業が既存企業と共同で成長を加速できるよう支援します。</v>
      </c>
      <c r="F12" s="16"/>
      <c r="G12" s="16"/>
      <c r="H12" s="16"/>
      <c r="I12" s="16"/>
      <c r="J12" s="16"/>
      <c r="K12" s="16"/>
      <c r="L12" s="16"/>
      <c r="M12" s="16"/>
      <c r="N12" s="16"/>
      <c r="O12" s="16"/>
      <c r="P12" s="16"/>
      <c r="Q12" s="16"/>
      <c r="R12" s="16"/>
      <c r="S12" s="16"/>
      <c r="T12" s="16"/>
      <c r="U12" s="16"/>
      <c r="V12" s="16"/>
      <c r="W12" s="16"/>
      <c r="X12" s="16"/>
      <c r="Y12" s="16"/>
      <c r="Z12" s="16"/>
      <c r="AA12" s="16"/>
    </row>
    <row r="13" ht="15.75" customHeight="1">
      <c r="A13" s="12" t="str">
        <f>B13</f>
        <v>育成重點</v>
      </c>
      <c r="B13" s="17" t="s">
        <v>135</v>
      </c>
      <c r="C13" s="14" t="s">
        <v>136</v>
      </c>
      <c r="D13" s="15" t="str">
        <f>IFERROR(__xludf.DUMMYFUNCTION("if(ISBLANK($B13),"""",GOOGLETRANSLATE($B13, ""zh-tw"", $D$1))"),"Focus on training")</f>
        <v>Focus on training</v>
      </c>
      <c r="E13" s="15" t="str">
        <f>IFERROR(__xludf.DUMMYFUNCTION("if(ISBLANK($B13),"""",GOOGLETRANSLATE($B13, ""zh-tw"", $E$1))"),"トレーニングに集中する")</f>
        <v>トレーニングに集中する</v>
      </c>
      <c r="F13" s="16"/>
      <c r="G13" s="16"/>
      <c r="H13" s="16"/>
      <c r="I13" s="16"/>
      <c r="J13" s="16"/>
      <c r="K13" s="16"/>
      <c r="L13" s="16"/>
      <c r="M13" s="16"/>
      <c r="N13" s="16"/>
      <c r="O13" s="16"/>
      <c r="P13" s="16"/>
      <c r="Q13" s="16"/>
      <c r="R13" s="16"/>
      <c r="S13" s="16"/>
      <c r="T13" s="16"/>
      <c r="U13" s="16"/>
      <c r="V13" s="16"/>
      <c r="W13" s="16"/>
      <c r="X13" s="16"/>
      <c r="Y13" s="16"/>
      <c r="Z13" s="16"/>
      <c r="AA13" s="16"/>
    </row>
    <row r="14" ht="15.75" customHeight="1">
      <c r="A14" s="12" t="s">
        <v>137</v>
      </c>
      <c r="B14" s="17" t="s">
        <v>138</v>
      </c>
      <c r="C14" s="14" t="s">
        <v>139</v>
      </c>
      <c r="D14" s="15" t="str">
        <f>IFERROR(__xludf.DUMMYFUNCTION("if(ISBLANK($B14),"""",GOOGLETRANSLATE($B14, ""zh-tw"", $D$1))"),"Utilize the mentoring mechanism of big companies and small companies and leverage the synergy of industry clusters to help new startup teams enter the international market through the resources of large companies and increase the team's investment value.
")</f>
        <v>Utilize the mentoring mechanism of big companies and small companies and leverage the synergy of industry clusters to help new startup teams enter the international market through the resources of large companies and increase the team's investment value.
</v>
      </c>
      <c r="E14" s="15" t="str">
        <f>IFERROR(__xludf.DUMMYFUNCTION("if(ISBLANK($B14),"""",GOOGLETRANSLATE($B14, ""zh-tw"", $E$1))"),"大企業と中小企業のメンタリングメカニズムを利用し、産業クラスターの相乗効果を活用して、新しいスタートアップチームが大企業のリソースを通じて国際市場に参入し、チームの投資価値を高めるのを支援します。
")</f>
        <v>大企業と中小企業のメンタリングメカニズムを利用し、産業クラスターの相乗効果を活用して、新しいスタートアップチームが大企業のリソースを通じて国際市場に参入し、チームの投資価値を高めるのを支援します。
</v>
      </c>
      <c r="F14" s="16"/>
      <c r="G14" s="16"/>
      <c r="H14" s="16"/>
      <c r="I14" s="16"/>
      <c r="J14" s="16"/>
      <c r="K14" s="16"/>
      <c r="L14" s="16"/>
      <c r="M14" s="16"/>
      <c r="N14" s="16"/>
      <c r="O14" s="16"/>
      <c r="P14" s="16"/>
      <c r="Q14" s="16"/>
      <c r="R14" s="16"/>
      <c r="S14" s="16"/>
      <c r="T14" s="16"/>
      <c r="U14" s="16"/>
      <c r="V14" s="16"/>
      <c r="W14" s="16"/>
      <c r="X14" s="16"/>
      <c r="Y14" s="16"/>
      <c r="Z14" s="16"/>
      <c r="AA14" s="16"/>
    </row>
    <row r="15" ht="15.75" customHeight="1">
      <c r="A15" s="12" t="s">
        <v>140</v>
      </c>
      <c r="B15" s="18" t="s">
        <v>141</v>
      </c>
      <c r="C15" s="18" t="s">
        <v>142</v>
      </c>
      <c r="D15" s="15"/>
      <c r="E15" s="15" t="str">
        <f>IFERROR(__xludf.DUMMYFUNCTION("if(ISBLANK($B15),"""",GOOGLETRANSLATE($B15, ""zh-tw"", $E$1))"),"台湾のハードウェア設計と製造能力を通じて、当社は革新的な IoT デバイスの設計と開発を支援し、台湾企業の利点を効果的に組み合わせて、新しいスタートアップ チームがハードウェアを開発する敷居と問題を大幅に軽減します。 ")</f>
        <v>台湾のハードウェア設計と製造能力を通じて、当社は革新的な IoT デバイスの設計と開発を支援し、台湾企業の利点を効果的に組み合わせて、新しいスタートアップ チームがハードウェアを開発する敷居と問題を大幅に軽減します。 </v>
      </c>
      <c r="F15" s="16"/>
      <c r="G15" s="16"/>
      <c r="H15" s="16"/>
      <c r="I15" s="16"/>
      <c r="J15" s="16"/>
      <c r="K15" s="16"/>
      <c r="L15" s="16"/>
      <c r="M15" s="16"/>
      <c r="N15" s="16"/>
      <c r="O15" s="16"/>
      <c r="P15" s="16"/>
      <c r="Q15" s="16"/>
      <c r="R15" s="16"/>
      <c r="S15" s="16"/>
      <c r="T15" s="16"/>
      <c r="U15" s="16"/>
      <c r="V15" s="16"/>
      <c r="W15" s="16"/>
      <c r="X15" s="16"/>
      <c r="Y15" s="16"/>
      <c r="Z15" s="16"/>
      <c r="AA15" s="16"/>
    </row>
    <row r="16" ht="15.75" customHeight="1">
      <c r="A16" s="12" t="s">
        <v>143</v>
      </c>
      <c r="B16" s="19" t="s">
        <v>144</v>
      </c>
      <c r="C16" s="14" t="s">
        <v>145</v>
      </c>
      <c r="D16" s="15"/>
      <c r="E16" s="15" t="str">
        <f>IFERROR(__xludf.DUMMYFUNCTION("if(ISBLANK($B16),"""",GOOGLETRANSLATE($B16, ""zh-tw"", $E$1))"),"新しいスタートアップのための革新的な業界リンクを構築するために、新しいスタートアップ チームが製品開発、ビジネス リンク、資金調達計画、企業ドッキング、その他のリソースに投資するようガイドします。")</f>
        <v>新しいスタートアップのための革新的な業界リンクを構築するために、新しいスタートアップ チームが製品開発、ビジネス リンク、資金調達計画、企業ドッキング、その他のリソースに投資するようガイドします。</v>
      </c>
      <c r="F16" s="16"/>
      <c r="G16" s="16"/>
      <c r="H16" s="16"/>
      <c r="I16" s="16"/>
      <c r="J16" s="16"/>
      <c r="K16" s="16"/>
      <c r="L16" s="16"/>
      <c r="M16" s="16"/>
      <c r="N16" s="16"/>
      <c r="O16" s="16"/>
      <c r="P16" s="16"/>
      <c r="Q16" s="16"/>
      <c r="R16" s="16"/>
      <c r="S16" s="16"/>
      <c r="T16" s="16"/>
      <c r="U16" s="16"/>
      <c r="V16" s="16"/>
      <c r="W16" s="16"/>
      <c r="X16" s="16"/>
      <c r="Y16" s="16"/>
      <c r="Z16" s="16"/>
      <c r="AA16" s="16"/>
    </row>
    <row r="17" ht="15.75" customHeight="1">
      <c r="A17" s="12" t="str">
        <f>B17</f>
        <v>執行方法</v>
      </c>
      <c r="B17" s="17" t="s">
        <v>146</v>
      </c>
      <c r="C17" s="14" t="s">
        <v>147</v>
      </c>
      <c r="D17" s="15" t="str">
        <f>IFERROR(__xludf.DUMMYFUNCTION("if(ISBLANK($B17),"""",GOOGLETRANSLATE($B17, ""zh-tw"", $D$1))"),"Execution method")</f>
        <v>Execution method</v>
      </c>
      <c r="E17" s="15" t="str">
        <f>IFERROR(__xludf.DUMMYFUNCTION("if(ISBLANK($B17),"""",GOOGLETRANSLATE($B17, ""zh-tw"", $E$1))"),"実行方法")</f>
        <v>実行方法</v>
      </c>
      <c r="F17" s="16"/>
      <c r="G17" s="16"/>
      <c r="H17" s="16"/>
      <c r="I17" s="16"/>
      <c r="J17" s="16"/>
      <c r="K17" s="16"/>
      <c r="L17" s="16"/>
      <c r="M17" s="16"/>
      <c r="N17" s="16"/>
      <c r="O17" s="16"/>
      <c r="P17" s="16"/>
      <c r="Q17" s="16"/>
      <c r="R17" s="16"/>
      <c r="S17" s="16"/>
      <c r="T17" s="16"/>
      <c r="U17" s="16"/>
      <c r="V17" s="16"/>
      <c r="W17" s="16"/>
      <c r="X17" s="16"/>
      <c r="Y17" s="16"/>
      <c r="Z17" s="16"/>
      <c r="AA17" s="16"/>
    </row>
    <row r="18" ht="15.75" customHeight="1">
      <c r="A18" s="12" t="s">
        <v>148</v>
      </c>
      <c r="B18" s="17" t="s">
        <v>149</v>
      </c>
      <c r="C18" s="14" t="s">
        <v>150</v>
      </c>
      <c r="D18" s="15" t="str">
        <f>IFERROR(__xludf.DUMMYFUNCTION("if(ISBLANK($B18),"""",GOOGLETRANSLATE($B18, ""zh-tw"", $D$1))"),"business cooperation")</f>
        <v>business cooperation</v>
      </c>
      <c r="E18" s="15" t="str">
        <f>IFERROR(__xludf.DUMMYFUNCTION("if(ISBLANK($B18),"""",GOOGLETRANSLATE($B18, ""zh-tw"", $E$1))"),"業務協力")</f>
        <v>業務協力</v>
      </c>
      <c r="F18" s="16"/>
      <c r="G18" s="16"/>
      <c r="H18" s="16"/>
      <c r="I18" s="16"/>
      <c r="J18" s="16"/>
      <c r="K18" s="16"/>
      <c r="L18" s="16"/>
      <c r="M18" s="16"/>
      <c r="N18" s="16"/>
      <c r="O18" s="16"/>
      <c r="P18" s="16"/>
      <c r="Q18" s="16"/>
      <c r="R18" s="16"/>
      <c r="S18" s="16"/>
      <c r="T18" s="16"/>
      <c r="U18" s="16"/>
      <c r="V18" s="16"/>
      <c r="W18" s="16"/>
      <c r="X18" s="16"/>
      <c r="Y18" s="16"/>
      <c r="Z18" s="16"/>
      <c r="AA18" s="16"/>
    </row>
    <row r="19" ht="15.75" customHeight="1">
      <c r="A19" s="12" t="s">
        <v>151</v>
      </c>
      <c r="B19" s="14" t="s">
        <v>152</v>
      </c>
      <c r="C19" s="14" t="s">
        <v>153</v>
      </c>
      <c r="D19" s="15" t="str">
        <f>IFERROR(__xludf.DUMMYFUNCTION("if(ISBLANK($B19),"""",GOOGLETRANSLATE($B19, ""zh-tw"", $D$1))"),"Senior executives of mature companies serve as corporate mentors and invest group resources to assist new companies in accelerating their growth through product joint research and development, international channel expansion, field verification, and busin"&amp;"ess model adjustment.")</f>
        <v>Senior executives of mature companies serve as corporate mentors and invest group resources to assist new companies in accelerating their growth through product joint research and development, international channel expansion, field verification, and business model adjustment.</v>
      </c>
      <c r="E19" s="15" t="str">
        <f>IFERROR(__xludf.DUMMYFUNCTION("if(ISBLANK($B19),"""",GOOGLETRANSLATE($B19, ""zh-tw"", $E$1))"),"成熟企業の経営幹部がコーポレートメンターとしてグループリソースを投入し、製品の共同研究開発、海外チャネル拡大、現場検証、ビジネスモデル調整などを通じて新興企業の成長加速を支援します。")</f>
        <v>成熟企業の経営幹部がコーポレートメンターとしてグループリソースを投入し、製品の共同研究開発、海外チャネル拡大、現場検証、ビジネスモデル調整などを通じて新興企業の成長加速を支援します。</v>
      </c>
      <c r="F19" s="16"/>
      <c r="G19" s="16"/>
      <c r="H19" s="16"/>
      <c r="I19" s="16"/>
      <c r="J19" s="16"/>
      <c r="K19" s="16"/>
      <c r="L19" s="16"/>
      <c r="M19" s="16"/>
      <c r="N19" s="16"/>
      <c r="O19" s="16"/>
      <c r="P19" s="16"/>
      <c r="Q19" s="16"/>
      <c r="R19" s="16"/>
      <c r="S19" s="16"/>
      <c r="T19" s="16"/>
      <c r="U19" s="16"/>
      <c r="V19" s="16"/>
      <c r="W19" s="16"/>
      <c r="X19" s="16"/>
      <c r="Y19" s="16"/>
      <c r="Z19" s="16"/>
      <c r="AA19" s="16"/>
    </row>
    <row r="20" ht="15.75" customHeight="1">
      <c r="A20" s="12" t="s">
        <v>154</v>
      </c>
      <c r="B20" s="14" t="s">
        <v>155</v>
      </c>
      <c r="C20" s="14" t="s">
        <v>156</v>
      </c>
      <c r="D20" s="15" t="str">
        <f>IFERROR(__xludf.DUMMYFUNCTION("if(ISBLANK($B20),"""",GOOGLETRANSLATE($B20, ""zh-tw"", $D$1))"),"Full-time tutoring")</f>
        <v>Full-time tutoring</v>
      </c>
      <c r="E20" s="15" t="str">
        <f>IFERROR(__xludf.DUMMYFUNCTION("if(ISBLANK($B20),"""",GOOGLETRANSLATE($B20, ""zh-tw"", $E$1))"),"フルタイムの個別指導")</f>
        <v>フルタイムの個別指導</v>
      </c>
      <c r="F20" s="16"/>
      <c r="G20" s="16"/>
      <c r="H20" s="16"/>
      <c r="I20" s="16"/>
      <c r="J20" s="16"/>
      <c r="K20" s="16"/>
      <c r="L20" s="16"/>
      <c r="M20" s="16"/>
      <c r="N20" s="16"/>
      <c r="O20" s="16"/>
      <c r="P20" s="16"/>
      <c r="Q20" s="16"/>
      <c r="R20" s="16"/>
      <c r="S20" s="16"/>
      <c r="T20" s="16"/>
      <c r="U20" s="16"/>
      <c r="V20" s="16"/>
      <c r="W20" s="16"/>
      <c r="X20" s="16"/>
      <c r="Y20" s="16"/>
      <c r="Z20" s="16"/>
      <c r="AA20" s="16"/>
    </row>
    <row r="21" ht="15.75" customHeight="1">
      <c r="A21" s="12" t="s">
        <v>157</v>
      </c>
      <c r="B21" s="19" t="s">
        <v>158</v>
      </c>
      <c r="C21" s="14" t="s">
        <v>159</v>
      </c>
      <c r="D21" s="15" t="str">
        <f>IFERROR(__xludf.DUMMYFUNCTION("if(ISBLANK($B21),"""",GOOGLETRANSLATE($B21, ""zh-tw"", $D$1))"),"Each new start-up company will be assigned a dedicated counselor to accompany the entrepreneur to discuss the business plan and assist in seeking more cooperation opportunities with mature companies, all with the team's needs as priority.")</f>
        <v>Each new start-up company will be assigned a dedicated counselor to accompany the entrepreneur to discuss the business plan and assist in seeking more cooperation opportunities with mature companies, all with the team's needs as priority.</v>
      </c>
      <c r="E21" s="15" t="str">
        <f>IFERROR(__xludf.DUMMYFUNCTION("if(ISBLANK($B21),"""",GOOGLETRANSLATE($B21, ""zh-tw"", $E$1))"),"各新興企業には専任のカウンセラーが割り当てられ、起業家に同行して事業計画について話し合ったり、チームのニーズを最優先にして成熟した企業とのさらなる協力の機会を模索したりするのを支援します。")</f>
        <v>各新興企業には専任のカウンセラーが割り当てられ、起業家に同行して事業計画について話し合ったり、チームのニーズを最優先にして成熟した企業とのさらなる協力の機会を模索したりするのを支援します。</v>
      </c>
      <c r="F21" s="16"/>
      <c r="G21" s="16"/>
      <c r="H21" s="16"/>
      <c r="I21" s="16"/>
      <c r="J21" s="16"/>
      <c r="K21" s="16"/>
      <c r="L21" s="16"/>
      <c r="M21" s="16"/>
      <c r="N21" s="16"/>
      <c r="O21" s="16"/>
      <c r="P21" s="16"/>
      <c r="Q21" s="16"/>
      <c r="R21" s="16"/>
      <c r="S21" s="16"/>
      <c r="T21" s="16"/>
      <c r="U21" s="16"/>
      <c r="V21" s="16"/>
      <c r="W21" s="16"/>
      <c r="X21" s="16"/>
      <c r="Y21" s="16"/>
      <c r="Z21" s="16"/>
      <c r="AA21" s="16"/>
    </row>
    <row r="22" ht="15.75" customHeight="1">
      <c r="A22" s="12" t="s">
        <v>160</v>
      </c>
      <c r="B22" s="19" t="s">
        <v>161</v>
      </c>
      <c r="C22" s="14" t="s">
        <v>162</v>
      </c>
      <c r="D22" s="15" t="str">
        <f>IFERROR(__xludf.DUMMYFUNCTION("if(ISBLANK($B22),"""",GOOGLETRANSLATE($B22, ""zh-tw"", $D$1))"),"Financial matching")</f>
        <v>Financial matching</v>
      </c>
      <c r="E22" s="15" t="str">
        <f>IFERROR(__xludf.DUMMYFUNCTION("if(ISBLANK($B22),"""",GOOGLETRANSLATE($B22, ""zh-tw"", $E$1))"),"財務上のマッチング")</f>
        <v>財務上のマッチング</v>
      </c>
      <c r="F22" s="16"/>
      <c r="G22" s="16"/>
      <c r="H22" s="16"/>
      <c r="I22" s="16"/>
      <c r="J22" s="16"/>
      <c r="K22" s="16"/>
      <c r="L22" s="16"/>
      <c r="M22" s="16"/>
      <c r="N22" s="16"/>
      <c r="O22" s="16"/>
      <c r="P22" s="16"/>
      <c r="Q22" s="16"/>
      <c r="R22" s="16"/>
      <c r="S22" s="16"/>
      <c r="T22" s="16"/>
      <c r="U22" s="16"/>
      <c r="V22" s="16"/>
      <c r="W22" s="16"/>
      <c r="X22" s="16"/>
      <c r="Y22" s="16"/>
      <c r="Z22" s="16"/>
      <c r="AA22" s="16"/>
    </row>
    <row r="23" ht="15.75" customHeight="1">
      <c r="A23" s="12" t="s">
        <v>163</v>
      </c>
      <c r="B23" s="18" t="s">
        <v>164</v>
      </c>
      <c r="C23" s="20" t="s">
        <v>165</v>
      </c>
      <c r="D23" s="15" t="str">
        <f>IFERROR(__xludf.DUMMYFUNCTION("if(ISBLANK($B23),"""",GOOGLETRANSLATE($B23, ""zh-tw"", $D$1))"),"A results presentation conference (Demo Day) will be held before the end of the plan, which will bring together well-known domestic and foreign venture capital, corporate investment departments, angel investors, etc., and will face many investors at once,"&amp;" increasing the chances of new ventures being invested.")</f>
        <v>A results presentation conference (Demo Day) will be held before the end of the plan, which will bring together well-known domestic and foreign venture capital, corporate investment departments, angel investors, etc., and will face many investors at once, increasing the chances of new ventures being invested.</v>
      </c>
      <c r="E23" s="15" t="str">
        <f>IFERROR(__xludf.DUMMYFUNCTION("if(ISBLANK($B23),"""",GOOGLETRANSLATE($B23, ""zh-tw"", $E$1))"),"計画終了前には、国内外の著名なベンチャーキャピタル、企業投資部門、エンジェル投資家等が一堂に会する決算説明会（Demo Day）が開催され、一度に多くの投資家と対峙することになります。新しい事業が投資される可能性。")</f>
        <v>計画終了前には、国内外の著名なベンチャーキャピタル、企業投資部門、エンジェル投資家等が一堂に会する決算説明会（Demo Day）が開催され、一度に多くの投資家と対峙することになります。新しい事業が投資される可能性。</v>
      </c>
      <c r="F23" s="16"/>
      <c r="G23" s="16"/>
      <c r="H23" s="16"/>
      <c r="I23" s="16"/>
      <c r="J23" s="16"/>
      <c r="K23" s="16"/>
      <c r="L23" s="16"/>
      <c r="M23" s="16"/>
      <c r="N23" s="16"/>
      <c r="O23" s="16"/>
      <c r="P23" s="16"/>
      <c r="Q23" s="16"/>
      <c r="R23" s="16"/>
      <c r="S23" s="16"/>
      <c r="T23" s="16"/>
      <c r="U23" s="16"/>
      <c r="V23" s="16"/>
      <c r="W23" s="16"/>
      <c r="X23" s="16"/>
      <c r="Y23" s="16"/>
      <c r="Z23" s="16"/>
      <c r="AA23" s="16"/>
    </row>
    <row r="24" ht="15.75" customHeight="1">
      <c r="A24" s="12" t="s">
        <v>166</v>
      </c>
      <c r="B24" s="18" t="s">
        <v>167</v>
      </c>
      <c r="C24" s="20" t="s">
        <v>168</v>
      </c>
      <c r="D24" s="15" t="str">
        <f>IFERROR(__xludf.DUMMYFUNCTION("if(ISBLANK($B24),"""",GOOGLETRANSLATE($B24, ""zh-tw"", $D$1))"),"international links")</f>
        <v>international links</v>
      </c>
      <c r="E24" s="15" t="str">
        <f>IFERROR(__xludf.DUMMYFUNCTION("if(ISBLANK($B24),"""",GOOGLETRANSLATE($B24, ""zh-tw"", $E$1))"),"国際リンク")</f>
        <v>国際リンク</v>
      </c>
      <c r="F24" s="16"/>
      <c r="G24" s="16"/>
      <c r="H24" s="16"/>
      <c r="I24" s="16"/>
      <c r="J24" s="16"/>
      <c r="K24" s="16"/>
      <c r="L24" s="16"/>
      <c r="M24" s="16"/>
      <c r="N24" s="16"/>
      <c r="O24" s="16"/>
      <c r="P24" s="16"/>
      <c r="Q24" s="16"/>
      <c r="R24" s="16"/>
      <c r="S24" s="16"/>
      <c r="T24" s="16"/>
      <c r="U24" s="16"/>
      <c r="V24" s="16"/>
      <c r="W24" s="16"/>
      <c r="X24" s="16"/>
      <c r="Y24" s="16"/>
      <c r="Z24" s="16"/>
      <c r="AA24" s="16"/>
    </row>
    <row r="25" ht="15.75" customHeight="1">
      <c r="A25" s="12" t="s">
        <v>169</v>
      </c>
      <c r="B25" s="19" t="s">
        <v>170</v>
      </c>
      <c r="C25" s="20" t="s">
        <v>171</v>
      </c>
      <c r="D25" s="15" t="str">
        <f>IFERROR(__xludf.DUMMYFUNCTION("if(ISBLANK($B25),"""",GOOGLETRANSLATE($B25, ""zh-tw"", $D$1))"),"Currently, we have partners with Japan, Singapore, etc. to assist outstanding new startup teams to develop locally.")</f>
        <v>Currently, we have partners with Japan, Singapore, etc. to assist outstanding new startup teams to develop locally.</v>
      </c>
      <c r="E25" s="15" t="str">
        <f>IFERROR(__xludf.DUMMYFUNCTION("if(ISBLANK($B25),"""",GOOGLETRANSLATE($B25, ""zh-tw"", $E$1))"),"現在、日本やシンガポールなどと提携し、優れた新規スタートアップチームの現地開発を支援しています。")</f>
        <v>現在、日本やシンガポールなどと提携し、優れた新規スタートアップチームの現地開発を支援しています。</v>
      </c>
      <c r="F25" s="16"/>
      <c r="G25" s="16"/>
      <c r="H25" s="16"/>
      <c r="I25" s="16"/>
      <c r="J25" s="16"/>
      <c r="K25" s="16"/>
      <c r="L25" s="16"/>
      <c r="M25" s="16"/>
      <c r="N25" s="16"/>
      <c r="O25" s="16"/>
      <c r="P25" s="16"/>
      <c r="Q25" s="16"/>
      <c r="R25" s="16"/>
      <c r="S25" s="16"/>
      <c r="T25" s="16"/>
      <c r="U25" s="16"/>
      <c r="V25" s="16"/>
      <c r="W25" s="16"/>
      <c r="X25" s="16"/>
      <c r="Y25" s="16"/>
      <c r="Z25" s="16"/>
      <c r="AA25" s="16"/>
    </row>
    <row r="26" ht="15.75" customHeight="1">
      <c r="A26" s="12" t="s">
        <v>172</v>
      </c>
      <c r="B26" s="19" t="s">
        <v>173</v>
      </c>
      <c r="C26" s="20" t="s">
        <v>174</v>
      </c>
      <c r="D26" s="15" t="str">
        <f>IFERROR(__xludf.DUMMYFUNCTION("if(ISBLANK($B26),"""",GOOGLETRANSLATE($B26, ""zh-tw"", $D$1))"),"Entrepreneurship Exchange")</f>
        <v>Entrepreneurship Exchange</v>
      </c>
      <c r="E26" s="15" t="str">
        <f>IFERROR(__xludf.DUMMYFUNCTION("if(ISBLANK($B26),"""",GOOGLETRANSLATE($B26, ""zh-tw"", $E$1))"),"起業家交流")</f>
        <v>起業家交流</v>
      </c>
      <c r="F26" s="16"/>
      <c r="G26" s="16"/>
      <c r="H26" s="16"/>
      <c r="I26" s="16"/>
      <c r="J26" s="16"/>
      <c r="K26" s="16"/>
      <c r="L26" s="16"/>
      <c r="M26" s="16"/>
      <c r="N26" s="16"/>
      <c r="O26" s="16"/>
      <c r="P26" s="16"/>
      <c r="Q26" s="16"/>
      <c r="R26" s="16"/>
      <c r="S26" s="16"/>
      <c r="T26" s="16"/>
      <c r="U26" s="16"/>
      <c r="V26" s="16"/>
      <c r="W26" s="16"/>
      <c r="X26" s="16"/>
      <c r="Y26" s="16"/>
      <c r="Z26" s="16"/>
      <c r="AA26" s="16"/>
    </row>
    <row r="27" ht="15.75" customHeight="1">
      <c r="A27" s="12" t="s">
        <v>175</v>
      </c>
      <c r="B27" s="18" t="s">
        <v>176</v>
      </c>
      <c r="C27" s="20" t="s">
        <v>177</v>
      </c>
      <c r="D27" s="15" t="str">
        <f>IFERROR(__xludf.DUMMYFUNCTION("if(ISBLANK($B27),"""",GOOGLETRANSLATE($B27, ""zh-tw"", $D$1))"),"There are often many difficulties on the road to starting a business. Regular exchanges that bring together more outstanding entrepreneurs (such as Xingchuang Meetup) can not only exchange entrepreneurial experience, but also promote opportunities for mul"&amp;"ti-party cross-field cooperation.")</f>
        <v>There are often many difficulties on the road to starting a business. Regular exchanges that bring together more outstanding entrepreneurs (such as Xingchuang Meetup) can not only exchange entrepreneurial experience, but also promote opportunities for multi-party cross-field cooperation.</v>
      </c>
      <c r="E27" s="15" t="str">
        <f>IFERROR(__xludf.DUMMYFUNCTION("if(ISBLANK($B27),"""",GOOGLETRANSLATE($B27, ""zh-tw"", $E$1))"),"起業までの道のりには多くの困難が伴うことがよくあり、より優れた起業家を集めた定期的な交流（Xingchuang Meetupなど）は、起業家としての経験を交換するだけでなく、多者間の分野を超えた協力の機会を促進することもできます。")</f>
        <v>起業までの道のりには多くの困難が伴うことがよくあり、より優れた起業家を集めた定期的な交流（Xingchuang Meetupなど）は、起業家としての経験を交換するだけでなく、多者間の分野を超えた協力の機会を促進することもできます。</v>
      </c>
      <c r="F27" s="16"/>
      <c r="G27" s="16"/>
      <c r="H27" s="16"/>
      <c r="I27" s="16"/>
      <c r="J27" s="16"/>
      <c r="K27" s="16"/>
      <c r="L27" s="16"/>
      <c r="M27" s="16"/>
      <c r="N27" s="16"/>
      <c r="O27" s="16"/>
      <c r="P27" s="16"/>
      <c r="Q27" s="16"/>
      <c r="R27" s="16"/>
      <c r="S27" s="16"/>
      <c r="T27" s="16"/>
      <c r="U27" s="16"/>
      <c r="V27" s="16"/>
      <c r="W27" s="16"/>
      <c r="X27" s="16"/>
      <c r="Y27" s="16"/>
      <c r="Z27" s="16"/>
      <c r="AA27" s="16"/>
    </row>
    <row r="28" ht="15.75" customHeight="1">
      <c r="A28" s="12" t="str">
        <f t="shared" ref="A28:A63" si="2">B28</f>
        <v>雲豹育成執行流程</v>
      </c>
      <c r="B28" s="21" t="s">
        <v>178</v>
      </c>
      <c r="C28" s="12" t="s">
        <v>179</v>
      </c>
      <c r="D28" s="15" t="str">
        <f>IFERROR(__xludf.DUMMYFUNCTION("if(ISBLANK($B28),"""",GOOGLETRANSLATE($B28, ""zh-tw"", $D$1))"),"Clouded leopard breeding execution process")</f>
        <v>Clouded leopard breeding execution process</v>
      </c>
      <c r="E28" s="15" t="str">
        <f>IFERROR(__xludf.DUMMYFUNCTION("if(ISBLANK($B28),"""",GOOGLETRANSLATE($B28, ""zh-tw"", $E$1))"),"ウンピョウ繁殖実行プロセス")</f>
        <v>ウンピョウ繁殖実行プロセス</v>
      </c>
      <c r="F28" s="16"/>
      <c r="G28" s="16"/>
      <c r="H28" s="16"/>
      <c r="I28" s="16"/>
      <c r="J28" s="16"/>
      <c r="K28" s="16"/>
      <c r="L28" s="16"/>
      <c r="M28" s="16"/>
      <c r="N28" s="16"/>
      <c r="O28" s="16"/>
      <c r="P28" s="16"/>
      <c r="Q28" s="16"/>
      <c r="R28" s="16"/>
      <c r="S28" s="16"/>
      <c r="T28" s="16"/>
      <c r="U28" s="16"/>
      <c r="V28" s="16"/>
      <c r="W28" s="16"/>
      <c r="X28" s="16"/>
      <c r="Y28" s="16"/>
      <c r="Z28" s="16"/>
      <c r="AA28" s="16"/>
    </row>
    <row r="29" ht="15.75" customHeight="1">
      <c r="A29" s="12" t="str">
        <f t="shared" si="2"/>
        <v/>
      </c>
      <c r="B29" s="21"/>
      <c r="C29" s="12"/>
      <c r="D29" s="15" t="str">
        <f>IFERROR(__xludf.DUMMYFUNCTION("if(ISBLANK($B29),"""",GOOGLETRANSLATE($B29, ""zh-tw"", $D$1))"),"")</f>
        <v/>
      </c>
      <c r="E29" s="15" t="str">
        <f>IFERROR(__xludf.DUMMYFUNCTION("if(ISBLANK($B29),"""",GOOGLETRANSLATE($B29, ""zh-tw"", $E$1))"),"")</f>
        <v/>
      </c>
      <c r="F29" s="16"/>
      <c r="G29" s="16"/>
      <c r="H29" s="16"/>
      <c r="I29" s="16"/>
      <c r="J29" s="16"/>
      <c r="K29" s="16"/>
      <c r="L29" s="16"/>
      <c r="M29" s="16"/>
      <c r="N29" s="16"/>
      <c r="O29" s="16"/>
      <c r="P29" s="16"/>
      <c r="Q29" s="16"/>
      <c r="R29" s="16"/>
      <c r="S29" s="16"/>
      <c r="T29" s="16"/>
      <c r="U29" s="16"/>
      <c r="V29" s="16"/>
      <c r="W29" s="16"/>
      <c r="X29" s="16"/>
      <c r="Y29" s="16"/>
      <c r="Z29" s="16"/>
      <c r="AA29" s="16"/>
    </row>
    <row r="30" ht="15.75" customHeight="1">
      <c r="A30" s="12" t="str">
        <f t="shared" si="2"/>
        <v/>
      </c>
      <c r="B30" s="22"/>
      <c r="C30" s="16"/>
      <c r="D30" s="15" t="str">
        <f>IFERROR(__xludf.DUMMYFUNCTION("if(ISBLANK($B30),"""",GOOGLETRANSLATE($B30, ""zh-tw"", $D$1))"),"")</f>
        <v/>
      </c>
      <c r="E30" s="15" t="str">
        <f>IFERROR(__xludf.DUMMYFUNCTION("if(ISBLANK($B30),"""",GOOGLETRANSLATE($B30, ""zh-tw"", $E$1))"),"")</f>
        <v/>
      </c>
      <c r="F30" s="16"/>
      <c r="G30" s="16"/>
      <c r="H30" s="16"/>
      <c r="I30" s="16"/>
      <c r="J30" s="16"/>
      <c r="K30" s="16"/>
      <c r="L30" s="16"/>
      <c r="M30" s="16"/>
      <c r="N30" s="16"/>
      <c r="O30" s="16"/>
      <c r="P30" s="16"/>
      <c r="Q30" s="16"/>
      <c r="R30" s="16"/>
      <c r="S30" s="16"/>
      <c r="T30" s="16"/>
      <c r="U30" s="16"/>
      <c r="V30" s="16"/>
      <c r="W30" s="16"/>
      <c r="X30" s="16"/>
      <c r="Y30" s="16"/>
      <c r="Z30" s="16"/>
      <c r="AA30" s="16"/>
    </row>
    <row r="31" ht="15.75" customHeight="1">
      <c r="A31" s="12" t="str">
        <f t="shared" si="2"/>
        <v/>
      </c>
      <c r="B31" s="22"/>
      <c r="C31" s="16"/>
      <c r="D31" s="15" t="str">
        <f>IFERROR(__xludf.DUMMYFUNCTION("if(ISBLANK($B31),"""",GOOGLETRANSLATE($B31, ""zh-tw"", $D$1))"),"")</f>
        <v/>
      </c>
      <c r="E31" s="15" t="str">
        <f>IFERROR(__xludf.DUMMYFUNCTION("if(ISBLANK($B31),"""",GOOGLETRANSLATE($B31, ""zh-tw"", $E$1))"),"")</f>
        <v/>
      </c>
      <c r="F31" s="16"/>
      <c r="G31" s="16"/>
      <c r="H31" s="16"/>
      <c r="I31" s="16"/>
      <c r="J31" s="16"/>
      <c r="K31" s="16"/>
      <c r="L31" s="16"/>
      <c r="M31" s="16"/>
      <c r="N31" s="16"/>
      <c r="O31" s="16"/>
      <c r="P31" s="16"/>
      <c r="Q31" s="16"/>
      <c r="R31" s="16"/>
      <c r="S31" s="16"/>
      <c r="T31" s="16"/>
      <c r="U31" s="16"/>
      <c r="V31" s="16"/>
      <c r="W31" s="16"/>
      <c r="X31" s="16"/>
      <c r="Y31" s="16"/>
      <c r="Z31" s="16"/>
      <c r="AA31" s="16"/>
    </row>
    <row r="32" ht="15.75" customHeight="1">
      <c r="A32" s="12" t="str">
        <f t="shared" si="2"/>
        <v/>
      </c>
      <c r="B32" s="22"/>
      <c r="C32" s="16"/>
      <c r="D32" s="15" t="str">
        <f>IFERROR(__xludf.DUMMYFUNCTION("if(ISBLANK($B32),"""",GOOGLETRANSLATE($B32, ""zh-tw"", $D$1))"),"")</f>
        <v/>
      </c>
      <c r="E32" s="15" t="str">
        <f>IFERROR(__xludf.DUMMYFUNCTION("if(ISBLANK($B32),"""",GOOGLETRANSLATE($B32, ""zh-tw"", $E$1))"),"")</f>
        <v/>
      </c>
      <c r="F32" s="16"/>
      <c r="G32" s="16"/>
      <c r="H32" s="16"/>
      <c r="I32" s="16"/>
      <c r="J32" s="16"/>
      <c r="K32" s="16"/>
      <c r="L32" s="16"/>
      <c r="M32" s="16"/>
      <c r="N32" s="16"/>
      <c r="O32" s="16"/>
      <c r="P32" s="16"/>
      <c r="Q32" s="16"/>
      <c r="R32" s="16"/>
      <c r="S32" s="16"/>
      <c r="T32" s="16"/>
      <c r="U32" s="16"/>
      <c r="V32" s="16"/>
      <c r="W32" s="16"/>
      <c r="X32" s="16"/>
      <c r="Y32" s="16"/>
      <c r="Z32" s="16"/>
      <c r="AA32" s="16"/>
    </row>
    <row r="33" ht="15.75" customHeight="1">
      <c r="A33" s="12" t="str">
        <f t="shared" si="2"/>
        <v/>
      </c>
      <c r="B33" s="22"/>
      <c r="C33" s="16"/>
      <c r="D33" s="15" t="str">
        <f>IFERROR(__xludf.DUMMYFUNCTION("if(ISBLANK($B33),"""",GOOGLETRANSLATE($B33, ""zh-tw"", $D$1))"),"")</f>
        <v/>
      </c>
      <c r="E33" s="15" t="str">
        <f>IFERROR(__xludf.DUMMYFUNCTION("if(ISBLANK($B33),"""",GOOGLETRANSLATE($B33, ""zh-tw"", $E$1))"),"")</f>
        <v/>
      </c>
      <c r="F33" s="16"/>
      <c r="G33" s="16"/>
      <c r="H33" s="16"/>
      <c r="I33" s="16"/>
      <c r="J33" s="16"/>
      <c r="K33" s="16"/>
      <c r="L33" s="16"/>
      <c r="M33" s="16"/>
      <c r="N33" s="16"/>
      <c r="O33" s="16"/>
      <c r="P33" s="16"/>
      <c r="Q33" s="16"/>
      <c r="R33" s="16"/>
      <c r="S33" s="16"/>
      <c r="T33" s="16"/>
      <c r="U33" s="16"/>
      <c r="V33" s="16"/>
      <c r="W33" s="16"/>
      <c r="X33" s="16"/>
      <c r="Y33" s="16"/>
      <c r="Z33" s="16"/>
      <c r="AA33" s="16"/>
    </row>
    <row r="34" ht="15.75" customHeight="1">
      <c r="A34" s="12" t="str">
        <f t="shared" si="2"/>
        <v/>
      </c>
      <c r="B34" s="22"/>
      <c r="C34" s="16"/>
      <c r="D34" s="15" t="str">
        <f>IFERROR(__xludf.DUMMYFUNCTION("if(ISBLANK($B34),"""",GOOGLETRANSLATE($B34, ""zh-tw"", $D$1))"),"")</f>
        <v/>
      </c>
      <c r="E34" s="15" t="str">
        <f>IFERROR(__xludf.DUMMYFUNCTION("if(ISBLANK($B34),"""",GOOGLETRANSLATE($B34, ""zh-tw"", $E$1))"),"")</f>
        <v/>
      </c>
      <c r="F34" s="16"/>
      <c r="G34" s="16"/>
      <c r="H34" s="16"/>
      <c r="I34" s="16"/>
      <c r="J34" s="16"/>
      <c r="K34" s="16"/>
      <c r="L34" s="16"/>
      <c r="M34" s="16"/>
      <c r="N34" s="16"/>
      <c r="O34" s="16"/>
      <c r="P34" s="16"/>
      <c r="Q34" s="16"/>
      <c r="R34" s="16"/>
      <c r="S34" s="16"/>
      <c r="T34" s="16"/>
      <c r="U34" s="16"/>
      <c r="V34" s="16"/>
      <c r="W34" s="16"/>
      <c r="X34" s="16"/>
      <c r="Y34" s="16"/>
      <c r="Z34" s="16"/>
      <c r="AA34" s="16"/>
    </row>
    <row r="35" ht="15.75" customHeight="1">
      <c r="A35" s="12" t="str">
        <f t="shared" si="2"/>
        <v/>
      </c>
      <c r="B35" s="22"/>
      <c r="C35" s="16"/>
      <c r="D35" s="15" t="str">
        <f>IFERROR(__xludf.DUMMYFUNCTION("if(ISBLANK($B35),"""",GOOGLETRANSLATE($B35, ""zh-tw"", $D$1))"),"")</f>
        <v/>
      </c>
      <c r="E35" s="15" t="str">
        <f>IFERROR(__xludf.DUMMYFUNCTION("if(ISBLANK($B35),"""",GOOGLETRANSLATE($B35, ""zh-tw"", $E$1))"),"")</f>
        <v/>
      </c>
      <c r="F35" s="16"/>
      <c r="G35" s="16"/>
      <c r="H35" s="16"/>
      <c r="I35" s="16"/>
      <c r="J35" s="16"/>
      <c r="K35" s="16"/>
      <c r="L35" s="16"/>
      <c r="M35" s="16"/>
      <c r="N35" s="16"/>
      <c r="O35" s="16"/>
      <c r="P35" s="16"/>
      <c r="Q35" s="16"/>
      <c r="R35" s="16"/>
      <c r="S35" s="16"/>
      <c r="T35" s="16"/>
      <c r="U35" s="16"/>
      <c r="V35" s="16"/>
      <c r="W35" s="16"/>
      <c r="X35" s="16"/>
      <c r="Y35" s="16"/>
      <c r="Z35" s="16"/>
      <c r="AA35" s="16"/>
    </row>
    <row r="36" ht="15.75" customHeight="1">
      <c r="A36" s="12" t="str">
        <f t="shared" si="2"/>
        <v/>
      </c>
      <c r="B36" s="22"/>
      <c r="C36" s="16"/>
      <c r="D36" s="15" t="str">
        <f>IFERROR(__xludf.DUMMYFUNCTION("if(ISBLANK($B36),"""",GOOGLETRANSLATE($B36, ""zh-tw"", $D$1))"),"")</f>
        <v/>
      </c>
      <c r="E36" s="15" t="str">
        <f>IFERROR(__xludf.DUMMYFUNCTION("if(ISBLANK($B36),"""",GOOGLETRANSLATE($B36, ""zh-tw"", $E$1))"),"")</f>
        <v/>
      </c>
      <c r="F36" s="16"/>
      <c r="G36" s="16"/>
      <c r="H36" s="16"/>
      <c r="I36" s="16"/>
      <c r="J36" s="16"/>
      <c r="K36" s="16"/>
      <c r="L36" s="16"/>
      <c r="M36" s="16"/>
      <c r="N36" s="16"/>
      <c r="O36" s="16"/>
      <c r="P36" s="16"/>
      <c r="Q36" s="16"/>
      <c r="R36" s="16"/>
      <c r="S36" s="16"/>
      <c r="T36" s="16"/>
      <c r="U36" s="16"/>
      <c r="V36" s="16"/>
      <c r="W36" s="16"/>
      <c r="X36" s="16"/>
      <c r="Y36" s="16"/>
      <c r="Z36" s="16"/>
      <c r="AA36" s="16"/>
    </row>
    <row r="37" ht="15.75" customHeight="1">
      <c r="A37" s="12" t="str">
        <f t="shared" si="2"/>
        <v/>
      </c>
      <c r="B37" s="22"/>
      <c r="C37" s="16"/>
      <c r="D37" s="15" t="str">
        <f>IFERROR(__xludf.DUMMYFUNCTION("if(ISBLANK($B37),"""",GOOGLETRANSLATE($B37, ""zh-tw"", $D$1))"),"")</f>
        <v/>
      </c>
      <c r="E37" s="15" t="str">
        <f>IFERROR(__xludf.DUMMYFUNCTION("if(ISBLANK($B37),"""",GOOGLETRANSLATE($B37, ""zh-tw"", $E$1))"),"")</f>
        <v/>
      </c>
      <c r="F37" s="16"/>
      <c r="G37" s="16"/>
      <c r="H37" s="16"/>
      <c r="I37" s="16"/>
      <c r="J37" s="16"/>
      <c r="K37" s="16"/>
      <c r="L37" s="16"/>
      <c r="M37" s="16"/>
      <c r="N37" s="16"/>
      <c r="O37" s="16"/>
      <c r="P37" s="16"/>
      <c r="Q37" s="16"/>
      <c r="R37" s="16"/>
      <c r="S37" s="16"/>
      <c r="T37" s="16"/>
      <c r="U37" s="16"/>
      <c r="V37" s="16"/>
      <c r="W37" s="16"/>
      <c r="X37" s="16"/>
      <c r="Y37" s="16"/>
      <c r="Z37" s="16"/>
      <c r="AA37" s="16"/>
    </row>
    <row r="38" ht="15.75" customHeight="1">
      <c r="A38" s="12" t="str">
        <f t="shared" si="2"/>
        <v/>
      </c>
      <c r="B38" s="22"/>
      <c r="C38" s="16"/>
      <c r="D38" s="15" t="str">
        <f>IFERROR(__xludf.DUMMYFUNCTION("if(ISBLANK($B38),"""",GOOGLETRANSLATE($B38, ""zh-tw"", $D$1))"),"")</f>
        <v/>
      </c>
      <c r="E38" s="15" t="str">
        <f>IFERROR(__xludf.DUMMYFUNCTION("if(ISBLANK($B38),"""",GOOGLETRANSLATE($B38, ""zh-tw"", $E$1))"),"")</f>
        <v/>
      </c>
      <c r="F38" s="16"/>
      <c r="G38" s="16"/>
      <c r="H38" s="16"/>
      <c r="I38" s="16"/>
      <c r="J38" s="16"/>
      <c r="K38" s="16"/>
      <c r="L38" s="16"/>
      <c r="M38" s="16"/>
      <c r="N38" s="16"/>
      <c r="O38" s="16"/>
      <c r="P38" s="16"/>
      <c r="Q38" s="16"/>
      <c r="R38" s="16"/>
      <c r="S38" s="16"/>
      <c r="T38" s="16"/>
      <c r="U38" s="16"/>
      <c r="V38" s="16"/>
      <c r="W38" s="16"/>
      <c r="X38" s="16"/>
      <c r="Y38" s="16"/>
      <c r="Z38" s="16"/>
      <c r="AA38" s="16"/>
    </row>
    <row r="39" ht="15.75" customHeight="1">
      <c r="A39" s="12" t="str">
        <f t="shared" si="2"/>
        <v/>
      </c>
      <c r="B39" s="22"/>
      <c r="C39" s="16"/>
      <c r="D39" s="15" t="str">
        <f>IFERROR(__xludf.DUMMYFUNCTION("if(ISBLANK($B39),"""",GOOGLETRANSLATE($B39, ""zh-tw"", $D$1))"),"")</f>
        <v/>
      </c>
      <c r="E39" s="15" t="str">
        <f>IFERROR(__xludf.DUMMYFUNCTION("if(ISBLANK($B39),"""",GOOGLETRANSLATE($B39, ""zh-tw"", $E$1))"),"")</f>
        <v/>
      </c>
      <c r="F39" s="16"/>
      <c r="G39" s="16"/>
      <c r="H39" s="16"/>
      <c r="I39" s="16"/>
      <c r="J39" s="16"/>
      <c r="K39" s="16"/>
      <c r="L39" s="16"/>
      <c r="M39" s="16"/>
      <c r="N39" s="16"/>
      <c r="O39" s="16"/>
      <c r="P39" s="16"/>
      <c r="Q39" s="16"/>
      <c r="R39" s="16"/>
      <c r="S39" s="16"/>
      <c r="T39" s="16"/>
      <c r="U39" s="16"/>
      <c r="V39" s="16"/>
      <c r="W39" s="16"/>
      <c r="X39" s="16"/>
      <c r="Y39" s="16"/>
      <c r="Z39" s="16"/>
      <c r="AA39" s="16"/>
    </row>
    <row r="40" ht="15.75" customHeight="1">
      <c r="A40" s="12" t="str">
        <f t="shared" si="2"/>
        <v/>
      </c>
      <c r="B40" s="22"/>
      <c r="C40" s="16"/>
      <c r="D40" s="15" t="str">
        <f>IFERROR(__xludf.DUMMYFUNCTION("if(ISBLANK($B40),"""",GOOGLETRANSLATE($B40, ""zh-tw"", $D$1))"),"")</f>
        <v/>
      </c>
      <c r="E40" s="15" t="str">
        <f>IFERROR(__xludf.DUMMYFUNCTION("if(ISBLANK($B40),"""",GOOGLETRANSLATE($B40, ""zh-tw"", $E$1))"),"")</f>
        <v/>
      </c>
      <c r="F40" s="16"/>
      <c r="G40" s="16"/>
      <c r="H40" s="16"/>
      <c r="I40" s="16"/>
      <c r="J40" s="16"/>
      <c r="K40" s="16"/>
      <c r="L40" s="16"/>
      <c r="M40" s="16"/>
      <c r="N40" s="16"/>
      <c r="O40" s="16"/>
      <c r="P40" s="16"/>
      <c r="Q40" s="16"/>
      <c r="R40" s="16"/>
      <c r="S40" s="16"/>
      <c r="T40" s="16"/>
      <c r="U40" s="16"/>
      <c r="V40" s="16"/>
      <c r="W40" s="16"/>
      <c r="X40" s="16"/>
      <c r="Y40" s="16"/>
      <c r="Z40" s="16"/>
      <c r="AA40" s="16"/>
    </row>
    <row r="41" ht="15.75" customHeight="1">
      <c r="A41" s="12" t="str">
        <f t="shared" si="2"/>
        <v/>
      </c>
      <c r="B41" s="22"/>
      <c r="C41" s="16"/>
      <c r="D41" s="15" t="str">
        <f>IFERROR(__xludf.DUMMYFUNCTION("if(ISBLANK($B41),"""",GOOGLETRANSLATE($B41, ""zh-tw"", $D$1))"),"")</f>
        <v/>
      </c>
      <c r="E41" s="15" t="str">
        <f>IFERROR(__xludf.DUMMYFUNCTION("if(ISBLANK($B41),"""",GOOGLETRANSLATE($B41, ""zh-tw"", $E$1))"),"")</f>
        <v/>
      </c>
      <c r="F41" s="16"/>
      <c r="G41" s="16"/>
      <c r="H41" s="16"/>
      <c r="I41" s="16"/>
      <c r="J41" s="16"/>
      <c r="K41" s="16"/>
      <c r="L41" s="16"/>
      <c r="M41" s="16"/>
      <c r="N41" s="16"/>
      <c r="O41" s="16"/>
      <c r="P41" s="16"/>
      <c r="Q41" s="16"/>
      <c r="R41" s="16"/>
      <c r="S41" s="16"/>
      <c r="T41" s="16"/>
      <c r="U41" s="16"/>
      <c r="V41" s="16"/>
      <c r="W41" s="16"/>
      <c r="X41" s="16"/>
      <c r="Y41" s="16"/>
      <c r="Z41" s="16"/>
      <c r="AA41" s="16"/>
    </row>
    <row r="42" ht="15.75" customHeight="1">
      <c r="A42" s="12" t="str">
        <f t="shared" si="2"/>
        <v/>
      </c>
      <c r="B42" s="22"/>
      <c r="C42" s="16"/>
      <c r="D42" s="15" t="str">
        <f>IFERROR(__xludf.DUMMYFUNCTION("if(ISBLANK($B42),"""",GOOGLETRANSLATE($B42, ""zh-tw"", $D$1))"),"")</f>
        <v/>
      </c>
      <c r="E42" s="15" t="str">
        <f>IFERROR(__xludf.DUMMYFUNCTION("if(ISBLANK($B42),"""",GOOGLETRANSLATE($B42, ""zh-tw"", $E$1))"),"")</f>
        <v/>
      </c>
      <c r="F42" s="16"/>
      <c r="G42" s="16"/>
      <c r="H42" s="16"/>
      <c r="I42" s="16"/>
      <c r="J42" s="16"/>
      <c r="K42" s="16"/>
      <c r="L42" s="16"/>
      <c r="M42" s="16"/>
      <c r="N42" s="16"/>
      <c r="O42" s="16"/>
      <c r="P42" s="16"/>
      <c r="Q42" s="16"/>
      <c r="R42" s="16"/>
      <c r="S42" s="16"/>
      <c r="T42" s="16"/>
      <c r="U42" s="16"/>
      <c r="V42" s="16"/>
      <c r="W42" s="16"/>
      <c r="X42" s="16"/>
      <c r="Y42" s="16"/>
      <c r="Z42" s="16"/>
      <c r="AA42" s="16"/>
    </row>
    <row r="43" ht="15.75" customHeight="1">
      <c r="A43" s="12" t="str">
        <f t="shared" si="2"/>
        <v/>
      </c>
      <c r="B43" s="22"/>
      <c r="C43" s="16"/>
      <c r="D43" s="15" t="str">
        <f>IFERROR(__xludf.DUMMYFUNCTION("if(ISBLANK($B43),"""",GOOGLETRANSLATE($B43, ""zh-tw"", $D$1))"),"")</f>
        <v/>
      </c>
      <c r="E43" s="15" t="str">
        <f>IFERROR(__xludf.DUMMYFUNCTION("if(ISBLANK($B43),"""",GOOGLETRANSLATE($B43, ""zh-tw"", $E$1))"),"")</f>
        <v/>
      </c>
      <c r="F43" s="16"/>
      <c r="G43" s="16"/>
      <c r="H43" s="16"/>
      <c r="I43" s="16"/>
      <c r="J43" s="16"/>
      <c r="K43" s="16"/>
      <c r="L43" s="16"/>
      <c r="M43" s="16"/>
      <c r="N43" s="16"/>
      <c r="O43" s="16"/>
      <c r="P43" s="16"/>
      <c r="Q43" s="16"/>
      <c r="R43" s="16"/>
      <c r="S43" s="16"/>
      <c r="T43" s="16"/>
      <c r="U43" s="16"/>
      <c r="V43" s="16"/>
      <c r="W43" s="16"/>
      <c r="X43" s="16"/>
      <c r="Y43" s="16"/>
      <c r="Z43" s="16"/>
      <c r="AA43" s="16"/>
    </row>
    <row r="44" ht="15.75" customHeight="1">
      <c r="A44" s="12" t="str">
        <f t="shared" si="2"/>
        <v/>
      </c>
      <c r="B44" s="22"/>
      <c r="C44" s="16"/>
      <c r="D44" s="15" t="str">
        <f>IFERROR(__xludf.DUMMYFUNCTION("if(ISBLANK($B44),"""",GOOGLETRANSLATE($B44, ""zh-tw"", $D$1))"),"")</f>
        <v/>
      </c>
      <c r="E44" s="15" t="str">
        <f>IFERROR(__xludf.DUMMYFUNCTION("if(ISBLANK($B44),"""",GOOGLETRANSLATE($B44, ""zh-tw"", $E$1))"),"")</f>
        <v/>
      </c>
      <c r="F44" s="16"/>
      <c r="G44" s="16"/>
      <c r="H44" s="16"/>
      <c r="I44" s="16"/>
      <c r="J44" s="16"/>
      <c r="K44" s="16"/>
      <c r="L44" s="16"/>
      <c r="M44" s="16"/>
      <c r="N44" s="16"/>
      <c r="O44" s="16"/>
      <c r="P44" s="16"/>
      <c r="Q44" s="16"/>
      <c r="R44" s="16"/>
      <c r="S44" s="16"/>
      <c r="T44" s="16"/>
      <c r="U44" s="16"/>
      <c r="V44" s="16"/>
      <c r="W44" s="16"/>
      <c r="X44" s="16"/>
      <c r="Y44" s="16"/>
      <c r="Z44" s="16"/>
      <c r="AA44" s="16"/>
    </row>
    <row r="45" ht="15.75" customHeight="1">
      <c r="A45" s="12" t="str">
        <f t="shared" si="2"/>
        <v/>
      </c>
      <c r="B45" s="22"/>
      <c r="C45" s="16"/>
      <c r="D45" s="15" t="str">
        <f>IFERROR(__xludf.DUMMYFUNCTION("if(ISBLANK($B45),"""",GOOGLETRANSLATE($B45, ""zh-tw"", $D$1))"),"")</f>
        <v/>
      </c>
      <c r="E45" s="15" t="str">
        <f>IFERROR(__xludf.DUMMYFUNCTION("if(ISBLANK($B45),"""",GOOGLETRANSLATE($B45, ""zh-tw"", $E$1))"),"")</f>
        <v/>
      </c>
      <c r="F45" s="16"/>
      <c r="G45" s="16"/>
      <c r="H45" s="16"/>
      <c r="I45" s="16"/>
      <c r="J45" s="16"/>
      <c r="K45" s="16"/>
      <c r="L45" s="16"/>
      <c r="M45" s="16"/>
      <c r="N45" s="16"/>
      <c r="O45" s="16"/>
      <c r="P45" s="16"/>
      <c r="Q45" s="16"/>
      <c r="R45" s="16"/>
      <c r="S45" s="16"/>
      <c r="T45" s="16"/>
      <c r="U45" s="16"/>
      <c r="V45" s="16"/>
      <c r="W45" s="16"/>
      <c r="X45" s="16"/>
      <c r="Y45" s="16"/>
      <c r="Z45" s="16"/>
      <c r="AA45" s="16"/>
    </row>
    <row r="46" ht="15.75" customHeight="1">
      <c r="A46" s="12" t="str">
        <f t="shared" si="2"/>
        <v/>
      </c>
      <c r="B46" s="22"/>
      <c r="C46" s="16"/>
      <c r="D46" s="15" t="str">
        <f>IFERROR(__xludf.DUMMYFUNCTION("if(ISBLANK($B46),"""",GOOGLETRANSLATE($B46, ""zh-tw"", $D$1))"),"")</f>
        <v/>
      </c>
      <c r="E46" s="15" t="str">
        <f>IFERROR(__xludf.DUMMYFUNCTION("if(ISBLANK($B46),"""",GOOGLETRANSLATE($B46, ""zh-tw"", $E$1))"),"")</f>
        <v/>
      </c>
      <c r="F46" s="16"/>
      <c r="G46" s="16"/>
      <c r="H46" s="16"/>
      <c r="I46" s="16"/>
      <c r="J46" s="16"/>
      <c r="K46" s="16"/>
      <c r="L46" s="16"/>
      <c r="M46" s="16"/>
      <c r="N46" s="16"/>
      <c r="O46" s="16"/>
      <c r="P46" s="16"/>
      <c r="Q46" s="16"/>
      <c r="R46" s="16"/>
      <c r="S46" s="16"/>
      <c r="T46" s="16"/>
      <c r="U46" s="16"/>
      <c r="V46" s="16"/>
      <c r="W46" s="16"/>
      <c r="X46" s="16"/>
      <c r="Y46" s="16"/>
      <c r="Z46" s="16"/>
      <c r="AA46" s="16"/>
    </row>
    <row r="47" ht="15.75" customHeight="1">
      <c r="A47" s="12" t="str">
        <f t="shared" si="2"/>
        <v/>
      </c>
      <c r="B47" s="22"/>
      <c r="C47" s="16"/>
      <c r="D47" s="15" t="str">
        <f>IFERROR(__xludf.DUMMYFUNCTION("if(ISBLANK($B47),"""",GOOGLETRANSLATE($B47, ""zh-tw"", $D$1))"),"")</f>
        <v/>
      </c>
      <c r="E47" s="15" t="str">
        <f>IFERROR(__xludf.DUMMYFUNCTION("if(ISBLANK($B47),"""",GOOGLETRANSLATE($B47, ""zh-tw"", $E$1))"),"")</f>
        <v/>
      </c>
      <c r="F47" s="16"/>
      <c r="G47" s="16"/>
      <c r="H47" s="16"/>
      <c r="I47" s="16"/>
      <c r="J47" s="16"/>
      <c r="K47" s="16"/>
      <c r="L47" s="16"/>
      <c r="M47" s="16"/>
      <c r="N47" s="16"/>
      <c r="O47" s="16"/>
      <c r="P47" s="16"/>
      <c r="Q47" s="16"/>
      <c r="R47" s="16"/>
      <c r="S47" s="16"/>
      <c r="T47" s="16"/>
      <c r="U47" s="16"/>
      <c r="V47" s="16"/>
      <c r="W47" s="16"/>
      <c r="X47" s="16"/>
      <c r="Y47" s="16"/>
      <c r="Z47" s="16"/>
      <c r="AA47" s="16"/>
    </row>
    <row r="48" ht="15.75" customHeight="1">
      <c r="A48" s="12" t="str">
        <f t="shared" si="2"/>
        <v/>
      </c>
      <c r="B48" s="22"/>
      <c r="C48" s="16"/>
      <c r="D48" s="15" t="str">
        <f>IFERROR(__xludf.DUMMYFUNCTION("if(ISBLANK($B48),"""",GOOGLETRANSLATE($B48, ""zh-tw"", $D$1))"),"")</f>
        <v/>
      </c>
      <c r="E48" s="15" t="str">
        <f>IFERROR(__xludf.DUMMYFUNCTION("if(ISBLANK($B48),"""",GOOGLETRANSLATE($B48, ""zh-tw"", $E$1))"),"")</f>
        <v/>
      </c>
      <c r="F48" s="16"/>
      <c r="G48" s="16"/>
      <c r="H48" s="16"/>
      <c r="I48" s="16"/>
      <c r="J48" s="16"/>
      <c r="K48" s="16"/>
      <c r="L48" s="16"/>
      <c r="M48" s="16"/>
      <c r="N48" s="16"/>
      <c r="O48" s="16"/>
      <c r="P48" s="16"/>
      <c r="Q48" s="16"/>
      <c r="R48" s="16"/>
      <c r="S48" s="16"/>
      <c r="T48" s="16"/>
      <c r="U48" s="16"/>
      <c r="V48" s="16"/>
      <c r="W48" s="16"/>
      <c r="X48" s="16"/>
      <c r="Y48" s="16"/>
      <c r="Z48" s="16"/>
      <c r="AA48" s="16"/>
    </row>
    <row r="49" ht="15.75" customHeight="1">
      <c r="A49" s="12" t="str">
        <f t="shared" si="2"/>
        <v/>
      </c>
      <c r="B49" s="22"/>
      <c r="C49" s="16"/>
      <c r="D49" s="15" t="str">
        <f>IFERROR(__xludf.DUMMYFUNCTION("if(ISBLANK($B49),"""",GOOGLETRANSLATE($B49, ""zh-tw"", $D$1))"),"")</f>
        <v/>
      </c>
      <c r="E49" s="15" t="str">
        <f>IFERROR(__xludf.DUMMYFUNCTION("if(ISBLANK($B49),"""",GOOGLETRANSLATE($B49, ""zh-tw"", $E$1))"),"")</f>
        <v/>
      </c>
      <c r="F49" s="16"/>
      <c r="G49" s="16"/>
      <c r="H49" s="16"/>
      <c r="I49" s="16"/>
      <c r="J49" s="16"/>
      <c r="K49" s="16"/>
      <c r="L49" s="16"/>
      <c r="M49" s="16"/>
      <c r="N49" s="16"/>
      <c r="O49" s="16"/>
      <c r="P49" s="16"/>
      <c r="Q49" s="16"/>
      <c r="R49" s="16"/>
      <c r="S49" s="16"/>
      <c r="T49" s="16"/>
      <c r="U49" s="16"/>
      <c r="V49" s="16"/>
      <c r="W49" s="16"/>
      <c r="X49" s="16"/>
      <c r="Y49" s="16"/>
      <c r="Z49" s="16"/>
      <c r="AA49" s="16"/>
    </row>
    <row r="50" ht="15.75" customHeight="1">
      <c r="A50" s="12" t="str">
        <f t="shared" si="2"/>
        <v/>
      </c>
      <c r="B50" s="22"/>
      <c r="C50" s="16"/>
      <c r="D50" s="15" t="str">
        <f>IFERROR(__xludf.DUMMYFUNCTION("if(ISBLANK($B50),"""",GOOGLETRANSLATE($B50, ""zh-tw"", $D$1))"),"")</f>
        <v/>
      </c>
      <c r="E50" s="15" t="str">
        <f>IFERROR(__xludf.DUMMYFUNCTION("if(ISBLANK($B50),"""",GOOGLETRANSLATE($B50, ""zh-tw"", $E$1))"),"")</f>
        <v/>
      </c>
      <c r="F50" s="16"/>
      <c r="G50" s="16"/>
      <c r="H50" s="16"/>
      <c r="I50" s="16"/>
      <c r="J50" s="16"/>
      <c r="K50" s="16"/>
      <c r="L50" s="16"/>
      <c r="M50" s="16"/>
      <c r="N50" s="16"/>
      <c r="O50" s="16"/>
      <c r="P50" s="16"/>
      <c r="Q50" s="16"/>
      <c r="R50" s="16"/>
      <c r="S50" s="16"/>
      <c r="T50" s="16"/>
      <c r="U50" s="16"/>
      <c r="V50" s="16"/>
      <c r="W50" s="16"/>
      <c r="X50" s="16"/>
      <c r="Y50" s="16"/>
      <c r="Z50" s="16"/>
      <c r="AA50" s="16"/>
    </row>
    <row r="51" ht="15.75" customHeight="1">
      <c r="A51" s="12" t="str">
        <f t="shared" si="2"/>
        <v/>
      </c>
      <c r="B51" s="22"/>
      <c r="C51" s="16"/>
      <c r="D51" s="15" t="str">
        <f>IFERROR(__xludf.DUMMYFUNCTION("if(ISBLANK($B51),"""",GOOGLETRANSLATE($B51, ""zh-tw"", $D$1))"),"")</f>
        <v/>
      </c>
      <c r="E51" s="15" t="str">
        <f>IFERROR(__xludf.DUMMYFUNCTION("if(ISBLANK($B51),"""",GOOGLETRANSLATE($B51, ""zh-tw"", $E$1))"),"")</f>
        <v/>
      </c>
      <c r="F51" s="16"/>
      <c r="G51" s="16"/>
      <c r="H51" s="16"/>
      <c r="I51" s="16"/>
      <c r="J51" s="16"/>
      <c r="K51" s="16"/>
      <c r="L51" s="16"/>
      <c r="M51" s="16"/>
      <c r="N51" s="16"/>
      <c r="O51" s="16"/>
      <c r="P51" s="16"/>
      <c r="Q51" s="16"/>
      <c r="R51" s="16"/>
      <c r="S51" s="16"/>
      <c r="T51" s="16"/>
      <c r="U51" s="16"/>
      <c r="V51" s="16"/>
      <c r="W51" s="16"/>
      <c r="X51" s="16"/>
      <c r="Y51" s="16"/>
      <c r="Z51" s="16"/>
      <c r="AA51" s="16"/>
    </row>
    <row r="52" ht="15.75" customHeight="1">
      <c r="A52" s="12" t="str">
        <f t="shared" si="2"/>
        <v/>
      </c>
      <c r="B52" s="21"/>
      <c r="C52" s="16"/>
      <c r="D52" s="15" t="str">
        <f>IFERROR(__xludf.DUMMYFUNCTION("if(ISBLANK($B52),"""",GOOGLETRANSLATE($B52, ""zh-tw"", $D$1))"),"")</f>
        <v/>
      </c>
      <c r="E52" s="15" t="str">
        <f>IFERROR(__xludf.DUMMYFUNCTION("if(ISBLANK($B52),"""",GOOGLETRANSLATE($B52, ""zh-tw"", $E$1))"),"")</f>
        <v/>
      </c>
      <c r="F52" s="16"/>
      <c r="G52" s="16"/>
      <c r="H52" s="16"/>
      <c r="I52" s="16"/>
      <c r="J52" s="16"/>
      <c r="K52" s="16"/>
      <c r="L52" s="16"/>
      <c r="M52" s="16"/>
      <c r="N52" s="16"/>
      <c r="O52" s="16"/>
      <c r="P52" s="16"/>
      <c r="Q52" s="16"/>
      <c r="R52" s="16"/>
      <c r="S52" s="16"/>
      <c r="T52" s="16"/>
      <c r="U52" s="16"/>
      <c r="V52" s="16"/>
      <c r="W52" s="16"/>
      <c r="X52" s="16"/>
      <c r="Y52" s="16"/>
      <c r="Z52" s="16"/>
      <c r="AA52" s="16"/>
    </row>
    <row r="53" ht="15.75" customHeight="1">
      <c r="A53" s="12" t="str">
        <f t="shared" si="2"/>
        <v/>
      </c>
      <c r="B53" s="21"/>
      <c r="C53" s="16"/>
      <c r="D53" s="15" t="str">
        <f>IFERROR(__xludf.DUMMYFUNCTION("if(ISBLANK($B53),"""",GOOGLETRANSLATE($B53, ""zh-tw"", $D$1))"),"")</f>
        <v/>
      </c>
      <c r="E53" s="15" t="str">
        <f>IFERROR(__xludf.DUMMYFUNCTION("if(ISBLANK($B53),"""",GOOGLETRANSLATE($B53, ""zh-tw"", $E$1))"),"")</f>
        <v/>
      </c>
      <c r="F53" s="16"/>
      <c r="G53" s="16"/>
      <c r="H53" s="16"/>
      <c r="I53" s="16"/>
      <c r="J53" s="16"/>
      <c r="K53" s="16"/>
      <c r="L53" s="16"/>
      <c r="M53" s="16"/>
      <c r="N53" s="16"/>
      <c r="O53" s="16"/>
      <c r="P53" s="16"/>
      <c r="Q53" s="16"/>
      <c r="R53" s="16"/>
      <c r="S53" s="16"/>
      <c r="T53" s="16"/>
      <c r="U53" s="16"/>
      <c r="V53" s="16"/>
      <c r="W53" s="16"/>
      <c r="X53" s="16"/>
      <c r="Y53" s="16"/>
      <c r="Z53" s="16"/>
      <c r="AA53" s="16"/>
    </row>
    <row r="54" ht="15.75" customHeight="1">
      <c r="A54" s="12" t="str">
        <f t="shared" si="2"/>
        <v/>
      </c>
      <c r="B54" s="21"/>
      <c r="C54" s="16"/>
      <c r="D54" s="15" t="str">
        <f>IFERROR(__xludf.DUMMYFUNCTION("if(ISBLANK($B54),"""",GOOGLETRANSLATE($B54, ""zh-tw"", $D$1))"),"")</f>
        <v/>
      </c>
      <c r="E54" s="15" t="str">
        <f>IFERROR(__xludf.DUMMYFUNCTION("if(ISBLANK($B54),"""",GOOGLETRANSLATE($B54, ""zh-tw"", $E$1))"),"")</f>
        <v/>
      </c>
      <c r="F54" s="16"/>
      <c r="G54" s="16"/>
      <c r="H54" s="16"/>
      <c r="I54" s="16"/>
      <c r="J54" s="16"/>
      <c r="K54" s="16"/>
      <c r="L54" s="16"/>
      <c r="M54" s="16"/>
      <c r="N54" s="16"/>
      <c r="O54" s="16"/>
      <c r="P54" s="16"/>
      <c r="Q54" s="16"/>
      <c r="R54" s="16"/>
      <c r="S54" s="16"/>
      <c r="T54" s="16"/>
      <c r="U54" s="16"/>
      <c r="V54" s="16"/>
      <c r="W54" s="16"/>
      <c r="X54" s="16"/>
      <c r="Y54" s="16"/>
      <c r="Z54" s="16"/>
      <c r="AA54" s="16"/>
    </row>
    <row r="55" ht="15.75" customHeight="1">
      <c r="A55" s="12" t="str">
        <f t="shared" si="2"/>
        <v/>
      </c>
      <c r="B55" s="21"/>
      <c r="C55" s="16"/>
      <c r="D55" s="15" t="str">
        <f>IFERROR(__xludf.DUMMYFUNCTION("if(ISBLANK($B55),"""",GOOGLETRANSLATE($B55, ""zh-tw"", $D$1))"),"")</f>
        <v/>
      </c>
      <c r="E55" s="15" t="str">
        <f>IFERROR(__xludf.DUMMYFUNCTION("if(ISBLANK($B55),"""",GOOGLETRANSLATE($B55, ""zh-tw"", $E$1))"),"")</f>
        <v/>
      </c>
      <c r="F55" s="16"/>
      <c r="G55" s="16"/>
      <c r="H55" s="16"/>
      <c r="I55" s="16"/>
      <c r="J55" s="16"/>
      <c r="K55" s="16"/>
      <c r="L55" s="16"/>
      <c r="M55" s="16"/>
      <c r="N55" s="16"/>
      <c r="O55" s="16"/>
      <c r="P55" s="16"/>
      <c r="Q55" s="16"/>
      <c r="R55" s="16"/>
      <c r="S55" s="16"/>
      <c r="T55" s="16"/>
      <c r="U55" s="16"/>
      <c r="V55" s="16"/>
      <c r="W55" s="16"/>
      <c r="X55" s="16"/>
      <c r="Y55" s="16"/>
      <c r="Z55" s="16"/>
      <c r="AA55" s="16"/>
    </row>
    <row r="56" ht="15.75" customHeight="1">
      <c r="A56" s="12" t="str">
        <f t="shared" si="2"/>
        <v/>
      </c>
      <c r="B56" s="21"/>
      <c r="C56" s="16"/>
      <c r="D56" s="15" t="str">
        <f>IFERROR(__xludf.DUMMYFUNCTION("if(ISBLANK($B56),"""",GOOGLETRANSLATE($B56, ""zh-tw"", $D$1))"),"")</f>
        <v/>
      </c>
      <c r="E56" s="15" t="str">
        <f>IFERROR(__xludf.DUMMYFUNCTION("if(ISBLANK($B56),"""",GOOGLETRANSLATE($B56, ""zh-tw"", $E$1))"),"")</f>
        <v/>
      </c>
      <c r="F56" s="16"/>
      <c r="G56" s="16"/>
      <c r="H56" s="16"/>
      <c r="I56" s="16"/>
      <c r="J56" s="16"/>
      <c r="K56" s="16"/>
      <c r="L56" s="16"/>
      <c r="M56" s="16"/>
      <c r="N56" s="16"/>
      <c r="O56" s="16"/>
      <c r="P56" s="16"/>
      <c r="Q56" s="16"/>
      <c r="R56" s="16"/>
      <c r="S56" s="16"/>
      <c r="T56" s="16"/>
      <c r="U56" s="16"/>
      <c r="V56" s="16"/>
      <c r="W56" s="16"/>
      <c r="X56" s="16"/>
      <c r="Y56" s="16"/>
      <c r="Z56" s="16"/>
      <c r="AA56" s="16"/>
    </row>
    <row r="57" ht="15.75" customHeight="1">
      <c r="A57" s="12" t="str">
        <f t="shared" si="2"/>
        <v/>
      </c>
      <c r="B57" s="21"/>
      <c r="C57" s="16"/>
      <c r="D57" s="15" t="str">
        <f>IFERROR(__xludf.DUMMYFUNCTION("if(ISBLANK($B57),"""",GOOGLETRANSLATE($B57, ""zh-tw"", $D$1))"),"")</f>
        <v/>
      </c>
      <c r="E57" s="15" t="str">
        <f>IFERROR(__xludf.DUMMYFUNCTION("if(ISBLANK($B57),"""",GOOGLETRANSLATE($B57, ""zh-tw"", $E$1))"),"")</f>
        <v/>
      </c>
      <c r="F57" s="16"/>
      <c r="G57" s="16"/>
      <c r="H57" s="16"/>
      <c r="I57" s="16"/>
      <c r="J57" s="16"/>
      <c r="K57" s="16"/>
      <c r="L57" s="16"/>
      <c r="M57" s="16"/>
      <c r="N57" s="16"/>
      <c r="O57" s="16"/>
      <c r="P57" s="16"/>
      <c r="Q57" s="16"/>
      <c r="R57" s="16"/>
      <c r="S57" s="16"/>
      <c r="T57" s="16"/>
      <c r="U57" s="16"/>
      <c r="V57" s="16"/>
      <c r="W57" s="16"/>
      <c r="X57" s="16"/>
      <c r="Y57" s="16"/>
      <c r="Z57" s="16"/>
      <c r="AA57" s="16"/>
    </row>
    <row r="58" ht="15.75" customHeight="1">
      <c r="A58" s="12" t="str">
        <f t="shared" si="2"/>
        <v/>
      </c>
      <c r="B58" s="21"/>
      <c r="C58" s="16"/>
      <c r="D58" s="15" t="str">
        <f>IFERROR(__xludf.DUMMYFUNCTION("if(ISBLANK($B58),"""",GOOGLETRANSLATE($B58, ""zh-tw"", $D$1))"),"")</f>
        <v/>
      </c>
      <c r="E58" s="15" t="str">
        <f>IFERROR(__xludf.DUMMYFUNCTION("if(ISBLANK($B58),"""",GOOGLETRANSLATE($B58, ""zh-tw"", $E$1))"),"")</f>
        <v/>
      </c>
      <c r="F58" s="16"/>
      <c r="G58" s="16"/>
      <c r="H58" s="16"/>
      <c r="I58" s="16"/>
      <c r="J58" s="16"/>
      <c r="K58" s="16"/>
      <c r="L58" s="16"/>
      <c r="M58" s="16"/>
      <c r="N58" s="16"/>
      <c r="O58" s="16"/>
      <c r="P58" s="16"/>
      <c r="Q58" s="16"/>
      <c r="R58" s="16"/>
      <c r="S58" s="16"/>
      <c r="T58" s="16"/>
      <c r="U58" s="16"/>
      <c r="V58" s="16"/>
      <c r="W58" s="16"/>
      <c r="X58" s="16"/>
      <c r="Y58" s="16"/>
      <c r="Z58" s="16"/>
      <c r="AA58" s="16"/>
    </row>
    <row r="59" ht="15.75" customHeight="1">
      <c r="A59" s="12" t="str">
        <f t="shared" si="2"/>
        <v/>
      </c>
      <c r="B59" s="21"/>
      <c r="C59" s="16"/>
      <c r="D59" s="15" t="str">
        <f>IFERROR(__xludf.DUMMYFUNCTION("if(ISBLANK($B59),"""",GOOGLETRANSLATE($B59, ""zh-tw"", $D$1))"),"")</f>
        <v/>
      </c>
      <c r="E59" s="15" t="str">
        <f>IFERROR(__xludf.DUMMYFUNCTION("if(ISBLANK($B59),"""",GOOGLETRANSLATE($B59, ""zh-tw"", $E$1))"),"")</f>
        <v/>
      </c>
      <c r="F59" s="16"/>
      <c r="G59" s="16"/>
      <c r="H59" s="16"/>
      <c r="I59" s="16"/>
      <c r="J59" s="16"/>
      <c r="K59" s="16"/>
      <c r="L59" s="16"/>
      <c r="M59" s="16"/>
      <c r="N59" s="16"/>
      <c r="O59" s="16"/>
      <c r="P59" s="16"/>
      <c r="Q59" s="16"/>
      <c r="R59" s="16"/>
      <c r="S59" s="16"/>
      <c r="T59" s="16"/>
      <c r="U59" s="16"/>
      <c r="V59" s="16"/>
      <c r="W59" s="16"/>
      <c r="X59" s="16"/>
      <c r="Y59" s="16"/>
      <c r="Z59" s="16"/>
      <c r="AA59" s="16"/>
    </row>
    <row r="60" ht="15.75" customHeight="1">
      <c r="A60" s="12" t="str">
        <f t="shared" si="2"/>
        <v/>
      </c>
      <c r="B60" s="21"/>
      <c r="C60" s="16"/>
      <c r="D60" s="15" t="str">
        <f>IFERROR(__xludf.DUMMYFUNCTION("if(ISBLANK($B60),"""",GOOGLETRANSLATE($B60, ""zh-tw"", $D$1))"),"")</f>
        <v/>
      </c>
      <c r="E60" s="15" t="str">
        <f>IFERROR(__xludf.DUMMYFUNCTION("if(ISBLANK($B60),"""",GOOGLETRANSLATE($B60, ""zh-tw"", $E$1))"),"")</f>
        <v/>
      </c>
      <c r="F60" s="16"/>
      <c r="G60" s="16"/>
      <c r="H60" s="16"/>
      <c r="I60" s="16"/>
      <c r="J60" s="16"/>
      <c r="K60" s="16"/>
      <c r="L60" s="16"/>
      <c r="M60" s="16"/>
      <c r="N60" s="16"/>
      <c r="O60" s="16"/>
      <c r="P60" s="16"/>
      <c r="Q60" s="16"/>
      <c r="R60" s="16"/>
      <c r="S60" s="16"/>
      <c r="T60" s="16"/>
      <c r="U60" s="16"/>
      <c r="V60" s="16"/>
      <c r="W60" s="16"/>
      <c r="X60" s="16"/>
      <c r="Y60" s="16"/>
      <c r="Z60" s="16"/>
      <c r="AA60" s="16"/>
    </row>
    <row r="61" ht="15.75" customHeight="1">
      <c r="A61" s="12" t="str">
        <f t="shared" si="2"/>
        <v/>
      </c>
      <c r="B61" s="21"/>
      <c r="C61" s="16"/>
      <c r="D61" s="15" t="str">
        <f>IFERROR(__xludf.DUMMYFUNCTION("if(ISBLANK($B61),"""",GOOGLETRANSLATE($B61, ""zh-tw"", $D$1))"),"")</f>
        <v/>
      </c>
      <c r="E61" s="15" t="str">
        <f>IFERROR(__xludf.DUMMYFUNCTION("if(ISBLANK($B61),"""",GOOGLETRANSLATE($B61, ""zh-tw"", $E$1))"),"")</f>
        <v/>
      </c>
      <c r="F61" s="16"/>
      <c r="G61" s="16"/>
      <c r="H61" s="16"/>
      <c r="I61" s="16"/>
      <c r="J61" s="16"/>
      <c r="K61" s="16"/>
      <c r="L61" s="16"/>
      <c r="M61" s="16"/>
      <c r="N61" s="16"/>
      <c r="O61" s="16"/>
      <c r="P61" s="16"/>
      <c r="Q61" s="16"/>
      <c r="R61" s="16"/>
      <c r="S61" s="16"/>
      <c r="T61" s="16"/>
      <c r="U61" s="16"/>
      <c r="V61" s="16"/>
      <c r="W61" s="16"/>
      <c r="X61" s="16"/>
      <c r="Y61" s="16"/>
      <c r="Z61" s="16"/>
      <c r="AA61" s="16"/>
    </row>
    <row r="62" ht="15.75" customHeight="1">
      <c r="A62" s="12" t="str">
        <f t="shared" si="2"/>
        <v/>
      </c>
      <c r="B62" s="21"/>
      <c r="C62" s="16"/>
      <c r="D62" s="15" t="str">
        <f>IFERROR(__xludf.DUMMYFUNCTION("if(ISBLANK($B62),"""",GOOGLETRANSLATE($B62, ""zh-tw"", $D$1))"),"")</f>
        <v/>
      </c>
      <c r="E62" s="15" t="str">
        <f>IFERROR(__xludf.DUMMYFUNCTION("if(ISBLANK($B62),"""",GOOGLETRANSLATE($B62, ""zh-tw"", $E$1))"),"")</f>
        <v/>
      </c>
      <c r="F62" s="16"/>
      <c r="G62" s="16"/>
      <c r="H62" s="16"/>
      <c r="I62" s="16"/>
      <c r="J62" s="16"/>
      <c r="K62" s="16"/>
      <c r="L62" s="16"/>
      <c r="M62" s="16"/>
      <c r="N62" s="16"/>
      <c r="O62" s="16"/>
      <c r="P62" s="16"/>
      <c r="Q62" s="16"/>
      <c r="R62" s="16"/>
      <c r="S62" s="16"/>
      <c r="T62" s="16"/>
      <c r="U62" s="16"/>
      <c r="V62" s="16"/>
      <c r="W62" s="16"/>
      <c r="X62" s="16"/>
      <c r="Y62" s="16"/>
      <c r="Z62" s="16"/>
      <c r="AA62" s="16"/>
    </row>
    <row r="63" ht="15.75" customHeight="1">
      <c r="A63" s="12" t="str">
        <f t="shared" si="2"/>
        <v/>
      </c>
      <c r="B63" s="21"/>
      <c r="C63" s="16"/>
      <c r="D63" s="15" t="str">
        <f>IFERROR(__xludf.DUMMYFUNCTION("if(ISBLANK($B63),"""",GOOGLETRANSLATE($B63, ""zh-tw"", $D$1))"),"")</f>
        <v/>
      </c>
      <c r="E63" s="15" t="str">
        <f>IFERROR(__xludf.DUMMYFUNCTION("if(ISBLANK($B63),"""",GOOGLETRANSLATE($B63, ""zh-tw"", $E$1))"),"")</f>
        <v/>
      </c>
      <c r="F63" s="16"/>
      <c r="G63" s="16"/>
      <c r="H63" s="16"/>
      <c r="I63" s="16"/>
      <c r="J63" s="16"/>
      <c r="K63" s="16"/>
      <c r="L63" s="16"/>
      <c r="M63" s="16"/>
      <c r="N63" s="16"/>
      <c r="O63" s="16"/>
      <c r="P63" s="16"/>
      <c r="Q63" s="16"/>
      <c r="R63" s="16"/>
      <c r="S63" s="16"/>
      <c r="T63" s="16"/>
      <c r="U63" s="16"/>
      <c r="V63" s="16"/>
      <c r="W63" s="16"/>
      <c r="X63" s="16"/>
      <c r="Y63" s="16"/>
      <c r="Z63" s="16"/>
      <c r="AA63" s="16"/>
    </row>
    <row r="64" ht="15.75" customHeight="1">
      <c r="A64" s="12"/>
      <c r="B64" s="21"/>
      <c r="C64" s="16"/>
      <c r="D64" s="15" t="str">
        <f>IFERROR(__xludf.DUMMYFUNCTION("if(ISBLANK($B64),"""",GOOGLETRANSLATE($B64, ""zh-tw"", $D$1))"),"")</f>
        <v/>
      </c>
      <c r="E64" s="15" t="str">
        <f>IFERROR(__xludf.DUMMYFUNCTION("if(ISBLANK($B64),"""",GOOGLETRANSLATE($B64, ""zh-tw"", $E$1))"),"")</f>
        <v/>
      </c>
      <c r="F64" s="16"/>
      <c r="G64" s="16"/>
      <c r="H64" s="16"/>
      <c r="I64" s="16"/>
      <c r="J64" s="16"/>
      <c r="K64" s="16"/>
      <c r="L64" s="16"/>
      <c r="M64" s="16"/>
      <c r="N64" s="16"/>
      <c r="O64" s="16"/>
      <c r="P64" s="16"/>
      <c r="Q64" s="16"/>
      <c r="R64" s="16"/>
      <c r="S64" s="16"/>
      <c r="T64" s="16"/>
      <c r="U64" s="16"/>
      <c r="V64" s="16"/>
      <c r="W64" s="16"/>
      <c r="X64" s="16"/>
      <c r="Y64" s="16"/>
      <c r="Z64" s="16"/>
      <c r="AA64" s="16"/>
    </row>
    <row r="65" ht="15.75" customHeight="1">
      <c r="A65" s="12"/>
      <c r="B65" s="21"/>
      <c r="C65" s="16"/>
      <c r="D65" s="15" t="str">
        <f>IFERROR(__xludf.DUMMYFUNCTION("if(ISBLANK($B65),"""",GOOGLETRANSLATE($B65, ""zh-tw"", $D$1))"),"")</f>
        <v/>
      </c>
      <c r="E65" s="15" t="str">
        <f>IFERROR(__xludf.DUMMYFUNCTION("if(ISBLANK($B65),"""",GOOGLETRANSLATE($B65, ""zh-tw"", $E$1))"),"")</f>
        <v/>
      </c>
      <c r="F65" s="16"/>
      <c r="G65" s="16"/>
      <c r="H65" s="16"/>
      <c r="I65" s="16"/>
      <c r="J65" s="16"/>
      <c r="K65" s="16"/>
      <c r="L65" s="16"/>
      <c r="M65" s="16"/>
      <c r="N65" s="16"/>
      <c r="O65" s="16"/>
      <c r="P65" s="16"/>
      <c r="Q65" s="16"/>
      <c r="R65" s="16"/>
      <c r="S65" s="16"/>
      <c r="T65" s="16"/>
      <c r="U65" s="16"/>
      <c r="V65" s="16"/>
      <c r="W65" s="16"/>
      <c r="X65" s="16"/>
      <c r="Y65" s="16"/>
      <c r="Z65" s="16"/>
      <c r="AA65" s="16"/>
    </row>
    <row r="66" ht="15.75" customHeight="1">
      <c r="A66" s="12"/>
      <c r="B66" s="21"/>
      <c r="C66" s="16"/>
      <c r="D66" s="15" t="str">
        <f>IFERROR(__xludf.DUMMYFUNCTION("if(ISBLANK($B66),"""",GOOGLETRANSLATE($B66, ""zh-tw"", $D$1))"),"")</f>
        <v/>
      </c>
      <c r="E66" s="15" t="str">
        <f>IFERROR(__xludf.DUMMYFUNCTION("if(ISBLANK($B66),"""",GOOGLETRANSLATE($B66, ""zh-tw"", $E$1))"),"")</f>
        <v/>
      </c>
      <c r="F66" s="16"/>
      <c r="G66" s="16"/>
      <c r="H66" s="16"/>
      <c r="I66" s="16"/>
      <c r="J66" s="16"/>
      <c r="K66" s="16"/>
      <c r="L66" s="16"/>
      <c r="M66" s="16"/>
      <c r="N66" s="16"/>
      <c r="O66" s="16"/>
      <c r="P66" s="16"/>
      <c r="Q66" s="16"/>
      <c r="R66" s="16"/>
      <c r="S66" s="16"/>
      <c r="T66" s="16"/>
      <c r="U66" s="16"/>
      <c r="V66" s="16"/>
      <c r="W66" s="16"/>
      <c r="X66" s="16"/>
      <c r="Y66" s="16"/>
      <c r="Z66" s="16"/>
      <c r="AA66" s="16"/>
    </row>
    <row r="67" ht="15.75" customHeight="1">
      <c r="A67" s="12"/>
      <c r="B67" s="21"/>
      <c r="C67" s="16"/>
      <c r="D67" s="15" t="str">
        <f>IFERROR(__xludf.DUMMYFUNCTION("if(ISBLANK($B67),"""",GOOGLETRANSLATE($B67, ""zh-tw"", $D$1))"),"")</f>
        <v/>
      </c>
      <c r="E67" s="15" t="str">
        <f>IFERROR(__xludf.DUMMYFUNCTION("if(ISBLANK($B67),"""",GOOGLETRANSLATE($B67, ""zh-tw"", $E$1))"),"")</f>
        <v/>
      </c>
      <c r="F67" s="16"/>
      <c r="G67" s="16"/>
      <c r="H67" s="16"/>
      <c r="I67" s="16"/>
      <c r="J67" s="16"/>
      <c r="K67" s="16"/>
      <c r="L67" s="16"/>
      <c r="M67" s="16"/>
      <c r="N67" s="16"/>
      <c r="O67" s="16"/>
      <c r="P67" s="16"/>
      <c r="Q67" s="16"/>
      <c r="R67" s="16"/>
      <c r="S67" s="16"/>
      <c r="T67" s="16"/>
      <c r="U67" s="16"/>
      <c r="V67" s="16"/>
      <c r="W67" s="16"/>
      <c r="X67" s="16"/>
      <c r="Y67" s="16"/>
      <c r="Z67" s="16"/>
      <c r="AA67" s="16"/>
    </row>
    <row r="68" ht="15.75" customHeight="1">
      <c r="A68" s="12"/>
      <c r="B68" s="21"/>
      <c r="C68" s="16"/>
      <c r="D68" s="15" t="str">
        <f>IFERROR(__xludf.DUMMYFUNCTION("if(ISBLANK($B68),"""",GOOGLETRANSLATE($B68, ""zh-tw"", $D$1))"),"")</f>
        <v/>
      </c>
      <c r="E68" s="15" t="str">
        <f>IFERROR(__xludf.DUMMYFUNCTION("if(ISBLANK($B68),"""",GOOGLETRANSLATE($B68, ""zh-tw"", $E$1))"),"")</f>
        <v/>
      </c>
      <c r="F68" s="16"/>
      <c r="G68" s="16"/>
      <c r="H68" s="16"/>
      <c r="I68" s="16"/>
      <c r="J68" s="16"/>
      <c r="K68" s="16"/>
      <c r="L68" s="16"/>
      <c r="M68" s="16"/>
      <c r="N68" s="16"/>
      <c r="O68" s="16"/>
      <c r="P68" s="16"/>
      <c r="Q68" s="16"/>
      <c r="R68" s="16"/>
      <c r="S68" s="16"/>
      <c r="T68" s="16"/>
      <c r="U68" s="16"/>
      <c r="V68" s="16"/>
      <c r="W68" s="16"/>
      <c r="X68" s="16"/>
      <c r="Y68" s="16"/>
      <c r="Z68" s="16"/>
      <c r="AA68" s="16"/>
    </row>
    <row r="69" ht="15.75" customHeight="1">
      <c r="A69" s="12"/>
      <c r="B69" s="21"/>
      <c r="C69" s="16"/>
      <c r="D69" s="15" t="str">
        <f>IFERROR(__xludf.DUMMYFUNCTION("if(ISBLANK($B69),"""",GOOGLETRANSLATE($B69, ""zh-tw"", $D$1))"),"")</f>
        <v/>
      </c>
      <c r="E69" s="15" t="str">
        <f>IFERROR(__xludf.DUMMYFUNCTION("if(ISBLANK($B69),"""",GOOGLETRANSLATE($B69, ""zh-tw"", $E$1))"),"")</f>
        <v/>
      </c>
      <c r="F69" s="16"/>
      <c r="G69" s="16"/>
      <c r="H69" s="16"/>
      <c r="I69" s="16"/>
      <c r="J69" s="16"/>
      <c r="K69" s="16"/>
      <c r="L69" s="16"/>
      <c r="M69" s="16"/>
      <c r="N69" s="16"/>
      <c r="O69" s="16"/>
      <c r="P69" s="16"/>
      <c r="Q69" s="16"/>
      <c r="R69" s="16"/>
      <c r="S69" s="16"/>
      <c r="T69" s="16"/>
      <c r="U69" s="16"/>
      <c r="V69" s="16"/>
      <c r="W69" s="16"/>
      <c r="X69" s="16"/>
      <c r="Y69" s="16"/>
      <c r="Z69" s="16"/>
      <c r="AA69" s="16"/>
    </row>
    <row r="70" ht="15.75" customHeight="1">
      <c r="A70" s="12"/>
      <c r="B70" s="21"/>
      <c r="C70" s="16"/>
      <c r="D70" s="15" t="str">
        <f>IFERROR(__xludf.DUMMYFUNCTION("if(ISBLANK($B70),"""",GOOGLETRANSLATE($B70, ""zh-tw"", $D$1))"),"")</f>
        <v/>
      </c>
      <c r="E70" s="15" t="str">
        <f>IFERROR(__xludf.DUMMYFUNCTION("if(ISBLANK($B70),"""",GOOGLETRANSLATE($B70, ""zh-tw"", $E$1))"),"")</f>
        <v/>
      </c>
      <c r="F70" s="16"/>
      <c r="G70" s="16"/>
      <c r="H70" s="16"/>
      <c r="I70" s="16"/>
      <c r="J70" s="16"/>
      <c r="K70" s="16"/>
      <c r="L70" s="16"/>
      <c r="M70" s="16"/>
      <c r="N70" s="16"/>
      <c r="O70" s="16"/>
      <c r="P70" s="16"/>
      <c r="Q70" s="16"/>
      <c r="R70" s="16"/>
      <c r="S70" s="16"/>
      <c r="T70" s="16"/>
      <c r="U70" s="16"/>
      <c r="V70" s="16"/>
      <c r="W70" s="16"/>
      <c r="X70" s="16"/>
      <c r="Y70" s="16"/>
      <c r="Z70" s="16"/>
      <c r="AA70" s="16"/>
    </row>
    <row r="71" ht="15.75" customHeight="1">
      <c r="A71" s="12"/>
      <c r="B71" s="21"/>
      <c r="C71" s="16"/>
      <c r="D71" s="15" t="str">
        <f>IFERROR(__xludf.DUMMYFUNCTION("if(ISBLANK($B71),"""",GOOGLETRANSLATE($B71, ""zh-tw"", $D$1))"),"")</f>
        <v/>
      </c>
      <c r="E71" s="15" t="str">
        <f>IFERROR(__xludf.DUMMYFUNCTION("if(ISBLANK($B71),"""",GOOGLETRANSLATE($B71, ""zh-tw"", $E$1))"),"")</f>
        <v/>
      </c>
      <c r="F71" s="16"/>
      <c r="G71" s="16"/>
      <c r="H71" s="16"/>
      <c r="I71" s="16"/>
      <c r="J71" s="16"/>
      <c r="K71" s="16"/>
      <c r="L71" s="16"/>
      <c r="M71" s="16"/>
      <c r="N71" s="16"/>
      <c r="O71" s="16"/>
      <c r="P71" s="16"/>
      <c r="Q71" s="16"/>
      <c r="R71" s="16"/>
      <c r="S71" s="16"/>
      <c r="T71" s="16"/>
      <c r="U71" s="16"/>
      <c r="V71" s="16"/>
      <c r="W71" s="16"/>
      <c r="X71" s="16"/>
      <c r="Y71" s="16"/>
      <c r="Z71" s="16"/>
      <c r="AA71" s="16"/>
    </row>
    <row r="72" ht="15.75" customHeight="1">
      <c r="A72" s="12"/>
      <c r="B72" s="21"/>
      <c r="C72" s="16"/>
      <c r="D72" s="15" t="str">
        <f>IFERROR(__xludf.DUMMYFUNCTION("if(ISBLANK($B72),"""",GOOGLETRANSLATE($B72, ""zh-tw"", $D$1))"),"")</f>
        <v/>
      </c>
      <c r="E72" s="15" t="str">
        <f>IFERROR(__xludf.DUMMYFUNCTION("if(ISBLANK($B72),"""",GOOGLETRANSLATE($B72, ""zh-tw"", $E$1))"),"")</f>
        <v/>
      </c>
      <c r="F72" s="16"/>
      <c r="G72" s="16"/>
      <c r="H72" s="16"/>
      <c r="I72" s="16"/>
      <c r="J72" s="16"/>
      <c r="K72" s="16"/>
      <c r="L72" s="16"/>
      <c r="M72" s="16"/>
      <c r="N72" s="16"/>
      <c r="O72" s="16"/>
      <c r="P72" s="16"/>
      <c r="Q72" s="16"/>
      <c r="R72" s="16"/>
      <c r="S72" s="16"/>
      <c r="T72" s="16"/>
      <c r="U72" s="16"/>
      <c r="V72" s="16"/>
      <c r="W72" s="16"/>
      <c r="X72" s="16"/>
      <c r="Y72" s="16"/>
      <c r="Z72" s="16"/>
      <c r="AA72" s="16"/>
    </row>
    <row r="73" ht="15.75" customHeight="1">
      <c r="A73" s="12"/>
      <c r="B73" s="21"/>
      <c r="C73" s="16"/>
      <c r="D73" s="15" t="str">
        <f>IFERROR(__xludf.DUMMYFUNCTION("if(ISBLANK($B73),"""",GOOGLETRANSLATE($B73, ""zh-tw"", $D$1))"),"")</f>
        <v/>
      </c>
      <c r="E73" s="15" t="str">
        <f>IFERROR(__xludf.DUMMYFUNCTION("if(ISBLANK($B73),"""",GOOGLETRANSLATE($B73, ""zh-tw"", $E$1))"),"")</f>
        <v/>
      </c>
      <c r="F73" s="16"/>
      <c r="G73" s="16"/>
      <c r="H73" s="16"/>
      <c r="I73" s="16"/>
      <c r="J73" s="16"/>
      <c r="K73" s="16"/>
      <c r="L73" s="16"/>
      <c r="M73" s="16"/>
      <c r="N73" s="16"/>
      <c r="O73" s="16"/>
      <c r="P73" s="16"/>
      <c r="Q73" s="16"/>
      <c r="R73" s="16"/>
      <c r="S73" s="16"/>
      <c r="T73" s="16"/>
      <c r="U73" s="16"/>
      <c r="V73" s="16"/>
      <c r="W73" s="16"/>
      <c r="X73" s="16"/>
      <c r="Y73" s="16"/>
      <c r="Z73" s="16"/>
      <c r="AA73" s="16"/>
    </row>
    <row r="74" ht="15.75" customHeight="1">
      <c r="A74" s="12"/>
      <c r="B74" s="21"/>
      <c r="C74" s="16"/>
      <c r="D74" s="15" t="str">
        <f>IFERROR(__xludf.DUMMYFUNCTION("if(ISBLANK($B74),"""",GOOGLETRANSLATE($B74, ""zh-tw"", $D$1))"),"")</f>
        <v/>
      </c>
      <c r="E74" s="15" t="str">
        <f>IFERROR(__xludf.DUMMYFUNCTION("if(ISBLANK($B74),"""",GOOGLETRANSLATE($B74, ""zh-tw"", $E$1))"),"")</f>
        <v/>
      </c>
      <c r="F74" s="16"/>
      <c r="G74" s="16"/>
      <c r="H74" s="16"/>
      <c r="I74" s="16"/>
      <c r="J74" s="16"/>
      <c r="K74" s="16"/>
      <c r="L74" s="16"/>
      <c r="M74" s="16"/>
      <c r="N74" s="16"/>
      <c r="O74" s="16"/>
      <c r="P74" s="16"/>
      <c r="Q74" s="16"/>
      <c r="R74" s="16"/>
      <c r="S74" s="16"/>
      <c r="T74" s="16"/>
      <c r="U74" s="16"/>
      <c r="V74" s="16"/>
      <c r="W74" s="16"/>
      <c r="X74" s="16"/>
      <c r="Y74" s="16"/>
      <c r="Z74" s="16"/>
      <c r="AA74" s="16"/>
    </row>
    <row r="75" ht="15.75" customHeight="1">
      <c r="A75" s="12"/>
      <c r="B75" s="21"/>
      <c r="C75" s="16"/>
      <c r="D75" s="15" t="str">
        <f>IFERROR(__xludf.DUMMYFUNCTION("if(ISBLANK($B75),"""",GOOGLETRANSLATE($B75, ""zh-tw"", $D$1))"),"")</f>
        <v/>
      </c>
      <c r="E75" s="15" t="str">
        <f>IFERROR(__xludf.DUMMYFUNCTION("if(ISBLANK($B75),"""",GOOGLETRANSLATE($B75, ""zh-tw"", $E$1))"),"")</f>
        <v/>
      </c>
      <c r="F75" s="16"/>
      <c r="G75" s="16"/>
      <c r="H75" s="16"/>
      <c r="I75" s="16"/>
      <c r="J75" s="16"/>
      <c r="K75" s="16"/>
      <c r="L75" s="16"/>
      <c r="M75" s="16"/>
      <c r="N75" s="16"/>
      <c r="O75" s="16"/>
      <c r="P75" s="16"/>
      <c r="Q75" s="16"/>
      <c r="R75" s="16"/>
      <c r="S75" s="16"/>
      <c r="T75" s="16"/>
      <c r="U75" s="16"/>
      <c r="V75" s="16"/>
      <c r="W75" s="16"/>
      <c r="X75" s="16"/>
      <c r="Y75" s="16"/>
      <c r="Z75" s="16"/>
      <c r="AA75" s="16"/>
    </row>
    <row r="76" ht="15.75" customHeight="1">
      <c r="A76" s="12"/>
      <c r="B76" s="21"/>
      <c r="C76" s="16"/>
      <c r="D76" s="15" t="str">
        <f>IFERROR(__xludf.DUMMYFUNCTION("if(ISBLANK($B76),"""",GOOGLETRANSLATE($B76, ""zh-tw"", $D$1))"),"")</f>
        <v/>
      </c>
      <c r="E76" s="15" t="str">
        <f>IFERROR(__xludf.DUMMYFUNCTION("if(ISBLANK($B76),"""",GOOGLETRANSLATE($B76, ""zh-tw"", $E$1))"),"")</f>
        <v/>
      </c>
      <c r="F76" s="16"/>
      <c r="G76" s="16"/>
      <c r="H76" s="16"/>
      <c r="I76" s="16"/>
      <c r="J76" s="16"/>
      <c r="K76" s="16"/>
      <c r="L76" s="16"/>
      <c r="M76" s="16"/>
      <c r="N76" s="16"/>
      <c r="O76" s="16"/>
      <c r="P76" s="16"/>
      <c r="Q76" s="16"/>
      <c r="R76" s="16"/>
      <c r="S76" s="16"/>
      <c r="T76" s="16"/>
      <c r="U76" s="16"/>
      <c r="V76" s="16"/>
      <c r="W76" s="16"/>
      <c r="X76" s="16"/>
      <c r="Y76" s="16"/>
      <c r="Z76" s="16"/>
      <c r="AA76" s="16"/>
    </row>
    <row r="77" ht="15.75" customHeight="1">
      <c r="A77" s="12"/>
      <c r="B77" s="21"/>
      <c r="C77" s="16"/>
      <c r="D77" s="15" t="str">
        <f>IFERROR(__xludf.DUMMYFUNCTION("if(ISBLANK($B77),"""",GOOGLETRANSLATE($B77, ""zh-tw"", $D$1))"),"")</f>
        <v/>
      </c>
      <c r="E77" s="15" t="str">
        <f>IFERROR(__xludf.DUMMYFUNCTION("if(ISBLANK($B77),"""",GOOGLETRANSLATE($B77, ""zh-tw"", $E$1))"),"")</f>
        <v/>
      </c>
      <c r="F77" s="16"/>
      <c r="G77" s="16"/>
      <c r="H77" s="16"/>
      <c r="I77" s="16"/>
      <c r="J77" s="16"/>
      <c r="K77" s="16"/>
      <c r="L77" s="16"/>
      <c r="M77" s="16"/>
      <c r="N77" s="16"/>
      <c r="O77" s="16"/>
      <c r="P77" s="16"/>
      <c r="Q77" s="16"/>
      <c r="R77" s="16"/>
      <c r="S77" s="16"/>
      <c r="T77" s="16"/>
      <c r="U77" s="16"/>
      <c r="V77" s="16"/>
      <c r="W77" s="16"/>
      <c r="X77" s="16"/>
      <c r="Y77" s="16"/>
      <c r="Z77" s="16"/>
      <c r="AA77" s="16"/>
    </row>
    <row r="78" ht="15.75" customHeight="1">
      <c r="A78" s="12"/>
      <c r="B78" s="21"/>
      <c r="C78" s="16"/>
      <c r="D78" s="15" t="str">
        <f>IFERROR(__xludf.DUMMYFUNCTION("if(ISBLANK($B78),"""",GOOGLETRANSLATE($B78, ""zh-tw"", $D$1))"),"")</f>
        <v/>
      </c>
      <c r="E78" s="15" t="str">
        <f>IFERROR(__xludf.DUMMYFUNCTION("if(ISBLANK($B78),"""",GOOGLETRANSLATE($B78, ""zh-tw"", $E$1))"),"")</f>
        <v/>
      </c>
      <c r="F78" s="16"/>
      <c r="G78" s="16"/>
      <c r="H78" s="16"/>
      <c r="I78" s="16"/>
      <c r="J78" s="16"/>
      <c r="K78" s="16"/>
      <c r="L78" s="16"/>
      <c r="M78" s="16"/>
      <c r="N78" s="16"/>
      <c r="O78" s="16"/>
      <c r="P78" s="16"/>
      <c r="Q78" s="16"/>
      <c r="R78" s="16"/>
      <c r="S78" s="16"/>
      <c r="T78" s="16"/>
      <c r="U78" s="16"/>
      <c r="V78" s="16"/>
      <c r="W78" s="16"/>
      <c r="X78" s="16"/>
      <c r="Y78" s="16"/>
      <c r="Z78" s="16"/>
      <c r="AA78" s="16"/>
    </row>
    <row r="79" ht="15.75" customHeight="1">
      <c r="A79" s="12"/>
      <c r="B79" s="21"/>
      <c r="C79" s="16"/>
      <c r="D79" s="15" t="str">
        <f>IFERROR(__xludf.DUMMYFUNCTION("if(ISBLANK($B79),"""",GOOGLETRANSLATE($B79, ""zh-tw"", $D$1))"),"")</f>
        <v/>
      </c>
      <c r="E79" s="15" t="str">
        <f>IFERROR(__xludf.DUMMYFUNCTION("if(ISBLANK($B79),"""",GOOGLETRANSLATE($B79, ""zh-tw"", $E$1))"),"")</f>
        <v/>
      </c>
      <c r="F79" s="16"/>
      <c r="G79" s="16"/>
      <c r="H79" s="16"/>
      <c r="I79" s="16"/>
      <c r="J79" s="16"/>
      <c r="K79" s="16"/>
      <c r="L79" s="16"/>
      <c r="M79" s="16"/>
      <c r="N79" s="16"/>
      <c r="O79" s="16"/>
      <c r="P79" s="16"/>
      <c r="Q79" s="16"/>
      <c r="R79" s="16"/>
      <c r="S79" s="16"/>
      <c r="T79" s="16"/>
      <c r="U79" s="16"/>
      <c r="V79" s="16"/>
      <c r="W79" s="16"/>
      <c r="X79" s="16"/>
      <c r="Y79" s="16"/>
      <c r="Z79" s="16"/>
      <c r="AA79" s="16"/>
    </row>
    <row r="80" ht="15.75" customHeight="1">
      <c r="A80" s="12"/>
      <c r="B80" s="21"/>
      <c r="C80" s="16"/>
      <c r="D80" s="15" t="str">
        <f>IFERROR(__xludf.DUMMYFUNCTION("if(ISBLANK($B80),"""",GOOGLETRANSLATE($B80, ""zh-tw"", $D$1))"),"")</f>
        <v/>
      </c>
      <c r="E80" s="15" t="str">
        <f>IFERROR(__xludf.DUMMYFUNCTION("if(ISBLANK($B80),"""",GOOGLETRANSLATE($B80, ""zh-tw"", $E$1))"),"")</f>
        <v/>
      </c>
      <c r="F80" s="16"/>
      <c r="G80" s="16"/>
      <c r="H80" s="16"/>
      <c r="I80" s="16"/>
      <c r="J80" s="16"/>
      <c r="K80" s="16"/>
      <c r="L80" s="16"/>
      <c r="M80" s="16"/>
      <c r="N80" s="16"/>
      <c r="O80" s="16"/>
      <c r="P80" s="16"/>
      <c r="Q80" s="16"/>
      <c r="R80" s="16"/>
      <c r="S80" s="16"/>
      <c r="T80" s="16"/>
      <c r="U80" s="16"/>
      <c r="V80" s="16"/>
      <c r="W80" s="16"/>
      <c r="X80" s="16"/>
      <c r="Y80" s="16"/>
      <c r="Z80" s="16"/>
      <c r="AA80" s="16"/>
    </row>
    <row r="81" ht="15.75" customHeight="1">
      <c r="A81" s="12"/>
      <c r="B81" s="21"/>
      <c r="C81" s="16"/>
      <c r="D81" s="15" t="str">
        <f>IFERROR(__xludf.DUMMYFUNCTION("if(ISBLANK($B81),"""",GOOGLETRANSLATE($B81, ""zh-tw"", $D$1))"),"")</f>
        <v/>
      </c>
      <c r="E81" s="15" t="str">
        <f>IFERROR(__xludf.DUMMYFUNCTION("if(ISBLANK($B81),"""",GOOGLETRANSLATE($B81, ""zh-tw"", $E$1))"),"")</f>
        <v/>
      </c>
      <c r="F81" s="16"/>
      <c r="G81" s="16"/>
      <c r="H81" s="16"/>
      <c r="I81" s="16"/>
      <c r="J81" s="16"/>
      <c r="K81" s="16"/>
      <c r="L81" s="16"/>
      <c r="M81" s="16"/>
      <c r="N81" s="16"/>
      <c r="O81" s="16"/>
      <c r="P81" s="16"/>
      <c r="Q81" s="16"/>
      <c r="R81" s="16"/>
      <c r="S81" s="16"/>
      <c r="T81" s="16"/>
      <c r="U81" s="16"/>
      <c r="V81" s="16"/>
      <c r="W81" s="16"/>
      <c r="X81" s="16"/>
      <c r="Y81" s="16"/>
      <c r="Z81" s="16"/>
      <c r="AA81" s="16"/>
    </row>
    <row r="82" ht="15.75" customHeight="1">
      <c r="A82" s="12"/>
      <c r="B82" s="21"/>
      <c r="C82" s="16"/>
      <c r="D82" s="15" t="str">
        <f>IFERROR(__xludf.DUMMYFUNCTION("if(ISBLANK($B82),"""",GOOGLETRANSLATE($B82, ""zh-tw"", $D$1))"),"")</f>
        <v/>
      </c>
      <c r="E82" s="15" t="str">
        <f>IFERROR(__xludf.DUMMYFUNCTION("if(ISBLANK($B82),"""",GOOGLETRANSLATE($B82, ""zh-tw"", $E$1))"),"")</f>
        <v/>
      </c>
      <c r="F82" s="16"/>
      <c r="G82" s="16"/>
      <c r="H82" s="16"/>
      <c r="I82" s="16"/>
      <c r="J82" s="16"/>
      <c r="K82" s="16"/>
      <c r="L82" s="16"/>
      <c r="M82" s="16"/>
      <c r="N82" s="16"/>
      <c r="O82" s="16"/>
      <c r="P82" s="16"/>
      <c r="Q82" s="16"/>
      <c r="R82" s="16"/>
      <c r="S82" s="16"/>
      <c r="T82" s="16"/>
      <c r="U82" s="16"/>
      <c r="V82" s="16"/>
      <c r="W82" s="16"/>
      <c r="X82" s="16"/>
      <c r="Y82" s="16"/>
      <c r="Z82" s="16"/>
      <c r="AA82" s="16"/>
    </row>
    <row r="83" ht="15.75" customHeight="1">
      <c r="A83" s="12"/>
      <c r="B83" s="21"/>
      <c r="C83" s="16"/>
      <c r="D83" s="15" t="str">
        <f>IFERROR(__xludf.DUMMYFUNCTION("if(ISBLANK($B83),"""",GOOGLETRANSLATE($B83, ""zh-tw"", $D$1))"),"")</f>
        <v/>
      </c>
      <c r="E83" s="15" t="str">
        <f>IFERROR(__xludf.DUMMYFUNCTION("if(ISBLANK($B83),"""",GOOGLETRANSLATE($B83, ""zh-tw"", $E$1))"),"")</f>
        <v/>
      </c>
      <c r="F83" s="16"/>
      <c r="G83" s="16"/>
      <c r="H83" s="16"/>
      <c r="I83" s="16"/>
      <c r="J83" s="16"/>
      <c r="K83" s="16"/>
      <c r="L83" s="16"/>
      <c r="M83" s="16"/>
      <c r="N83" s="16"/>
      <c r="O83" s="16"/>
      <c r="P83" s="16"/>
      <c r="Q83" s="16"/>
      <c r="R83" s="16"/>
      <c r="S83" s="16"/>
      <c r="T83" s="16"/>
      <c r="U83" s="16"/>
      <c r="V83" s="16"/>
      <c r="W83" s="16"/>
      <c r="X83" s="16"/>
      <c r="Y83" s="16"/>
      <c r="Z83" s="16"/>
      <c r="AA83" s="16"/>
    </row>
    <row r="84" ht="15.75" customHeight="1">
      <c r="A84" s="12"/>
      <c r="B84" s="21"/>
      <c r="C84" s="16"/>
      <c r="D84" s="15" t="str">
        <f>IFERROR(__xludf.DUMMYFUNCTION("if(ISBLANK($B84),"""",GOOGLETRANSLATE($B84, ""zh-tw"", $D$1))"),"")</f>
        <v/>
      </c>
      <c r="E84" s="15" t="str">
        <f>IFERROR(__xludf.DUMMYFUNCTION("if(ISBLANK($B84),"""",GOOGLETRANSLATE($B84, ""zh-tw"", $E$1))"),"")</f>
        <v/>
      </c>
      <c r="F84" s="16"/>
      <c r="G84" s="16"/>
      <c r="H84" s="16"/>
      <c r="I84" s="16"/>
      <c r="J84" s="16"/>
      <c r="K84" s="16"/>
      <c r="L84" s="16"/>
      <c r="M84" s="16"/>
      <c r="N84" s="16"/>
      <c r="O84" s="16"/>
      <c r="P84" s="16"/>
      <c r="Q84" s="16"/>
      <c r="R84" s="16"/>
      <c r="S84" s="16"/>
      <c r="T84" s="16"/>
      <c r="U84" s="16"/>
      <c r="V84" s="16"/>
      <c r="W84" s="16"/>
      <c r="X84" s="16"/>
      <c r="Y84" s="16"/>
      <c r="Z84" s="16"/>
      <c r="AA84" s="16"/>
    </row>
    <row r="85" ht="15.75" customHeight="1">
      <c r="A85" s="12"/>
      <c r="B85" s="21"/>
      <c r="C85" s="16"/>
      <c r="D85" s="15" t="str">
        <f>IFERROR(__xludf.DUMMYFUNCTION("if(ISBLANK($B85),"""",GOOGLETRANSLATE($B85, ""zh-tw"", $D$1))"),"")</f>
        <v/>
      </c>
      <c r="E85" s="15" t="str">
        <f>IFERROR(__xludf.DUMMYFUNCTION("if(ISBLANK($B85),"""",GOOGLETRANSLATE($B85, ""zh-tw"", $E$1))"),"")</f>
        <v/>
      </c>
      <c r="F85" s="16"/>
      <c r="G85" s="16"/>
      <c r="H85" s="16"/>
      <c r="I85" s="16"/>
      <c r="J85" s="16"/>
      <c r="K85" s="16"/>
      <c r="L85" s="16"/>
      <c r="M85" s="16"/>
      <c r="N85" s="16"/>
      <c r="O85" s="16"/>
      <c r="P85" s="16"/>
      <c r="Q85" s="16"/>
      <c r="R85" s="16"/>
      <c r="S85" s="16"/>
      <c r="T85" s="16"/>
      <c r="U85" s="16"/>
      <c r="V85" s="16"/>
      <c r="W85" s="16"/>
      <c r="X85" s="16"/>
      <c r="Y85" s="16"/>
      <c r="Z85" s="16"/>
      <c r="AA85" s="16"/>
    </row>
    <row r="86" ht="15.75" customHeight="1">
      <c r="A86" s="12"/>
      <c r="B86" s="21"/>
      <c r="C86" s="16"/>
      <c r="D86" s="15" t="str">
        <f>IFERROR(__xludf.DUMMYFUNCTION("if(ISBLANK($B86),"""",GOOGLETRANSLATE($B86, ""zh-tw"", $D$1))"),"")</f>
        <v/>
      </c>
      <c r="E86" s="15" t="str">
        <f>IFERROR(__xludf.DUMMYFUNCTION("if(ISBLANK($B86),"""",GOOGLETRANSLATE($B86, ""zh-tw"", $E$1))"),"")</f>
        <v/>
      </c>
      <c r="F86" s="16"/>
      <c r="G86" s="16"/>
      <c r="H86" s="16"/>
      <c r="I86" s="16"/>
      <c r="J86" s="16"/>
      <c r="K86" s="16"/>
      <c r="L86" s="16"/>
      <c r="M86" s="16"/>
      <c r="N86" s="16"/>
      <c r="O86" s="16"/>
      <c r="P86" s="16"/>
      <c r="Q86" s="16"/>
      <c r="R86" s="16"/>
      <c r="S86" s="16"/>
      <c r="T86" s="16"/>
      <c r="U86" s="16"/>
      <c r="V86" s="16"/>
      <c r="W86" s="16"/>
      <c r="X86" s="16"/>
      <c r="Y86" s="16"/>
      <c r="Z86" s="16"/>
      <c r="AA86" s="16"/>
    </row>
    <row r="87" ht="15.75" customHeight="1">
      <c r="A87" s="12"/>
      <c r="B87" s="21"/>
      <c r="C87" s="16"/>
      <c r="D87" s="15" t="str">
        <f>IFERROR(__xludf.DUMMYFUNCTION("if(ISBLANK($B87),"""",GOOGLETRANSLATE($B87, ""zh-tw"", $D$1))"),"")</f>
        <v/>
      </c>
      <c r="E87" s="15" t="str">
        <f>IFERROR(__xludf.DUMMYFUNCTION("if(ISBLANK($B87),"""",GOOGLETRANSLATE($B87, ""zh-tw"", $E$1))"),"")</f>
        <v/>
      </c>
      <c r="F87" s="16"/>
      <c r="G87" s="16"/>
      <c r="H87" s="16"/>
      <c r="I87" s="16"/>
      <c r="J87" s="16"/>
      <c r="K87" s="16"/>
      <c r="L87" s="16"/>
      <c r="M87" s="16"/>
      <c r="N87" s="16"/>
      <c r="O87" s="16"/>
      <c r="P87" s="16"/>
      <c r="Q87" s="16"/>
      <c r="R87" s="16"/>
      <c r="S87" s="16"/>
      <c r="T87" s="16"/>
      <c r="U87" s="16"/>
      <c r="V87" s="16"/>
      <c r="W87" s="16"/>
      <c r="X87" s="16"/>
      <c r="Y87" s="16"/>
      <c r="Z87" s="16"/>
      <c r="AA87" s="16"/>
    </row>
    <row r="88" ht="15.75" customHeight="1">
      <c r="A88" s="12"/>
      <c r="B88" s="21"/>
      <c r="C88" s="16"/>
      <c r="D88" s="15" t="str">
        <f>IFERROR(__xludf.DUMMYFUNCTION("if(ISBLANK($B88),"""",GOOGLETRANSLATE($B88, ""zh-tw"", $D$1))"),"")</f>
        <v/>
      </c>
      <c r="E88" s="15" t="str">
        <f>IFERROR(__xludf.DUMMYFUNCTION("if(ISBLANK($B88),"""",GOOGLETRANSLATE($B88, ""zh-tw"", $E$1))"),"")</f>
        <v/>
      </c>
      <c r="F88" s="16"/>
      <c r="G88" s="16"/>
      <c r="H88" s="16"/>
      <c r="I88" s="16"/>
      <c r="J88" s="16"/>
      <c r="K88" s="16"/>
      <c r="L88" s="16"/>
      <c r="M88" s="16"/>
      <c r="N88" s="16"/>
      <c r="O88" s="16"/>
      <c r="P88" s="16"/>
      <c r="Q88" s="16"/>
      <c r="R88" s="16"/>
      <c r="S88" s="16"/>
      <c r="T88" s="16"/>
      <c r="U88" s="16"/>
      <c r="V88" s="16"/>
      <c r="W88" s="16"/>
      <c r="X88" s="16"/>
      <c r="Y88" s="16"/>
      <c r="Z88" s="16"/>
      <c r="AA88" s="16"/>
    </row>
    <row r="89" ht="15.75" customHeight="1">
      <c r="A89" s="12"/>
      <c r="B89" s="21"/>
      <c r="C89" s="16"/>
      <c r="D89" s="15" t="str">
        <f>IFERROR(__xludf.DUMMYFUNCTION("if(ISBLANK($B89),"""",GOOGLETRANSLATE($B89, ""zh-tw"", $D$1))"),"")</f>
        <v/>
      </c>
      <c r="E89" s="15" t="str">
        <f>IFERROR(__xludf.DUMMYFUNCTION("if(ISBLANK($B89),"""",GOOGLETRANSLATE($B89, ""zh-tw"", $E$1))"),"")</f>
        <v/>
      </c>
      <c r="F89" s="16"/>
      <c r="G89" s="16"/>
      <c r="H89" s="16"/>
      <c r="I89" s="16"/>
      <c r="J89" s="16"/>
      <c r="K89" s="16"/>
      <c r="L89" s="16"/>
      <c r="M89" s="16"/>
      <c r="N89" s="16"/>
      <c r="O89" s="16"/>
      <c r="P89" s="16"/>
      <c r="Q89" s="16"/>
      <c r="R89" s="16"/>
      <c r="S89" s="16"/>
      <c r="T89" s="16"/>
      <c r="U89" s="16"/>
      <c r="V89" s="16"/>
      <c r="W89" s="16"/>
      <c r="X89" s="16"/>
      <c r="Y89" s="16"/>
      <c r="Z89" s="16"/>
      <c r="AA89" s="16"/>
    </row>
    <row r="90" ht="15.75" customHeight="1">
      <c r="A90" s="12"/>
      <c r="B90" s="21"/>
      <c r="C90" s="16"/>
      <c r="D90" s="15" t="str">
        <f>IFERROR(__xludf.DUMMYFUNCTION("if(ISBLANK($B90),"""",GOOGLETRANSLATE($B90, ""zh-tw"", $D$1))"),"")</f>
        <v/>
      </c>
      <c r="E90" s="15" t="str">
        <f>IFERROR(__xludf.DUMMYFUNCTION("if(ISBLANK($B90),"""",GOOGLETRANSLATE($B90, ""zh-tw"", $E$1))"),"")</f>
        <v/>
      </c>
      <c r="F90" s="16"/>
      <c r="G90" s="16"/>
      <c r="H90" s="16"/>
      <c r="I90" s="16"/>
      <c r="J90" s="16"/>
      <c r="K90" s="16"/>
      <c r="L90" s="16"/>
      <c r="M90" s="16"/>
      <c r="N90" s="16"/>
      <c r="O90" s="16"/>
      <c r="P90" s="16"/>
      <c r="Q90" s="16"/>
      <c r="R90" s="16"/>
      <c r="S90" s="16"/>
      <c r="T90" s="16"/>
      <c r="U90" s="16"/>
      <c r="V90" s="16"/>
      <c r="W90" s="16"/>
      <c r="X90" s="16"/>
      <c r="Y90" s="16"/>
      <c r="Z90" s="16"/>
      <c r="AA90" s="16"/>
    </row>
    <row r="91" ht="15.75" customHeight="1">
      <c r="A91" s="12"/>
      <c r="B91" s="21"/>
      <c r="C91" s="16"/>
      <c r="D91" s="15" t="str">
        <f>IFERROR(__xludf.DUMMYFUNCTION("if(ISBLANK($B91),"""",GOOGLETRANSLATE($B91, ""zh-tw"", $D$1))"),"")</f>
        <v/>
      </c>
      <c r="E91" s="15" t="str">
        <f>IFERROR(__xludf.DUMMYFUNCTION("if(ISBLANK($B91),"""",GOOGLETRANSLATE($B91, ""zh-tw"", $E$1))"),"")</f>
        <v/>
      </c>
      <c r="F91" s="16"/>
      <c r="G91" s="16"/>
      <c r="H91" s="16"/>
      <c r="I91" s="16"/>
      <c r="J91" s="16"/>
      <c r="K91" s="16"/>
      <c r="L91" s="16"/>
      <c r="M91" s="16"/>
      <c r="N91" s="16"/>
      <c r="O91" s="16"/>
      <c r="P91" s="16"/>
      <c r="Q91" s="16"/>
      <c r="R91" s="16"/>
      <c r="S91" s="16"/>
      <c r="T91" s="16"/>
      <c r="U91" s="16"/>
      <c r="V91" s="16"/>
      <c r="W91" s="16"/>
      <c r="X91" s="16"/>
      <c r="Y91" s="16"/>
      <c r="Z91" s="16"/>
      <c r="AA91" s="16"/>
    </row>
    <row r="92" ht="15.75" customHeight="1">
      <c r="A92" s="12"/>
      <c r="B92" s="21"/>
      <c r="C92" s="16"/>
      <c r="D92" s="15" t="str">
        <f>IFERROR(__xludf.DUMMYFUNCTION("if(ISBLANK($B92),"""",GOOGLETRANSLATE($B92, ""zh-tw"", $D$1))"),"")</f>
        <v/>
      </c>
      <c r="E92" s="15" t="str">
        <f>IFERROR(__xludf.DUMMYFUNCTION("if(ISBLANK($B92),"""",GOOGLETRANSLATE($B92, ""zh-tw"", $E$1))"),"")</f>
        <v/>
      </c>
      <c r="F92" s="16"/>
      <c r="G92" s="16"/>
      <c r="H92" s="16"/>
      <c r="I92" s="16"/>
      <c r="J92" s="16"/>
      <c r="K92" s="16"/>
      <c r="L92" s="16"/>
      <c r="M92" s="16"/>
      <c r="N92" s="16"/>
      <c r="O92" s="16"/>
      <c r="P92" s="16"/>
      <c r="Q92" s="16"/>
      <c r="R92" s="16"/>
      <c r="S92" s="16"/>
      <c r="T92" s="16"/>
      <c r="U92" s="16"/>
      <c r="V92" s="16"/>
      <c r="W92" s="16"/>
      <c r="X92" s="16"/>
      <c r="Y92" s="16"/>
      <c r="Z92" s="16"/>
      <c r="AA92" s="16"/>
    </row>
    <row r="93" ht="15.75" customHeight="1">
      <c r="A93" s="12"/>
      <c r="B93" s="21"/>
      <c r="C93" s="16"/>
      <c r="D93" s="15" t="str">
        <f>IFERROR(__xludf.DUMMYFUNCTION("if(ISBLANK($B93),"""",GOOGLETRANSLATE($B93, ""zh-tw"", $D$1))"),"")</f>
        <v/>
      </c>
      <c r="E93" s="15" t="str">
        <f>IFERROR(__xludf.DUMMYFUNCTION("if(ISBLANK($B93),"""",GOOGLETRANSLATE($B93, ""zh-tw"", $E$1))"),"")</f>
        <v/>
      </c>
      <c r="F93" s="16"/>
      <c r="G93" s="16"/>
      <c r="H93" s="16"/>
      <c r="I93" s="16"/>
      <c r="J93" s="16"/>
      <c r="K93" s="16"/>
      <c r="L93" s="16"/>
      <c r="M93" s="16"/>
      <c r="N93" s="16"/>
      <c r="O93" s="16"/>
      <c r="P93" s="16"/>
      <c r="Q93" s="16"/>
      <c r="R93" s="16"/>
      <c r="S93" s="16"/>
      <c r="T93" s="16"/>
      <c r="U93" s="16"/>
      <c r="V93" s="16"/>
      <c r="W93" s="16"/>
      <c r="X93" s="16"/>
      <c r="Y93" s="16"/>
      <c r="Z93" s="16"/>
      <c r="AA93" s="16"/>
    </row>
    <row r="94" ht="15.75" customHeight="1">
      <c r="A94" s="12"/>
      <c r="B94" s="21"/>
      <c r="C94" s="16"/>
      <c r="D94" s="15" t="str">
        <f>IFERROR(__xludf.DUMMYFUNCTION("if(ISBLANK($B94),"""",GOOGLETRANSLATE($B94, ""zh-tw"", $D$1))"),"")</f>
        <v/>
      </c>
      <c r="E94" s="15" t="str">
        <f>IFERROR(__xludf.DUMMYFUNCTION("if(ISBLANK($B94),"""",GOOGLETRANSLATE($B94, ""zh-tw"", $E$1))"),"")</f>
        <v/>
      </c>
      <c r="F94" s="16"/>
      <c r="G94" s="16"/>
      <c r="H94" s="16"/>
      <c r="I94" s="16"/>
      <c r="J94" s="16"/>
      <c r="K94" s="16"/>
      <c r="L94" s="16"/>
      <c r="M94" s="16"/>
      <c r="N94" s="16"/>
      <c r="O94" s="16"/>
      <c r="P94" s="16"/>
      <c r="Q94" s="16"/>
      <c r="R94" s="16"/>
      <c r="S94" s="16"/>
      <c r="T94" s="16"/>
      <c r="U94" s="16"/>
      <c r="V94" s="16"/>
      <c r="W94" s="16"/>
      <c r="X94" s="16"/>
      <c r="Y94" s="16"/>
      <c r="Z94" s="16"/>
      <c r="AA94" s="16"/>
    </row>
    <row r="95" ht="15.75" customHeight="1">
      <c r="A95" s="12"/>
      <c r="B95" s="21"/>
      <c r="C95" s="16"/>
      <c r="D95" s="15" t="str">
        <f>IFERROR(__xludf.DUMMYFUNCTION("if(ISBLANK($B95),"""",GOOGLETRANSLATE($B95, ""zh-tw"", $D$1))"),"")</f>
        <v/>
      </c>
      <c r="E95" s="15" t="str">
        <f>IFERROR(__xludf.DUMMYFUNCTION("if(ISBLANK($B95),"""",GOOGLETRANSLATE($B95, ""zh-tw"", $E$1))"),"")</f>
        <v/>
      </c>
      <c r="F95" s="16"/>
      <c r="G95" s="16"/>
      <c r="H95" s="16"/>
      <c r="I95" s="16"/>
      <c r="J95" s="16"/>
      <c r="K95" s="16"/>
      <c r="L95" s="16"/>
      <c r="M95" s="16"/>
      <c r="N95" s="16"/>
      <c r="O95" s="16"/>
      <c r="P95" s="16"/>
      <c r="Q95" s="16"/>
      <c r="R95" s="16"/>
      <c r="S95" s="16"/>
      <c r="T95" s="16"/>
      <c r="U95" s="16"/>
      <c r="V95" s="16"/>
      <c r="W95" s="16"/>
      <c r="X95" s="16"/>
      <c r="Y95" s="16"/>
      <c r="Z95" s="16"/>
      <c r="AA95" s="16"/>
    </row>
    <row r="96" ht="15.75" customHeight="1">
      <c r="A96" s="12"/>
      <c r="B96" s="21"/>
      <c r="C96" s="16"/>
      <c r="D96" s="15" t="str">
        <f>IFERROR(__xludf.DUMMYFUNCTION("if(ISBLANK($B96),"""",GOOGLETRANSLATE($B96, ""zh-tw"", $D$1))"),"")</f>
        <v/>
      </c>
      <c r="E96" s="15" t="str">
        <f>IFERROR(__xludf.DUMMYFUNCTION("if(ISBLANK($B96),"""",GOOGLETRANSLATE($B96, ""zh-tw"", $E$1))"),"")</f>
        <v/>
      </c>
      <c r="F96" s="16"/>
      <c r="G96" s="16"/>
      <c r="H96" s="16"/>
      <c r="I96" s="16"/>
      <c r="J96" s="16"/>
      <c r="K96" s="16"/>
      <c r="L96" s="16"/>
      <c r="M96" s="16"/>
      <c r="N96" s="16"/>
      <c r="O96" s="16"/>
      <c r="P96" s="16"/>
      <c r="Q96" s="16"/>
      <c r="R96" s="16"/>
      <c r="S96" s="16"/>
      <c r="T96" s="16"/>
      <c r="U96" s="16"/>
      <c r="V96" s="16"/>
      <c r="W96" s="16"/>
      <c r="X96" s="16"/>
      <c r="Y96" s="16"/>
      <c r="Z96" s="16"/>
      <c r="AA96" s="16"/>
    </row>
    <row r="97" ht="15.75" customHeight="1">
      <c r="A97" s="12"/>
      <c r="B97" s="21"/>
      <c r="C97" s="16"/>
      <c r="D97" s="15" t="str">
        <f>IFERROR(__xludf.DUMMYFUNCTION("if(ISBLANK($B97),"""",GOOGLETRANSLATE($B97, ""zh-tw"", $D$1))"),"")</f>
        <v/>
      </c>
      <c r="E97" s="15" t="str">
        <f>IFERROR(__xludf.DUMMYFUNCTION("if(ISBLANK($B97),"""",GOOGLETRANSLATE($B97, ""zh-tw"", $E$1))"),"")</f>
        <v/>
      </c>
      <c r="F97" s="16"/>
      <c r="G97" s="16"/>
      <c r="H97" s="16"/>
      <c r="I97" s="16"/>
      <c r="J97" s="16"/>
      <c r="K97" s="16"/>
      <c r="L97" s="16"/>
      <c r="M97" s="16"/>
      <c r="N97" s="16"/>
      <c r="O97" s="16"/>
      <c r="P97" s="16"/>
      <c r="Q97" s="16"/>
      <c r="R97" s="16"/>
      <c r="S97" s="16"/>
      <c r="T97" s="16"/>
      <c r="U97" s="16"/>
      <c r="V97" s="16"/>
      <c r="W97" s="16"/>
      <c r="X97" s="16"/>
      <c r="Y97" s="16"/>
      <c r="Z97" s="16"/>
      <c r="AA97" s="16"/>
    </row>
    <row r="98" ht="15.75" customHeight="1">
      <c r="A98" s="12"/>
      <c r="B98" s="21"/>
      <c r="C98" s="16"/>
      <c r="D98" s="15" t="str">
        <f>IFERROR(__xludf.DUMMYFUNCTION("if(ISBLANK($B98),"""",GOOGLETRANSLATE($B98, ""zh-tw"", $D$1))"),"")</f>
        <v/>
      </c>
      <c r="E98" s="15" t="str">
        <f>IFERROR(__xludf.DUMMYFUNCTION("if(ISBLANK($B98),"""",GOOGLETRANSLATE($B98, ""zh-tw"", $E$1))"),"")</f>
        <v/>
      </c>
      <c r="F98" s="16"/>
      <c r="G98" s="16"/>
      <c r="H98" s="16"/>
      <c r="I98" s="16"/>
      <c r="J98" s="16"/>
      <c r="K98" s="16"/>
      <c r="L98" s="16"/>
      <c r="M98" s="16"/>
      <c r="N98" s="16"/>
      <c r="O98" s="16"/>
      <c r="P98" s="16"/>
      <c r="Q98" s="16"/>
      <c r="R98" s="16"/>
      <c r="S98" s="16"/>
      <c r="T98" s="16"/>
      <c r="U98" s="16"/>
      <c r="V98" s="16"/>
      <c r="W98" s="16"/>
      <c r="X98" s="16"/>
      <c r="Y98" s="16"/>
      <c r="Z98" s="16"/>
      <c r="AA98" s="16"/>
    </row>
    <row r="99" ht="15.75" customHeight="1">
      <c r="A99" s="12"/>
      <c r="B99" s="21"/>
      <c r="C99" s="16"/>
      <c r="D99" s="15" t="str">
        <f>IFERROR(__xludf.DUMMYFUNCTION("if(ISBLANK($B99),"""",GOOGLETRANSLATE($B99, ""zh-tw"", $D$1))"),"")</f>
        <v/>
      </c>
      <c r="E99" s="15" t="str">
        <f>IFERROR(__xludf.DUMMYFUNCTION("if(ISBLANK($B99),"""",GOOGLETRANSLATE($B99, ""zh-tw"", $E$1))"),"")</f>
        <v/>
      </c>
      <c r="F99" s="16"/>
      <c r="G99" s="16"/>
      <c r="H99" s="16"/>
      <c r="I99" s="16"/>
      <c r="J99" s="16"/>
      <c r="K99" s="16"/>
      <c r="L99" s="16"/>
      <c r="M99" s="16"/>
      <c r="N99" s="16"/>
      <c r="O99" s="16"/>
      <c r="P99" s="16"/>
      <c r="Q99" s="16"/>
      <c r="R99" s="16"/>
      <c r="S99" s="16"/>
      <c r="T99" s="16"/>
      <c r="U99" s="16"/>
      <c r="V99" s="16"/>
      <c r="W99" s="16"/>
      <c r="X99" s="16"/>
      <c r="Y99" s="16"/>
      <c r="Z99" s="16"/>
      <c r="AA99" s="16"/>
    </row>
    <row r="100" ht="15.75" customHeight="1">
      <c r="A100" s="12"/>
      <c r="B100" s="21"/>
      <c r="C100" s="16"/>
      <c r="D100" s="15" t="str">
        <f>IFERROR(__xludf.DUMMYFUNCTION("if(ISBLANK($B100),"""",GOOGLETRANSLATE($B100, ""zh-tw"", $D$1))"),"")</f>
        <v/>
      </c>
      <c r="E100" s="15" t="str">
        <f>IFERROR(__xludf.DUMMYFUNCTION("if(ISBLANK($B100),"""",GOOGLETRANSLATE($B100, ""zh-tw"", $E$1))"),"")</f>
        <v/>
      </c>
      <c r="F100" s="16"/>
      <c r="G100" s="16"/>
      <c r="H100" s="16"/>
      <c r="I100" s="16"/>
      <c r="J100" s="16"/>
      <c r="K100" s="16"/>
      <c r="L100" s="16"/>
      <c r="M100" s="16"/>
      <c r="N100" s="16"/>
      <c r="O100" s="16"/>
      <c r="P100" s="16"/>
      <c r="Q100" s="16"/>
      <c r="R100" s="16"/>
      <c r="S100" s="16"/>
      <c r="T100" s="16"/>
      <c r="U100" s="16"/>
      <c r="V100" s="16"/>
      <c r="W100" s="16"/>
      <c r="X100" s="16"/>
      <c r="Y100" s="16"/>
      <c r="Z100" s="16"/>
      <c r="AA100" s="16"/>
    </row>
    <row r="101" ht="15.75" customHeight="1">
      <c r="A101" s="12"/>
      <c r="B101" s="12"/>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ht="15.75" customHeight="1">
      <c r="A102" s="12"/>
      <c r="B102" s="12"/>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ht="15.75" customHeight="1">
      <c r="A103" s="12"/>
      <c r="B103" s="12"/>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ht="15.75" customHeight="1">
      <c r="A104" s="12"/>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ht="15.75" customHeight="1">
      <c r="A105" s="12"/>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ht="15.75" customHeight="1">
      <c r="A106" s="12"/>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ht="15.75" customHeight="1">
      <c r="A107" s="12"/>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ht="15.75" customHeight="1">
      <c r="A108" s="12"/>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ht="15.75" customHeight="1">
      <c r="A109" s="12"/>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ht="15.75" customHeight="1">
      <c r="A110" s="12"/>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ht="15.75" customHeight="1">
      <c r="A111" s="12"/>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ht="15.75" customHeight="1">
      <c r="A112" s="12"/>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ht="15.75" customHeight="1">
      <c r="A113" s="12"/>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ht="15.75" customHeight="1">
      <c r="A114" s="12"/>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ht="15.75" customHeight="1">
      <c r="A115" s="12"/>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ht="15.75" customHeight="1">
      <c r="A116" s="12"/>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ht="15.75" customHeight="1">
      <c r="A117" s="12"/>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ht="15.75" customHeight="1">
      <c r="A118" s="12"/>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ht="15.75" customHeight="1">
      <c r="A119" s="12"/>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ht="15.75" customHeight="1">
      <c r="A120" s="12"/>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ht="15.75" customHeight="1">
      <c r="A121" s="12"/>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ht="15.75" customHeight="1">
      <c r="A122" s="12"/>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ht="15.75" customHeight="1">
      <c r="A123" s="12"/>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ht="15.75" customHeight="1">
      <c r="A124" s="12"/>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ht="15.75" customHeight="1">
      <c r="A125" s="12"/>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ht="15.75" customHeight="1">
      <c r="A126" s="12"/>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ht="15.75" customHeight="1">
      <c r="A127" s="12"/>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ht="15.75" customHeight="1">
      <c r="A128" s="12"/>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ht="15.75" customHeight="1">
      <c r="A129" s="12"/>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ht="15.75" customHeight="1">
      <c r="A130" s="12"/>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ht="15.75" customHeight="1">
      <c r="A131" s="12"/>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ht="15.75" customHeight="1">
      <c r="A132" s="12"/>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ht="15.75" customHeight="1">
      <c r="A133" s="12"/>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ht="15.75" customHeight="1">
      <c r="A134" s="12"/>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ht="15.75" customHeight="1">
      <c r="A135" s="23"/>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ht="15.75" customHeight="1">
      <c r="A179" s="24"/>
      <c r="B179" s="24"/>
      <c r="C179" s="16"/>
      <c r="D179" s="16"/>
      <c r="E179" s="16"/>
      <c r="F179" s="16"/>
      <c r="G179" s="16"/>
      <c r="H179" s="16"/>
      <c r="I179" s="16"/>
      <c r="J179" s="16"/>
      <c r="K179" s="16"/>
      <c r="L179" s="16"/>
      <c r="M179" s="24"/>
      <c r="N179" s="24"/>
      <c r="O179" s="24"/>
      <c r="P179" s="24"/>
      <c r="Q179" s="24"/>
      <c r="R179" s="24"/>
      <c r="S179" s="24"/>
      <c r="T179" s="24"/>
      <c r="U179" s="24"/>
      <c r="V179" s="24"/>
      <c r="W179" s="24"/>
      <c r="X179" s="24"/>
      <c r="Y179" s="24"/>
      <c r="Z179" s="24"/>
      <c r="AA179" s="24"/>
    </row>
    <row r="180" ht="15.75" customHeight="1">
      <c r="A180" s="24"/>
      <c r="B180" s="24"/>
      <c r="C180" s="16"/>
      <c r="D180" s="16"/>
      <c r="E180" s="16"/>
      <c r="F180" s="16"/>
      <c r="G180" s="16"/>
      <c r="H180" s="16"/>
      <c r="I180" s="16"/>
      <c r="J180" s="16"/>
      <c r="K180" s="16"/>
      <c r="L180" s="16"/>
      <c r="M180" s="24"/>
      <c r="N180" s="24"/>
      <c r="O180" s="24"/>
      <c r="P180" s="24"/>
      <c r="Q180" s="24"/>
      <c r="R180" s="24"/>
      <c r="S180" s="24"/>
      <c r="T180" s="24"/>
      <c r="U180" s="24"/>
      <c r="V180" s="24"/>
      <c r="W180" s="24"/>
      <c r="X180" s="24"/>
      <c r="Y180" s="24"/>
      <c r="Z180" s="24"/>
      <c r="AA180" s="24"/>
    </row>
    <row r="181" ht="15.75" customHeight="1">
      <c r="A181" s="24"/>
      <c r="B181" s="24"/>
      <c r="C181" s="16"/>
      <c r="D181" s="16"/>
      <c r="E181" s="16"/>
      <c r="F181" s="16"/>
      <c r="G181" s="16"/>
      <c r="H181" s="16"/>
      <c r="I181" s="16"/>
      <c r="J181" s="16"/>
      <c r="K181" s="16"/>
      <c r="L181" s="16"/>
      <c r="M181" s="24"/>
      <c r="N181" s="24"/>
      <c r="O181" s="24"/>
      <c r="P181" s="24"/>
      <c r="Q181" s="24"/>
      <c r="R181" s="24"/>
      <c r="S181" s="24"/>
      <c r="T181" s="24"/>
      <c r="U181" s="24"/>
      <c r="V181" s="24"/>
      <c r="W181" s="24"/>
      <c r="X181" s="24"/>
      <c r="Y181" s="24"/>
      <c r="Z181" s="24"/>
      <c r="AA181" s="24"/>
    </row>
    <row r="182" ht="15.75" customHeight="1">
      <c r="A182" s="24"/>
      <c r="B182" s="24"/>
      <c r="C182" s="16"/>
      <c r="D182" s="16"/>
      <c r="E182" s="16"/>
      <c r="F182" s="16"/>
      <c r="G182" s="16"/>
      <c r="H182" s="16"/>
      <c r="I182" s="16"/>
      <c r="J182" s="16"/>
      <c r="K182" s="16"/>
      <c r="L182" s="16"/>
      <c r="M182" s="24"/>
      <c r="N182" s="24"/>
      <c r="O182" s="24"/>
      <c r="P182" s="24"/>
      <c r="Q182" s="24"/>
      <c r="R182" s="24"/>
      <c r="S182" s="24"/>
      <c r="T182" s="24"/>
      <c r="U182" s="24"/>
      <c r="V182" s="24"/>
      <c r="W182" s="24"/>
      <c r="X182" s="24"/>
      <c r="Y182" s="24"/>
      <c r="Z182" s="24"/>
      <c r="AA182" s="24"/>
    </row>
    <row r="183" ht="15.75" customHeight="1">
      <c r="A183" s="24"/>
      <c r="B183" s="24"/>
      <c r="C183" s="16"/>
      <c r="D183" s="16"/>
      <c r="E183" s="16"/>
      <c r="F183" s="16"/>
      <c r="G183" s="16"/>
      <c r="H183" s="16"/>
      <c r="I183" s="16"/>
      <c r="J183" s="16"/>
      <c r="K183" s="16"/>
      <c r="L183" s="16"/>
      <c r="M183" s="24"/>
      <c r="N183" s="24"/>
      <c r="O183" s="24"/>
      <c r="P183" s="24"/>
      <c r="Q183" s="24"/>
      <c r="R183" s="24"/>
      <c r="S183" s="24"/>
      <c r="T183" s="24"/>
      <c r="U183" s="24"/>
      <c r="V183" s="24"/>
      <c r="W183" s="24"/>
      <c r="X183" s="24"/>
      <c r="Y183" s="24"/>
      <c r="Z183" s="24"/>
      <c r="AA183" s="24"/>
    </row>
    <row r="184" ht="15.75" customHeight="1">
      <c r="A184" s="24"/>
      <c r="B184" s="24"/>
      <c r="C184" s="16"/>
      <c r="D184" s="16"/>
      <c r="E184" s="16"/>
      <c r="F184" s="16"/>
      <c r="G184" s="16"/>
      <c r="H184" s="16"/>
      <c r="I184" s="16"/>
      <c r="J184" s="16"/>
      <c r="K184" s="16"/>
      <c r="L184" s="16"/>
      <c r="M184" s="24"/>
      <c r="N184" s="24"/>
      <c r="O184" s="24"/>
      <c r="P184" s="24"/>
      <c r="Q184" s="24"/>
      <c r="R184" s="24"/>
      <c r="S184" s="24"/>
      <c r="T184" s="24"/>
      <c r="U184" s="24"/>
      <c r="V184" s="24"/>
      <c r="W184" s="24"/>
      <c r="X184" s="24"/>
      <c r="Y184" s="24"/>
      <c r="Z184" s="24"/>
      <c r="AA184" s="24"/>
    </row>
    <row r="185" ht="15.75" customHeight="1">
      <c r="A185" s="24"/>
      <c r="B185" s="24"/>
      <c r="C185" s="16"/>
      <c r="D185" s="16"/>
      <c r="E185" s="16"/>
      <c r="F185" s="16"/>
      <c r="G185" s="16"/>
      <c r="H185" s="16"/>
      <c r="I185" s="16"/>
      <c r="J185" s="16"/>
      <c r="K185" s="16"/>
      <c r="L185" s="16"/>
      <c r="M185" s="24"/>
      <c r="N185" s="24"/>
      <c r="O185" s="24"/>
      <c r="P185" s="24"/>
      <c r="Q185" s="24"/>
      <c r="R185" s="24"/>
      <c r="S185" s="24"/>
      <c r="T185" s="24"/>
      <c r="U185" s="24"/>
      <c r="V185" s="24"/>
      <c r="W185" s="24"/>
      <c r="X185" s="24"/>
      <c r="Y185" s="24"/>
      <c r="Z185" s="24"/>
      <c r="AA185" s="24"/>
    </row>
    <row r="186" ht="15.75" customHeight="1">
      <c r="A186" s="24"/>
      <c r="B186" s="24"/>
      <c r="C186" s="16"/>
      <c r="D186" s="16"/>
      <c r="E186" s="16"/>
      <c r="F186" s="16"/>
      <c r="G186" s="16"/>
      <c r="H186" s="16"/>
      <c r="I186" s="16"/>
      <c r="J186" s="16"/>
      <c r="K186" s="16"/>
      <c r="L186" s="16"/>
      <c r="M186" s="24"/>
      <c r="N186" s="24"/>
      <c r="O186" s="24"/>
      <c r="P186" s="24"/>
      <c r="Q186" s="24"/>
      <c r="R186" s="24"/>
      <c r="S186" s="24"/>
      <c r="T186" s="24"/>
      <c r="U186" s="24"/>
      <c r="V186" s="24"/>
      <c r="W186" s="24"/>
      <c r="X186" s="24"/>
      <c r="Y186" s="24"/>
      <c r="Z186" s="24"/>
      <c r="AA186" s="24"/>
    </row>
    <row r="187" ht="15.75" customHeight="1">
      <c r="A187" s="24"/>
      <c r="B187" s="24"/>
      <c r="C187" s="16"/>
      <c r="D187" s="16"/>
      <c r="E187" s="16"/>
      <c r="F187" s="16"/>
      <c r="G187" s="16"/>
      <c r="H187" s="16"/>
      <c r="I187" s="16"/>
      <c r="J187" s="16"/>
      <c r="K187" s="16"/>
      <c r="L187" s="16"/>
      <c r="M187" s="24"/>
      <c r="N187" s="24"/>
      <c r="O187" s="24"/>
      <c r="P187" s="24"/>
      <c r="Q187" s="24"/>
      <c r="R187" s="24"/>
      <c r="S187" s="24"/>
      <c r="T187" s="24"/>
      <c r="U187" s="24"/>
      <c r="V187" s="24"/>
      <c r="W187" s="24"/>
      <c r="X187" s="24"/>
      <c r="Y187" s="24"/>
      <c r="Z187" s="24"/>
      <c r="AA187" s="24"/>
    </row>
    <row r="188" ht="15.75" customHeight="1">
      <c r="A188" s="24"/>
      <c r="B188" s="24"/>
      <c r="C188" s="16"/>
      <c r="D188" s="16"/>
      <c r="E188" s="16"/>
      <c r="F188" s="16"/>
      <c r="G188" s="16"/>
      <c r="H188" s="16"/>
      <c r="I188" s="16"/>
      <c r="J188" s="16"/>
      <c r="K188" s="16"/>
      <c r="L188" s="16"/>
      <c r="M188" s="24"/>
      <c r="N188" s="24"/>
      <c r="O188" s="24"/>
      <c r="P188" s="24"/>
      <c r="Q188" s="24"/>
      <c r="R188" s="24"/>
      <c r="S188" s="24"/>
      <c r="T188" s="24"/>
      <c r="U188" s="24"/>
      <c r="V188" s="24"/>
      <c r="W188" s="24"/>
      <c r="X188" s="24"/>
      <c r="Y188" s="24"/>
      <c r="Z188" s="24"/>
      <c r="AA188" s="24"/>
    </row>
    <row r="189" ht="15.75" customHeight="1">
      <c r="A189" s="24"/>
      <c r="B189" s="24"/>
      <c r="C189" s="16"/>
      <c r="D189" s="16"/>
      <c r="E189" s="16"/>
      <c r="F189" s="16"/>
      <c r="G189" s="16"/>
      <c r="H189" s="16"/>
      <c r="I189" s="16"/>
      <c r="J189" s="16"/>
      <c r="K189" s="16"/>
      <c r="L189" s="16"/>
      <c r="M189" s="24"/>
      <c r="N189" s="24"/>
      <c r="O189" s="24"/>
      <c r="P189" s="24"/>
      <c r="Q189" s="24"/>
      <c r="R189" s="24"/>
      <c r="S189" s="24"/>
      <c r="T189" s="24"/>
      <c r="U189" s="24"/>
      <c r="V189" s="24"/>
      <c r="W189" s="24"/>
      <c r="X189" s="24"/>
      <c r="Y189" s="24"/>
      <c r="Z189" s="24"/>
      <c r="AA189" s="24"/>
    </row>
    <row r="190" ht="15.75" customHeight="1">
      <c r="A190" s="24"/>
      <c r="B190" s="24"/>
      <c r="C190" s="16"/>
      <c r="D190" s="16"/>
      <c r="E190" s="16"/>
      <c r="F190" s="16"/>
      <c r="G190" s="16"/>
      <c r="H190" s="16"/>
      <c r="I190" s="16"/>
      <c r="J190" s="16"/>
      <c r="K190" s="16"/>
      <c r="L190" s="16"/>
      <c r="M190" s="24"/>
      <c r="N190" s="24"/>
      <c r="O190" s="24"/>
      <c r="P190" s="24"/>
      <c r="Q190" s="24"/>
      <c r="R190" s="24"/>
      <c r="S190" s="24"/>
      <c r="T190" s="24"/>
      <c r="U190" s="24"/>
      <c r="V190" s="24"/>
      <c r="W190" s="24"/>
      <c r="X190" s="24"/>
      <c r="Y190" s="24"/>
      <c r="Z190" s="24"/>
      <c r="AA190" s="24"/>
    </row>
    <row r="191" ht="15.75" customHeight="1">
      <c r="A191" s="24"/>
      <c r="B191" s="24"/>
      <c r="C191" s="16"/>
      <c r="D191" s="16"/>
      <c r="E191" s="16"/>
      <c r="F191" s="16"/>
      <c r="G191" s="16"/>
      <c r="H191" s="16"/>
      <c r="I191" s="16"/>
      <c r="J191" s="16"/>
      <c r="K191" s="16"/>
      <c r="L191" s="16"/>
      <c r="M191" s="24"/>
      <c r="N191" s="24"/>
      <c r="O191" s="24"/>
      <c r="P191" s="24"/>
      <c r="Q191" s="24"/>
      <c r="R191" s="24"/>
      <c r="S191" s="24"/>
      <c r="T191" s="24"/>
      <c r="U191" s="24"/>
      <c r="V191" s="24"/>
      <c r="W191" s="24"/>
      <c r="X191" s="24"/>
      <c r="Y191" s="24"/>
      <c r="Z191" s="24"/>
      <c r="AA191" s="24"/>
    </row>
    <row r="192" ht="15.75" customHeight="1">
      <c r="A192" s="24"/>
      <c r="B192" s="24"/>
      <c r="C192" s="16"/>
      <c r="D192" s="16"/>
      <c r="E192" s="16"/>
      <c r="F192" s="16"/>
      <c r="G192" s="16"/>
      <c r="H192" s="16"/>
      <c r="I192" s="16"/>
      <c r="J192" s="16"/>
      <c r="K192" s="16"/>
      <c r="L192" s="16"/>
      <c r="M192" s="24"/>
      <c r="N192" s="24"/>
      <c r="O192" s="24"/>
      <c r="P192" s="24"/>
      <c r="Q192" s="24"/>
      <c r="R192" s="24"/>
      <c r="S192" s="24"/>
      <c r="T192" s="24"/>
      <c r="U192" s="24"/>
      <c r="V192" s="24"/>
      <c r="W192" s="24"/>
      <c r="X192" s="24"/>
      <c r="Y192" s="24"/>
      <c r="Z192" s="24"/>
      <c r="AA192" s="24"/>
    </row>
    <row r="193" ht="15.75" customHeight="1">
      <c r="A193" s="24"/>
      <c r="B193" s="24"/>
      <c r="C193" s="16"/>
      <c r="D193" s="16"/>
      <c r="E193" s="16"/>
      <c r="F193" s="16"/>
      <c r="G193" s="16"/>
      <c r="H193" s="16"/>
      <c r="I193" s="16"/>
      <c r="J193" s="16"/>
      <c r="K193" s="16"/>
      <c r="L193" s="16"/>
      <c r="M193" s="24"/>
      <c r="N193" s="24"/>
      <c r="O193" s="24"/>
      <c r="P193" s="24"/>
      <c r="Q193" s="24"/>
      <c r="R193" s="24"/>
      <c r="S193" s="24"/>
      <c r="T193" s="24"/>
      <c r="U193" s="24"/>
      <c r="V193" s="24"/>
      <c r="W193" s="24"/>
      <c r="X193" s="24"/>
      <c r="Y193" s="24"/>
      <c r="Z193" s="24"/>
      <c r="AA193" s="24"/>
    </row>
    <row r="194" ht="15.75" customHeight="1">
      <c r="A194" s="24"/>
      <c r="B194" s="24"/>
      <c r="C194" s="16"/>
      <c r="D194" s="16"/>
      <c r="E194" s="16"/>
      <c r="F194" s="16"/>
      <c r="G194" s="16"/>
      <c r="H194" s="16"/>
      <c r="I194" s="16"/>
      <c r="J194" s="16"/>
      <c r="K194" s="16"/>
      <c r="L194" s="16"/>
      <c r="M194" s="24"/>
      <c r="N194" s="24"/>
      <c r="O194" s="24"/>
      <c r="P194" s="24"/>
      <c r="Q194" s="24"/>
      <c r="R194" s="24"/>
      <c r="S194" s="24"/>
      <c r="T194" s="24"/>
      <c r="U194" s="24"/>
      <c r="V194" s="24"/>
      <c r="W194" s="24"/>
      <c r="X194" s="24"/>
      <c r="Y194" s="24"/>
      <c r="Z194" s="24"/>
      <c r="AA194" s="24"/>
    </row>
    <row r="195" ht="15.75" customHeight="1">
      <c r="A195" s="24"/>
      <c r="B195" s="24"/>
      <c r="C195" s="16"/>
      <c r="D195" s="16"/>
      <c r="E195" s="16"/>
      <c r="F195" s="16"/>
      <c r="G195" s="16"/>
      <c r="H195" s="16"/>
      <c r="I195" s="16"/>
      <c r="J195" s="16"/>
      <c r="K195" s="16"/>
      <c r="L195" s="16"/>
      <c r="M195" s="24"/>
      <c r="N195" s="24"/>
      <c r="O195" s="24"/>
      <c r="P195" s="24"/>
      <c r="Q195" s="24"/>
      <c r="R195" s="24"/>
      <c r="S195" s="24"/>
      <c r="T195" s="24"/>
      <c r="U195" s="24"/>
      <c r="V195" s="24"/>
      <c r="W195" s="24"/>
      <c r="X195" s="24"/>
      <c r="Y195" s="24"/>
      <c r="Z195" s="24"/>
      <c r="AA195" s="24"/>
    </row>
    <row r="196" ht="15.75" customHeight="1">
      <c r="A196" s="24"/>
      <c r="B196" s="24"/>
      <c r="C196" s="16"/>
      <c r="D196" s="16"/>
      <c r="E196" s="16"/>
      <c r="F196" s="16"/>
      <c r="G196" s="16"/>
      <c r="H196" s="16"/>
      <c r="I196" s="16"/>
      <c r="J196" s="16"/>
      <c r="K196" s="16"/>
      <c r="L196" s="16"/>
      <c r="M196" s="24"/>
      <c r="N196" s="24"/>
      <c r="O196" s="24"/>
      <c r="P196" s="24"/>
      <c r="Q196" s="24"/>
      <c r="R196" s="24"/>
      <c r="S196" s="24"/>
      <c r="T196" s="24"/>
      <c r="U196" s="24"/>
      <c r="V196" s="24"/>
      <c r="W196" s="24"/>
      <c r="X196" s="24"/>
      <c r="Y196" s="24"/>
      <c r="Z196" s="24"/>
      <c r="AA196" s="24"/>
    </row>
    <row r="197" ht="15.75" customHeight="1">
      <c r="A197" s="24"/>
      <c r="B197" s="24"/>
      <c r="C197" s="16"/>
      <c r="D197" s="16"/>
      <c r="E197" s="16"/>
      <c r="F197" s="16"/>
      <c r="G197" s="16"/>
      <c r="H197" s="16"/>
      <c r="I197" s="16"/>
      <c r="J197" s="16"/>
      <c r="K197" s="16"/>
      <c r="L197" s="16"/>
      <c r="M197" s="24"/>
      <c r="N197" s="24"/>
      <c r="O197" s="24"/>
      <c r="P197" s="24"/>
      <c r="Q197" s="24"/>
      <c r="R197" s="24"/>
      <c r="S197" s="24"/>
      <c r="T197" s="24"/>
      <c r="U197" s="24"/>
      <c r="V197" s="24"/>
      <c r="W197" s="24"/>
      <c r="X197" s="24"/>
      <c r="Y197" s="24"/>
      <c r="Z197" s="24"/>
      <c r="AA197" s="24"/>
    </row>
    <row r="198" ht="15.75" customHeight="1">
      <c r="A198" s="24"/>
      <c r="B198" s="24"/>
      <c r="C198" s="16"/>
      <c r="D198" s="16"/>
      <c r="E198" s="16"/>
      <c r="F198" s="16"/>
      <c r="G198" s="16"/>
      <c r="H198" s="16"/>
      <c r="I198" s="16"/>
      <c r="J198" s="16"/>
      <c r="K198" s="16"/>
      <c r="L198" s="16"/>
      <c r="M198" s="24"/>
      <c r="N198" s="24"/>
      <c r="O198" s="24"/>
      <c r="P198" s="24"/>
      <c r="Q198" s="24"/>
      <c r="R198" s="24"/>
      <c r="S198" s="24"/>
      <c r="T198" s="24"/>
      <c r="U198" s="24"/>
      <c r="V198" s="24"/>
      <c r="W198" s="24"/>
      <c r="X198" s="24"/>
      <c r="Y198" s="24"/>
      <c r="Z198" s="24"/>
      <c r="AA198" s="24"/>
    </row>
    <row r="199" ht="15.75" customHeight="1">
      <c r="A199" s="24"/>
      <c r="B199" s="24"/>
      <c r="C199" s="16"/>
      <c r="D199" s="16"/>
      <c r="E199" s="16"/>
      <c r="F199" s="16"/>
      <c r="G199" s="16"/>
      <c r="H199" s="16"/>
      <c r="I199" s="16"/>
      <c r="J199" s="16"/>
      <c r="K199" s="16"/>
      <c r="L199" s="16"/>
      <c r="M199" s="24"/>
      <c r="N199" s="24"/>
      <c r="O199" s="24"/>
      <c r="P199" s="24"/>
      <c r="Q199" s="24"/>
      <c r="R199" s="24"/>
      <c r="S199" s="24"/>
      <c r="T199" s="24"/>
      <c r="U199" s="24"/>
      <c r="V199" s="24"/>
      <c r="W199" s="24"/>
      <c r="X199" s="24"/>
      <c r="Y199" s="24"/>
      <c r="Z199" s="24"/>
      <c r="AA199" s="24"/>
    </row>
    <row r="200" ht="15.75" customHeight="1">
      <c r="A200" s="24"/>
      <c r="B200" s="24"/>
      <c r="C200" s="16"/>
      <c r="D200" s="16"/>
      <c r="E200" s="16"/>
      <c r="F200" s="16"/>
      <c r="G200" s="16"/>
      <c r="H200" s="16"/>
      <c r="I200" s="16"/>
      <c r="J200" s="16"/>
      <c r="K200" s="16"/>
      <c r="L200" s="16"/>
      <c r="M200" s="24"/>
      <c r="N200" s="24"/>
      <c r="O200" s="24"/>
      <c r="P200" s="24"/>
      <c r="Q200" s="24"/>
      <c r="R200" s="24"/>
      <c r="S200" s="24"/>
      <c r="T200" s="24"/>
      <c r="U200" s="24"/>
      <c r="V200" s="24"/>
      <c r="W200" s="24"/>
      <c r="X200" s="24"/>
      <c r="Y200" s="24"/>
      <c r="Z200" s="24"/>
      <c r="AA200" s="24"/>
    </row>
    <row r="201" ht="15.75" customHeight="1">
      <c r="A201" s="24"/>
      <c r="B201" s="24"/>
      <c r="C201" s="16"/>
      <c r="D201" s="16"/>
      <c r="E201" s="16"/>
      <c r="F201" s="16"/>
      <c r="G201" s="16"/>
      <c r="H201" s="16"/>
      <c r="I201" s="16"/>
      <c r="J201" s="16"/>
      <c r="K201" s="16"/>
      <c r="L201" s="16"/>
      <c r="M201" s="24"/>
      <c r="N201" s="24"/>
      <c r="O201" s="24"/>
      <c r="P201" s="24"/>
      <c r="Q201" s="24"/>
      <c r="R201" s="24"/>
      <c r="S201" s="24"/>
      <c r="T201" s="24"/>
      <c r="U201" s="24"/>
      <c r="V201" s="24"/>
      <c r="W201" s="24"/>
      <c r="X201" s="24"/>
      <c r="Y201" s="24"/>
      <c r="Z201" s="24"/>
      <c r="AA201" s="24"/>
    </row>
    <row r="202" ht="15.75" customHeight="1">
      <c r="A202" s="24"/>
      <c r="B202" s="24"/>
      <c r="C202" s="16"/>
      <c r="D202" s="16"/>
      <c r="E202" s="16"/>
      <c r="F202" s="16"/>
      <c r="G202" s="16"/>
      <c r="H202" s="16"/>
      <c r="I202" s="16"/>
      <c r="J202" s="16"/>
      <c r="K202" s="16"/>
      <c r="L202" s="16"/>
      <c r="M202" s="24"/>
      <c r="N202" s="24"/>
      <c r="O202" s="24"/>
      <c r="P202" s="24"/>
      <c r="Q202" s="24"/>
      <c r="R202" s="24"/>
      <c r="S202" s="24"/>
      <c r="T202" s="24"/>
      <c r="U202" s="24"/>
      <c r="V202" s="24"/>
      <c r="W202" s="24"/>
      <c r="X202" s="24"/>
      <c r="Y202" s="24"/>
      <c r="Z202" s="24"/>
      <c r="AA202" s="24"/>
    </row>
    <row r="203" ht="15.75" customHeight="1">
      <c r="A203" s="24"/>
      <c r="B203" s="24"/>
      <c r="C203" s="16"/>
      <c r="D203" s="16"/>
      <c r="E203" s="16"/>
      <c r="F203" s="16"/>
      <c r="G203" s="16"/>
      <c r="H203" s="16"/>
      <c r="I203" s="16"/>
      <c r="J203" s="16"/>
      <c r="K203" s="16"/>
      <c r="L203" s="16"/>
      <c r="M203" s="24"/>
      <c r="N203" s="24"/>
      <c r="O203" s="24"/>
      <c r="P203" s="24"/>
      <c r="Q203" s="24"/>
      <c r="R203" s="24"/>
      <c r="S203" s="24"/>
      <c r="T203" s="24"/>
      <c r="U203" s="24"/>
      <c r="V203" s="24"/>
      <c r="W203" s="24"/>
      <c r="X203" s="24"/>
      <c r="Y203" s="24"/>
      <c r="Z203" s="24"/>
      <c r="AA203" s="24"/>
    </row>
    <row r="204" ht="15.75" customHeight="1">
      <c r="A204" s="24"/>
      <c r="B204" s="24"/>
      <c r="C204" s="16"/>
      <c r="D204" s="16"/>
      <c r="E204" s="16"/>
      <c r="F204" s="16"/>
      <c r="G204" s="16"/>
      <c r="H204" s="16"/>
      <c r="I204" s="16"/>
      <c r="J204" s="16"/>
      <c r="K204" s="16"/>
      <c r="L204" s="16"/>
      <c r="M204" s="24"/>
      <c r="N204" s="24"/>
      <c r="O204" s="24"/>
      <c r="P204" s="24"/>
      <c r="Q204" s="24"/>
      <c r="R204" s="24"/>
      <c r="S204" s="24"/>
      <c r="T204" s="24"/>
      <c r="U204" s="24"/>
      <c r="V204" s="24"/>
      <c r="W204" s="24"/>
      <c r="X204" s="24"/>
      <c r="Y204" s="24"/>
      <c r="Z204" s="24"/>
      <c r="AA204" s="24"/>
    </row>
    <row r="205" ht="15.75" customHeight="1">
      <c r="A205" s="24"/>
      <c r="B205" s="24"/>
      <c r="C205" s="16"/>
      <c r="D205" s="16"/>
      <c r="E205" s="16"/>
      <c r="F205" s="16"/>
      <c r="G205" s="16"/>
      <c r="H205" s="16"/>
      <c r="I205" s="16"/>
      <c r="J205" s="16"/>
      <c r="K205" s="16"/>
      <c r="L205" s="16"/>
      <c r="M205" s="24"/>
      <c r="N205" s="24"/>
      <c r="O205" s="24"/>
      <c r="P205" s="24"/>
      <c r="Q205" s="24"/>
      <c r="R205" s="24"/>
      <c r="S205" s="24"/>
      <c r="T205" s="24"/>
      <c r="U205" s="24"/>
      <c r="V205" s="24"/>
      <c r="W205" s="24"/>
      <c r="X205" s="24"/>
      <c r="Y205" s="24"/>
      <c r="Z205" s="24"/>
      <c r="AA205" s="24"/>
    </row>
    <row r="206" ht="15.75" customHeight="1">
      <c r="A206" s="24"/>
      <c r="B206" s="24"/>
      <c r="C206" s="16"/>
      <c r="D206" s="16"/>
      <c r="E206" s="16"/>
      <c r="F206" s="16"/>
      <c r="G206" s="16"/>
      <c r="H206" s="16"/>
      <c r="I206" s="16"/>
      <c r="J206" s="16"/>
      <c r="K206" s="16"/>
      <c r="L206" s="16"/>
      <c r="M206" s="24"/>
      <c r="N206" s="24"/>
      <c r="O206" s="24"/>
      <c r="P206" s="24"/>
      <c r="Q206" s="24"/>
      <c r="R206" s="24"/>
      <c r="S206" s="24"/>
      <c r="T206" s="24"/>
      <c r="U206" s="24"/>
      <c r="V206" s="24"/>
      <c r="W206" s="24"/>
      <c r="X206" s="24"/>
      <c r="Y206" s="24"/>
      <c r="Z206" s="24"/>
      <c r="AA206" s="24"/>
    </row>
    <row r="207" ht="15.75" customHeight="1">
      <c r="A207" s="24"/>
      <c r="B207" s="24"/>
      <c r="C207" s="16"/>
      <c r="D207" s="16"/>
      <c r="E207" s="16"/>
      <c r="F207" s="16"/>
      <c r="G207" s="16"/>
      <c r="H207" s="16"/>
      <c r="I207" s="16"/>
      <c r="J207" s="16"/>
      <c r="K207" s="16"/>
      <c r="L207" s="16"/>
      <c r="M207" s="24"/>
      <c r="N207" s="24"/>
      <c r="O207" s="24"/>
      <c r="P207" s="24"/>
      <c r="Q207" s="24"/>
      <c r="R207" s="24"/>
      <c r="S207" s="24"/>
      <c r="T207" s="24"/>
      <c r="U207" s="24"/>
      <c r="V207" s="24"/>
      <c r="W207" s="24"/>
      <c r="X207" s="24"/>
      <c r="Y207" s="24"/>
      <c r="Z207" s="24"/>
      <c r="AA207" s="24"/>
    </row>
    <row r="208" ht="15.75" customHeight="1">
      <c r="A208" s="24"/>
      <c r="B208" s="24"/>
      <c r="C208" s="16"/>
      <c r="D208" s="16"/>
      <c r="E208" s="16"/>
      <c r="F208" s="16"/>
      <c r="G208" s="16"/>
      <c r="H208" s="16"/>
      <c r="I208" s="16"/>
      <c r="J208" s="16"/>
      <c r="K208" s="16"/>
      <c r="L208" s="16"/>
      <c r="M208" s="24"/>
      <c r="N208" s="24"/>
      <c r="O208" s="24"/>
      <c r="P208" s="24"/>
      <c r="Q208" s="24"/>
      <c r="R208" s="24"/>
      <c r="S208" s="24"/>
      <c r="T208" s="24"/>
      <c r="U208" s="24"/>
      <c r="V208" s="24"/>
      <c r="W208" s="24"/>
      <c r="X208" s="24"/>
      <c r="Y208" s="24"/>
      <c r="Z208" s="24"/>
      <c r="AA208" s="24"/>
    </row>
    <row r="209" ht="15.75" customHeight="1">
      <c r="A209" s="24"/>
      <c r="B209" s="24"/>
      <c r="C209" s="16"/>
      <c r="D209" s="16"/>
      <c r="E209" s="16"/>
      <c r="F209" s="16"/>
      <c r="G209" s="16"/>
      <c r="H209" s="16"/>
      <c r="I209" s="16"/>
      <c r="J209" s="16"/>
      <c r="K209" s="16"/>
      <c r="L209" s="16"/>
      <c r="M209" s="24"/>
      <c r="N209" s="24"/>
      <c r="O209" s="24"/>
      <c r="P209" s="24"/>
      <c r="Q209" s="24"/>
      <c r="R209" s="24"/>
      <c r="S209" s="24"/>
      <c r="T209" s="24"/>
      <c r="U209" s="24"/>
      <c r="V209" s="24"/>
      <c r="W209" s="24"/>
      <c r="X209" s="24"/>
      <c r="Y209" s="24"/>
      <c r="Z209" s="24"/>
      <c r="AA209" s="24"/>
    </row>
    <row r="210" ht="15.75" customHeight="1">
      <c r="A210" s="24"/>
      <c r="B210" s="24"/>
      <c r="C210" s="16"/>
      <c r="D210" s="16"/>
      <c r="E210" s="16"/>
      <c r="F210" s="16"/>
      <c r="G210" s="16"/>
      <c r="H210" s="16"/>
      <c r="I210" s="16"/>
      <c r="J210" s="16"/>
      <c r="K210" s="16"/>
      <c r="L210" s="16"/>
      <c r="M210" s="24"/>
      <c r="N210" s="24"/>
      <c r="O210" s="24"/>
      <c r="P210" s="24"/>
      <c r="Q210" s="24"/>
      <c r="R210" s="24"/>
      <c r="S210" s="24"/>
      <c r="T210" s="24"/>
      <c r="U210" s="24"/>
      <c r="V210" s="24"/>
      <c r="W210" s="24"/>
      <c r="X210" s="24"/>
      <c r="Y210" s="24"/>
      <c r="Z210" s="24"/>
      <c r="AA210" s="24"/>
    </row>
    <row r="211" ht="15.75" customHeight="1">
      <c r="A211" s="24"/>
      <c r="B211" s="24"/>
      <c r="C211" s="16"/>
      <c r="D211" s="16"/>
      <c r="E211" s="16"/>
      <c r="F211" s="16"/>
      <c r="G211" s="16"/>
      <c r="H211" s="16"/>
      <c r="I211" s="16"/>
      <c r="J211" s="16"/>
      <c r="K211" s="16"/>
      <c r="L211" s="16"/>
      <c r="M211" s="24"/>
      <c r="N211" s="24"/>
      <c r="O211" s="24"/>
      <c r="P211" s="24"/>
      <c r="Q211" s="24"/>
      <c r="R211" s="24"/>
      <c r="S211" s="24"/>
      <c r="T211" s="24"/>
      <c r="U211" s="24"/>
      <c r="V211" s="24"/>
      <c r="W211" s="24"/>
      <c r="X211" s="24"/>
      <c r="Y211" s="24"/>
      <c r="Z211" s="24"/>
      <c r="AA211" s="24"/>
    </row>
    <row r="212" ht="15.75" customHeight="1">
      <c r="A212" s="24"/>
      <c r="B212" s="24"/>
      <c r="C212" s="16"/>
      <c r="D212" s="16"/>
      <c r="E212" s="16"/>
      <c r="F212" s="16"/>
      <c r="G212" s="16"/>
      <c r="H212" s="16"/>
      <c r="I212" s="16"/>
      <c r="J212" s="16"/>
      <c r="K212" s="16"/>
      <c r="L212" s="16"/>
      <c r="M212" s="24"/>
      <c r="N212" s="24"/>
      <c r="O212" s="24"/>
      <c r="P212" s="24"/>
      <c r="Q212" s="24"/>
      <c r="R212" s="24"/>
      <c r="S212" s="24"/>
      <c r="T212" s="24"/>
      <c r="U212" s="24"/>
      <c r="V212" s="24"/>
      <c r="W212" s="24"/>
      <c r="X212" s="24"/>
      <c r="Y212" s="24"/>
      <c r="Z212" s="24"/>
      <c r="AA212" s="24"/>
    </row>
    <row r="213" ht="15.75" customHeight="1">
      <c r="A213" s="24"/>
      <c r="B213" s="24"/>
      <c r="C213" s="16"/>
      <c r="D213" s="16"/>
      <c r="E213" s="16"/>
      <c r="F213" s="16"/>
      <c r="G213" s="16"/>
      <c r="H213" s="16"/>
      <c r="I213" s="16"/>
      <c r="J213" s="16"/>
      <c r="K213" s="16"/>
      <c r="L213" s="16"/>
      <c r="M213" s="24"/>
      <c r="N213" s="24"/>
      <c r="O213" s="24"/>
      <c r="P213" s="24"/>
      <c r="Q213" s="24"/>
      <c r="R213" s="24"/>
      <c r="S213" s="24"/>
      <c r="T213" s="24"/>
      <c r="U213" s="24"/>
      <c r="V213" s="24"/>
      <c r="W213" s="24"/>
      <c r="X213" s="24"/>
      <c r="Y213" s="24"/>
      <c r="Z213" s="24"/>
      <c r="AA213" s="24"/>
    </row>
    <row r="214" ht="15.75" customHeight="1">
      <c r="A214" s="24"/>
      <c r="B214" s="24"/>
      <c r="C214" s="16"/>
      <c r="D214" s="16"/>
      <c r="E214" s="16"/>
      <c r="F214" s="16"/>
      <c r="G214" s="16"/>
      <c r="H214" s="16"/>
      <c r="I214" s="16"/>
      <c r="J214" s="16"/>
      <c r="K214" s="16"/>
      <c r="L214" s="16"/>
      <c r="M214" s="24"/>
      <c r="N214" s="24"/>
      <c r="O214" s="24"/>
      <c r="P214" s="24"/>
      <c r="Q214" s="24"/>
      <c r="R214" s="24"/>
      <c r="S214" s="24"/>
      <c r="T214" s="24"/>
      <c r="U214" s="24"/>
      <c r="V214" s="24"/>
      <c r="W214" s="24"/>
      <c r="X214" s="24"/>
      <c r="Y214" s="24"/>
      <c r="Z214" s="24"/>
      <c r="AA214" s="24"/>
    </row>
    <row r="215" ht="15.75" customHeight="1">
      <c r="A215" s="24"/>
      <c r="B215" s="24"/>
      <c r="C215" s="16"/>
      <c r="D215" s="16"/>
      <c r="E215" s="16"/>
      <c r="F215" s="16"/>
      <c r="G215" s="16"/>
      <c r="H215" s="16"/>
      <c r="I215" s="16"/>
      <c r="J215" s="16"/>
      <c r="K215" s="16"/>
      <c r="L215" s="16"/>
      <c r="M215" s="24"/>
      <c r="N215" s="24"/>
      <c r="O215" s="24"/>
      <c r="P215" s="24"/>
      <c r="Q215" s="24"/>
      <c r="R215" s="24"/>
      <c r="S215" s="24"/>
      <c r="T215" s="24"/>
      <c r="U215" s="24"/>
      <c r="V215" s="24"/>
      <c r="W215" s="24"/>
      <c r="X215" s="24"/>
      <c r="Y215" s="24"/>
      <c r="Z215" s="24"/>
      <c r="AA215" s="24"/>
    </row>
    <row r="216" ht="15.75" customHeight="1">
      <c r="A216" s="24"/>
      <c r="B216" s="24"/>
      <c r="C216" s="16"/>
      <c r="D216" s="16"/>
      <c r="E216" s="16"/>
      <c r="F216" s="16"/>
      <c r="G216" s="16"/>
      <c r="H216" s="16"/>
      <c r="I216" s="16"/>
      <c r="J216" s="16"/>
      <c r="K216" s="16"/>
      <c r="L216" s="16"/>
      <c r="M216" s="24"/>
      <c r="N216" s="24"/>
      <c r="O216" s="24"/>
      <c r="P216" s="24"/>
      <c r="Q216" s="24"/>
      <c r="R216" s="24"/>
      <c r="S216" s="24"/>
      <c r="T216" s="24"/>
      <c r="U216" s="24"/>
      <c r="V216" s="24"/>
      <c r="W216" s="24"/>
      <c r="X216" s="24"/>
      <c r="Y216" s="24"/>
      <c r="Z216" s="24"/>
      <c r="AA216" s="24"/>
    </row>
    <row r="217" ht="15.75" customHeight="1">
      <c r="A217" s="24"/>
      <c r="B217" s="24"/>
      <c r="C217" s="16"/>
      <c r="D217" s="16"/>
      <c r="E217" s="16"/>
      <c r="F217" s="16"/>
      <c r="G217" s="16"/>
      <c r="H217" s="16"/>
      <c r="I217" s="16"/>
      <c r="J217" s="16"/>
      <c r="K217" s="16"/>
      <c r="L217" s="16"/>
      <c r="M217" s="24"/>
      <c r="N217" s="24"/>
      <c r="O217" s="24"/>
      <c r="P217" s="24"/>
      <c r="Q217" s="24"/>
      <c r="R217" s="24"/>
      <c r="S217" s="24"/>
      <c r="T217" s="24"/>
      <c r="U217" s="24"/>
      <c r="V217" s="24"/>
      <c r="W217" s="24"/>
      <c r="X217" s="24"/>
      <c r="Y217" s="24"/>
      <c r="Z217" s="24"/>
      <c r="AA217" s="24"/>
    </row>
    <row r="218" ht="15.75" customHeight="1">
      <c r="A218" s="24"/>
      <c r="B218" s="24"/>
      <c r="C218" s="16"/>
      <c r="D218" s="16"/>
      <c r="E218" s="16"/>
      <c r="F218" s="16"/>
      <c r="G218" s="16"/>
      <c r="H218" s="16"/>
      <c r="I218" s="16"/>
      <c r="J218" s="16"/>
      <c r="K218" s="16"/>
      <c r="L218" s="16"/>
      <c r="M218" s="24"/>
      <c r="N218" s="24"/>
      <c r="O218" s="24"/>
      <c r="P218" s="24"/>
      <c r="Q218" s="24"/>
      <c r="R218" s="24"/>
      <c r="S218" s="24"/>
      <c r="T218" s="24"/>
      <c r="U218" s="24"/>
      <c r="V218" s="24"/>
      <c r="W218" s="24"/>
      <c r="X218" s="24"/>
      <c r="Y218" s="24"/>
      <c r="Z218" s="24"/>
      <c r="AA218" s="24"/>
    </row>
    <row r="219" ht="15.75" customHeight="1">
      <c r="A219" s="24"/>
      <c r="B219" s="24"/>
      <c r="C219" s="16"/>
      <c r="D219" s="16"/>
      <c r="E219" s="16"/>
      <c r="F219" s="16"/>
      <c r="G219" s="16"/>
      <c r="H219" s="16"/>
      <c r="I219" s="16"/>
      <c r="J219" s="16"/>
      <c r="K219" s="16"/>
      <c r="L219" s="16"/>
      <c r="M219" s="24"/>
      <c r="N219" s="24"/>
      <c r="O219" s="24"/>
      <c r="P219" s="24"/>
      <c r="Q219" s="24"/>
      <c r="R219" s="24"/>
      <c r="S219" s="24"/>
      <c r="T219" s="24"/>
      <c r="U219" s="24"/>
      <c r="V219" s="24"/>
      <c r="W219" s="24"/>
      <c r="X219" s="24"/>
      <c r="Y219" s="24"/>
      <c r="Z219" s="24"/>
      <c r="AA219" s="24"/>
    </row>
    <row r="220" ht="15.75" customHeight="1">
      <c r="A220" s="24"/>
      <c r="B220" s="24"/>
      <c r="C220" s="16"/>
      <c r="D220" s="16"/>
      <c r="E220" s="16"/>
      <c r="F220" s="16"/>
      <c r="G220" s="16"/>
      <c r="H220" s="16"/>
      <c r="I220" s="16"/>
      <c r="J220" s="16"/>
      <c r="K220" s="16"/>
      <c r="L220" s="16"/>
      <c r="M220" s="24"/>
      <c r="N220" s="24"/>
      <c r="O220" s="24"/>
      <c r="P220" s="24"/>
      <c r="Q220" s="24"/>
      <c r="R220" s="24"/>
      <c r="S220" s="24"/>
      <c r="T220" s="24"/>
      <c r="U220" s="24"/>
      <c r="V220" s="24"/>
      <c r="W220" s="24"/>
      <c r="X220" s="24"/>
      <c r="Y220" s="24"/>
      <c r="Z220" s="24"/>
      <c r="AA220" s="24"/>
    </row>
    <row r="221" ht="15.75" customHeight="1">
      <c r="A221" s="24"/>
      <c r="B221" s="24"/>
      <c r="C221" s="16"/>
      <c r="D221" s="16"/>
      <c r="E221" s="16"/>
      <c r="F221" s="16"/>
      <c r="G221" s="16"/>
      <c r="H221" s="16"/>
      <c r="I221" s="16"/>
      <c r="J221" s="16"/>
      <c r="K221" s="16"/>
      <c r="L221" s="16"/>
      <c r="M221" s="24"/>
      <c r="N221" s="24"/>
      <c r="O221" s="24"/>
      <c r="P221" s="24"/>
      <c r="Q221" s="24"/>
      <c r="R221" s="24"/>
      <c r="S221" s="24"/>
      <c r="T221" s="24"/>
      <c r="U221" s="24"/>
      <c r="V221" s="24"/>
      <c r="W221" s="24"/>
      <c r="X221" s="24"/>
      <c r="Y221" s="24"/>
      <c r="Z221" s="24"/>
      <c r="AA221" s="24"/>
    </row>
    <row r="222" ht="15.75" customHeight="1">
      <c r="A222" s="24"/>
      <c r="B222" s="24"/>
      <c r="C222" s="16"/>
      <c r="D222" s="16"/>
      <c r="E222" s="16"/>
      <c r="F222" s="16"/>
      <c r="G222" s="16"/>
      <c r="H222" s="16"/>
      <c r="I222" s="16"/>
      <c r="J222" s="16"/>
      <c r="K222" s="16"/>
      <c r="L222" s="16"/>
      <c r="M222" s="24"/>
      <c r="N222" s="24"/>
      <c r="O222" s="24"/>
      <c r="P222" s="24"/>
      <c r="Q222" s="24"/>
      <c r="R222" s="24"/>
      <c r="S222" s="24"/>
      <c r="T222" s="24"/>
      <c r="U222" s="24"/>
      <c r="V222" s="24"/>
      <c r="W222" s="24"/>
      <c r="X222" s="24"/>
      <c r="Y222" s="24"/>
      <c r="Z222" s="24"/>
      <c r="AA222" s="24"/>
    </row>
    <row r="223" ht="15.75" customHeight="1">
      <c r="A223" s="24"/>
      <c r="B223" s="24"/>
      <c r="C223" s="16"/>
      <c r="D223" s="16"/>
      <c r="E223" s="16"/>
      <c r="F223" s="16"/>
      <c r="G223" s="16"/>
      <c r="H223" s="16"/>
      <c r="I223" s="16"/>
      <c r="J223" s="16"/>
      <c r="K223" s="16"/>
      <c r="L223" s="16"/>
      <c r="M223" s="24"/>
      <c r="N223" s="24"/>
      <c r="O223" s="24"/>
      <c r="P223" s="24"/>
      <c r="Q223" s="24"/>
      <c r="R223" s="24"/>
      <c r="S223" s="24"/>
      <c r="T223" s="24"/>
      <c r="U223" s="24"/>
      <c r="V223" s="24"/>
      <c r="W223" s="24"/>
      <c r="X223" s="24"/>
      <c r="Y223" s="24"/>
      <c r="Z223" s="24"/>
      <c r="AA223" s="24"/>
    </row>
    <row r="224" ht="15.75" customHeight="1">
      <c r="A224" s="24"/>
      <c r="B224" s="24"/>
      <c r="C224" s="16"/>
      <c r="D224" s="16"/>
      <c r="E224" s="16"/>
      <c r="F224" s="16"/>
      <c r="G224" s="16"/>
      <c r="H224" s="16"/>
      <c r="I224" s="16"/>
      <c r="J224" s="16"/>
      <c r="K224" s="16"/>
      <c r="L224" s="16"/>
      <c r="M224" s="24"/>
      <c r="N224" s="24"/>
      <c r="O224" s="24"/>
      <c r="P224" s="24"/>
      <c r="Q224" s="24"/>
      <c r="R224" s="24"/>
      <c r="S224" s="24"/>
      <c r="T224" s="24"/>
      <c r="U224" s="24"/>
      <c r="V224" s="24"/>
      <c r="W224" s="24"/>
      <c r="X224" s="24"/>
      <c r="Y224" s="24"/>
      <c r="Z224" s="24"/>
      <c r="AA224" s="24"/>
    </row>
    <row r="225" ht="15.75" customHeight="1">
      <c r="A225" s="24"/>
      <c r="B225" s="24"/>
      <c r="C225" s="16"/>
      <c r="D225" s="16"/>
      <c r="E225" s="16"/>
      <c r="F225" s="16"/>
      <c r="G225" s="16"/>
      <c r="H225" s="16"/>
      <c r="I225" s="16"/>
      <c r="J225" s="16"/>
      <c r="K225" s="16"/>
      <c r="L225" s="16"/>
      <c r="M225" s="24"/>
      <c r="N225" s="24"/>
      <c r="O225" s="24"/>
      <c r="P225" s="24"/>
      <c r="Q225" s="24"/>
      <c r="R225" s="24"/>
      <c r="S225" s="24"/>
      <c r="T225" s="24"/>
      <c r="U225" s="24"/>
      <c r="V225" s="24"/>
      <c r="W225" s="24"/>
      <c r="X225" s="24"/>
      <c r="Y225" s="24"/>
      <c r="Z225" s="24"/>
      <c r="AA225" s="24"/>
    </row>
    <row r="226" ht="15.75" customHeight="1">
      <c r="A226" s="24"/>
      <c r="B226" s="24"/>
      <c r="C226" s="16"/>
      <c r="D226" s="16"/>
      <c r="E226" s="16"/>
      <c r="F226" s="16"/>
      <c r="G226" s="16"/>
      <c r="H226" s="16"/>
      <c r="I226" s="16"/>
      <c r="J226" s="16"/>
      <c r="K226" s="16"/>
      <c r="L226" s="16"/>
      <c r="M226" s="24"/>
      <c r="N226" s="24"/>
      <c r="O226" s="24"/>
      <c r="P226" s="24"/>
      <c r="Q226" s="24"/>
      <c r="R226" s="24"/>
      <c r="S226" s="24"/>
      <c r="T226" s="24"/>
      <c r="U226" s="24"/>
      <c r="V226" s="24"/>
      <c r="W226" s="24"/>
      <c r="X226" s="24"/>
      <c r="Y226" s="24"/>
      <c r="Z226" s="24"/>
      <c r="AA226" s="24"/>
    </row>
    <row r="227" ht="15.75" customHeight="1">
      <c r="A227" s="24"/>
      <c r="B227" s="24"/>
      <c r="C227" s="16"/>
      <c r="D227" s="16"/>
      <c r="E227" s="16"/>
      <c r="F227" s="16"/>
      <c r="G227" s="16"/>
      <c r="H227" s="16"/>
      <c r="I227" s="16"/>
      <c r="J227" s="16"/>
      <c r="K227" s="16"/>
      <c r="L227" s="16"/>
      <c r="M227" s="24"/>
      <c r="N227" s="24"/>
      <c r="O227" s="24"/>
      <c r="P227" s="24"/>
      <c r="Q227" s="24"/>
      <c r="R227" s="24"/>
      <c r="S227" s="24"/>
      <c r="T227" s="24"/>
      <c r="U227" s="24"/>
      <c r="V227" s="24"/>
      <c r="W227" s="24"/>
      <c r="X227" s="24"/>
      <c r="Y227" s="24"/>
      <c r="Z227" s="24"/>
      <c r="AA227" s="24"/>
    </row>
    <row r="228" ht="15.75" customHeight="1">
      <c r="A228" s="24"/>
      <c r="B228" s="24"/>
      <c r="C228" s="16"/>
      <c r="D228" s="16"/>
      <c r="E228" s="16"/>
      <c r="F228" s="16"/>
      <c r="G228" s="16"/>
      <c r="H228" s="16"/>
      <c r="I228" s="16"/>
      <c r="J228" s="16"/>
      <c r="K228" s="16"/>
      <c r="L228" s="16"/>
      <c r="M228" s="24"/>
      <c r="N228" s="24"/>
      <c r="O228" s="24"/>
      <c r="P228" s="24"/>
      <c r="Q228" s="24"/>
      <c r="R228" s="24"/>
      <c r="S228" s="24"/>
      <c r="T228" s="24"/>
      <c r="U228" s="24"/>
      <c r="V228" s="24"/>
      <c r="W228" s="24"/>
      <c r="X228" s="24"/>
      <c r="Y228" s="24"/>
      <c r="Z228" s="24"/>
      <c r="AA228" s="24"/>
    </row>
    <row r="229" ht="15.75" customHeight="1">
      <c r="A229" s="24"/>
      <c r="B229" s="24"/>
      <c r="C229" s="16"/>
      <c r="D229" s="16"/>
      <c r="E229" s="16"/>
      <c r="F229" s="16"/>
      <c r="G229" s="16"/>
      <c r="H229" s="16"/>
      <c r="I229" s="16"/>
      <c r="J229" s="16"/>
      <c r="K229" s="16"/>
      <c r="L229" s="16"/>
      <c r="M229" s="24"/>
      <c r="N229" s="24"/>
      <c r="O229" s="24"/>
      <c r="P229" s="24"/>
      <c r="Q229" s="24"/>
      <c r="R229" s="24"/>
      <c r="S229" s="24"/>
      <c r="T229" s="24"/>
      <c r="U229" s="24"/>
      <c r="V229" s="24"/>
      <c r="W229" s="24"/>
      <c r="X229" s="24"/>
      <c r="Y229" s="24"/>
      <c r="Z229" s="24"/>
      <c r="AA229" s="24"/>
    </row>
    <row r="230" ht="15.75" customHeight="1">
      <c r="A230" s="24"/>
      <c r="B230" s="24"/>
      <c r="C230" s="16"/>
      <c r="D230" s="16"/>
      <c r="E230" s="16"/>
      <c r="F230" s="16"/>
      <c r="G230" s="16"/>
      <c r="H230" s="16"/>
      <c r="I230" s="16"/>
      <c r="J230" s="16"/>
      <c r="K230" s="16"/>
      <c r="L230" s="16"/>
      <c r="M230" s="24"/>
      <c r="N230" s="24"/>
      <c r="O230" s="24"/>
      <c r="P230" s="24"/>
      <c r="Q230" s="24"/>
      <c r="R230" s="24"/>
      <c r="S230" s="24"/>
      <c r="T230" s="24"/>
      <c r="U230" s="24"/>
      <c r="V230" s="24"/>
      <c r="W230" s="24"/>
      <c r="X230" s="24"/>
      <c r="Y230" s="24"/>
      <c r="Z230" s="24"/>
      <c r="AA230" s="24"/>
    </row>
    <row r="231" ht="15.75" customHeight="1">
      <c r="A231" s="24"/>
      <c r="B231" s="24"/>
      <c r="C231" s="16"/>
      <c r="D231" s="16"/>
      <c r="E231" s="16"/>
      <c r="F231" s="16"/>
      <c r="G231" s="16"/>
      <c r="H231" s="16"/>
      <c r="I231" s="16"/>
      <c r="J231" s="16"/>
      <c r="K231" s="16"/>
      <c r="L231" s="16"/>
      <c r="M231" s="24"/>
      <c r="N231" s="24"/>
      <c r="O231" s="24"/>
      <c r="P231" s="24"/>
      <c r="Q231" s="24"/>
      <c r="R231" s="24"/>
      <c r="S231" s="24"/>
      <c r="T231" s="24"/>
      <c r="U231" s="24"/>
      <c r="V231" s="24"/>
      <c r="W231" s="24"/>
      <c r="X231" s="24"/>
      <c r="Y231" s="24"/>
      <c r="Z231" s="24"/>
      <c r="AA231" s="24"/>
    </row>
    <row r="232" ht="15.75" customHeight="1">
      <c r="A232" s="24"/>
      <c r="B232" s="24"/>
      <c r="C232" s="16"/>
      <c r="D232" s="16"/>
      <c r="E232" s="16"/>
      <c r="F232" s="16"/>
      <c r="G232" s="16"/>
      <c r="H232" s="16"/>
      <c r="I232" s="16"/>
      <c r="J232" s="16"/>
      <c r="K232" s="16"/>
      <c r="L232" s="16"/>
      <c r="M232" s="24"/>
      <c r="N232" s="24"/>
      <c r="O232" s="24"/>
      <c r="P232" s="24"/>
      <c r="Q232" s="24"/>
      <c r="R232" s="24"/>
      <c r="S232" s="24"/>
      <c r="T232" s="24"/>
      <c r="U232" s="24"/>
      <c r="V232" s="24"/>
      <c r="W232" s="24"/>
      <c r="X232" s="24"/>
      <c r="Y232" s="24"/>
      <c r="Z232" s="24"/>
      <c r="AA232" s="24"/>
    </row>
    <row r="233" ht="15.75" customHeight="1">
      <c r="A233" s="24"/>
      <c r="B233" s="24"/>
      <c r="C233" s="16"/>
      <c r="D233" s="16"/>
      <c r="E233" s="16"/>
      <c r="F233" s="16"/>
      <c r="G233" s="16"/>
      <c r="H233" s="16"/>
      <c r="I233" s="16"/>
      <c r="J233" s="16"/>
      <c r="K233" s="16"/>
      <c r="L233" s="16"/>
      <c r="M233" s="24"/>
      <c r="N233" s="24"/>
      <c r="O233" s="24"/>
      <c r="P233" s="24"/>
      <c r="Q233" s="24"/>
      <c r="R233" s="24"/>
      <c r="S233" s="24"/>
      <c r="T233" s="24"/>
      <c r="U233" s="24"/>
      <c r="V233" s="24"/>
      <c r="W233" s="24"/>
      <c r="X233" s="24"/>
      <c r="Y233" s="24"/>
      <c r="Z233" s="24"/>
      <c r="AA233" s="24"/>
    </row>
    <row r="234" ht="15.75" customHeight="1">
      <c r="A234" s="24"/>
      <c r="B234" s="24"/>
      <c r="C234" s="16"/>
      <c r="D234" s="16"/>
      <c r="E234" s="16"/>
      <c r="F234" s="16"/>
      <c r="G234" s="16"/>
      <c r="H234" s="16"/>
      <c r="I234" s="16"/>
      <c r="J234" s="16"/>
      <c r="K234" s="16"/>
      <c r="L234" s="16"/>
      <c r="M234" s="24"/>
      <c r="N234" s="24"/>
      <c r="O234" s="24"/>
      <c r="P234" s="24"/>
      <c r="Q234" s="24"/>
      <c r="R234" s="24"/>
      <c r="S234" s="24"/>
      <c r="T234" s="24"/>
      <c r="U234" s="24"/>
      <c r="V234" s="24"/>
      <c r="W234" s="24"/>
      <c r="X234" s="24"/>
      <c r="Y234" s="24"/>
      <c r="Z234" s="24"/>
      <c r="AA234" s="24"/>
    </row>
    <row r="235" ht="15.75" customHeight="1">
      <c r="A235" s="24"/>
      <c r="B235" s="24"/>
      <c r="C235" s="16"/>
      <c r="D235" s="16"/>
      <c r="E235" s="16"/>
      <c r="F235" s="16"/>
      <c r="G235" s="16"/>
      <c r="H235" s="16"/>
      <c r="I235" s="16"/>
      <c r="J235" s="16"/>
      <c r="K235" s="16"/>
      <c r="L235" s="16"/>
      <c r="M235" s="24"/>
      <c r="N235" s="24"/>
      <c r="O235" s="24"/>
      <c r="P235" s="24"/>
      <c r="Q235" s="24"/>
      <c r="R235" s="24"/>
      <c r="S235" s="24"/>
      <c r="T235" s="24"/>
      <c r="U235" s="24"/>
      <c r="V235" s="24"/>
      <c r="W235" s="24"/>
      <c r="X235" s="24"/>
      <c r="Y235" s="24"/>
      <c r="Z235" s="24"/>
      <c r="AA235" s="24"/>
    </row>
    <row r="236" ht="15.75" customHeight="1">
      <c r="A236" s="24"/>
      <c r="B236" s="24"/>
      <c r="C236" s="16"/>
      <c r="D236" s="16"/>
      <c r="E236" s="16"/>
      <c r="F236" s="16"/>
      <c r="G236" s="16"/>
      <c r="H236" s="16"/>
      <c r="I236" s="16"/>
      <c r="J236" s="16"/>
      <c r="K236" s="16"/>
      <c r="L236" s="16"/>
      <c r="M236" s="24"/>
      <c r="N236" s="24"/>
      <c r="O236" s="24"/>
      <c r="P236" s="24"/>
      <c r="Q236" s="24"/>
      <c r="R236" s="24"/>
      <c r="S236" s="24"/>
      <c r="T236" s="24"/>
      <c r="U236" s="24"/>
      <c r="V236" s="24"/>
      <c r="W236" s="24"/>
      <c r="X236" s="24"/>
      <c r="Y236" s="24"/>
      <c r="Z236" s="24"/>
      <c r="AA236" s="24"/>
    </row>
    <row r="237" ht="15.75" customHeight="1">
      <c r="A237" s="24"/>
      <c r="B237" s="24"/>
      <c r="C237" s="16"/>
      <c r="D237" s="16"/>
      <c r="E237" s="16"/>
      <c r="F237" s="16"/>
      <c r="G237" s="16"/>
      <c r="H237" s="16"/>
      <c r="I237" s="16"/>
      <c r="J237" s="16"/>
      <c r="K237" s="16"/>
      <c r="L237" s="16"/>
      <c r="M237" s="24"/>
      <c r="N237" s="24"/>
      <c r="O237" s="24"/>
      <c r="P237" s="24"/>
      <c r="Q237" s="24"/>
      <c r="R237" s="24"/>
      <c r="S237" s="24"/>
      <c r="T237" s="24"/>
      <c r="U237" s="24"/>
      <c r="V237" s="24"/>
      <c r="W237" s="24"/>
      <c r="X237" s="24"/>
      <c r="Y237" s="24"/>
      <c r="Z237" s="24"/>
      <c r="AA237" s="24"/>
    </row>
    <row r="238" ht="15.75" customHeight="1">
      <c r="A238" s="24"/>
      <c r="B238" s="24"/>
      <c r="C238" s="16"/>
      <c r="D238" s="16"/>
      <c r="E238" s="16"/>
      <c r="F238" s="16"/>
      <c r="G238" s="16"/>
      <c r="H238" s="16"/>
      <c r="I238" s="16"/>
      <c r="J238" s="16"/>
      <c r="K238" s="16"/>
      <c r="L238" s="16"/>
      <c r="M238" s="24"/>
      <c r="N238" s="24"/>
      <c r="O238" s="24"/>
      <c r="P238" s="24"/>
      <c r="Q238" s="24"/>
      <c r="R238" s="24"/>
      <c r="S238" s="24"/>
      <c r="T238" s="24"/>
      <c r="U238" s="24"/>
      <c r="V238" s="24"/>
      <c r="W238" s="24"/>
      <c r="X238" s="24"/>
      <c r="Y238" s="24"/>
      <c r="Z238" s="24"/>
      <c r="AA238" s="24"/>
    </row>
    <row r="239" ht="15.75" customHeight="1">
      <c r="A239" s="24"/>
      <c r="B239" s="24"/>
      <c r="C239" s="16"/>
      <c r="D239" s="16"/>
      <c r="E239" s="16"/>
      <c r="F239" s="16"/>
      <c r="G239" s="16"/>
      <c r="H239" s="16"/>
      <c r="I239" s="16"/>
      <c r="J239" s="16"/>
      <c r="K239" s="16"/>
      <c r="L239" s="16"/>
      <c r="M239" s="24"/>
      <c r="N239" s="24"/>
      <c r="O239" s="24"/>
      <c r="P239" s="24"/>
      <c r="Q239" s="24"/>
      <c r="R239" s="24"/>
      <c r="S239" s="24"/>
      <c r="T239" s="24"/>
      <c r="U239" s="24"/>
      <c r="V239" s="24"/>
      <c r="W239" s="24"/>
      <c r="X239" s="24"/>
      <c r="Y239" s="24"/>
      <c r="Z239" s="24"/>
      <c r="AA239" s="24"/>
    </row>
    <row r="240" ht="15.75" customHeight="1">
      <c r="A240" s="24"/>
      <c r="B240" s="24"/>
      <c r="C240" s="16"/>
      <c r="D240" s="16"/>
      <c r="E240" s="16"/>
      <c r="F240" s="16"/>
      <c r="G240" s="16"/>
      <c r="H240" s="16"/>
      <c r="I240" s="16"/>
      <c r="J240" s="16"/>
      <c r="K240" s="16"/>
      <c r="L240" s="16"/>
      <c r="M240" s="24"/>
      <c r="N240" s="24"/>
      <c r="O240" s="24"/>
      <c r="P240" s="24"/>
      <c r="Q240" s="24"/>
      <c r="R240" s="24"/>
      <c r="S240" s="24"/>
      <c r="T240" s="24"/>
      <c r="U240" s="24"/>
      <c r="V240" s="24"/>
      <c r="W240" s="24"/>
      <c r="X240" s="24"/>
      <c r="Y240" s="24"/>
      <c r="Z240" s="24"/>
      <c r="AA240" s="24"/>
    </row>
    <row r="241" ht="15.75" customHeight="1">
      <c r="A241" s="24"/>
      <c r="B241" s="24"/>
      <c r="C241" s="16"/>
      <c r="D241" s="16"/>
      <c r="E241" s="16"/>
      <c r="F241" s="16"/>
      <c r="G241" s="16"/>
      <c r="H241" s="16"/>
      <c r="I241" s="16"/>
      <c r="J241" s="16"/>
      <c r="K241" s="16"/>
      <c r="L241" s="16"/>
      <c r="M241" s="24"/>
      <c r="N241" s="24"/>
      <c r="O241" s="24"/>
      <c r="P241" s="24"/>
      <c r="Q241" s="24"/>
      <c r="R241" s="24"/>
      <c r="S241" s="24"/>
      <c r="T241" s="24"/>
      <c r="U241" s="24"/>
      <c r="V241" s="24"/>
      <c r="W241" s="24"/>
      <c r="X241" s="24"/>
      <c r="Y241" s="24"/>
      <c r="Z241" s="24"/>
      <c r="AA241" s="24"/>
    </row>
    <row r="242" ht="15.75" customHeight="1">
      <c r="A242" s="24"/>
      <c r="B242" s="24"/>
      <c r="C242" s="16"/>
      <c r="D242" s="16"/>
      <c r="E242" s="16"/>
      <c r="F242" s="16"/>
      <c r="G242" s="16"/>
      <c r="H242" s="16"/>
      <c r="I242" s="16"/>
      <c r="J242" s="16"/>
      <c r="K242" s="16"/>
      <c r="L242" s="16"/>
      <c r="M242" s="24"/>
      <c r="N242" s="24"/>
      <c r="O242" s="24"/>
      <c r="P242" s="24"/>
      <c r="Q242" s="24"/>
      <c r="R242" s="24"/>
      <c r="S242" s="24"/>
      <c r="T242" s="24"/>
      <c r="U242" s="24"/>
      <c r="V242" s="24"/>
      <c r="W242" s="24"/>
      <c r="X242" s="24"/>
      <c r="Y242" s="24"/>
      <c r="Z242" s="24"/>
      <c r="AA242" s="24"/>
    </row>
    <row r="243" ht="15.75" customHeight="1">
      <c r="A243" s="24"/>
      <c r="B243" s="24"/>
      <c r="C243" s="16"/>
      <c r="D243" s="16"/>
      <c r="E243" s="16"/>
      <c r="F243" s="16"/>
      <c r="G243" s="16"/>
      <c r="H243" s="16"/>
      <c r="I243" s="16"/>
      <c r="J243" s="16"/>
      <c r="K243" s="16"/>
      <c r="L243" s="16"/>
      <c r="M243" s="24"/>
      <c r="N243" s="24"/>
      <c r="O243" s="24"/>
      <c r="P243" s="24"/>
      <c r="Q243" s="24"/>
      <c r="R243" s="24"/>
      <c r="S243" s="24"/>
      <c r="T243" s="24"/>
      <c r="U243" s="24"/>
      <c r="V243" s="24"/>
      <c r="W243" s="24"/>
      <c r="X243" s="24"/>
      <c r="Y243" s="24"/>
      <c r="Z243" s="24"/>
      <c r="AA243" s="24"/>
    </row>
    <row r="244" ht="15.75" customHeight="1">
      <c r="A244" s="24"/>
      <c r="B244" s="24"/>
      <c r="C244" s="16"/>
      <c r="D244" s="16"/>
      <c r="E244" s="16"/>
      <c r="F244" s="16"/>
      <c r="G244" s="16"/>
      <c r="H244" s="16"/>
      <c r="I244" s="16"/>
      <c r="J244" s="16"/>
      <c r="K244" s="16"/>
      <c r="L244" s="16"/>
      <c r="M244" s="24"/>
      <c r="N244" s="24"/>
      <c r="O244" s="24"/>
      <c r="P244" s="24"/>
      <c r="Q244" s="24"/>
      <c r="R244" s="24"/>
      <c r="S244" s="24"/>
      <c r="T244" s="24"/>
      <c r="U244" s="24"/>
      <c r="V244" s="24"/>
      <c r="W244" s="24"/>
      <c r="X244" s="24"/>
      <c r="Y244" s="24"/>
      <c r="Z244" s="24"/>
      <c r="AA244" s="24"/>
    </row>
    <row r="245" ht="15.75" customHeight="1">
      <c r="A245" s="24"/>
      <c r="B245" s="24"/>
      <c r="C245" s="16"/>
      <c r="D245" s="16"/>
      <c r="E245" s="16"/>
      <c r="F245" s="16"/>
      <c r="G245" s="16"/>
      <c r="H245" s="16"/>
      <c r="I245" s="16"/>
      <c r="J245" s="16"/>
      <c r="K245" s="16"/>
      <c r="L245" s="16"/>
      <c r="M245" s="24"/>
      <c r="N245" s="24"/>
      <c r="O245" s="24"/>
      <c r="P245" s="24"/>
      <c r="Q245" s="24"/>
      <c r="R245" s="24"/>
      <c r="S245" s="24"/>
      <c r="T245" s="24"/>
      <c r="U245" s="24"/>
      <c r="V245" s="24"/>
      <c r="W245" s="24"/>
      <c r="X245" s="24"/>
      <c r="Y245" s="24"/>
      <c r="Z245" s="24"/>
      <c r="AA245" s="24"/>
    </row>
    <row r="246" ht="15.75" customHeight="1">
      <c r="A246" s="24"/>
      <c r="B246" s="24"/>
      <c r="C246" s="16"/>
      <c r="D246" s="16"/>
      <c r="E246" s="16"/>
      <c r="F246" s="16"/>
      <c r="G246" s="16"/>
      <c r="H246" s="16"/>
      <c r="I246" s="16"/>
      <c r="J246" s="16"/>
      <c r="K246" s="16"/>
      <c r="L246" s="16"/>
      <c r="M246" s="24"/>
      <c r="N246" s="24"/>
      <c r="O246" s="24"/>
      <c r="P246" s="24"/>
      <c r="Q246" s="24"/>
      <c r="R246" s="24"/>
      <c r="S246" s="24"/>
      <c r="T246" s="24"/>
      <c r="U246" s="24"/>
      <c r="V246" s="24"/>
      <c r="W246" s="24"/>
      <c r="X246" s="24"/>
      <c r="Y246" s="24"/>
      <c r="Z246" s="24"/>
      <c r="AA246" s="24"/>
    </row>
    <row r="247" ht="15.75" customHeight="1">
      <c r="A247" s="24"/>
      <c r="B247" s="24"/>
      <c r="C247" s="16"/>
      <c r="D247" s="16"/>
      <c r="E247" s="16"/>
      <c r="F247" s="16"/>
      <c r="G247" s="16"/>
      <c r="H247" s="16"/>
      <c r="I247" s="16"/>
      <c r="J247" s="16"/>
      <c r="K247" s="16"/>
      <c r="L247" s="16"/>
      <c r="M247" s="24"/>
      <c r="N247" s="24"/>
      <c r="O247" s="24"/>
      <c r="P247" s="24"/>
      <c r="Q247" s="24"/>
      <c r="R247" s="24"/>
      <c r="S247" s="24"/>
      <c r="T247" s="24"/>
      <c r="U247" s="24"/>
      <c r="V247" s="24"/>
      <c r="W247" s="24"/>
      <c r="X247" s="24"/>
      <c r="Y247" s="24"/>
      <c r="Z247" s="24"/>
      <c r="AA247" s="24"/>
    </row>
    <row r="248" ht="15.75" customHeight="1">
      <c r="A248" s="24"/>
      <c r="B248" s="24"/>
      <c r="C248" s="16"/>
      <c r="D248" s="16"/>
      <c r="E248" s="16"/>
      <c r="F248" s="16"/>
      <c r="G248" s="16"/>
      <c r="H248" s="16"/>
      <c r="I248" s="16"/>
      <c r="J248" s="16"/>
      <c r="K248" s="16"/>
      <c r="L248" s="16"/>
      <c r="M248" s="24"/>
      <c r="N248" s="24"/>
      <c r="O248" s="24"/>
      <c r="P248" s="24"/>
      <c r="Q248" s="24"/>
      <c r="R248" s="24"/>
      <c r="S248" s="24"/>
      <c r="T248" s="24"/>
      <c r="U248" s="24"/>
      <c r="V248" s="24"/>
      <c r="W248" s="24"/>
      <c r="X248" s="24"/>
      <c r="Y248" s="24"/>
      <c r="Z248" s="24"/>
      <c r="AA248" s="24"/>
    </row>
    <row r="249" ht="15.75" customHeight="1">
      <c r="A249" s="24"/>
      <c r="B249" s="24"/>
      <c r="C249" s="16"/>
      <c r="D249" s="16"/>
      <c r="E249" s="16"/>
      <c r="F249" s="16"/>
      <c r="G249" s="16"/>
      <c r="H249" s="16"/>
      <c r="I249" s="16"/>
      <c r="J249" s="16"/>
      <c r="K249" s="16"/>
      <c r="L249" s="16"/>
      <c r="M249" s="24"/>
      <c r="N249" s="24"/>
      <c r="O249" s="24"/>
      <c r="P249" s="24"/>
      <c r="Q249" s="24"/>
      <c r="R249" s="24"/>
      <c r="S249" s="24"/>
      <c r="T249" s="24"/>
      <c r="U249" s="24"/>
      <c r="V249" s="24"/>
      <c r="W249" s="24"/>
      <c r="X249" s="24"/>
      <c r="Y249" s="24"/>
      <c r="Z249" s="24"/>
      <c r="AA249" s="24"/>
    </row>
    <row r="250" ht="15.75" customHeight="1">
      <c r="A250" s="24"/>
      <c r="B250" s="24"/>
      <c r="C250" s="16"/>
      <c r="D250" s="16"/>
      <c r="E250" s="16"/>
      <c r="F250" s="16"/>
      <c r="G250" s="16"/>
      <c r="H250" s="16"/>
      <c r="I250" s="16"/>
      <c r="J250" s="16"/>
      <c r="K250" s="16"/>
      <c r="L250" s="16"/>
      <c r="M250" s="24"/>
      <c r="N250" s="24"/>
      <c r="O250" s="24"/>
      <c r="P250" s="24"/>
      <c r="Q250" s="24"/>
      <c r="R250" s="24"/>
      <c r="S250" s="24"/>
      <c r="T250" s="24"/>
      <c r="U250" s="24"/>
      <c r="V250" s="24"/>
      <c r="W250" s="24"/>
      <c r="X250" s="24"/>
      <c r="Y250" s="24"/>
      <c r="Z250" s="24"/>
      <c r="AA250" s="24"/>
    </row>
    <row r="251" ht="15.75" customHeight="1">
      <c r="A251" s="24"/>
      <c r="B251" s="24"/>
      <c r="C251" s="16"/>
      <c r="D251" s="16"/>
      <c r="E251" s="16"/>
      <c r="F251" s="16"/>
      <c r="G251" s="16"/>
      <c r="H251" s="16"/>
      <c r="I251" s="16"/>
      <c r="J251" s="16"/>
      <c r="K251" s="16"/>
      <c r="L251" s="16"/>
      <c r="M251" s="24"/>
      <c r="N251" s="24"/>
      <c r="O251" s="24"/>
      <c r="P251" s="24"/>
      <c r="Q251" s="24"/>
      <c r="R251" s="24"/>
      <c r="S251" s="24"/>
      <c r="T251" s="24"/>
      <c r="U251" s="24"/>
      <c r="V251" s="24"/>
      <c r="W251" s="24"/>
      <c r="X251" s="24"/>
      <c r="Y251" s="24"/>
      <c r="Z251" s="24"/>
      <c r="AA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13"/>
    <col customWidth="1" min="2" max="2" width="49.0"/>
    <col customWidth="1" min="3" max="3" width="55.5"/>
    <col customWidth="1" min="4" max="4" width="44.88"/>
    <col customWidth="1" min="5" max="5" width="37.0"/>
    <col customWidth="1" min="6" max="12" width="18.88"/>
  </cols>
  <sheetData>
    <row r="1" ht="15.75" customHeight="1">
      <c r="A1" s="10" t="s">
        <v>0</v>
      </c>
      <c r="B1" s="11" t="s">
        <v>1</v>
      </c>
      <c r="C1" s="11" t="s">
        <v>2</v>
      </c>
      <c r="D1" s="11" t="s">
        <v>3</v>
      </c>
      <c r="E1" s="11"/>
      <c r="F1" s="10"/>
      <c r="G1" s="10"/>
      <c r="H1" s="10"/>
      <c r="I1" s="10"/>
      <c r="J1" s="10"/>
      <c r="K1" s="10"/>
      <c r="L1" s="10"/>
      <c r="M1" s="10"/>
      <c r="N1" s="10"/>
      <c r="O1" s="10"/>
      <c r="P1" s="10"/>
      <c r="Q1" s="10"/>
      <c r="R1" s="10"/>
      <c r="S1" s="10"/>
      <c r="T1" s="10"/>
      <c r="U1" s="10"/>
      <c r="V1" s="10"/>
      <c r="W1" s="10"/>
      <c r="X1" s="10"/>
      <c r="Y1" s="10"/>
      <c r="Z1" s="10"/>
      <c r="AA1" s="10"/>
    </row>
    <row r="2" ht="15.75" customHeight="1">
      <c r="A2" s="12" t="str">
        <f>B2</f>
        <v>活動說明</v>
      </c>
      <c r="B2" s="17" t="s">
        <v>45</v>
      </c>
      <c r="C2" s="14" t="s">
        <v>46</v>
      </c>
      <c r="D2" s="15" t="str">
        <f>IFERROR(__xludf.DUMMYFUNCTION("if(ISBLANK($B2),"""",GOOGLETRANSLATE($B2, ""zh-tw"", $D$1))"),"Activity description")</f>
        <v>Activity description</v>
      </c>
      <c r="E2" s="15"/>
      <c r="F2" s="16"/>
      <c r="G2" s="16"/>
      <c r="H2" s="16"/>
      <c r="I2" s="16"/>
      <c r="J2" s="16"/>
      <c r="K2" s="16"/>
      <c r="L2" s="16"/>
      <c r="M2" s="16"/>
      <c r="N2" s="16"/>
      <c r="O2" s="16"/>
      <c r="P2" s="16"/>
      <c r="Q2" s="16"/>
      <c r="R2" s="16"/>
      <c r="S2" s="16"/>
      <c r="T2" s="16"/>
      <c r="U2" s="16"/>
      <c r="V2" s="16"/>
      <c r="W2" s="16"/>
      <c r="X2" s="16"/>
      <c r="Y2" s="16"/>
      <c r="Z2" s="16"/>
      <c r="AA2" s="16"/>
    </row>
    <row r="3" ht="15.75" customHeight="1">
      <c r="A3" s="12" t="s">
        <v>180</v>
      </c>
      <c r="B3" s="17" t="s">
        <v>181</v>
      </c>
      <c r="C3" s="14" t="s">
        <v>182</v>
      </c>
      <c r="D3" s="15" t="str">
        <f>IFERROR(__xludf.DUMMYFUNCTION("if(ISBLANK($B3),"""",GOOGLETRANSLATE($B3, ""zh-tw"", $D$1))"),"The Taiwan Cloud IoT Industry Association (referred to as the ""Taiwan Cloud Association"") holds the Taiwan Cloud Valley Clouded Leopard Training (referred to as the ""Clouded Leopard Training"") every year. It uses corporate questions and a training and"&amp;" coaching mechanism of ""leading the big to lead the small"", with mature companies through The theme matches high-quality new companies, with the premise of assisting new companies, and promotes cooperation between the two parties in product development,"&amp;" business links, marketing promotion, fundraising planning, etc., and jointly assists new companies to expand their business territory, increase revenue, and accelerate growing up. All new startups that are successfully matched will receive exclusive coac"&amp;"hing from Taiwan's benchmark mature companies, allowing the resources of mature companies to lead the new startups to grow rapidly. New startup teams that enter the results presentation conference (Demo Day) will have the opportunity to receive tens of mi"&amp;"llions of investment intentions from venture capital, as well as professional financial and legal consulting services and exclusive media coverage. The future star of Taiwan's innovative industry is at Taiwan's Yungu Clouded Leopard Breeding Project!")</f>
        <v>The Taiwan Cloud IoT Industry Association (referred to as the "Taiwan Cloud Association") holds the Taiwan Cloud Valley Clouded Leopard Training (referred to as the "Clouded Leopard Training") every year. It uses corporate questions and a training and coaching mechanism of "leading the big to lead the small", with mature companies through The theme matches high-quality new companies, with the premise of assisting new companies, and promotes cooperation between the two parties in product development, business links, marketing promotion, fundraising planning, etc., and jointly assists new companies to expand their business territory, increase revenue, and accelerate growing up. All new startups that are successfully matched will receive exclusive coaching from Taiwan's benchmark mature companies, allowing the resources of mature companies to lead the new startups to grow rapidly. New startup teams that enter the results presentation conference (Demo Day) will have the opportunity to receive tens of millions of investment intentions from venture capital, as well as professional financial and legal consulting services and exclusive media coverage. The future star of Taiwan's innovative industry is at Taiwan's Yungu Clouded Leopard Breeding Project!</v>
      </c>
      <c r="E3" s="15"/>
      <c r="F3" s="16"/>
      <c r="G3" s="16"/>
      <c r="H3" s="16"/>
      <c r="I3" s="16"/>
      <c r="J3" s="16"/>
      <c r="K3" s="16"/>
      <c r="L3" s="16"/>
      <c r="M3" s="16"/>
      <c r="N3" s="16"/>
      <c r="O3" s="16"/>
      <c r="P3" s="16"/>
      <c r="Q3" s="16"/>
      <c r="R3" s="16"/>
      <c r="S3" s="16"/>
      <c r="T3" s="16"/>
      <c r="U3" s="16"/>
      <c r="V3" s="16"/>
      <c r="W3" s="16"/>
      <c r="X3" s="16"/>
      <c r="Y3" s="16"/>
      <c r="Z3" s="16"/>
      <c r="AA3" s="16"/>
    </row>
    <row r="4" ht="15.75" customHeight="1">
      <c r="A4" s="12" t="str">
        <f>B4</f>
        <v>參賽資格</v>
      </c>
      <c r="B4" s="17" t="s">
        <v>47</v>
      </c>
      <c r="C4" s="14" t="s">
        <v>48</v>
      </c>
      <c r="D4" s="15" t="str">
        <f>IFERROR(__xludf.DUMMYFUNCTION("if(ISBLANK($B4),"""",GOOGLETRANSLATE($B4, ""zh-tw"", $D$1))"),"Eligibility")</f>
        <v>Eligibility</v>
      </c>
      <c r="E4" s="15"/>
      <c r="F4" s="16"/>
      <c r="G4" s="16"/>
      <c r="H4" s="16"/>
      <c r="I4" s="16"/>
      <c r="J4" s="16"/>
      <c r="K4" s="16"/>
      <c r="L4" s="16"/>
      <c r="M4" s="16"/>
      <c r="N4" s="16"/>
      <c r="O4" s="16"/>
      <c r="P4" s="16"/>
      <c r="Q4" s="16"/>
      <c r="R4" s="16"/>
      <c r="S4" s="16"/>
      <c r="T4" s="16"/>
      <c r="U4" s="16"/>
      <c r="V4" s="16"/>
      <c r="W4" s="16"/>
      <c r="X4" s="16"/>
      <c r="Y4" s="16"/>
      <c r="Z4" s="16"/>
      <c r="AA4" s="16"/>
    </row>
    <row r="5" ht="15.75" customHeight="1">
      <c r="A5" s="12" t="s">
        <v>183</v>
      </c>
      <c r="B5" s="17" t="s">
        <v>184</v>
      </c>
      <c r="C5" s="14" t="s">
        <v>185</v>
      </c>
      <c r="D5" s="15" t="str">
        <f>IFERROR(__xludf.DUMMYFUNCTION("if(ISBLANK($B5),"""",GOOGLETRANSLATE($B5, ""zh-tw"", $D$1))"),"&lt;ol&gt;
  &lt;li&gt;Dedicated to cloud computing, Internet of Things (IoT), 5G, Industry 4.0 (Industry 4.0), artificial intelligence (Artificial Intelligence) and other related innovative applications, software and hardware integration development for small and me"&amp;"dium-sized enterprises or start-ups . &lt;/li&gt;
  &lt;li&gt;A company has not yet been established, but a team has been invested in the development of cloud computing, Internet of Things, 5G, Industry 4.0, artificial intelligence and other related applications. &lt;/l"&amp;"i&gt;
  &lt;li&gt;The sources of the various component technologies included in the participating works must not violate any legal provisions or legally binding contract specifications. &lt;/li&gt;
  &lt;li&gt;Teams whose participating works can actually demonstrate functions"&amp;" and propose specific business service model plans. &lt;/li&gt;
&lt;/ol&gt;
&lt;hr&gt;
&lt;p&gt;# &lt;a href=""""&gt;Criteria for the identification of small and medium-sized enterprises&lt;/a&gt;: Those whose paid-in capital is less than NT$100 million, or those who regularly employ less t"&amp;"han 200 employees. &lt;/p&gt;
")</f>
        <v>&lt;ol&gt;
  &lt;li&gt;Dedicated to cloud computing, Internet of Things (IoT), 5G, Industry 4.0 (Industry 4.0), artificial intelligence (Artificial Intelligence) and other related innovative applications, software and hardware integration development for small and medium-sized enterprises or start-ups . &lt;/li&gt;
  &lt;li&gt;A company has not yet been established, but a team has been invested in the development of cloud computing, Internet of Things, 5G, Industry 4.0, artificial intelligence and other related applications. &lt;/li&gt;
  &lt;li&gt;The sources of the various component technologies included in the participating works must not violate any legal provisions or legally binding contract specifications. &lt;/li&gt;
  &lt;li&gt;Teams whose participating works can actually demonstrate functions and propose specific business service model plans. &lt;/li&gt;
&lt;/ol&gt;
&lt;hr&gt;
&lt;p&gt;# &lt;a href=""&gt;Criteria for the identification of small and medium-sized enterprises&lt;/a&gt;: Those whose paid-in capital is less than NT$100 million, or those who regularly employ less than 200 employees. &lt;/p&gt;
</v>
      </c>
      <c r="E5" s="15"/>
      <c r="F5" s="16"/>
      <c r="G5" s="16"/>
      <c r="H5" s="16"/>
      <c r="I5" s="16"/>
      <c r="J5" s="16"/>
      <c r="K5" s="16"/>
      <c r="L5" s="16"/>
      <c r="M5" s="16"/>
      <c r="N5" s="16"/>
      <c r="O5" s="16"/>
      <c r="P5" s="16"/>
      <c r="Q5" s="16"/>
      <c r="R5" s="16"/>
      <c r="S5" s="16"/>
      <c r="T5" s="16"/>
      <c r="U5" s="16"/>
      <c r="V5" s="16"/>
      <c r="W5" s="16"/>
      <c r="X5" s="16"/>
      <c r="Y5" s="16"/>
      <c r="Z5" s="16"/>
      <c r="AA5" s="16"/>
    </row>
    <row r="6" ht="15.75" customHeight="1">
      <c r="A6" s="12" t="str">
        <f>B6</f>
        <v>標竿大企業專屬輔導</v>
      </c>
      <c r="B6" s="17" t="s">
        <v>186</v>
      </c>
      <c r="C6" s="14" t="s">
        <v>50</v>
      </c>
      <c r="D6" s="15" t="str">
        <f>IFERROR(__xludf.DUMMYFUNCTION("if(ISBLANK($B6),"""",GOOGLETRANSLATE($B6, ""zh-tw"", $D$1))"),"Exclusive coaching for benchmarking large companies")</f>
        <v>Exclusive coaching for benchmarking large companies</v>
      </c>
      <c r="E6" s="15"/>
      <c r="F6" s="16"/>
      <c r="G6" s="16"/>
      <c r="H6" s="16"/>
      <c r="I6" s="16"/>
      <c r="J6" s="16"/>
      <c r="K6" s="16"/>
      <c r="L6" s="16"/>
      <c r="M6" s="16"/>
      <c r="N6" s="16"/>
      <c r="O6" s="16"/>
      <c r="P6" s="16"/>
      <c r="Q6" s="16"/>
      <c r="R6" s="16"/>
      <c r="S6" s="16"/>
      <c r="T6" s="16"/>
      <c r="U6" s="16"/>
      <c r="V6" s="16"/>
      <c r="W6" s="16"/>
      <c r="X6" s="16"/>
      <c r="Y6" s="16"/>
      <c r="Z6" s="16"/>
      <c r="AA6" s="16"/>
    </row>
    <row r="7" ht="15.75" customHeight="1">
      <c r="A7" s="12" t="s">
        <v>187</v>
      </c>
      <c r="B7" s="17" t="s">
        <v>188</v>
      </c>
      <c r="C7" s="14" t="s">
        <v>189</v>
      </c>
      <c r="D7" s="15" t="str">
        <f>IFERROR(__xludf.DUMMYFUNCTION("if(ISBLANK($B7),"""",GOOGLETRANSLATE($B7, ""zh-tw"", $D$1))"),"&lt;ol&gt;
  &lt;li&gt;Enter the industrial value chain of large enterprises&lt;/li&gt;
  &lt;li&gt;Adjust business strategies and business models&lt;/li&gt;
  &lt;li&gt;Use the resources and channels of large companies to enter the international market&lt;/li&gt;
  &lt;li&gt;Cooperating with well-know"&amp;"n international manufacturers&lt;/li&gt;
&lt;/ol&gt;")</f>
        <v>&lt;ol&gt;
  &lt;li&gt;Enter the industrial value chain of large enterprises&lt;/li&gt;
  &lt;li&gt;Adjust business strategies and business models&lt;/li&gt;
  &lt;li&gt;Use the resources and channels of large companies to enter the international market&lt;/li&gt;
  &lt;li&gt;Cooperating with well-known international manufacturers&lt;/li&gt;
&lt;/ol&gt;</v>
      </c>
      <c r="E7" s="15"/>
      <c r="F7" s="16"/>
      <c r="G7" s="16"/>
      <c r="H7" s="16"/>
      <c r="I7" s="16"/>
      <c r="J7" s="16"/>
      <c r="K7" s="16"/>
      <c r="L7" s="16"/>
      <c r="M7" s="16"/>
      <c r="N7" s="16"/>
      <c r="O7" s="16"/>
      <c r="P7" s="16"/>
      <c r="Q7" s="16"/>
      <c r="R7" s="16"/>
      <c r="S7" s="16"/>
      <c r="T7" s="16"/>
      <c r="U7" s="16"/>
      <c r="V7" s="16"/>
      <c r="W7" s="16"/>
      <c r="X7" s="16"/>
      <c r="Y7" s="16"/>
      <c r="Z7" s="16"/>
      <c r="AA7" s="16"/>
    </row>
    <row r="8" ht="15.75" customHeight="1">
      <c r="A8" s="12" t="str">
        <f>B8</f>
        <v>洽談相關</v>
      </c>
      <c r="B8" s="17" t="s">
        <v>190</v>
      </c>
      <c r="C8" s="14" t="s">
        <v>44</v>
      </c>
      <c r="D8" s="15" t="str">
        <f>IFERROR(__xludf.DUMMYFUNCTION("if(ISBLANK($B8),"""",GOOGLETRANSLATE($B8, ""zh-tw"", $D$1))"),"Negotiation related")</f>
        <v>Negotiation related</v>
      </c>
      <c r="E8" s="15"/>
      <c r="F8" s="16"/>
      <c r="G8" s="16"/>
      <c r="H8" s="16"/>
      <c r="I8" s="16"/>
      <c r="J8" s="16"/>
      <c r="K8" s="16"/>
      <c r="L8" s="16"/>
      <c r="M8" s="16"/>
      <c r="N8" s="16"/>
      <c r="O8" s="16"/>
      <c r="P8" s="16"/>
      <c r="Q8" s="16"/>
      <c r="R8" s="16"/>
      <c r="S8" s="16"/>
      <c r="T8" s="16"/>
      <c r="U8" s="16"/>
      <c r="V8" s="16"/>
      <c r="W8" s="16"/>
      <c r="X8" s="16"/>
      <c r="Y8" s="16"/>
      <c r="Z8" s="16"/>
      <c r="AA8" s="16"/>
    </row>
    <row r="9" ht="15.75" customHeight="1">
      <c r="A9" s="12" t="s">
        <v>191</v>
      </c>
      <c r="B9" s="17" t="s">
        <v>192</v>
      </c>
      <c r="C9" s="14" t="s">
        <v>193</v>
      </c>
      <c r="D9" s="15" t="str">
        <f>IFERROR(__xludf.DUMMYFUNCTION("if(ISBLANK($B9),"""",GOOGLETRANSLATE($B9, ""zh-tw"", $D$1))"),"The execution unit of Taiwan Yungu Clouded Leopard Breeding is StarFab Accelerator (Hao Mi Management Consulting Co., Ltd.)")</f>
        <v>The execution unit of Taiwan Yungu Clouded Leopard Breeding is StarFab Accelerator (Hao Mi Management Consulting Co., Ltd.)</v>
      </c>
      <c r="E9" s="15"/>
      <c r="F9" s="16"/>
      <c r="G9" s="16"/>
      <c r="H9" s="16"/>
      <c r="I9" s="16"/>
      <c r="J9" s="16"/>
      <c r="K9" s="16"/>
      <c r="L9" s="16"/>
      <c r="M9" s="16"/>
      <c r="N9" s="16"/>
      <c r="O9" s="16"/>
      <c r="P9" s="16"/>
      <c r="Q9" s="16"/>
      <c r="R9" s="16"/>
      <c r="S9" s="16"/>
      <c r="T9" s="16"/>
      <c r="U9" s="16"/>
      <c r="V9" s="16"/>
      <c r="W9" s="16"/>
      <c r="X9" s="16"/>
      <c r="Y9" s="16"/>
      <c r="Z9" s="16"/>
      <c r="AA9" s="16"/>
    </row>
    <row r="10" ht="15.75" customHeight="1">
      <c r="A10" s="12" t="s">
        <v>194</v>
      </c>
      <c r="B10" s="17" t="s">
        <v>195</v>
      </c>
      <c r="C10" s="14" t="s">
        <v>196</v>
      </c>
      <c r="D10" s="15" t="str">
        <f>IFERROR(__xludf.DUMMYFUNCTION("if(ISBLANK($B10),"""",GOOGLETRANSLATE($B10, ""zh-tw"", $D$1))"),"For matters related to clouded leopard breeding, please contact StarFab Innovation Accelerator:")</f>
        <v>For matters related to clouded leopard breeding, please contact StarFab Innovation Accelerator:</v>
      </c>
      <c r="E10" s="15"/>
      <c r="F10" s="16"/>
      <c r="G10" s="16"/>
      <c r="H10" s="16"/>
      <c r="I10" s="16"/>
      <c r="J10" s="16"/>
      <c r="K10" s="16"/>
      <c r="L10" s="16"/>
      <c r="M10" s="16"/>
      <c r="N10" s="16"/>
      <c r="O10" s="16"/>
      <c r="P10" s="16"/>
      <c r="Q10" s="16"/>
      <c r="R10" s="16"/>
      <c r="S10" s="16"/>
      <c r="T10" s="16"/>
      <c r="U10" s="16"/>
      <c r="V10" s="16"/>
      <c r="W10" s="16"/>
      <c r="X10" s="16"/>
      <c r="Y10" s="16"/>
      <c r="Z10" s="16"/>
      <c r="AA10" s="16"/>
    </row>
    <row r="11" ht="15.75" customHeight="1">
      <c r="A11" s="12" t="s">
        <v>197</v>
      </c>
      <c r="B11" s="17" t="s">
        <v>198</v>
      </c>
      <c r="C11" s="14" t="s">
        <v>199</v>
      </c>
      <c r="D11" s="15" t="str">
        <f>IFERROR(__xludf.DUMMYFUNCTION("if(ISBLANK($B11),"""",GOOGLETRANSLATE($B11, ""zh-tw"", $D$1))"),"contact person")</f>
        <v>contact person</v>
      </c>
      <c r="E11" s="15"/>
      <c r="F11" s="16"/>
      <c r="G11" s="16"/>
      <c r="H11" s="16"/>
      <c r="I11" s="16"/>
      <c r="J11" s="16"/>
      <c r="K11" s="16"/>
      <c r="L11" s="16"/>
      <c r="M11" s="16"/>
      <c r="N11" s="16"/>
      <c r="O11" s="16"/>
      <c r="P11" s="16"/>
      <c r="Q11" s="16"/>
      <c r="R11" s="16"/>
      <c r="S11" s="16"/>
      <c r="T11" s="16"/>
      <c r="U11" s="16"/>
      <c r="V11" s="16"/>
      <c r="W11" s="16"/>
      <c r="X11" s="16"/>
      <c r="Y11" s="16"/>
      <c r="Z11" s="16"/>
      <c r="AA11" s="16"/>
    </row>
    <row r="12" ht="15.75" customHeight="1">
      <c r="A12" s="12" t="s">
        <v>200</v>
      </c>
      <c r="B12" s="17" t="s">
        <v>201</v>
      </c>
      <c r="C12" s="14" t="s">
        <v>202</v>
      </c>
      <c r="D12" s="15" t="str">
        <f>IFERROR(__xludf.DUMMYFUNCTION("if(ISBLANK($B12),"""",GOOGLETRANSLATE($B12, ""zh-tw"", $D$1))"),"Miss Cai")</f>
        <v>Miss Cai</v>
      </c>
      <c r="E12" s="15"/>
      <c r="F12" s="16"/>
      <c r="G12" s="16"/>
      <c r="H12" s="16"/>
      <c r="I12" s="16"/>
      <c r="J12" s="16"/>
      <c r="K12" s="16"/>
      <c r="L12" s="16"/>
      <c r="M12" s="16"/>
      <c r="N12" s="16"/>
      <c r="O12" s="16"/>
      <c r="P12" s="16"/>
      <c r="Q12" s="16"/>
      <c r="R12" s="16"/>
      <c r="S12" s="16"/>
      <c r="T12" s="16"/>
      <c r="U12" s="16"/>
      <c r="V12" s="16"/>
      <c r="W12" s="16"/>
      <c r="X12" s="16"/>
      <c r="Y12" s="16"/>
      <c r="Z12" s="16"/>
      <c r="AA12" s="16"/>
    </row>
    <row r="13" ht="15.75" customHeight="1">
      <c r="A13" s="12" t="s">
        <v>203</v>
      </c>
      <c r="B13" s="17" t="s">
        <v>204</v>
      </c>
      <c r="C13" s="14" t="s">
        <v>67</v>
      </c>
      <c r="D13" s="15" t="str">
        <f>IFERROR(__xludf.DUMMYFUNCTION("if(ISBLANK($B13),"""",GOOGLETRANSLATE($B13, ""zh-tw"", $D$1))"),"Telephone")</f>
        <v>Telephone</v>
      </c>
      <c r="E13" s="15"/>
      <c r="F13" s="16"/>
      <c r="G13" s="16"/>
      <c r="H13" s="16"/>
      <c r="I13" s="16"/>
      <c r="J13" s="16"/>
      <c r="K13" s="16"/>
      <c r="L13" s="16"/>
      <c r="M13" s="16"/>
      <c r="N13" s="16"/>
      <c r="O13" s="16"/>
      <c r="P13" s="16"/>
      <c r="Q13" s="16"/>
      <c r="R13" s="16"/>
      <c r="S13" s="16"/>
      <c r="T13" s="16"/>
      <c r="U13" s="16"/>
      <c r="V13" s="16"/>
      <c r="W13" s="16"/>
      <c r="X13" s="16"/>
      <c r="Y13" s="16"/>
      <c r="Z13" s="16"/>
      <c r="AA13" s="16"/>
    </row>
    <row r="14" ht="15.75" customHeight="1">
      <c r="A14" s="12" t="s">
        <v>205</v>
      </c>
      <c r="B14" s="17" t="s">
        <v>206</v>
      </c>
      <c r="C14" s="25" t="s">
        <v>207</v>
      </c>
      <c r="D14" s="15" t="str">
        <f>IFERROR(__xludf.DUMMYFUNCTION("if(ISBLANK($B14),"""",GOOGLETRANSLATE($B14, ""zh-tw"", $D$1))"),"02-27038738#13")</f>
        <v>02-27038738#13</v>
      </c>
      <c r="E14" s="15"/>
      <c r="F14" s="16"/>
      <c r="G14" s="16"/>
      <c r="H14" s="16"/>
      <c r="I14" s="16"/>
      <c r="J14" s="16"/>
      <c r="K14" s="16"/>
      <c r="L14" s="16"/>
      <c r="M14" s="16"/>
      <c r="N14" s="16"/>
      <c r="O14" s="16"/>
      <c r="P14" s="16"/>
      <c r="Q14" s="16"/>
      <c r="R14" s="16"/>
      <c r="S14" s="16"/>
      <c r="T14" s="16"/>
      <c r="U14" s="16"/>
      <c r="V14" s="16"/>
      <c r="W14" s="16"/>
      <c r="X14" s="16"/>
      <c r="Y14" s="16"/>
      <c r="Z14" s="16"/>
      <c r="AA14" s="16"/>
    </row>
    <row r="15" ht="15.75" customHeight="1">
      <c r="A15" s="12" t="s">
        <v>208</v>
      </c>
      <c r="B15" s="17" t="s">
        <v>71</v>
      </c>
      <c r="C15" s="14" t="s">
        <v>71</v>
      </c>
      <c r="D15" s="15" t="str">
        <f>IFERROR(__xludf.DUMMYFUNCTION("if(ISBLANK($B15),"""",GOOGLETRANSLATE($B15, ""zh-tw"", $D$1))"),"Email")</f>
        <v>Email</v>
      </c>
      <c r="E15" s="15"/>
      <c r="F15" s="16"/>
      <c r="G15" s="16"/>
      <c r="H15" s="16"/>
      <c r="I15" s="16"/>
      <c r="J15" s="16"/>
      <c r="K15" s="16"/>
      <c r="L15" s="16"/>
      <c r="M15" s="16"/>
      <c r="N15" s="16"/>
      <c r="O15" s="16"/>
      <c r="P15" s="16"/>
      <c r="Q15" s="16"/>
      <c r="R15" s="16"/>
      <c r="S15" s="16"/>
      <c r="T15" s="16"/>
      <c r="U15" s="16"/>
      <c r="V15" s="16"/>
      <c r="W15" s="16"/>
      <c r="X15" s="16"/>
      <c r="Y15" s="16"/>
      <c r="Z15" s="16"/>
      <c r="AA15" s="16"/>
    </row>
    <row r="16" ht="15.75" customHeight="1">
      <c r="A16" s="12" t="s">
        <v>209</v>
      </c>
      <c r="B16" s="17"/>
      <c r="C16" s="14"/>
      <c r="D16" s="15" t="str">
        <f>IFERROR(__xludf.DUMMYFUNCTION("if(ISBLANK($B16),"""",GOOGLETRANSLATE($B16, ""zh-tw"", $D$1))"),"")</f>
        <v/>
      </c>
      <c r="E16" s="15" t="str">
        <f>IFERROR(__xludf.DUMMYFUNCTION("if(ISBLANK($B16),"""",GOOGLETRANSLATE($B16, ""zh-tw"", $E$1))"),"")</f>
        <v/>
      </c>
      <c r="F16" s="16"/>
      <c r="G16" s="16"/>
      <c r="H16" s="16"/>
      <c r="I16" s="16"/>
      <c r="J16" s="16"/>
      <c r="K16" s="16"/>
      <c r="L16" s="16"/>
      <c r="M16" s="16"/>
      <c r="N16" s="16"/>
      <c r="O16" s="16"/>
      <c r="P16" s="16"/>
      <c r="Q16" s="16"/>
      <c r="R16" s="16"/>
      <c r="S16" s="16"/>
      <c r="T16" s="16"/>
      <c r="U16" s="16"/>
      <c r="V16" s="16"/>
      <c r="W16" s="16"/>
      <c r="X16" s="16"/>
      <c r="Y16" s="16"/>
      <c r="Z16" s="16"/>
      <c r="AA16" s="16"/>
    </row>
    <row r="17" ht="15.75" customHeight="1">
      <c r="A17" s="12" t="str">
        <f t="shared" ref="A17:A101" si="1">B17</f>
        <v/>
      </c>
      <c r="B17" s="13"/>
      <c r="C17" s="14"/>
      <c r="D17" s="15" t="str">
        <f>IFERROR(__xludf.DUMMYFUNCTION("if(ISBLANK($B17),"""",GOOGLETRANSLATE($B17, ""zh-tw"", $D$1))"),"")</f>
        <v/>
      </c>
      <c r="E17" s="15" t="str">
        <f>IFERROR(__xludf.DUMMYFUNCTION("if(ISBLANK($B17),"""",GOOGLETRANSLATE($B17, ""zh-tw"", $E$1))"),"")</f>
        <v/>
      </c>
      <c r="F17" s="16"/>
      <c r="G17" s="16"/>
      <c r="H17" s="16"/>
      <c r="I17" s="16"/>
      <c r="J17" s="16"/>
      <c r="K17" s="16"/>
      <c r="L17" s="16"/>
      <c r="M17" s="16"/>
      <c r="N17" s="16"/>
      <c r="O17" s="16"/>
      <c r="P17" s="16"/>
      <c r="Q17" s="16"/>
      <c r="R17" s="16"/>
      <c r="S17" s="16"/>
      <c r="T17" s="16"/>
      <c r="U17" s="16"/>
      <c r="V17" s="16"/>
      <c r="W17" s="16"/>
      <c r="X17" s="16"/>
      <c r="Y17" s="16"/>
      <c r="Z17" s="16"/>
      <c r="AA17" s="16"/>
    </row>
    <row r="18" ht="15.75" customHeight="1">
      <c r="A18" s="12" t="str">
        <f t="shared" si="1"/>
        <v/>
      </c>
      <c r="B18" s="13"/>
      <c r="C18" s="14"/>
      <c r="D18" s="15" t="str">
        <f>IFERROR(__xludf.DUMMYFUNCTION("if(ISBLANK($B18),"""",GOOGLETRANSLATE($B18, ""zh-tw"", $D$1))"),"")</f>
        <v/>
      </c>
      <c r="E18" s="15" t="str">
        <f>IFERROR(__xludf.DUMMYFUNCTION("if(ISBLANK($B18),"""",GOOGLETRANSLATE($B18, ""zh-tw"", $E$1))"),"")</f>
        <v/>
      </c>
      <c r="F18" s="16"/>
      <c r="G18" s="16"/>
      <c r="H18" s="16"/>
      <c r="I18" s="16"/>
      <c r="J18" s="16"/>
      <c r="K18" s="16"/>
      <c r="L18" s="16"/>
      <c r="M18" s="16"/>
      <c r="N18" s="16"/>
      <c r="O18" s="16"/>
      <c r="P18" s="16"/>
      <c r="Q18" s="16"/>
      <c r="R18" s="16"/>
      <c r="S18" s="16"/>
      <c r="T18" s="16"/>
      <c r="U18" s="16"/>
      <c r="V18" s="16"/>
      <c r="W18" s="16"/>
      <c r="X18" s="16"/>
      <c r="Y18" s="16"/>
      <c r="Z18" s="16"/>
      <c r="AA18" s="16"/>
    </row>
    <row r="19" ht="15.75" customHeight="1">
      <c r="A19" s="12" t="str">
        <f t="shared" si="1"/>
        <v/>
      </c>
      <c r="B19" s="13"/>
      <c r="C19" s="14"/>
      <c r="D19" s="15" t="str">
        <f>IFERROR(__xludf.DUMMYFUNCTION("if(ISBLANK($B19),"""",GOOGLETRANSLATE($B19, ""zh-tw"", $D$1))"),"")</f>
        <v/>
      </c>
      <c r="E19" s="15" t="str">
        <f>IFERROR(__xludf.DUMMYFUNCTION("if(ISBLANK($B19),"""",GOOGLETRANSLATE($B19, ""zh-tw"", $E$1))"),"")</f>
        <v/>
      </c>
      <c r="F19" s="16"/>
      <c r="G19" s="16"/>
      <c r="H19" s="16"/>
      <c r="I19" s="16"/>
      <c r="J19" s="16"/>
      <c r="K19" s="16"/>
      <c r="L19" s="16"/>
      <c r="M19" s="16"/>
      <c r="N19" s="16"/>
      <c r="O19" s="16"/>
      <c r="P19" s="16"/>
      <c r="Q19" s="16"/>
      <c r="R19" s="16"/>
      <c r="S19" s="16"/>
      <c r="T19" s="16"/>
      <c r="U19" s="16"/>
      <c r="V19" s="16"/>
      <c r="W19" s="16"/>
      <c r="X19" s="16"/>
      <c r="Y19" s="16"/>
      <c r="Z19" s="16"/>
      <c r="AA19" s="16"/>
    </row>
    <row r="20" ht="15.75" customHeight="1">
      <c r="A20" s="12" t="str">
        <f t="shared" si="1"/>
        <v/>
      </c>
      <c r="B20" s="13"/>
      <c r="C20" s="14"/>
      <c r="D20" s="15" t="str">
        <f>IFERROR(__xludf.DUMMYFUNCTION("if(ISBLANK($B20),"""",GOOGLETRANSLATE($B20, ""zh-tw"", $D$1))"),"")</f>
        <v/>
      </c>
      <c r="E20" s="15" t="str">
        <f>IFERROR(__xludf.DUMMYFUNCTION("if(ISBLANK($B20),"""",GOOGLETRANSLATE($B20, ""zh-tw"", $E$1))"),"")</f>
        <v/>
      </c>
      <c r="F20" s="16"/>
      <c r="G20" s="16"/>
      <c r="H20" s="16"/>
      <c r="I20" s="16"/>
      <c r="J20" s="16"/>
      <c r="K20" s="16"/>
      <c r="L20" s="16"/>
      <c r="M20" s="16"/>
      <c r="N20" s="16"/>
      <c r="O20" s="16"/>
      <c r="P20" s="16"/>
      <c r="Q20" s="16"/>
      <c r="R20" s="16"/>
      <c r="S20" s="16"/>
      <c r="T20" s="16"/>
      <c r="U20" s="16"/>
      <c r="V20" s="16"/>
      <c r="W20" s="16"/>
      <c r="X20" s="16"/>
      <c r="Y20" s="16"/>
      <c r="Z20" s="16"/>
      <c r="AA20" s="16"/>
    </row>
    <row r="21" ht="15.75" customHeight="1">
      <c r="A21" s="12" t="str">
        <f t="shared" si="1"/>
        <v/>
      </c>
      <c r="B21" s="13"/>
      <c r="C21" s="14"/>
      <c r="D21" s="15" t="str">
        <f>IFERROR(__xludf.DUMMYFUNCTION("if(ISBLANK($B21),"""",GOOGLETRANSLATE($B21, ""zh-tw"", $D$1))"),"")</f>
        <v/>
      </c>
      <c r="E21" s="15" t="str">
        <f>IFERROR(__xludf.DUMMYFUNCTION("if(ISBLANK($B21),"""",GOOGLETRANSLATE($B21, ""zh-tw"", $E$1))"),"")</f>
        <v/>
      </c>
      <c r="F21" s="16"/>
      <c r="G21" s="16"/>
      <c r="H21" s="16"/>
      <c r="I21" s="16"/>
      <c r="J21" s="16"/>
      <c r="K21" s="16"/>
      <c r="L21" s="16"/>
      <c r="M21" s="16"/>
      <c r="N21" s="16"/>
      <c r="O21" s="16"/>
      <c r="P21" s="16"/>
      <c r="Q21" s="16"/>
      <c r="R21" s="16"/>
      <c r="S21" s="16"/>
      <c r="T21" s="16"/>
      <c r="U21" s="16"/>
      <c r="V21" s="16"/>
      <c r="W21" s="16"/>
      <c r="X21" s="16"/>
      <c r="Y21" s="16"/>
      <c r="Z21" s="16"/>
      <c r="AA21" s="16"/>
    </row>
    <row r="22" ht="15.75" customHeight="1">
      <c r="A22" s="12" t="str">
        <f t="shared" si="1"/>
        <v/>
      </c>
      <c r="B22" s="13"/>
      <c r="C22" s="14"/>
      <c r="D22" s="15" t="str">
        <f>IFERROR(__xludf.DUMMYFUNCTION("if(ISBLANK($B22),"""",GOOGLETRANSLATE($B22, ""zh-tw"", $D$1))"),"")</f>
        <v/>
      </c>
      <c r="E22" s="15" t="str">
        <f>IFERROR(__xludf.DUMMYFUNCTION("if(ISBLANK($B22),"""",GOOGLETRANSLATE($B22, ""zh-tw"", $E$1))"),"")</f>
        <v/>
      </c>
      <c r="F22" s="16"/>
      <c r="G22" s="16"/>
      <c r="H22" s="16"/>
      <c r="I22" s="16"/>
      <c r="J22" s="16"/>
      <c r="K22" s="16"/>
      <c r="L22" s="16"/>
      <c r="M22" s="16"/>
      <c r="N22" s="16"/>
      <c r="O22" s="16"/>
      <c r="P22" s="16"/>
      <c r="Q22" s="16"/>
      <c r="R22" s="16"/>
      <c r="S22" s="16"/>
      <c r="T22" s="16"/>
      <c r="U22" s="16"/>
      <c r="V22" s="16"/>
      <c r="W22" s="16"/>
      <c r="X22" s="16"/>
      <c r="Y22" s="16"/>
      <c r="Z22" s="16"/>
      <c r="AA22" s="16"/>
    </row>
    <row r="23" ht="15.75" customHeight="1">
      <c r="A23" s="12" t="str">
        <f t="shared" si="1"/>
        <v/>
      </c>
      <c r="B23" s="13"/>
      <c r="C23" s="14"/>
      <c r="D23" s="15" t="str">
        <f>IFERROR(__xludf.DUMMYFUNCTION("if(ISBLANK($B23),"""",GOOGLETRANSLATE($B23, ""zh-tw"", $D$1))"),"")</f>
        <v/>
      </c>
      <c r="E23" s="15" t="str">
        <f>IFERROR(__xludf.DUMMYFUNCTION("if(ISBLANK($B23),"""",GOOGLETRANSLATE($B23, ""zh-tw"", $E$1))"),"")</f>
        <v/>
      </c>
      <c r="F23" s="16"/>
      <c r="G23" s="16"/>
      <c r="H23" s="16"/>
      <c r="I23" s="16"/>
      <c r="J23" s="16"/>
      <c r="K23" s="16"/>
      <c r="L23" s="16"/>
      <c r="M23" s="16"/>
      <c r="N23" s="16"/>
      <c r="O23" s="16"/>
      <c r="P23" s="16"/>
      <c r="Q23" s="16"/>
      <c r="R23" s="16"/>
      <c r="S23" s="16"/>
      <c r="T23" s="16"/>
      <c r="U23" s="16"/>
      <c r="V23" s="16"/>
      <c r="W23" s="16"/>
      <c r="X23" s="16"/>
      <c r="Y23" s="16"/>
      <c r="Z23" s="16"/>
      <c r="AA23" s="16"/>
    </row>
    <row r="24" ht="15.75" customHeight="1">
      <c r="A24" s="12" t="str">
        <f t="shared" si="1"/>
        <v/>
      </c>
      <c r="B24" s="13"/>
      <c r="C24" s="14"/>
      <c r="D24" s="15" t="str">
        <f>IFERROR(__xludf.DUMMYFUNCTION("if(ISBLANK($B24),"""",GOOGLETRANSLATE($B24, ""zh-tw"", $D$1))"),"")</f>
        <v/>
      </c>
      <c r="E24" s="15" t="str">
        <f>IFERROR(__xludf.DUMMYFUNCTION("if(ISBLANK($B24),"""",GOOGLETRANSLATE($B24, ""zh-tw"", $E$1))"),"")</f>
        <v/>
      </c>
      <c r="F24" s="16"/>
      <c r="G24" s="16"/>
      <c r="H24" s="16"/>
      <c r="I24" s="16"/>
      <c r="J24" s="16"/>
      <c r="K24" s="16"/>
      <c r="L24" s="16"/>
      <c r="M24" s="16"/>
      <c r="N24" s="16"/>
      <c r="O24" s="16"/>
      <c r="P24" s="16"/>
      <c r="Q24" s="16"/>
      <c r="R24" s="16"/>
      <c r="S24" s="16"/>
      <c r="T24" s="16"/>
      <c r="U24" s="16"/>
      <c r="V24" s="16"/>
      <c r="W24" s="16"/>
      <c r="X24" s="16"/>
      <c r="Y24" s="16"/>
      <c r="Z24" s="16"/>
      <c r="AA24" s="16"/>
    </row>
    <row r="25" ht="15.75" customHeight="1">
      <c r="A25" s="12" t="str">
        <f t="shared" si="1"/>
        <v/>
      </c>
      <c r="B25" s="13"/>
      <c r="C25" s="14"/>
      <c r="D25" s="15" t="str">
        <f>IFERROR(__xludf.DUMMYFUNCTION("if(ISBLANK($B25),"""",GOOGLETRANSLATE($B25, ""zh-tw"", $D$1))"),"")</f>
        <v/>
      </c>
      <c r="E25" s="15" t="str">
        <f>IFERROR(__xludf.DUMMYFUNCTION("if(ISBLANK($B25),"""",GOOGLETRANSLATE($B25, ""zh-tw"", $E$1))"),"")</f>
        <v/>
      </c>
      <c r="F25" s="16"/>
      <c r="G25" s="16"/>
      <c r="H25" s="16"/>
      <c r="I25" s="16"/>
      <c r="J25" s="16"/>
      <c r="K25" s="16"/>
      <c r="L25" s="16"/>
      <c r="M25" s="16"/>
      <c r="N25" s="16"/>
      <c r="O25" s="16"/>
      <c r="P25" s="16"/>
      <c r="Q25" s="16"/>
      <c r="R25" s="16"/>
      <c r="S25" s="16"/>
      <c r="T25" s="16"/>
      <c r="U25" s="16"/>
      <c r="V25" s="16"/>
      <c r="W25" s="16"/>
      <c r="X25" s="16"/>
      <c r="Y25" s="16"/>
      <c r="Z25" s="16"/>
      <c r="AA25" s="16"/>
    </row>
    <row r="26" ht="15.75" customHeight="1">
      <c r="A26" s="12" t="str">
        <f t="shared" si="1"/>
        <v/>
      </c>
      <c r="B26" s="13"/>
      <c r="C26" s="14"/>
      <c r="D26" s="15" t="str">
        <f>IFERROR(__xludf.DUMMYFUNCTION("if(ISBLANK($B26),"""",GOOGLETRANSLATE($B26, ""zh-tw"", $D$1))"),"")</f>
        <v/>
      </c>
      <c r="E26" s="15" t="str">
        <f>IFERROR(__xludf.DUMMYFUNCTION("if(ISBLANK($B26),"""",GOOGLETRANSLATE($B26, ""zh-tw"", $E$1))"),"")</f>
        <v/>
      </c>
      <c r="F26" s="16"/>
      <c r="G26" s="16"/>
      <c r="H26" s="16"/>
      <c r="I26" s="16"/>
      <c r="J26" s="16"/>
      <c r="K26" s="16"/>
      <c r="L26" s="16"/>
      <c r="M26" s="16"/>
      <c r="N26" s="16"/>
      <c r="O26" s="16"/>
      <c r="P26" s="16"/>
      <c r="Q26" s="16"/>
      <c r="R26" s="16"/>
      <c r="S26" s="16"/>
      <c r="T26" s="16"/>
      <c r="U26" s="16"/>
      <c r="V26" s="16"/>
      <c r="W26" s="16"/>
      <c r="X26" s="16"/>
      <c r="Y26" s="16"/>
      <c r="Z26" s="16"/>
      <c r="AA26" s="16"/>
    </row>
    <row r="27" ht="15.75" customHeight="1">
      <c r="A27" s="12" t="str">
        <f t="shared" si="1"/>
        <v/>
      </c>
      <c r="B27" s="13"/>
      <c r="C27" s="14"/>
      <c r="D27" s="15" t="str">
        <f>IFERROR(__xludf.DUMMYFUNCTION("if(ISBLANK($B27),"""",GOOGLETRANSLATE($B27, ""zh-tw"", $D$1))"),"")</f>
        <v/>
      </c>
      <c r="E27" s="15" t="str">
        <f>IFERROR(__xludf.DUMMYFUNCTION("if(ISBLANK($B27),"""",GOOGLETRANSLATE($B27, ""zh-tw"", $E$1))"),"")</f>
        <v/>
      </c>
      <c r="F27" s="16"/>
      <c r="G27" s="16"/>
      <c r="H27" s="16"/>
      <c r="I27" s="16"/>
      <c r="J27" s="16"/>
      <c r="K27" s="16"/>
      <c r="L27" s="16"/>
      <c r="M27" s="16"/>
      <c r="N27" s="16"/>
      <c r="O27" s="16"/>
      <c r="P27" s="16"/>
      <c r="Q27" s="16"/>
      <c r="R27" s="16"/>
      <c r="S27" s="16"/>
      <c r="T27" s="16"/>
      <c r="U27" s="16"/>
      <c r="V27" s="16"/>
      <c r="W27" s="16"/>
      <c r="X27" s="16"/>
      <c r="Y27" s="16"/>
      <c r="Z27" s="16"/>
      <c r="AA27" s="16"/>
    </row>
    <row r="28" ht="15.75" customHeight="1">
      <c r="A28" s="12" t="str">
        <f t="shared" si="1"/>
        <v/>
      </c>
      <c r="B28" s="13"/>
      <c r="C28" s="14"/>
      <c r="D28" s="15" t="str">
        <f>IFERROR(__xludf.DUMMYFUNCTION("if(ISBLANK($B28),"""",GOOGLETRANSLATE($B28, ""zh-tw"", $D$1))"),"")</f>
        <v/>
      </c>
      <c r="E28" s="15" t="str">
        <f>IFERROR(__xludf.DUMMYFUNCTION("if(ISBLANK($B28),"""",GOOGLETRANSLATE($B28, ""zh-tw"", $E$1))"),"")</f>
        <v/>
      </c>
      <c r="F28" s="16"/>
      <c r="G28" s="16"/>
      <c r="H28" s="16"/>
      <c r="I28" s="16"/>
      <c r="J28" s="16"/>
      <c r="K28" s="16"/>
      <c r="L28" s="16"/>
      <c r="M28" s="16"/>
      <c r="N28" s="16"/>
      <c r="O28" s="16"/>
      <c r="P28" s="16"/>
      <c r="Q28" s="16"/>
      <c r="R28" s="16"/>
      <c r="S28" s="16"/>
      <c r="T28" s="16"/>
      <c r="U28" s="16"/>
      <c r="V28" s="16"/>
      <c r="W28" s="16"/>
      <c r="X28" s="16"/>
      <c r="Y28" s="16"/>
      <c r="Z28" s="16"/>
      <c r="AA28" s="16"/>
    </row>
    <row r="29" ht="15.75" customHeight="1">
      <c r="A29" s="12" t="str">
        <f t="shared" si="1"/>
        <v/>
      </c>
      <c r="B29" s="13"/>
      <c r="C29" s="14"/>
      <c r="D29" s="15" t="str">
        <f>IFERROR(__xludf.DUMMYFUNCTION("if(ISBLANK($B29),"""",GOOGLETRANSLATE($B29, ""zh-tw"", $D$1))"),"")</f>
        <v/>
      </c>
      <c r="E29" s="15" t="str">
        <f>IFERROR(__xludf.DUMMYFUNCTION("if(ISBLANK($B29),"""",GOOGLETRANSLATE($B29, ""zh-tw"", $E$1))"),"")</f>
        <v/>
      </c>
      <c r="F29" s="16"/>
      <c r="G29" s="16"/>
      <c r="H29" s="16"/>
      <c r="I29" s="16"/>
      <c r="J29" s="16"/>
      <c r="K29" s="16"/>
      <c r="L29" s="16"/>
      <c r="M29" s="16"/>
      <c r="N29" s="16"/>
      <c r="O29" s="16"/>
      <c r="P29" s="16"/>
      <c r="Q29" s="16"/>
      <c r="R29" s="16"/>
      <c r="S29" s="16"/>
      <c r="T29" s="16"/>
      <c r="U29" s="16"/>
      <c r="V29" s="16"/>
      <c r="W29" s="16"/>
      <c r="X29" s="16"/>
      <c r="Y29" s="16"/>
      <c r="Z29" s="16"/>
      <c r="AA29" s="16"/>
    </row>
    <row r="30" ht="15.75" customHeight="1">
      <c r="A30" s="12" t="str">
        <f t="shared" si="1"/>
        <v/>
      </c>
      <c r="B30" s="13"/>
      <c r="C30" s="14"/>
      <c r="D30" s="15" t="str">
        <f>IFERROR(__xludf.DUMMYFUNCTION("if(ISBLANK($B30),"""",GOOGLETRANSLATE($B30, ""zh-tw"", $D$1))"),"")</f>
        <v/>
      </c>
      <c r="E30" s="15" t="str">
        <f>IFERROR(__xludf.DUMMYFUNCTION("if(ISBLANK($B30),"""",GOOGLETRANSLATE($B30, ""zh-tw"", $E$1))"),"")</f>
        <v/>
      </c>
      <c r="F30" s="16"/>
      <c r="G30" s="16"/>
      <c r="H30" s="16"/>
      <c r="I30" s="16"/>
      <c r="J30" s="16"/>
      <c r="K30" s="16"/>
      <c r="L30" s="16"/>
      <c r="M30" s="16"/>
      <c r="N30" s="16"/>
      <c r="O30" s="16"/>
      <c r="P30" s="16"/>
      <c r="Q30" s="16"/>
      <c r="R30" s="16"/>
      <c r="S30" s="16"/>
      <c r="T30" s="16"/>
      <c r="U30" s="16"/>
      <c r="V30" s="16"/>
      <c r="W30" s="16"/>
      <c r="X30" s="16"/>
      <c r="Y30" s="16"/>
      <c r="Z30" s="16"/>
      <c r="AA30" s="16"/>
    </row>
    <row r="31" ht="15.75" customHeight="1">
      <c r="A31" s="12" t="str">
        <f t="shared" si="1"/>
        <v/>
      </c>
      <c r="B31" s="13"/>
      <c r="C31" s="14"/>
      <c r="D31" s="15" t="str">
        <f>IFERROR(__xludf.DUMMYFUNCTION("if(ISBLANK($B31),"""",GOOGLETRANSLATE($B31, ""zh-tw"", $D$1))"),"")</f>
        <v/>
      </c>
      <c r="E31" s="15" t="str">
        <f>IFERROR(__xludf.DUMMYFUNCTION("if(ISBLANK($B31),"""",GOOGLETRANSLATE($B31, ""zh-tw"", $E$1))"),"")</f>
        <v/>
      </c>
      <c r="F31" s="16"/>
      <c r="G31" s="16"/>
      <c r="H31" s="16"/>
      <c r="I31" s="16"/>
      <c r="J31" s="16"/>
      <c r="K31" s="16"/>
      <c r="L31" s="16"/>
      <c r="M31" s="16"/>
      <c r="N31" s="16"/>
      <c r="O31" s="16"/>
      <c r="P31" s="16"/>
      <c r="Q31" s="16"/>
      <c r="R31" s="16"/>
      <c r="S31" s="16"/>
      <c r="T31" s="16"/>
      <c r="U31" s="16"/>
      <c r="V31" s="16"/>
      <c r="W31" s="16"/>
      <c r="X31" s="16"/>
      <c r="Y31" s="16"/>
      <c r="Z31" s="16"/>
      <c r="AA31" s="16"/>
    </row>
    <row r="32" ht="15.75" customHeight="1">
      <c r="A32" s="12" t="str">
        <f t="shared" si="1"/>
        <v/>
      </c>
      <c r="B32" s="13"/>
      <c r="C32" s="14"/>
      <c r="D32" s="15" t="str">
        <f>IFERROR(__xludf.DUMMYFUNCTION("if(ISBLANK($B32),"""",GOOGLETRANSLATE($B32, ""zh-tw"", $D$1))"),"")</f>
        <v/>
      </c>
      <c r="E32" s="15" t="str">
        <f>IFERROR(__xludf.DUMMYFUNCTION("if(ISBLANK($B32),"""",GOOGLETRANSLATE($B32, ""zh-tw"", $E$1))"),"")</f>
        <v/>
      </c>
      <c r="F32" s="16"/>
      <c r="G32" s="16"/>
      <c r="H32" s="16"/>
      <c r="I32" s="16"/>
      <c r="J32" s="16"/>
      <c r="K32" s="16"/>
      <c r="L32" s="16"/>
      <c r="M32" s="16"/>
      <c r="N32" s="16"/>
      <c r="O32" s="16"/>
      <c r="P32" s="16"/>
      <c r="Q32" s="16"/>
      <c r="R32" s="16"/>
      <c r="S32" s="16"/>
      <c r="T32" s="16"/>
      <c r="U32" s="16"/>
      <c r="V32" s="16"/>
      <c r="W32" s="16"/>
      <c r="X32" s="16"/>
      <c r="Y32" s="16"/>
      <c r="Z32" s="16"/>
      <c r="AA32" s="16"/>
    </row>
    <row r="33" ht="15.75" customHeight="1">
      <c r="A33" s="12" t="str">
        <f t="shared" si="1"/>
        <v/>
      </c>
      <c r="B33" s="13"/>
      <c r="C33" s="14"/>
      <c r="D33" s="15" t="str">
        <f>IFERROR(__xludf.DUMMYFUNCTION("if(ISBLANK($B33),"""",GOOGLETRANSLATE($B33, ""zh-tw"", $D$1))"),"")</f>
        <v/>
      </c>
      <c r="E33" s="15" t="str">
        <f>IFERROR(__xludf.DUMMYFUNCTION("if(ISBLANK($B33),"""",GOOGLETRANSLATE($B33, ""zh-tw"", $E$1))"),"")</f>
        <v/>
      </c>
      <c r="F33" s="16"/>
      <c r="G33" s="16"/>
      <c r="H33" s="16"/>
      <c r="I33" s="16"/>
      <c r="J33" s="16"/>
      <c r="K33" s="16"/>
      <c r="L33" s="16"/>
      <c r="M33" s="16"/>
      <c r="N33" s="16"/>
      <c r="O33" s="16"/>
      <c r="P33" s="16"/>
      <c r="Q33" s="16"/>
      <c r="R33" s="16"/>
      <c r="S33" s="16"/>
      <c r="T33" s="16"/>
      <c r="U33" s="16"/>
      <c r="V33" s="16"/>
      <c r="W33" s="16"/>
      <c r="X33" s="16"/>
      <c r="Y33" s="16"/>
      <c r="Z33" s="16"/>
      <c r="AA33" s="16"/>
    </row>
    <row r="34" ht="15.75" customHeight="1">
      <c r="A34" s="12" t="str">
        <f t="shared" si="1"/>
        <v/>
      </c>
      <c r="B34" s="13"/>
      <c r="C34" s="14"/>
      <c r="D34" s="15" t="str">
        <f>IFERROR(__xludf.DUMMYFUNCTION("if(ISBLANK($B34),"""",GOOGLETRANSLATE($B34, ""zh-tw"", $D$1))"),"")</f>
        <v/>
      </c>
      <c r="E34" s="15" t="str">
        <f>IFERROR(__xludf.DUMMYFUNCTION("if(ISBLANK($B34),"""",GOOGLETRANSLATE($B34, ""zh-tw"", $E$1))"),"")</f>
        <v/>
      </c>
      <c r="F34" s="16"/>
      <c r="G34" s="16"/>
      <c r="H34" s="16"/>
      <c r="I34" s="16"/>
      <c r="J34" s="16"/>
      <c r="K34" s="16"/>
      <c r="L34" s="16"/>
      <c r="M34" s="16"/>
      <c r="N34" s="16"/>
      <c r="O34" s="16"/>
      <c r="P34" s="16"/>
      <c r="Q34" s="16"/>
      <c r="R34" s="16"/>
      <c r="S34" s="16"/>
      <c r="T34" s="16"/>
      <c r="U34" s="16"/>
      <c r="V34" s="16"/>
      <c r="W34" s="16"/>
      <c r="X34" s="16"/>
      <c r="Y34" s="16"/>
      <c r="Z34" s="16"/>
      <c r="AA34" s="16"/>
    </row>
    <row r="35" ht="15.75" customHeight="1">
      <c r="A35" s="12" t="str">
        <f t="shared" si="1"/>
        <v/>
      </c>
      <c r="B35" s="13"/>
      <c r="C35" s="14"/>
      <c r="D35" s="15" t="str">
        <f>IFERROR(__xludf.DUMMYFUNCTION("if(ISBLANK($B35),"""",GOOGLETRANSLATE($B35, ""zh-tw"", $D$1))"),"")</f>
        <v/>
      </c>
      <c r="E35" s="15" t="str">
        <f>IFERROR(__xludf.DUMMYFUNCTION("if(ISBLANK($B35),"""",GOOGLETRANSLATE($B35, ""zh-tw"", $E$1))"),"")</f>
        <v/>
      </c>
      <c r="F35" s="16"/>
      <c r="G35" s="16"/>
      <c r="H35" s="16"/>
      <c r="I35" s="16"/>
      <c r="J35" s="16"/>
      <c r="K35" s="16"/>
      <c r="L35" s="16"/>
      <c r="M35" s="16"/>
      <c r="N35" s="16"/>
      <c r="O35" s="16"/>
      <c r="P35" s="16"/>
      <c r="Q35" s="16"/>
      <c r="R35" s="16"/>
      <c r="S35" s="16"/>
      <c r="T35" s="16"/>
      <c r="U35" s="16"/>
      <c r="V35" s="16"/>
      <c r="W35" s="16"/>
      <c r="X35" s="16"/>
      <c r="Y35" s="16"/>
      <c r="Z35" s="16"/>
      <c r="AA35" s="16"/>
    </row>
    <row r="36" ht="15.75" customHeight="1">
      <c r="A36" s="12" t="str">
        <f t="shared" si="1"/>
        <v/>
      </c>
      <c r="B36" s="13"/>
      <c r="C36" s="14"/>
      <c r="D36" s="15" t="str">
        <f>IFERROR(__xludf.DUMMYFUNCTION("if(ISBLANK($B36),"""",GOOGLETRANSLATE($B36, ""zh-tw"", $D$1))"),"")</f>
        <v/>
      </c>
      <c r="E36" s="15" t="str">
        <f>IFERROR(__xludf.DUMMYFUNCTION("if(ISBLANK($B36),"""",GOOGLETRANSLATE($B36, ""zh-tw"", $E$1))"),"")</f>
        <v/>
      </c>
      <c r="F36" s="16"/>
      <c r="G36" s="16"/>
      <c r="H36" s="16"/>
      <c r="I36" s="16"/>
      <c r="J36" s="16"/>
      <c r="K36" s="16"/>
      <c r="L36" s="16"/>
      <c r="M36" s="16"/>
      <c r="N36" s="16"/>
      <c r="O36" s="16"/>
      <c r="P36" s="16"/>
      <c r="Q36" s="16"/>
      <c r="R36" s="16"/>
      <c r="S36" s="16"/>
      <c r="T36" s="16"/>
      <c r="U36" s="16"/>
      <c r="V36" s="16"/>
      <c r="W36" s="16"/>
      <c r="X36" s="16"/>
      <c r="Y36" s="16"/>
      <c r="Z36" s="16"/>
      <c r="AA36" s="16"/>
    </row>
    <row r="37" ht="15.75" customHeight="1">
      <c r="A37" s="12" t="str">
        <f t="shared" si="1"/>
        <v/>
      </c>
      <c r="B37" s="13"/>
      <c r="C37" s="14"/>
      <c r="D37" s="15" t="str">
        <f>IFERROR(__xludf.DUMMYFUNCTION("if(ISBLANK($B37),"""",GOOGLETRANSLATE($B37, ""zh-tw"", $D$1))"),"")</f>
        <v/>
      </c>
      <c r="E37" s="15" t="str">
        <f>IFERROR(__xludf.DUMMYFUNCTION("if(ISBLANK($B37),"""",GOOGLETRANSLATE($B37, ""zh-tw"", $E$1))"),"")</f>
        <v/>
      </c>
      <c r="F37" s="16"/>
      <c r="G37" s="16"/>
      <c r="H37" s="16"/>
      <c r="I37" s="16"/>
      <c r="J37" s="16"/>
      <c r="K37" s="16"/>
      <c r="L37" s="16"/>
      <c r="M37" s="16"/>
      <c r="N37" s="16"/>
      <c r="O37" s="16"/>
      <c r="P37" s="16"/>
      <c r="Q37" s="16"/>
      <c r="R37" s="16"/>
      <c r="S37" s="16"/>
      <c r="T37" s="16"/>
      <c r="U37" s="16"/>
      <c r="V37" s="16"/>
      <c r="W37" s="16"/>
      <c r="X37" s="16"/>
      <c r="Y37" s="16"/>
      <c r="Z37" s="16"/>
      <c r="AA37" s="16"/>
    </row>
    <row r="38" ht="15.75" customHeight="1">
      <c r="A38" s="12" t="str">
        <f t="shared" si="1"/>
        <v/>
      </c>
      <c r="B38" s="13"/>
      <c r="C38" s="14"/>
      <c r="D38" s="15" t="str">
        <f>IFERROR(__xludf.DUMMYFUNCTION("if(ISBLANK($B38),"""",GOOGLETRANSLATE($B38, ""zh-tw"", $D$1))"),"")</f>
        <v/>
      </c>
      <c r="E38" s="15" t="str">
        <f>IFERROR(__xludf.DUMMYFUNCTION("if(ISBLANK($B38),"""",GOOGLETRANSLATE($B38, ""zh-tw"", $E$1))"),"")</f>
        <v/>
      </c>
      <c r="F38" s="16"/>
      <c r="G38" s="16"/>
      <c r="H38" s="16"/>
      <c r="I38" s="16"/>
      <c r="J38" s="16"/>
      <c r="K38" s="16"/>
      <c r="L38" s="16"/>
      <c r="M38" s="16"/>
      <c r="N38" s="16"/>
      <c r="O38" s="16"/>
      <c r="P38" s="16"/>
      <c r="Q38" s="16"/>
      <c r="R38" s="16"/>
      <c r="S38" s="16"/>
      <c r="T38" s="16"/>
      <c r="U38" s="16"/>
      <c r="V38" s="16"/>
      <c r="W38" s="16"/>
      <c r="X38" s="16"/>
      <c r="Y38" s="16"/>
      <c r="Z38" s="16"/>
      <c r="AA38" s="16"/>
    </row>
    <row r="39" ht="15.75" customHeight="1">
      <c r="A39" s="12" t="str">
        <f t="shared" si="1"/>
        <v/>
      </c>
      <c r="B39" s="13"/>
      <c r="C39" s="14"/>
      <c r="D39" s="15" t="str">
        <f>IFERROR(__xludf.DUMMYFUNCTION("if(ISBLANK($B39),"""",GOOGLETRANSLATE($B39, ""zh-tw"", $D$1))"),"")</f>
        <v/>
      </c>
      <c r="E39" s="15" t="str">
        <f>IFERROR(__xludf.DUMMYFUNCTION("if(ISBLANK($B39),"""",GOOGLETRANSLATE($B39, ""zh-tw"", $E$1))"),"")</f>
        <v/>
      </c>
      <c r="F39" s="16"/>
      <c r="G39" s="16"/>
      <c r="H39" s="16"/>
      <c r="I39" s="16"/>
      <c r="J39" s="16"/>
      <c r="K39" s="16"/>
      <c r="L39" s="16"/>
      <c r="M39" s="16"/>
      <c r="N39" s="16"/>
      <c r="O39" s="16"/>
      <c r="P39" s="16"/>
      <c r="Q39" s="16"/>
      <c r="R39" s="16"/>
      <c r="S39" s="16"/>
      <c r="T39" s="16"/>
      <c r="U39" s="16"/>
      <c r="V39" s="16"/>
      <c r="W39" s="16"/>
      <c r="X39" s="16"/>
      <c r="Y39" s="16"/>
      <c r="Z39" s="16"/>
      <c r="AA39" s="16"/>
    </row>
    <row r="40" ht="15.75" customHeight="1">
      <c r="A40" s="12" t="str">
        <f t="shared" si="1"/>
        <v/>
      </c>
      <c r="B40" s="13"/>
      <c r="C40" s="14"/>
      <c r="D40" s="15" t="str">
        <f>IFERROR(__xludf.DUMMYFUNCTION("if(ISBLANK($B40),"""",GOOGLETRANSLATE($B40, ""zh-tw"", $D$1))"),"")</f>
        <v/>
      </c>
      <c r="E40" s="15" t="str">
        <f>IFERROR(__xludf.DUMMYFUNCTION("if(ISBLANK($B40),"""",GOOGLETRANSLATE($B40, ""zh-tw"", $E$1))"),"")</f>
        <v/>
      </c>
      <c r="F40" s="16"/>
      <c r="G40" s="16"/>
      <c r="H40" s="16"/>
      <c r="I40" s="16"/>
      <c r="J40" s="16"/>
      <c r="K40" s="16"/>
      <c r="L40" s="16"/>
      <c r="M40" s="16"/>
      <c r="N40" s="16"/>
      <c r="O40" s="16"/>
      <c r="P40" s="16"/>
      <c r="Q40" s="16"/>
      <c r="R40" s="16"/>
      <c r="S40" s="16"/>
      <c r="T40" s="16"/>
      <c r="U40" s="16"/>
      <c r="V40" s="16"/>
      <c r="W40" s="16"/>
      <c r="X40" s="16"/>
      <c r="Y40" s="16"/>
      <c r="Z40" s="16"/>
      <c r="AA40" s="16"/>
    </row>
    <row r="41" ht="15.75" customHeight="1">
      <c r="A41" s="12" t="str">
        <f t="shared" si="1"/>
        <v/>
      </c>
      <c r="B41" s="13"/>
      <c r="C41" s="14"/>
      <c r="D41" s="15" t="str">
        <f>IFERROR(__xludf.DUMMYFUNCTION("if(ISBLANK($B41),"""",GOOGLETRANSLATE($B41, ""zh-tw"", $D$1))"),"")</f>
        <v/>
      </c>
      <c r="E41" s="15" t="str">
        <f>IFERROR(__xludf.DUMMYFUNCTION("if(ISBLANK($B41),"""",GOOGLETRANSLATE($B41, ""zh-tw"", $E$1))"),"")</f>
        <v/>
      </c>
      <c r="F41" s="16"/>
      <c r="G41" s="16"/>
      <c r="H41" s="16"/>
      <c r="I41" s="16"/>
      <c r="J41" s="16"/>
      <c r="K41" s="16"/>
      <c r="L41" s="16"/>
      <c r="M41" s="16"/>
      <c r="N41" s="16"/>
      <c r="O41" s="16"/>
      <c r="P41" s="16"/>
      <c r="Q41" s="16"/>
      <c r="R41" s="16"/>
      <c r="S41" s="16"/>
      <c r="T41" s="16"/>
      <c r="U41" s="16"/>
      <c r="V41" s="16"/>
      <c r="W41" s="16"/>
      <c r="X41" s="16"/>
      <c r="Y41" s="16"/>
      <c r="Z41" s="16"/>
      <c r="AA41" s="16"/>
    </row>
    <row r="42" ht="15.75" customHeight="1">
      <c r="A42" s="12" t="str">
        <f t="shared" si="1"/>
        <v/>
      </c>
      <c r="B42" s="13"/>
      <c r="C42" s="14"/>
      <c r="D42" s="15" t="str">
        <f>IFERROR(__xludf.DUMMYFUNCTION("if(ISBLANK($B42),"""",GOOGLETRANSLATE($B42, ""zh-tw"", $D$1))"),"")</f>
        <v/>
      </c>
      <c r="E42" s="15" t="str">
        <f>IFERROR(__xludf.DUMMYFUNCTION("if(ISBLANK($B42),"""",GOOGLETRANSLATE($B42, ""zh-tw"", $E$1))"),"")</f>
        <v/>
      </c>
      <c r="F42" s="16"/>
      <c r="G42" s="16"/>
      <c r="H42" s="16"/>
      <c r="I42" s="16"/>
      <c r="J42" s="16"/>
      <c r="K42" s="16"/>
      <c r="L42" s="16"/>
      <c r="M42" s="16"/>
      <c r="N42" s="16"/>
      <c r="O42" s="16"/>
      <c r="P42" s="16"/>
      <c r="Q42" s="16"/>
      <c r="R42" s="16"/>
      <c r="S42" s="16"/>
      <c r="T42" s="16"/>
      <c r="U42" s="16"/>
      <c r="V42" s="16"/>
      <c r="W42" s="16"/>
      <c r="X42" s="16"/>
      <c r="Y42" s="16"/>
      <c r="Z42" s="16"/>
      <c r="AA42" s="16"/>
    </row>
    <row r="43" ht="15.75" customHeight="1">
      <c r="A43" s="12" t="str">
        <f t="shared" si="1"/>
        <v/>
      </c>
      <c r="B43" s="13"/>
      <c r="C43" s="14"/>
      <c r="D43" s="15" t="str">
        <f>IFERROR(__xludf.DUMMYFUNCTION("if(ISBLANK($B43),"""",GOOGLETRANSLATE($B43, ""zh-tw"", $D$1))"),"")</f>
        <v/>
      </c>
      <c r="E43" s="15" t="str">
        <f>IFERROR(__xludf.DUMMYFUNCTION("if(ISBLANK($B43),"""",GOOGLETRANSLATE($B43, ""zh-tw"", $E$1))"),"")</f>
        <v/>
      </c>
      <c r="F43" s="16"/>
      <c r="G43" s="16"/>
      <c r="H43" s="16"/>
      <c r="I43" s="16"/>
      <c r="J43" s="16"/>
      <c r="K43" s="16"/>
      <c r="L43" s="16"/>
      <c r="M43" s="16"/>
      <c r="N43" s="16"/>
      <c r="O43" s="16"/>
      <c r="P43" s="16"/>
      <c r="Q43" s="16"/>
      <c r="R43" s="16"/>
      <c r="S43" s="16"/>
      <c r="T43" s="16"/>
      <c r="U43" s="16"/>
      <c r="V43" s="16"/>
      <c r="W43" s="16"/>
      <c r="X43" s="16"/>
      <c r="Y43" s="16"/>
      <c r="Z43" s="16"/>
      <c r="AA43" s="16"/>
    </row>
    <row r="44" ht="15.75" customHeight="1">
      <c r="A44" s="12" t="str">
        <f t="shared" si="1"/>
        <v/>
      </c>
      <c r="B44" s="13"/>
      <c r="C44" s="14"/>
      <c r="D44" s="15" t="str">
        <f>IFERROR(__xludf.DUMMYFUNCTION("if(ISBLANK($B44),"""",GOOGLETRANSLATE($B44, ""zh-tw"", $D$1))"),"")</f>
        <v/>
      </c>
      <c r="E44" s="15" t="str">
        <f>IFERROR(__xludf.DUMMYFUNCTION("if(ISBLANK($B44),"""",GOOGLETRANSLATE($B44, ""zh-tw"", $E$1))"),"")</f>
        <v/>
      </c>
      <c r="F44" s="16"/>
      <c r="G44" s="16"/>
      <c r="H44" s="16"/>
      <c r="I44" s="16"/>
      <c r="J44" s="16"/>
      <c r="K44" s="16"/>
      <c r="L44" s="16"/>
      <c r="M44" s="16"/>
      <c r="N44" s="16"/>
      <c r="O44" s="16"/>
      <c r="P44" s="16"/>
      <c r="Q44" s="16"/>
      <c r="R44" s="16"/>
      <c r="S44" s="16"/>
      <c r="T44" s="16"/>
      <c r="U44" s="16"/>
      <c r="V44" s="16"/>
      <c r="W44" s="16"/>
      <c r="X44" s="16"/>
      <c r="Y44" s="16"/>
      <c r="Z44" s="16"/>
      <c r="AA44" s="16"/>
    </row>
    <row r="45" ht="15.75" customHeight="1">
      <c r="A45" s="12" t="str">
        <f t="shared" si="1"/>
        <v/>
      </c>
      <c r="B45" s="13"/>
      <c r="C45" s="14"/>
      <c r="D45" s="15" t="str">
        <f>IFERROR(__xludf.DUMMYFUNCTION("if(ISBLANK($B45),"""",GOOGLETRANSLATE($B45, ""zh-tw"", $D$1))"),"")</f>
        <v/>
      </c>
      <c r="E45" s="15" t="str">
        <f>IFERROR(__xludf.DUMMYFUNCTION("if(ISBLANK($B45),"""",GOOGLETRANSLATE($B45, ""zh-tw"", $E$1))"),"")</f>
        <v/>
      </c>
      <c r="F45" s="16"/>
      <c r="G45" s="16"/>
      <c r="H45" s="16"/>
      <c r="I45" s="16"/>
      <c r="J45" s="16"/>
      <c r="K45" s="16"/>
      <c r="L45" s="16"/>
      <c r="M45" s="16"/>
      <c r="N45" s="16"/>
      <c r="O45" s="16"/>
      <c r="P45" s="16"/>
      <c r="Q45" s="16"/>
      <c r="R45" s="16"/>
      <c r="S45" s="16"/>
      <c r="T45" s="16"/>
      <c r="U45" s="16"/>
      <c r="V45" s="16"/>
      <c r="W45" s="16"/>
      <c r="X45" s="16"/>
      <c r="Y45" s="16"/>
      <c r="Z45" s="16"/>
      <c r="AA45" s="16"/>
    </row>
    <row r="46" ht="15.75" customHeight="1">
      <c r="A46" s="12" t="str">
        <f t="shared" si="1"/>
        <v/>
      </c>
      <c r="B46" s="13"/>
      <c r="C46" s="14"/>
      <c r="D46" s="15" t="str">
        <f>IFERROR(__xludf.DUMMYFUNCTION("if(ISBLANK($B46),"""",GOOGLETRANSLATE($B46, ""zh-tw"", $D$1))"),"")</f>
        <v/>
      </c>
      <c r="E46" s="15" t="str">
        <f>IFERROR(__xludf.DUMMYFUNCTION("if(ISBLANK($B46),"""",GOOGLETRANSLATE($B46, ""zh-tw"", $E$1))"),"")</f>
        <v/>
      </c>
      <c r="F46" s="16"/>
      <c r="G46" s="16"/>
      <c r="H46" s="16"/>
      <c r="I46" s="16"/>
      <c r="J46" s="16"/>
      <c r="K46" s="16"/>
      <c r="L46" s="16"/>
      <c r="M46" s="16"/>
      <c r="N46" s="16"/>
      <c r="O46" s="16"/>
      <c r="P46" s="16"/>
      <c r="Q46" s="16"/>
      <c r="R46" s="16"/>
      <c r="S46" s="16"/>
      <c r="T46" s="16"/>
      <c r="U46" s="16"/>
      <c r="V46" s="16"/>
      <c r="W46" s="16"/>
      <c r="X46" s="16"/>
      <c r="Y46" s="16"/>
      <c r="Z46" s="16"/>
      <c r="AA46" s="16"/>
    </row>
    <row r="47" ht="15.75" customHeight="1">
      <c r="A47" s="12" t="str">
        <f t="shared" si="1"/>
        <v/>
      </c>
      <c r="B47" s="13"/>
      <c r="C47" s="14"/>
      <c r="D47" s="15" t="str">
        <f>IFERROR(__xludf.DUMMYFUNCTION("if(ISBLANK($B47),"""",GOOGLETRANSLATE($B47, ""zh-tw"", $D$1))"),"")</f>
        <v/>
      </c>
      <c r="E47" s="15" t="str">
        <f>IFERROR(__xludf.DUMMYFUNCTION("if(ISBLANK($B47),"""",GOOGLETRANSLATE($B47, ""zh-tw"", $E$1))"),"")</f>
        <v/>
      </c>
      <c r="F47" s="16"/>
      <c r="G47" s="16"/>
      <c r="H47" s="16"/>
      <c r="I47" s="16"/>
      <c r="J47" s="16"/>
      <c r="K47" s="16"/>
      <c r="L47" s="16"/>
      <c r="M47" s="16"/>
      <c r="N47" s="16"/>
      <c r="O47" s="16"/>
      <c r="P47" s="16"/>
      <c r="Q47" s="16"/>
      <c r="R47" s="16"/>
      <c r="S47" s="16"/>
      <c r="T47" s="16"/>
      <c r="U47" s="16"/>
      <c r="V47" s="16"/>
      <c r="W47" s="16"/>
      <c r="X47" s="16"/>
      <c r="Y47" s="16"/>
      <c r="Z47" s="16"/>
      <c r="AA47" s="16"/>
    </row>
    <row r="48" ht="15.75" customHeight="1">
      <c r="A48" s="12" t="str">
        <f t="shared" si="1"/>
        <v/>
      </c>
      <c r="B48" s="13"/>
      <c r="C48" s="14"/>
      <c r="D48" s="15" t="str">
        <f>IFERROR(__xludf.DUMMYFUNCTION("if(ISBLANK($B48),"""",GOOGLETRANSLATE($B48, ""zh-tw"", $D$1))"),"")</f>
        <v/>
      </c>
      <c r="E48" s="15" t="str">
        <f>IFERROR(__xludf.DUMMYFUNCTION("if(ISBLANK($B48),"""",GOOGLETRANSLATE($B48, ""zh-tw"", $E$1))"),"")</f>
        <v/>
      </c>
      <c r="F48" s="16"/>
      <c r="G48" s="16"/>
      <c r="H48" s="16"/>
      <c r="I48" s="16"/>
      <c r="J48" s="16"/>
      <c r="K48" s="16"/>
      <c r="L48" s="16"/>
      <c r="M48" s="16"/>
      <c r="N48" s="16"/>
      <c r="O48" s="16"/>
      <c r="P48" s="16"/>
      <c r="Q48" s="16"/>
      <c r="R48" s="16"/>
      <c r="S48" s="16"/>
      <c r="T48" s="16"/>
      <c r="U48" s="16"/>
      <c r="V48" s="16"/>
      <c r="W48" s="16"/>
      <c r="X48" s="16"/>
      <c r="Y48" s="16"/>
      <c r="Z48" s="16"/>
      <c r="AA48" s="16"/>
    </row>
    <row r="49" ht="15.75" customHeight="1">
      <c r="A49" s="12" t="str">
        <f t="shared" si="1"/>
        <v/>
      </c>
      <c r="B49" s="13"/>
      <c r="C49" s="14"/>
      <c r="D49" s="15" t="str">
        <f>IFERROR(__xludf.DUMMYFUNCTION("if(ISBLANK($B49),"""",GOOGLETRANSLATE($B49, ""zh-tw"", $D$1))"),"")</f>
        <v/>
      </c>
      <c r="E49" s="15" t="str">
        <f>IFERROR(__xludf.DUMMYFUNCTION("if(ISBLANK($B49),"""",GOOGLETRANSLATE($B49, ""zh-tw"", $E$1))"),"")</f>
        <v/>
      </c>
      <c r="F49" s="16"/>
      <c r="G49" s="16"/>
      <c r="H49" s="16"/>
      <c r="I49" s="16"/>
      <c r="J49" s="16"/>
      <c r="K49" s="16"/>
      <c r="L49" s="16"/>
      <c r="M49" s="16"/>
      <c r="N49" s="16"/>
      <c r="O49" s="16"/>
      <c r="P49" s="16"/>
      <c r="Q49" s="16"/>
      <c r="R49" s="16"/>
      <c r="S49" s="16"/>
      <c r="T49" s="16"/>
      <c r="U49" s="16"/>
      <c r="V49" s="16"/>
      <c r="W49" s="16"/>
      <c r="X49" s="16"/>
      <c r="Y49" s="16"/>
      <c r="Z49" s="16"/>
      <c r="AA49" s="16"/>
    </row>
    <row r="50" ht="15.75" customHeight="1">
      <c r="A50" s="12" t="str">
        <f t="shared" si="1"/>
        <v/>
      </c>
      <c r="B50" s="13"/>
      <c r="C50" s="14"/>
      <c r="D50" s="15" t="str">
        <f>IFERROR(__xludf.DUMMYFUNCTION("if(ISBLANK($B50),"""",GOOGLETRANSLATE($B50, ""zh-tw"", $D$1))"),"")</f>
        <v/>
      </c>
      <c r="E50" s="15" t="str">
        <f>IFERROR(__xludf.DUMMYFUNCTION("if(ISBLANK($B50),"""",GOOGLETRANSLATE($B50, ""zh-tw"", $E$1))"),"")</f>
        <v/>
      </c>
      <c r="F50" s="16"/>
      <c r="G50" s="16"/>
      <c r="H50" s="16"/>
      <c r="I50" s="16"/>
      <c r="J50" s="16"/>
      <c r="K50" s="16"/>
      <c r="L50" s="16"/>
      <c r="M50" s="16"/>
      <c r="N50" s="16"/>
      <c r="O50" s="16"/>
      <c r="P50" s="16"/>
      <c r="Q50" s="16"/>
      <c r="R50" s="16"/>
      <c r="S50" s="16"/>
      <c r="T50" s="16"/>
      <c r="U50" s="16"/>
      <c r="V50" s="16"/>
      <c r="W50" s="16"/>
      <c r="X50" s="16"/>
      <c r="Y50" s="16"/>
      <c r="Z50" s="16"/>
      <c r="AA50" s="16"/>
    </row>
    <row r="51" ht="15.75" customHeight="1">
      <c r="A51" s="12" t="str">
        <f t="shared" si="1"/>
        <v/>
      </c>
      <c r="B51" s="13"/>
      <c r="C51" s="14"/>
      <c r="D51" s="15" t="str">
        <f>IFERROR(__xludf.DUMMYFUNCTION("if(ISBLANK($B51),"""",GOOGLETRANSLATE($B51, ""zh-tw"", $D$1))"),"")</f>
        <v/>
      </c>
      <c r="E51" s="15" t="str">
        <f>IFERROR(__xludf.DUMMYFUNCTION("if(ISBLANK($B51),"""",GOOGLETRANSLATE($B51, ""zh-tw"", $E$1))"),"")</f>
        <v/>
      </c>
      <c r="F51" s="16"/>
      <c r="G51" s="16"/>
      <c r="H51" s="16"/>
      <c r="I51" s="16"/>
      <c r="J51" s="16"/>
      <c r="K51" s="16"/>
      <c r="L51" s="16"/>
      <c r="M51" s="16"/>
      <c r="N51" s="16"/>
      <c r="O51" s="16"/>
      <c r="P51" s="16"/>
      <c r="Q51" s="16"/>
      <c r="R51" s="16"/>
      <c r="S51" s="16"/>
      <c r="T51" s="16"/>
      <c r="U51" s="16"/>
      <c r="V51" s="16"/>
      <c r="W51" s="16"/>
      <c r="X51" s="16"/>
      <c r="Y51" s="16"/>
      <c r="Z51" s="16"/>
      <c r="AA51" s="16"/>
    </row>
    <row r="52" ht="15.75" customHeight="1">
      <c r="A52" s="12" t="str">
        <f t="shared" si="1"/>
        <v/>
      </c>
      <c r="B52" s="13"/>
      <c r="C52" s="14"/>
      <c r="D52" s="15" t="str">
        <f>IFERROR(__xludf.DUMMYFUNCTION("if(ISBLANK($B52),"""",GOOGLETRANSLATE($B52, ""zh-tw"", $D$1))"),"")</f>
        <v/>
      </c>
      <c r="E52" s="15" t="str">
        <f>IFERROR(__xludf.DUMMYFUNCTION("if(ISBLANK($B52),"""",GOOGLETRANSLATE($B52, ""zh-tw"", $E$1))"),"")</f>
        <v/>
      </c>
      <c r="F52" s="16"/>
      <c r="G52" s="16"/>
      <c r="H52" s="16"/>
      <c r="I52" s="16"/>
      <c r="J52" s="16"/>
      <c r="K52" s="16"/>
      <c r="L52" s="16"/>
      <c r="M52" s="16"/>
      <c r="N52" s="16"/>
      <c r="O52" s="16"/>
      <c r="P52" s="16"/>
      <c r="Q52" s="16"/>
      <c r="R52" s="16"/>
      <c r="S52" s="16"/>
      <c r="T52" s="16"/>
      <c r="U52" s="16"/>
      <c r="V52" s="16"/>
      <c r="W52" s="16"/>
      <c r="X52" s="16"/>
      <c r="Y52" s="16"/>
      <c r="Z52" s="16"/>
      <c r="AA52" s="16"/>
    </row>
    <row r="53" ht="15.75" customHeight="1">
      <c r="A53" s="12" t="str">
        <f t="shared" si="1"/>
        <v/>
      </c>
      <c r="B53" s="13"/>
      <c r="C53" s="14"/>
      <c r="D53" s="15" t="str">
        <f>IFERROR(__xludf.DUMMYFUNCTION("if(ISBLANK($B53),"""",GOOGLETRANSLATE($B53, ""zh-tw"", $D$1))"),"")</f>
        <v/>
      </c>
      <c r="E53" s="15" t="str">
        <f>IFERROR(__xludf.DUMMYFUNCTION("if(ISBLANK($B53),"""",GOOGLETRANSLATE($B53, ""zh-tw"", $E$1))"),"")</f>
        <v/>
      </c>
      <c r="F53" s="16"/>
      <c r="G53" s="16"/>
      <c r="H53" s="16"/>
      <c r="I53" s="16"/>
      <c r="J53" s="16"/>
      <c r="K53" s="16"/>
      <c r="L53" s="16"/>
      <c r="M53" s="16"/>
      <c r="N53" s="16"/>
      <c r="O53" s="16"/>
      <c r="P53" s="16"/>
      <c r="Q53" s="16"/>
      <c r="R53" s="16"/>
      <c r="S53" s="16"/>
      <c r="T53" s="16"/>
      <c r="U53" s="16"/>
      <c r="V53" s="16"/>
      <c r="W53" s="16"/>
      <c r="X53" s="16"/>
      <c r="Y53" s="16"/>
      <c r="Z53" s="16"/>
      <c r="AA53" s="16"/>
    </row>
    <row r="54" ht="15.75" customHeight="1">
      <c r="A54" s="12" t="str">
        <f t="shared" si="1"/>
        <v/>
      </c>
      <c r="B54" s="13"/>
      <c r="C54" s="14"/>
      <c r="D54" s="15" t="str">
        <f>IFERROR(__xludf.DUMMYFUNCTION("if(ISBLANK($B54),"""",GOOGLETRANSLATE($B54, ""zh-tw"", $D$1))"),"")</f>
        <v/>
      </c>
      <c r="E54" s="15" t="str">
        <f>IFERROR(__xludf.DUMMYFUNCTION("if(ISBLANK($B54),"""",GOOGLETRANSLATE($B54, ""zh-tw"", $E$1))"),"")</f>
        <v/>
      </c>
      <c r="F54" s="16"/>
      <c r="G54" s="16"/>
      <c r="H54" s="16"/>
      <c r="I54" s="16"/>
      <c r="J54" s="16"/>
      <c r="K54" s="16"/>
      <c r="L54" s="16"/>
      <c r="M54" s="16"/>
      <c r="N54" s="16"/>
      <c r="O54" s="16"/>
      <c r="P54" s="16"/>
      <c r="Q54" s="16"/>
      <c r="R54" s="16"/>
      <c r="S54" s="16"/>
      <c r="T54" s="16"/>
      <c r="U54" s="16"/>
      <c r="V54" s="16"/>
      <c r="W54" s="16"/>
      <c r="X54" s="16"/>
      <c r="Y54" s="16"/>
      <c r="Z54" s="16"/>
      <c r="AA54" s="16"/>
    </row>
    <row r="55" ht="15.75" customHeight="1">
      <c r="A55" s="12" t="str">
        <f t="shared" si="1"/>
        <v/>
      </c>
      <c r="B55" s="13"/>
      <c r="C55" s="14"/>
      <c r="D55" s="15" t="str">
        <f>IFERROR(__xludf.DUMMYFUNCTION("if(ISBLANK($B55),"""",GOOGLETRANSLATE($B55, ""zh-tw"", $D$1))"),"")</f>
        <v/>
      </c>
      <c r="E55" s="15" t="str">
        <f>IFERROR(__xludf.DUMMYFUNCTION("if(ISBLANK($B55),"""",GOOGLETRANSLATE($B55, ""zh-tw"", $E$1))"),"")</f>
        <v/>
      </c>
      <c r="F55" s="16"/>
      <c r="G55" s="16"/>
      <c r="H55" s="16"/>
      <c r="I55" s="16"/>
      <c r="J55" s="16"/>
      <c r="K55" s="16"/>
      <c r="L55" s="16"/>
      <c r="M55" s="16"/>
      <c r="N55" s="16"/>
      <c r="O55" s="16"/>
      <c r="P55" s="16"/>
      <c r="Q55" s="16"/>
      <c r="R55" s="16"/>
      <c r="S55" s="16"/>
      <c r="T55" s="16"/>
      <c r="U55" s="16"/>
      <c r="V55" s="16"/>
      <c r="W55" s="16"/>
      <c r="X55" s="16"/>
      <c r="Y55" s="16"/>
      <c r="Z55" s="16"/>
      <c r="AA55" s="16"/>
    </row>
    <row r="56" ht="15.75" customHeight="1">
      <c r="A56" s="12" t="str">
        <f t="shared" si="1"/>
        <v/>
      </c>
      <c r="B56" s="13"/>
      <c r="C56" s="14"/>
      <c r="D56" s="15" t="str">
        <f>IFERROR(__xludf.DUMMYFUNCTION("if(ISBLANK($B56),"""",GOOGLETRANSLATE($B56, ""zh-tw"", $D$1))"),"")</f>
        <v/>
      </c>
      <c r="E56" s="15" t="str">
        <f>IFERROR(__xludf.DUMMYFUNCTION("if(ISBLANK($B56),"""",GOOGLETRANSLATE($B56, ""zh-tw"", $E$1))"),"")</f>
        <v/>
      </c>
      <c r="F56" s="16"/>
      <c r="G56" s="16"/>
      <c r="H56" s="16"/>
      <c r="I56" s="16"/>
      <c r="J56" s="16"/>
      <c r="K56" s="16"/>
      <c r="L56" s="16"/>
      <c r="M56" s="16"/>
      <c r="N56" s="16"/>
      <c r="O56" s="16"/>
      <c r="P56" s="16"/>
      <c r="Q56" s="16"/>
      <c r="R56" s="16"/>
      <c r="S56" s="16"/>
      <c r="T56" s="16"/>
      <c r="U56" s="16"/>
      <c r="V56" s="16"/>
      <c r="W56" s="16"/>
      <c r="X56" s="16"/>
      <c r="Y56" s="16"/>
      <c r="Z56" s="16"/>
      <c r="AA56" s="16"/>
    </row>
    <row r="57" ht="15.75" customHeight="1">
      <c r="A57" s="12" t="str">
        <f t="shared" si="1"/>
        <v/>
      </c>
      <c r="B57" s="13"/>
      <c r="C57" s="14"/>
      <c r="D57" s="15" t="str">
        <f>IFERROR(__xludf.DUMMYFUNCTION("if(ISBLANK($B57),"""",GOOGLETRANSLATE($B57, ""zh-tw"", $D$1))"),"")</f>
        <v/>
      </c>
      <c r="E57" s="15" t="str">
        <f>IFERROR(__xludf.DUMMYFUNCTION("if(ISBLANK($B57),"""",GOOGLETRANSLATE($B57, ""zh-tw"", $E$1))"),"")</f>
        <v/>
      </c>
      <c r="F57" s="16"/>
      <c r="G57" s="16"/>
      <c r="H57" s="16"/>
      <c r="I57" s="16"/>
      <c r="J57" s="16"/>
      <c r="K57" s="16"/>
      <c r="L57" s="16"/>
      <c r="M57" s="16"/>
      <c r="N57" s="16"/>
      <c r="O57" s="16"/>
      <c r="P57" s="16"/>
      <c r="Q57" s="16"/>
      <c r="R57" s="16"/>
      <c r="S57" s="16"/>
      <c r="T57" s="16"/>
      <c r="U57" s="16"/>
      <c r="V57" s="16"/>
      <c r="W57" s="16"/>
      <c r="X57" s="16"/>
      <c r="Y57" s="16"/>
      <c r="Z57" s="16"/>
      <c r="AA57" s="16"/>
    </row>
    <row r="58" ht="15.75" customHeight="1">
      <c r="A58" s="12" t="str">
        <f t="shared" si="1"/>
        <v/>
      </c>
      <c r="B58" s="13"/>
      <c r="C58" s="14"/>
      <c r="D58" s="15" t="str">
        <f>IFERROR(__xludf.DUMMYFUNCTION("if(ISBLANK($B58),"""",GOOGLETRANSLATE($B58, ""zh-tw"", $D$1))"),"")</f>
        <v/>
      </c>
      <c r="E58" s="15" t="str">
        <f>IFERROR(__xludf.DUMMYFUNCTION("if(ISBLANK($B58),"""",GOOGLETRANSLATE($B58, ""zh-tw"", $E$1))"),"")</f>
        <v/>
      </c>
      <c r="F58" s="16"/>
      <c r="G58" s="16"/>
      <c r="H58" s="16"/>
      <c r="I58" s="16"/>
      <c r="J58" s="16"/>
      <c r="K58" s="16"/>
      <c r="L58" s="16"/>
      <c r="M58" s="16"/>
      <c r="N58" s="16"/>
      <c r="O58" s="16"/>
      <c r="P58" s="16"/>
      <c r="Q58" s="16"/>
      <c r="R58" s="16"/>
      <c r="S58" s="16"/>
      <c r="T58" s="16"/>
      <c r="U58" s="16"/>
      <c r="V58" s="16"/>
      <c r="W58" s="16"/>
      <c r="X58" s="16"/>
      <c r="Y58" s="16"/>
      <c r="Z58" s="16"/>
      <c r="AA58" s="16"/>
    </row>
    <row r="59" ht="15.75" customHeight="1">
      <c r="A59" s="12" t="str">
        <f t="shared" si="1"/>
        <v/>
      </c>
      <c r="B59" s="13"/>
      <c r="C59" s="14"/>
      <c r="D59" s="15" t="str">
        <f>IFERROR(__xludf.DUMMYFUNCTION("if(ISBLANK($B59),"""",GOOGLETRANSLATE($B59, ""zh-tw"", $D$1))"),"")</f>
        <v/>
      </c>
      <c r="E59" s="15" t="str">
        <f>IFERROR(__xludf.DUMMYFUNCTION("if(ISBLANK($B59),"""",GOOGLETRANSLATE($B59, ""zh-tw"", $E$1))"),"")</f>
        <v/>
      </c>
      <c r="F59" s="16"/>
      <c r="G59" s="16"/>
      <c r="H59" s="16"/>
      <c r="I59" s="16"/>
      <c r="J59" s="16"/>
      <c r="K59" s="16"/>
      <c r="L59" s="16"/>
      <c r="M59" s="16"/>
      <c r="N59" s="16"/>
      <c r="O59" s="16"/>
      <c r="P59" s="16"/>
      <c r="Q59" s="16"/>
      <c r="R59" s="16"/>
      <c r="S59" s="16"/>
      <c r="T59" s="16"/>
      <c r="U59" s="16"/>
      <c r="V59" s="16"/>
      <c r="W59" s="16"/>
      <c r="X59" s="16"/>
      <c r="Y59" s="16"/>
      <c r="Z59" s="16"/>
      <c r="AA59" s="16"/>
    </row>
    <row r="60" ht="15.75" customHeight="1">
      <c r="A60" s="12" t="str">
        <f t="shared" si="1"/>
        <v/>
      </c>
      <c r="B60" s="13"/>
      <c r="C60" s="14"/>
      <c r="D60" s="15" t="str">
        <f>IFERROR(__xludf.DUMMYFUNCTION("if(ISBLANK($B60),"""",GOOGLETRANSLATE($B60, ""zh-tw"", $D$1))"),"")</f>
        <v/>
      </c>
      <c r="E60" s="15" t="str">
        <f>IFERROR(__xludf.DUMMYFUNCTION("if(ISBLANK($B60),"""",GOOGLETRANSLATE($B60, ""zh-tw"", $E$1))"),"")</f>
        <v/>
      </c>
      <c r="F60" s="16"/>
      <c r="G60" s="16"/>
      <c r="H60" s="16"/>
      <c r="I60" s="16"/>
      <c r="J60" s="16"/>
      <c r="K60" s="16"/>
      <c r="L60" s="16"/>
      <c r="M60" s="16"/>
      <c r="N60" s="16"/>
      <c r="O60" s="16"/>
      <c r="P60" s="16"/>
      <c r="Q60" s="16"/>
      <c r="R60" s="16"/>
      <c r="S60" s="16"/>
      <c r="T60" s="16"/>
      <c r="U60" s="16"/>
      <c r="V60" s="16"/>
      <c r="W60" s="16"/>
      <c r="X60" s="16"/>
      <c r="Y60" s="16"/>
      <c r="Z60" s="16"/>
      <c r="AA60" s="16"/>
    </row>
    <row r="61" ht="15.75" customHeight="1">
      <c r="A61" s="12" t="str">
        <f t="shared" si="1"/>
        <v/>
      </c>
      <c r="B61" s="13"/>
      <c r="C61" s="14"/>
      <c r="D61" s="15" t="str">
        <f>IFERROR(__xludf.DUMMYFUNCTION("if(ISBLANK($B61),"""",GOOGLETRANSLATE($B61, ""zh-tw"", $D$1))"),"")</f>
        <v/>
      </c>
      <c r="E61" s="15" t="str">
        <f>IFERROR(__xludf.DUMMYFUNCTION("if(ISBLANK($B61),"""",GOOGLETRANSLATE($B61, ""zh-tw"", $E$1))"),"")</f>
        <v/>
      </c>
      <c r="F61" s="16"/>
      <c r="G61" s="16"/>
      <c r="H61" s="16"/>
      <c r="I61" s="16"/>
      <c r="J61" s="16"/>
      <c r="K61" s="16"/>
      <c r="L61" s="16"/>
      <c r="M61" s="16"/>
      <c r="N61" s="16"/>
      <c r="O61" s="16"/>
      <c r="P61" s="16"/>
      <c r="Q61" s="16"/>
      <c r="R61" s="16"/>
      <c r="S61" s="16"/>
      <c r="T61" s="16"/>
      <c r="U61" s="16"/>
      <c r="V61" s="16"/>
      <c r="W61" s="16"/>
      <c r="X61" s="16"/>
      <c r="Y61" s="16"/>
      <c r="Z61" s="16"/>
      <c r="AA61" s="16"/>
    </row>
    <row r="62" ht="15.75" customHeight="1">
      <c r="A62" s="12" t="str">
        <f t="shared" si="1"/>
        <v/>
      </c>
      <c r="B62" s="13"/>
      <c r="C62" s="14"/>
      <c r="D62" s="15" t="str">
        <f>IFERROR(__xludf.DUMMYFUNCTION("if(ISBLANK($B62),"""",GOOGLETRANSLATE($B62, ""zh-tw"", $D$1))"),"")</f>
        <v/>
      </c>
      <c r="E62" s="15" t="str">
        <f>IFERROR(__xludf.DUMMYFUNCTION("if(ISBLANK($B62),"""",GOOGLETRANSLATE($B62, ""zh-tw"", $E$1))"),"")</f>
        <v/>
      </c>
      <c r="F62" s="16"/>
      <c r="G62" s="16"/>
      <c r="H62" s="16"/>
      <c r="I62" s="16"/>
      <c r="J62" s="16"/>
      <c r="K62" s="16"/>
      <c r="L62" s="16"/>
      <c r="M62" s="16"/>
      <c r="N62" s="16"/>
      <c r="O62" s="16"/>
      <c r="P62" s="16"/>
      <c r="Q62" s="16"/>
      <c r="R62" s="16"/>
      <c r="S62" s="16"/>
      <c r="T62" s="16"/>
      <c r="U62" s="16"/>
      <c r="V62" s="16"/>
      <c r="W62" s="16"/>
      <c r="X62" s="16"/>
      <c r="Y62" s="16"/>
      <c r="Z62" s="16"/>
      <c r="AA62" s="16"/>
    </row>
    <row r="63" ht="15.75" customHeight="1">
      <c r="A63" s="12" t="str">
        <f t="shared" si="1"/>
        <v/>
      </c>
      <c r="B63" s="13"/>
      <c r="C63" s="14"/>
      <c r="D63" s="15" t="str">
        <f>IFERROR(__xludf.DUMMYFUNCTION("if(ISBLANK($B63),"""",GOOGLETRANSLATE($B63, ""zh-tw"", $D$1))"),"")</f>
        <v/>
      </c>
      <c r="E63" s="15" t="str">
        <f>IFERROR(__xludf.DUMMYFUNCTION("if(ISBLANK($B63),"""",GOOGLETRANSLATE($B63, ""zh-tw"", $E$1))"),"")</f>
        <v/>
      </c>
      <c r="F63" s="16"/>
      <c r="G63" s="16"/>
      <c r="H63" s="16"/>
      <c r="I63" s="16"/>
      <c r="J63" s="16"/>
      <c r="K63" s="16"/>
      <c r="L63" s="16"/>
      <c r="M63" s="16"/>
      <c r="N63" s="16"/>
      <c r="O63" s="16"/>
      <c r="P63" s="16"/>
      <c r="Q63" s="16"/>
      <c r="R63" s="16"/>
      <c r="S63" s="16"/>
      <c r="T63" s="16"/>
      <c r="U63" s="16"/>
      <c r="V63" s="16"/>
      <c r="W63" s="16"/>
      <c r="X63" s="16"/>
      <c r="Y63" s="16"/>
      <c r="Z63" s="16"/>
      <c r="AA63" s="16"/>
    </row>
    <row r="64" ht="15.75" customHeight="1">
      <c r="A64" s="12" t="str">
        <f t="shared" si="1"/>
        <v/>
      </c>
      <c r="B64" s="13"/>
      <c r="C64" s="14"/>
      <c r="D64" s="15" t="str">
        <f>IFERROR(__xludf.DUMMYFUNCTION("if(ISBLANK($B64),"""",GOOGLETRANSLATE($B64, ""zh-tw"", $D$1))"),"")</f>
        <v/>
      </c>
      <c r="E64" s="15" t="str">
        <f>IFERROR(__xludf.DUMMYFUNCTION("if(ISBLANK($B64),"""",GOOGLETRANSLATE($B64, ""zh-tw"", $E$1))"),"")</f>
        <v/>
      </c>
      <c r="F64" s="16"/>
      <c r="G64" s="16"/>
      <c r="H64" s="16"/>
      <c r="I64" s="16"/>
      <c r="J64" s="16"/>
      <c r="K64" s="16"/>
      <c r="L64" s="16"/>
      <c r="M64" s="16"/>
      <c r="N64" s="16"/>
      <c r="O64" s="16"/>
      <c r="P64" s="16"/>
      <c r="Q64" s="16"/>
      <c r="R64" s="16"/>
      <c r="S64" s="16"/>
      <c r="T64" s="16"/>
      <c r="U64" s="16"/>
      <c r="V64" s="16"/>
      <c r="W64" s="16"/>
      <c r="X64" s="16"/>
      <c r="Y64" s="16"/>
      <c r="Z64" s="16"/>
      <c r="AA64" s="16"/>
    </row>
    <row r="65" ht="15.75" customHeight="1">
      <c r="A65" s="12" t="str">
        <f t="shared" si="1"/>
        <v/>
      </c>
      <c r="B65" s="13"/>
      <c r="C65" s="14"/>
      <c r="D65" s="15" t="str">
        <f>IFERROR(__xludf.DUMMYFUNCTION("if(ISBLANK($B65),"""",GOOGLETRANSLATE($B65, ""zh-tw"", $D$1))"),"")</f>
        <v/>
      </c>
      <c r="E65" s="15" t="str">
        <f>IFERROR(__xludf.DUMMYFUNCTION("if(ISBLANK($B65),"""",GOOGLETRANSLATE($B65, ""zh-tw"", $E$1))"),"")</f>
        <v/>
      </c>
      <c r="F65" s="16"/>
      <c r="G65" s="16"/>
      <c r="H65" s="16"/>
      <c r="I65" s="16"/>
      <c r="J65" s="16"/>
      <c r="K65" s="16"/>
      <c r="L65" s="16"/>
      <c r="M65" s="16"/>
      <c r="N65" s="16"/>
      <c r="O65" s="16"/>
      <c r="P65" s="16"/>
      <c r="Q65" s="16"/>
      <c r="R65" s="16"/>
      <c r="S65" s="16"/>
      <c r="T65" s="16"/>
      <c r="U65" s="16"/>
      <c r="V65" s="16"/>
      <c r="W65" s="16"/>
      <c r="X65" s="16"/>
      <c r="Y65" s="16"/>
      <c r="Z65" s="16"/>
      <c r="AA65" s="16"/>
    </row>
    <row r="66" ht="15.75" customHeight="1">
      <c r="A66" s="12" t="str">
        <f t="shared" si="1"/>
        <v/>
      </c>
      <c r="B66" s="13"/>
      <c r="C66" s="14"/>
      <c r="D66" s="15" t="str">
        <f>IFERROR(__xludf.DUMMYFUNCTION("if(ISBLANK($B66),"""",GOOGLETRANSLATE($B66, ""zh-tw"", $D$1))"),"")</f>
        <v/>
      </c>
      <c r="E66" s="15" t="str">
        <f>IFERROR(__xludf.DUMMYFUNCTION("if(ISBLANK($B66),"""",GOOGLETRANSLATE($B66, ""zh-tw"", $E$1))"),"")</f>
        <v/>
      </c>
      <c r="F66" s="16"/>
      <c r="G66" s="16"/>
      <c r="H66" s="16"/>
      <c r="I66" s="16"/>
      <c r="J66" s="16"/>
      <c r="K66" s="16"/>
      <c r="L66" s="16"/>
      <c r="M66" s="16"/>
      <c r="N66" s="16"/>
      <c r="O66" s="16"/>
      <c r="P66" s="16"/>
      <c r="Q66" s="16"/>
      <c r="R66" s="16"/>
      <c r="S66" s="16"/>
      <c r="T66" s="16"/>
      <c r="U66" s="16"/>
      <c r="V66" s="16"/>
      <c r="W66" s="16"/>
      <c r="X66" s="16"/>
      <c r="Y66" s="16"/>
      <c r="Z66" s="16"/>
      <c r="AA66" s="16"/>
    </row>
    <row r="67" ht="15.75" customHeight="1">
      <c r="A67" s="12" t="str">
        <f t="shared" si="1"/>
        <v/>
      </c>
      <c r="B67" s="13"/>
      <c r="C67" s="14"/>
      <c r="D67" s="15" t="str">
        <f>IFERROR(__xludf.DUMMYFUNCTION("if(ISBLANK($B67),"""",GOOGLETRANSLATE($B67, ""zh-tw"", $D$1))"),"")</f>
        <v/>
      </c>
      <c r="E67" s="15" t="str">
        <f>IFERROR(__xludf.DUMMYFUNCTION("if(ISBLANK($B67),"""",GOOGLETRANSLATE($B67, ""zh-tw"", $E$1))"),"")</f>
        <v/>
      </c>
      <c r="F67" s="16"/>
      <c r="G67" s="16"/>
      <c r="H67" s="16"/>
      <c r="I67" s="16"/>
      <c r="J67" s="16"/>
      <c r="K67" s="16"/>
      <c r="L67" s="16"/>
      <c r="M67" s="16"/>
      <c r="N67" s="16"/>
      <c r="O67" s="16"/>
      <c r="P67" s="16"/>
      <c r="Q67" s="16"/>
      <c r="R67" s="16"/>
      <c r="S67" s="16"/>
      <c r="T67" s="16"/>
      <c r="U67" s="16"/>
      <c r="V67" s="16"/>
      <c r="W67" s="16"/>
      <c r="X67" s="16"/>
      <c r="Y67" s="16"/>
      <c r="Z67" s="16"/>
      <c r="AA67" s="16"/>
    </row>
    <row r="68" ht="15.75" customHeight="1">
      <c r="A68" s="12" t="str">
        <f t="shared" si="1"/>
        <v/>
      </c>
      <c r="B68" s="13"/>
      <c r="C68" s="14"/>
      <c r="D68" s="15" t="str">
        <f>IFERROR(__xludf.DUMMYFUNCTION("if(ISBLANK($B68),"""",GOOGLETRANSLATE($B68, ""zh-tw"", $D$1))"),"")</f>
        <v/>
      </c>
      <c r="E68" s="15" t="str">
        <f>IFERROR(__xludf.DUMMYFUNCTION("if(ISBLANK($B68),"""",GOOGLETRANSLATE($B68, ""zh-tw"", $E$1))"),"")</f>
        <v/>
      </c>
      <c r="F68" s="16"/>
      <c r="G68" s="16"/>
      <c r="H68" s="16"/>
      <c r="I68" s="16"/>
      <c r="J68" s="16"/>
      <c r="K68" s="16"/>
      <c r="L68" s="16"/>
      <c r="M68" s="16"/>
      <c r="N68" s="16"/>
      <c r="O68" s="16"/>
      <c r="P68" s="16"/>
      <c r="Q68" s="16"/>
      <c r="R68" s="16"/>
      <c r="S68" s="16"/>
      <c r="T68" s="16"/>
      <c r="U68" s="16"/>
      <c r="V68" s="16"/>
      <c r="W68" s="16"/>
      <c r="X68" s="16"/>
      <c r="Y68" s="16"/>
      <c r="Z68" s="16"/>
      <c r="AA68" s="16"/>
    </row>
    <row r="69" ht="15.75" customHeight="1">
      <c r="A69" s="12" t="str">
        <f t="shared" si="1"/>
        <v/>
      </c>
      <c r="B69" s="13"/>
      <c r="C69" s="14"/>
      <c r="D69" s="15" t="str">
        <f>IFERROR(__xludf.DUMMYFUNCTION("if(ISBLANK($B69),"""",GOOGLETRANSLATE($B69, ""zh-tw"", $D$1))"),"")</f>
        <v/>
      </c>
      <c r="E69" s="15" t="str">
        <f>IFERROR(__xludf.DUMMYFUNCTION("if(ISBLANK($B69),"""",GOOGLETRANSLATE($B69, ""zh-tw"", $E$1))"),"")</f>
        <v/>
      </c>
      <c r="F69" s="16"/>
      <c r="G69" s="16"/>
      <c r="H69" s="16"/>
      <c r="I69" s="16"/>
      <c r="J69" s="16"/>
      <c r="K69" s="16"/>
      <c r="L69" s="16"/>
      <c r="M69" s="16"/>
      <c r="N69" s="16"/>
      <c r="O69" s="16"/>
      <c r="P69" s="16"/>
      <c r="Q69" s="16"/>
      <c r="R69" s="16"/>
      <c r="S69" s="16"/>
      <c r="T69" s="16"/>
      <c r="U69" s="16"/>
      <c r="V69" s="16"/>
      <c r="W69" s="16"/>
      <c r="X69" s="16"/>
      <c r="Y69" s="16"/>
      <c r="Z69" s="16"/>
      <c r="AA69" s="16"/>
    </row>
    <row r="70" ht="15.75" customHeight="1">
      <c r="A70" s="12" t="str">
        <f t="shared" si="1"/>
        <v/>
      </c>
      <c r="B70" s="13"/>
      <c r="C70" s="14"/>
      <c r="D70" s="15" t="str">
        <f>IFERROR(__xludf.DUMMYFUNCTION("if(ISBLANK($B70),"""",GOOGLETRANSLATE($B70, ""zh-tw"", $D$1))"),"")</f>
        <v/>
      </c>
      <c r="E70" s="15" t="str">
        <f>IFERROR(__xludf.DUMMYFUNCTION("if(ISBLANK($B70),"""",GOOGLETRANSLATE($B70, ""zh-tw"", $E$1))"),"")</f>
        <v/>
      </c>
      <c r="F70" s="16"/>
      <c r="G70" s="16"/>
      <c r="H70" s="16"/>
      <c r="I70" s="16"/>
      <c r="J70" s="16"/>
      <c r="K70" s="16"/>
      <c r="L70" s="16"/>
      <c r="M70" s="16"/>
      <c r="N70" s="16"/>
      <c r="O70" s="16"/>
      <c r="P70" s="16"/>
      <c r="Q70" s="16"/>
      <c r="R70" s="16"/>
      <c r="S70" s="16"/>
      <c r="T70" s="16"/>
      <c r="U70" s="16"/>
      <c r="V70" s="16"/>
      <c r="W70" s="16"/>
      <c r="X70" s="16"/>
      <c r="Y70" s="16"/>
      <c r="Z70" s="16"/>
      <c r="AA70" s="16"/>
    </row>
    <row r="71" ht="15.75" customHeight="1">
      <c r="A71" s="12" t="str">
        <f t="shared" si="1"/>
        <v/>
      </c>
      <c r="B71" s="13"/>
      <c r="C71" s="14"/>
      <c r="D71" s="15" t="str">
        <f>IFERROR(__xludf.DUMMYFUNCTION("if(ISBLANK($B71),"""",GOOGLETRANSLATE($B71, ""zh-tw"", $D$1))"),"")</f>
        <v/>
      </c>
      <c r="E71" s="15" t="str">
        <f>IFERROR(__xludf.DUMMYFUNCTION("if(ISBLANK($B71),"""",GOOGLETRANSLATE($B71, ""zh-tw"", $E$1))"),"")</f>
        <v/>
      </c>
      <c r="F71" s="16"/>
      <c r="G71" s="16"/>
      <c r="H71" s="16"/>
      <c r="I71" s="16"/>
      <c r="J71" s="16"/>
      <c r="K71" s="16"/>
      <c r="L71" s="16"/>
      <c r="M71" s="16"/>
      <c r="N71" s="16"/>
      <c r="O71" s="16"/>
      <c r="P71" s="16"/>
      <c r="Q71" s="16"/>
      <c r="R71" s="16"/>
      <c r="S71" s="16"/>
      <c r="T71" s="16"/>
      <c r="U71" s="16"/>
      <c r="V71" s="16"/>
      <c r="W71" s="16"/>
      <c r="X71" s="16"/>
      <c r="Y71" s="16"/>
      <c r="Z71" s="16"/>
      <c r="AA71" s="16"/>
    </row>
    <row r="72" ht="15.75" customHeight="1">
      <c r="A72" s="12" t="str">
        <f t="shared" si="1"/>
        <v/>
      </c>
      <c r="B72" s="13"/>
      <c r="C72" s="14"/>
      <c r="D72" s="15" t="str">
        <f>IFERROR(__xludf.DUMMYFUNCTION("if(ISBLANK($B72),"""",GOOGLETRANSLATE($B72, ""zh-tw"", $D$1))"),"")</f>
        <v/>
      </c>
      <c r="E72" s="15" t="str">
        <f>IFERROR(__xludf.DUMMYFUNCTION("if(ISBLANK($B72),"""",GOOGLETRANSLATE($B72, ""zh-tw"", $E$1))"),"")</f>
        <v/>
      </c>
      <c r="F72" s="16"/>
      <c r="G72" s="16"/>
      <c r="H72" s="16"/>
      <c r="I72" s="16"/>
      <c r="J72" s="16"/>
      <c r="K72" s="16"/>
      <c r="L72" s="16"/>
      <c r="M72" s="16"/>
      <c r="N72" s="16"/>
      <c r="O72" s="16"/>
      <c r="P72" s="16"/>
      <c r="Q72" s="16"/>
      <c r="R72" s="16"/>
      <c r="S72" s="16"/>
      <c r="T72" s="16"/>
      <c r="U72" s="16"/>
      <c r="V72" s="16"/>
      <c r="W72" s="16"/>
      <c r="X72" s="16"/>
      <c r="Y72" s="16"/>
      <c r="Z72" s="16"/>
      <c r="AA72" s="16"/>
    </row>
    <row r="73" ht="15.75" customHeight="1">
      <c r="A73" s="12" t="str">
        <f t="shared" si="1"/>
        <v/>
      </c>
      <c r="B73" s="13"/>
      <c r="C73" s="14"/>
      <c r="D73" s="15" t="str">
        <f>IFERROR(__xludf.DUMMYFUNCTION("if(ISBLANK($B73),"""",GOOGLETRANSLATE($B73, ""zh-tw"", $D$1))"),"")</f>
        <v/>
      </c>
      <c r="E73" s="15" t="str">
        <f>IFERROR(__xludf.DUMMYFUNCTION("if(ISBLANK($B73),"""",GOOGLETRANSLATE($B73, ""zh-tw"", $E$1))"),"")</f>
        <v/>
      </c>
      <c r="F73" s="16"/>
      <c r="G73" s="16"/>
      <c r="H73" s="16"/>
      <c r="I73" s="16"/>
      <c r="J73" s="16"/>
      <c r="K73" s="16"/>
      <c r="L73" s="16"/>
      <c r="M73" s="16"/>
      <c r="N73" s="16"/>
      <c r="O73" s="16"/>
      <c r="P73" s="16"/>
      <c r="Q73" s="16"/>
      <c r="R73" s="16"/>
      <c r="S73" s="16"/>
      <c r="T73" s="16"/>
      <c r="U73" s="16"/>
      <c r="V73" s="16"/>
      <c r="W73" s="16"/>
      <c r="X73" s="16"/>
      <c r="Y73" s="16"/>
      <c r="Z73" s="16"/>
      <c r="AA73" s="16"/>
    </row>
    <row r="74" ht="15.75" customHeight="1">
      <c r="A74" s="12" t="str">
        <f t="shared" si="1"/>
        <v/>
      </c>
      <c r="B74" s="13"/>
      <c r="C74" s="14"/>
      <c r="D74" s="15" t="str">
        <f>IFERROR(__xludf.DUMMYFUNCTION("if(ISBLANK($B74),"""",GOOGLETRANSLATE($B74, ""zh-tw"", $D$1))"),"")</f>
        <v/>
      </c>
      <c r="E74" s="15" t="str">
        <f>IFERROR(__xludf.DUMMYFUNCTION("if(ISBLANK($B74),"""",GOOGLETRANSLATE($B74, ""zh-tw"", $E$1))"),"")</f>
        <v/>
      </c>
      <c r="F74" s="16"/>
      <c r="G74" s="16"/>
      <c r="H74" s="16"/>
      <c r="I74" s="16"/>
      <c r="J74" s="16"/>
      <c r="K74" s="16"/>
      <c r="L74" s="16"/>
      <c r="M74" s="16"/>
      <c r="N74" s="16"/>
      <c r="O74" s="16"/>
      <c r="P74" s="16"/>
      <c r="Q74" s="16"/>
      <c r="R74" s="16"/>
      <c r="S74" s="16"/>
      <c r="T74" s="16"/>
      <c r="U74" s="16"/>
      <c r="V74" s="16"/>
      <c r="W74" s="16"/>
      <c r="X74" s="16"/>
      <c r="Y74" s="16"/>
      <c r="Z74" s="16"/>
      <c r="AA74" s="16"/>
    </row>
    <row r="75" ht="15.75" customHeight="1">
      <c r="A75" s="12" t="str">
        <f t="shared" si="1"/>
        <v/>
      </c>
      <c r="B75" s="13"/>
      <c r="C75" s="14"/>
      <c r="D75" s="15" t="str">
        <f>IFERROR(__xludf.DUMMYFUNCTION("if(ISBLANK($B75),"""",GOOGLETRANSLATE($B75, ""zh-tw"", $D$1))"),"")</f>
        <v/>
      </c>
      <c r="E75" s="15" t="str">
        <f>IFERROR(__xludf.DUMMYFUNCTION("if(ISBLANK($B75),"""",GOOGLETRANSLATE($B75, ""zh-tw"", $E$1))"),"")</f>
        <v/>
      </c>
      <c r="F75" s="16"/>
      <c r="G75" s="16"/>
      <c r="H75" s="16"/>
      <c r="I75" s="16"/>
      <c r="J75" s="16"/>
      <c r="K75" s="16"/>
      <c r="L75" s="16"/>
      <c r="M75" s="16"/>
      <c r="N75" s="16"/>
      <c r="O75" s="16"/>
      <c r="P75" s="16"/>
      <c r="Q75" s="16"/>
      <c r="R75" s="16"/>
      <c r="S75" s="16"/>
      <c r="T75" s="16"/>
      <c r="U75" s="16"/>
      <c r="V75" s="16"/>
      <c r="W75" s="16"/>
      <c r="X75" s="16"/>
      <c r="Y75" s="16"/>
      <c r="Z75" s="16"/>
      <c r="AA75" s="16"/>
    </row>
    <row r="76" ht="15.75" customHeight="1">
      <c r="A76" s="12" t="str">
        <f t="shared" si="1"/>
        <v/>
      </c>
      <c r="B76" s="13"/>
      <c r="C76" s="14"/>
      <c r="D76" s="15" t="str">
        <f>IFERROR(__xludf.DUMMYFUNCTION("if(ISBLANK($B76),"""",GOOGLETRANSLATE($B76, ""zh-tw"", $D$1))"),"")</f>
        <v/>
      </c>
      <c r="E76" s="15" t="str">
        <f>IFERROR(__xludf.DUMMYFUNCTION("if(ISBLANK($B76),"""",GOOGLETRANSLATE($B76, ""zh-tw"", $E$1))"),"")</f>
        <v/>
      </c>
      <c r="F76" s="16"/>
      <c r="G76" s="16"/>
      <c r="H76" s="16"/>
      <c r="I76" s="16"/>
      <c r="J76" s="16"/>
      <c r="K76" s="16"/>
      <c r="L76" s="16"/>
      <c r="M76" s="16"/>
      <c r="N76" s="16"/>
      <c r="O76" s="16"/>
      <c r="P76" s="16"/>
      <c r="Q76" s="16"/>
      <c r="R76" s="16"/>
      <c r="S76" s="16"/>
      <c r="T76" s="16"/>
      <c r="U76" s="16"/>
      <c r="V76" s="16"/>
      <c r="W76" s="16"/>
      <c r="X76" s="16"/>
      <c r="Y76" s="16"/>
      <c r="Z76" s="16"/>
      <c r="AA76" s="16"/>
    </row>
    <row r="77" ht="15.75" customHeight="1">
      <c r="A77" s="12" t="str">
        <f t="shared" si="1"/>
        <v/>
      </c>
      <c r="B77" s="13"/>
      <c r="C77" s="14"/>
      <c r="D77" s="15" t="str">
        <f>IFERROR(__xludf.DUMMYFUNCTION("if(ISBLANK($B77),"""",GOOGLETRANSLATE($B77, ""zh-tw"", $D$1))"),"")</f>
        <v/>
      </c>
      <c r="E77" s="15" t="str">
        <f>IFERROR(__xludf.DUMMYFUNCTION("if(ISBLANK($B77),"""",GOOGLETRANSLATE($B77, ""zh-tw"", $E$1))"),"")</f>
        <v/>
      </c>
      <c r="F77" s="16"/>
      <c r="G77" s="16"/>
      <c r="H77" s="16"/>
      <c r="I77" s="16"/>
      <c r="J77" s="16"/>
      <c r="K77" s="16"/>
      <c r="L77" s="16"/>
      <c r="M77" s="16"/>
      <c r="N77" s="16"/>
      <c r="O77" s="16"/>
      <c r="P77" s="16"/>
      <c r="Q77" s="16"/>
      <c r="R77" s="16"/>
      <c r="S77" s="16"/>
      <c r="T77" s="16"/>
      <c r="U77" s="16"/>
      <c r="V77" s="16"/>
      <c r="W77" s="16"/>
      <c r="X77" s="16"/>
      <c r="Y77" s="16"/>
      <c r="Z77" s="16"/>
      <c r="AA77" s="16"/>
    </row>
    <row r="78" ht="15.75" customHeight="1">
      <c r="A78" s="12" t="str">
        <f t="shared" si="1"/>
        <v/>
      </c>
      <c r="B78" s="13"/>
      <c r="C78" s="14"/>
      <c r="D78" s="15" t="str">
        <f>IFERROR(__xludf.DUMMYFUNCTION("if(ISBLANK($B78),"""",GOOGLETRANSLATE($B78, ""zh-tw"", $D$1))"),"")</f>
        <v/>
      </c>
      <c r="E78" s="15" t="str">
        <f>IFERROR(__xludf.DUMMYFUNCTION("if(ISBLANK($B78),"""",GOOGLETRANSLATE($B78, ""zh-tw"", $E$1))"),"")</f>
        <v/>
      </c>
      <c r="F78" s="16"/>
      <c r="G78" s="16"/>
      <c r="H78" s="16"/>
      <c r="I78" s="16"/>
      <c r="J78" s="16"/>
      <c r="K78" s="16"/>
      <c r="L78" s="16"/>
      <c r="M78" s="16"/>
      <c r="N78" s="16"/>
      <c r="O78" s="16"/>
      <c r="P78" s="16"/>
      <c r="Q78" s="16"/>
      <c r="R78" s="16"/>
      <c r="S78" s="16"/>
      <c r="T78" s="16"/>
      <c r="U78" s="16"/>
      <c r="V78" s="16"/>
      <c r="W78" s="16"/>
      <c r="X78" s="16"/>
      <c r="Y78" s="16"/>
      <c r="Z78" s="16"/>
      <c r="AA78" s="16"/>
    </row>
    <row r="79" ht="15.75" customHeight="1">
      <c r="A79" s="12" t="str">
        <f t="shared" si="1"/>
        <v/>
      </c>
      <c r="B79" s="13"/>
      <c r="C79" s="14"/>
      <c r="D79" s="15" t="str">
        <f>IFERROR(__xludf.DUMMYFUNCTION("if(ISBLANK($B79),"""",GOOGLETRANSLATE($B79, ""zh-tw"", $D$1))"),"")</f>
        <v/>
      </c>
      <c r="E79" s="15" t="str">
        <f>IFERROR(__xludf.DUMMYFUNCTION("if(ISBLANK($B79),"""",GOOGLETRANSLATE($B79, ""zh-tw"", $E$1))"),"")</f>
        <v/>
      </c>
      <c r="F79" s="16"/>
      <c r="G79" s="16"/>
      <c r="H79" s="16"/>
      <c r="I79" s="16"/>
      <c r="J79" s="16"/>
      <c r="K79" s="16"/>
      <c r="L79" s="16"/>
      <c r="M79" s="16"/>
      <c r="N79" s="16"/>
      <c r="O79" s="16"/>
      <c r="P79" s="16"/>
      <c r="Q79" s="16"/>
      <c r="R79" s="16"/>
      <c r="S79" s="16"/>
      <c r="T79" s="16"/>
      <c r="U79" s="16"/>
      <c r="V79" s="16"/>
      <c r="W79" s="16"/>
      <c r="X79" s="16"/>
      <c r="Y79" s="16"/>
      <c r="Z79" s="16"/>
      <c r="AA79" s="16"/>
    </row>
    <row r="80" ht="15.75" customHeight="1">
      <c r="A80" s="12" t="str">
        <f t="shared" si="1"/>
        <v/>
      </c>
      <c r="B80" s="13"/>
      <c r="C80" s="14"/>
      <c r="D80" s="15" t="str">
        <f>IFERROR(__xludf.DUMMYFUNCTION("if(ISBLANK($B80),"""",GOOGLETRANSLATE($B80, ""zh-tw"", $D$1))"),"")</f>
        <v/>
      </c>
      <c r="E80" s="15" t="str">
        <f>IFERROR(__xludf.DUMMYFUNCTION("if(ISBLANK($B80),"""",GOOGLETRANSLATE($B80, ""zh-tw"", $E$1))"),"")</f>
        <v/>
      </c>
      <c r="F80" s="16"/>
      <c r="G80" s="16"/>
      <c r="H80" s="16"/>
      <c r="I80" s="16"/>
      <c r="J80" s="16"/>
      <c r="K80" s="16"/>
      <c r="L80" s="16"/>
      <c r="M80" s="16"/>
      <c r="N80" s="16"/>
      <c r="O80" s="16"/>
      <c r="P80" s="16"/>
      <c r="Q80" s="16"/>
      <c r="R80" s="16"/>
      <c r="S80" s="16"/>
      <c r="T80" s="16"/>
      <c r="U80" s="16"/>
      <c r="V80" s="16"/>
      <c r="W80" s="16"/>
      <c r="X80" s="16"/>
      <c r="Y80" s="16"/>
      <c r="Z80" s="16"/>
      <c r="AA80" s="16"/>
    </row>
    <row r="81" ht="15.75" customHeight="1">
      <c r="A81" s="12" t="str">
        <f t="shared" si="1"/>
        <v/>
      </c>
      <c r="B81" s="13"/>
      <c r="C81" s="14"/>
      <c r="D81" s="15" t="str">
        <f>IFERROR(__xludf.DUMMYFUNCTION("if(ISBLANK($B81),"""",GOOGLETRANSLATE($B81, ""zh-tw"", $D$1))"),"")</f>
        <v/>
      </c>
      <c r="E81" s="15" t="str">
        <f>IFERROR(__xludf.DUMMYFUNCTION("if(ISBLANK($B81),"""",GOOGLETRANSLATE($B81, ""zh-tw"", $E$1))"),"")</f>
        <v/>
      </c>
      <c r="F81" s="16"/>
      <c r="G81" s="16"/>
      <c r="H81" s="16"/>
      <c r="I81" s="16"/>
      <c r="J81" s="16"/>
      <c r="K81" s="16"/>
      <c r="L81" s="16"/>
      <c r="M81" s="16"/>
      <c r="N81" s="16"/>
      <c r="O81" s="16"/>
      <c r="P81" s="16"/>
      <c r="Q81" s="16"/>
      <c r="R81" s="16"/>
      <c r="S81" s="16"/>
      <c r="T81" s="16"/>
      <c r="U81" s="16"/>
      <c r="V81" s="16"/>
      <c r="W81" s="16"/>
      <c r="X81" s="16"/>
      <c r="Y81" s="16"/>
      <c r="Z81" s="16"/>
      <c r="AA81" s="16"/>
    </row>
    <row r="82" ht="15.75" customHeight="1">
      <c r="A82" s="12" t="str">
        <f t="shared" si="1"/>
        <v/>
      </c>
      <c r="B82" s="13"/>
      <c r="C82" s="14"/>
      <c r="D82" s="15" t="str">
        <f>IFERROR(__xludf.DUMMYFUNCTION("if(ISBLANK($B82),"""",GOOGLETRANSLATE($B82, ""zh-tw"", $D$1))"),"")</f>
        <v/>
      </c>
      <c r="E82" s="15" t="str">
        <f>IFERROR(__xludf.DUMMYFUNCTION("if(ISBLANK($B82),"""",GOOGLETRANSLATE($B82, ""zh-tw"", $E$1))"),"")</f>
        <v/>
      </c>
      <c r="F82" s="16"/>
      <c r="G82" s="16"/>
      <c r="H82" s="16"/>
      <c r="I82" s="16"/>
      <c r="J82" s="16"/>
      <c r="K82" s="16"/>
      <c r="L82" s="16"/>
      <c r="M82" s="16"/>
      <c r="N82" s="16"/>
      <c r="O82" s="16"/>
      <c r="P82" s="16"/>
      <c r="Q82" s="16"/>
      <c r="R82" s="16"/>
      <c r="S82" s="16"/>
      <c r="T82" s="16"/>
      <c r="U82" s="16"/>
      <c r="V82" s="16"/>
      <c r="W82" s="16"/>
      <c r="X82" s="16"/>
      <c r="Y82" s="16"/>
      <c r="Z82" s="16"/>
      <c r="AA82" s="16"/>
    </row>
    <row r="83" ht="15.75" customHeight="1">
      <c r="A83" s="12" t="str">
        <f t="shared" si="1"/>
        <v/>
      </c>
      <c r="B83" s="13"/>
      <c r="C83" s="14"/>
      <c r="D83" s="15" t="str">
        <f>IFERROR(__xludf.DUMMYFUNCTION("if(ISBLANK($B83),"""",GOOGLETRANSLATE($B83, ""zh-tw"", $D$1))"),"")</f>
        <v/>
      </c>
      <c r="E83" s="15" t="str">
        <f>IFERROR(__xludf.DUMMYFUNCTION("if(ISBLANK($B83),"""",GOOGLETRANSLATE($B83, ""zh-tw"", $E$1))"),"")</f>
        <v/>
      </c>
      <c r="F83" s="16"/>
      <c r="G83" s="16"/>
      <c r="H83" s="16"/>
      <c r="I83" s="16"/>
      <c r="J83" s="16"/>
      <c r="K83" s="16"/>
      <c r="L83" s="16"/>
      <c r="M83" s="16"/>
      <c r="N83" s="16"/>
      <c r="O83" s="16"/>
      <c r="P83" s="16"/>
      <c r="Q83" s="16"/>
      <c r="R83" s="16"/>
      <c r="S83" s="16"/>
      <c r="T83" s="16"/>
      <c r="U83" s="16"/>
      <c r="V83" s="16"/>
      <c r="W83" s="16"/>
      <c r="X83" s="16"/>
      <c r="Y83" s="16"/>
      <c r="Z83" s="16"/>
      <c r="AA83" s="16"/>
    </row>
    <row r="84" ht="15.75" customHeight="1">
      <c r="A84" s="12" t="str">
        <f t="shared" si="1"/>
        <v/>
      </c>
      <c r="B84" s="13"/>
      <c r="C84" s="14"/>
      <c r="D84" s="15" t="str">
        <f>IFERROR(__xludf.DUMMYFUNCTION("if(ISBLANK($B84),"""",GOOGLETRANSLATE($B84, ""zh-tw"", $D$1))"),"")</f>
        <v/>
      </c>
      <c r="E84" s="15" t="str">
        <f>IFERROR(__xludf.DUMMYFUNCTION("if(ISBLANK($B84),"""",GOOGLETRANSLATE($B84, ""zh-tw"", $E$1))"),"")</f>
        <v/>
      </c>
      <c r="F84" s="16"/>
      <c r="G84" s="16"/>
      <c r="H84" s="16"/>
      <c r="I84" s="16"/>
      <c r="J84" s="16"/>
      <c r="K84" s="16"/>
      <c r="L84" s="16"/>
      <c r="M84" s="16"/>
      <c r="N84" s="16"/>
      <c r="O84" s="16"/>
      <c r="P84" s="16"/>
      <c r="Q84" s="16"/>
      <c r="R84" s="16"/>
      <c r="S84" s="16"/>
      <c r="T84" s="16"/>
      <c r="U84" s="16"/>
      <c r="V84" s="16"/>
      <c r="W84" s="16"/>
      <c r="X84" s="16"/>
      <c r="Y84" s="16"/>
      <c r="Z84" s="16"/>
      <c r="AA84" s="16"/>
    </row>
    <row r="85" ht="15.75" customHeight="1">
      <c r="A85" s="12" t="str">
        <f t="shared" si="1"/>
        <v/>
      </c>
      <c r="B85" s="13"/>
      <c r="C85" s="14"/>
      <c r="D85" s="15" t="str">
        <f>IFERROR(__xludf.DUMMYFUNCTION("if(ISBLANK($B85),"""",GOOGLETRANSLATE($B85, ""zh-tw"", $D$1))"),"")</f>
        <v/>
      </c>
      <c r="E85" s="15" t="str">
        <f>IFERROR(__xludf.DUMMYFUNCTION("if(ISBLANK($B85),"""",GOOGLETRANSLATE($B85, ""zh-tw"", $E$1))"),"")</f>
        <v/>
      </c>
      <c r="F85" s="16"/>
      <c r="G85" s="16"/>
      <c r="H85" s="16"/>
      <c r="I85" s="16"/>
      <c r="J85" s="16"/>
      <c r="K85" s="16"/>
      <c r="L85" s="16"/>
      <c r="M85" s="16"/>
      <c r="N85" s="16"/>
      <c r="O85" s="16"/>
      <c r="P85" s="16"/>
      <c r="Q85" s="16"/>
      <c r="R85" s="16"/>
      <c r="S85" s="16"/>
      <c r="T85" s="16"/>
      <c r="U85" s="16"/>
      <c r="V85" s="16"/>
      <c r="W85" s="16"/>
      <c r="X85" s="16"/>
      <c r="Y85" s="16"/>
      <c r="Z85" s="16"/>
      <c r="AA85" s="16"/>
    </row>
    <row r="86" ht="15.75" customHeight="1">
      <c r="A86" s="12" t="str">
        <f t="shared" si="1"/>
        <v/>
      </c>
      <c r="B86" s="13"/>
      <c r="C86" s="14"/>
      <c r="D86" s="15" t="str">
        <f>IFERROR(__xludf.DUMMYFUNCTION("if(ISBLANK($B86),"""",GOOGLETRANSLATE($B86, ""zh-tw"", $D$1))"),"")</f>
        <v/>
      </c>
      <c r="E86" s="15" t="str">
        <f>IFERROR(__xludf.DUMMYFUNCTION("if(ISBLANK($B86),"""",GOOGLETRANSLATE($B86, ""zh-tw"", $E$1))"),"")</f>
        <v/>
      </c>
      <c r="F86" s="16"/>
      <c r="G86" s="16"/>
      <c r="H86" s="16"/>
      <c r="I86" s="16"/>
      <c r="J86" s="16"/>
      <c r="K86" s="16"/>
      <c r="L86" s="16"/>
      <c r="M86" s="16"/>
      <c r="N86" s="16"/>
      <c r="O86" s="16"/>
      <c r="P86" s="16"/>
      <c r="Q86" s="16"/>
      <c r="R86" s="16"/>
      <c r="S86" s="16"/>
      <c r="T86" s="16"/>
      <c r="U86" s="16"/>
      <c r="V86" s="16"/>
      <c r="W86" s="16"/>
      <c r="X86" s="16"/>
      <c r="Y86" s="16"/>
      <c r="Z86" s="16"/>
      <c r="AA86" s="16"/>
    </row>
    <row r="87" ht="15.75" customHeight="1">
      <c r="A87" s="12" t="str">
        <f t="shared" si="1"/>
        <v/>
      </c>
      <c r="B87" s="13"/>
      <c r="C87" s="14"/>
      <c r="D87" s="15" t="str">
        <f>IFERROR(__xludf.DUMMYFUNCTION("if(ISBLANK($B87),"""",GOOGLETRANSLATE($B87, ""zh-tw"", $D$1))"),"")</f>
        <v/>
      </c>
      <c r="E87" s="15" t="str">
        <f>IFERROR(__xludf.DUMMYFUNCTION("if(ISBLANK($B87),"""",GOOGLETRANSLATE($B87, ""zh-tw"", $E$1))"),"")</f>
        <v/>
      </c>
      <c r="F87" s="16"/>
      <c r="G87" s="16"/>
      <c r="H87" s="16"/>
      <c r="I87" s="16"/>
      <c r="J87" s="16"/>
      <c r="K87" s="16"/>
      <c r="L87" s="16"/>
      <c r="M87" s="16"/>
      <c r="N87" s="16"/>
      <c r="O87" s="16"/>
      <c r="P87" s="16"/>
      <c r="Q87" s="16"/>
      <c r="R87" s="16"/>
      <c r="S87" s="16"/>
      <c r="T87" s="16"/>
      <c r="U87" s="16"/>
      <c r="V87" s="16"/>
      <c r="W87" s="16"/>
      <c r="X87" s="16"/>
      <c r="Y87" s="16"/>
      <c r="Z87" s="16"/>
      <c r="AA87" s="16"/>
    </row>
    <row r="88" ht="15.75" customHeight="1">
      <c r="A88" s="12" t="str">
        <f t="shared" si="1"/>
        <v/>
      </c>
      <c r="B88" s="13"/>
      <c r="C88" s="14"/>
      <c r="D88" s="15" t="str">
        <f>IFERROR(__xludf.DUMMYFUNCTION("if(ISBLANK($B88),"""",GOOGLETRANSLATE($B88, ""zh-tw"", $D$1))"),"")</f>
        <v/>
      </c>
      <c r="E88" s="15" t="str">
        <f>IFERROR(__xludf.DUMMYFUNCTION("if(ISBLANK($B88),"""",GOOGLETRANSLATE($B88, ""zh-tw"", $E$1))"),"")</f>
        <v/>
      </c>
      <c r="F88" s="16"/>
      <c r="G88" s="16"/>
      <c r="H88" s="16"/>
      <c r="I88" s="16"/>
      <c r="J88" s="16"/>
      <c r="K88" s="16"/>
      <c r="L88" s="16"/>
      <c r="M88" s="16"/>
      <c r="N88" s="16"/>
      <c r="O88" s="16"/>
      <c r="P88" s="16"/>
      <c r="Q88" s="16"/>
      <c r="R88" s="16"/>
      <c r="S88" s="16"/>
      <c r="T88" s="16"/>
      <c r="U88" s="16"/>
      <c r="V88" s="16"/>
      <c r="W88" s="16"/>
      <c r="X88" s="16"/>
      <c r="Y88" s="16"/>
      <c r="Z88" s="16"/>
      <c r="AA88" s="16"/>
    </row>
    <row r="89" ht="15.75" customHeight="1">
      <c r="A89" s="12" t="str">
        <f t="shared" si="1"/>
        <v/>
      </c>
      <c r="B89" s="13"/>
      <c r="C89" s="14"/>
      <c r="D89" s="15" t="str">
        <f>IFERROR(__xludf.DUMMYFUNCTION("if(ISBLANK($B89),"""",GOOGLETRANSLATE($B89, ""zh-tw"", $D$1))"),"")</f>
        <v/>
      </c>
      <c r="E89" s="15" t="str">
        <f>IFERROR(__xludf.DUMMYFUNCTION("if(ISBLANK($B89),"""",GOOGLETRANSLATE($B89, ""zh-tw"", $E$1))"),"")</f>
        <v/>
      </c>
      <c r="F89" s="16"/>
      <c r="G89" s="16"/>
      <c r="H89" s="16"/>
      <c r="I89" s="16"/>
      <c r="J89" s="16"/>
      <c r="K89" s="16"/>
      <c r="L89" s="16"/>
      <c r="M89" s="16"/>
      <c r="N89" s="16"/>
      <c r="O89" s="16"/>
      <c r="P89" s="16"/>
      <c r="Q89" s="16"/>
      <c r="R89" s="16"/>
      <c r="S89" s="16"/>
      <c r="T89" s="16"/>
      <c r="U89" s="16"/>
      <c r="V89" s="16"/>
      <c r="W89" s="16"/>
      <c r="X89" s="16"/>
      <c r="Y89" s="16"/>
      <c r="Z89" s="16"/>
      <c r="AA89" s="16"/>
    </row>
    <row r="90" ht="15.75" customHeight="1">
      <c r="A90" s="12" t="str">
        <f t="shared" si="1"/>
        <v/>
      </c>
      <c r="B90" s="13"/>
      <c r="C90" s="14"/>
      <c r="D90" s="15" t="str">
        <f>IFERROR(__xludf.DUMMYFUNCTION("if(ISBLANK($B90),"""",GOOGLETRANSLATE($B90, ""zh-tw"", $D$1))"),"")</f>
        <v/>
      </c>
      <c r="E90" s="15" t="str">
        <f>IFERROR(__xludf.DUMMYFUNCTION("if(ISBLANK($B90),"""",GOOGLETRANSLATE($B90, ""zh-tw"", $E$1))"),"")</f>
        <v/>
      </c>
      <c r="F90" s="16"/>
      <c r="G90" s="16"/>
      <c r="H90" s="16"/>
      <c r="I90" s="16"/>
      <c r="J90" s="16"/>
      <c r="K90" s="16"/>
      <c r="L90" s="16"/>
      <c r="M90" s="16"/>
      <c r="N90" s="16"/>
      <c r="O90" s="16"/>
      <c r="P90" s="16"/>
      <c r="Q90" s="16"/>
      <c r="R90" s="16"/>
      <c r="S90" s="16"/>
      <c r="T90" s="16"/>
      <c r="U90" s="16"/>
      <c r="V90" s="16"/>
      <c r="W90" s="16"/>
      <c r="X90" s="16"/>
      <c r="Y90" s="16"/>
      <c r="Z90" s="16"/>
      <c r="AA90" s="16"/>
    </row>
    <row r="91" ht="15.75" customHeight="1">
      <c r="A91" s="12" t="str">
        <f t="shared" si="1"/>
        <v/>
      </c>
      <c r="B91" s="13"/>
      <c r="C91" s="14"/>
      <c r="D91" s="15" t="str">
        <f>IFERROR(__xludf.DUMMYFUNCTION("if(ISBLANK($B91),"""",GOOGLETRANSLATE($B91, ""zh-tw"", $D$1))"),"")</f>
        <v/>
      </c>
      <c r="E91" s="15" t="str">
        <f>IFERROR(__xludf.DUMMYFUNCTION("if(ISBLANK($B91),"""",GOOGLETRANSLATE($B91, ""zh-tw"", $E$1))"),"")</f>
        <v/>
      </c>
      <c r="F91" s="16"/>
      <c r="G91" s="16"/>
      <c r="H91" s="16"/>
      <c r="I91" s="16"/>
      <c r="J91" s="16"/>
      <c r="K91" s="16"/>
      <c r="L91" s="16"/>
      <c r="M91" s="16"/>
      <c r="N91" s="16"/>
      <c r="O91" s="16"/>
      <c r="P91" s="16"/>
      <c r="Q91" s="16"/>
      <c r="R91" s="16"/>
      <c r="S91" s="16"/>
      <c r="T91" s="16"/>
      <c r="U91" s="16"/>
      <c r="V91" s="16"/>
      <c r="W91" s="16"/>
      <c r="X91" s="16"/>
      <c r="Y91" s="16"/>
      <c r="Z91" s="16"/>
      <c r="AA91" s="16"/>
    </row>
    <row r="92" ht="15.75" customHeight="1">
      <c r="A92" s="12" t="str">
        <f t="shared" si="1"/>
        <v/>
      </c>
      <c r="B92" s="13"/>
      <c r="C92" s="14"/>
      <c r="D92" s="15" t="str">
        <f>IFERROR(__xludf.DUMMYFUNCTION("if(ISBLANK($B92),"""",GOOGLETRANSLATE($B92, ""zh-tw"", $D$1))"),"")</f>
        <v/>
      </c>
      <c r="E92" s="15" t="str">
        <f>IFERROR(__xludf.DUMMYFUNCTION("if(ISBLANK($B92),"""",GOOGLETRANSLATE($B92, ""zh-tw"", $E$1))"),"")</f>
        <v/>
      </c>
      <c r="F92" s="16"/>
      <c r="G92" s="16"/>
      <c r="H92" s="16"/>
      <c r="I92" s="16"/>
      <c r="J92" s="16"/>
      <c r="K92" s="16"/>
      <c r="L92" s="16"/>
      <c r="M92" s="16"/>
      <c r="N92" s="16"/>
      <c r="O92" s="16"/>
      <c r="P92" s="16"/>
      <c r="Q92" s="16"/>
      <c r="R92" s="16"/>
      <c r="S92" s="16"/>
      <c r="T92" s="16"/>
      <c r="U92" s="16"/>
      <c r="V92" s="16"/>
      <c r="W92" s="16"/>
      <c r="X92" s="16"/>
      <c r="Y92" s="16"/>
      <c r="Z92" s="16"/>
      <c r="AA92" s="16"/>
    </row>
    <row r="93" ht="15.75" customHeight="1">
      <c r="A93" s="12" t="str">
        <f t="shared" si="1"/>
        <v/>
      </c>
      <c r="B93" s="13"/>
      <c r="C93" s="14"/>
      <c r="D93" s="15" t="str">
        <f>IFERROR(__xludf.DUMMYFUNCTION("if(ISBLANK($B93),"""",GOOGLETRANSLATE($B93, ""zh-tw"", $D$1))"),"")</f>
        <v/>
      </c>
      <c r="E93" s="15" t="str">
        <f>IFERROR(__xludf.DUMMYFUNCTION("if(ISBLANK($B93),"""",GOOGLETRANSLATE($B93, ""zh-tw"", $E$1))"),"")</f>
        <v/>
      </c>
      <c r="F93" s="16"/>
      <c r="G93" s="16"/>
      <c r="H93" s="16"/>
      <c r="I93" s="16"/>
      <c r="J93" s="16"/>
      <c r="K93" s="16"/>
      <c r="L93" s="16"/>
      <c r="M93" s="16"/>
      <c r="N93" s="16"/>
      <c r="O93" s="16"/>
      <c r="P93" s="16"/>
      <c r="Q93" s="16"/>
      <c r="R93" s="16"/>
      <c r="S93" s="16"/>
      <c r="T93" s="16"/>
      <c r="U93" s="16"/>
      <c r="V93" s="16"/>
      <c r="W93" s="16"/>
      <c r="X93" s="16"/>
      <c r="Y93" s="16"/>
      <c r="Z93" s="16"/>
      <c r="AA93" s="16"/>
    </row>
    <row r="94" ht="15.75" customHeight="1">
      <c r="A94" s="12" t="str">
        <f t="shared" si="1"/>
        <v/>
      </c>
      <c r="B94" s="13"/>
      <c r="C94" s="14"/>
      <c r="D94" s="15" t="str">
        <f>IFERROR(__xludf.DUMMYFUNCTION("if(ISBLANK($B94),"""",GOOGLETRANSLATE($B94, ""zh-tw"", $D$1))"),"")</f>
        <v/>
      </c>
      <c r="E94" s="15" t="str">
        <f>IFERROR(__xludf.DUMMYFUNCTION("if(ISBLANK($B94),"""",GOOGLETRANSLATE($B94, ""zh-tw"", $E$1))"),"")</f>
        <v/>
      </c>
      <c r="F94" s="16"/>
      <c r="G94" s="16"/>
      <c r="H94" s="16"/>
      <c r="I94" s="16"/>
      <c r="J94" s="16"/>
      <c r="K94" s="16"/>
      <c r="L94" s="16"/>
      <c r="M94" s="16"/>
      <c r="N94" s="16"/>
      <c r="O94" s="16"/>
      <c r="P94" s="16"/>
      <c r="Q94" s="16"/>
      <c r="R94" s="16"/>
      <c r="S94" s="16"/>
      <c r="T94" s="16"/>
      <c r="U94" s="16"/>
      <c r="V94" s="16"/>
      <c r="W94" s="16"/>
      <c r="X94" s="16"/>
      <c r="Y94" s="16"/>
      <c r="Z94" s="16"/>
      <c r="AA94" s="16"/>
    </row>
    <row r="95" ht="15.75" customHeight="1">
      <c r="A95" s="12" t="str">
        <f t="shared" si="1"/>
        <v/>
      </c>
      <c r="B95" s="13"/>
      <c r="C95" s="14"/>
      <c r="D95" s="15" t="str">
        <f>IFERROR(__xludf.DUMMYFUNCTION("if(ISBLANK($B95),"""",GOOGLETRANSLATE($B95, ""zh-tw"", $D$1))"),"")</f>
        <v/>
      </c>
      <c r="E95" s="15" t="str">
        <f>IFERROR(__xludf.DUMMYFUNCTION("if(ISBLANK($B95),"""",GOOGLETRANSLATE($B95, ""zh-tw"", $E$1))"),"")</f>
        <v/>
      </c>
      <c r="F95" s="16"/>
      <c r="G95" s="16"/>
      <c r="H95" s="16"/>
      <c r="I95" s="16"/>
      <c r="J95" s="16"/>
      <c r="K95" s="16"/>
      <c r="L95" s="16"/>
      <c r="M95" s="16"/>
      <c r="N95" s="16"/>
      <c r="O95" s="16"/>
      <c r="P95" s="16"/>
      <c r="Q95" s="16"/>
      <c r="R95" s="16"/>
      <c r="S95" s="16"/>
      <c r="T95" s="16"/>
      <c r="U95" s="16"/>
      <c r="V95" s="16"/>
      <c r="W95" s="16"/>
      <c r="X95" s="16"/>
      <c r="Y95" s="16"/>
      <c r="Z95" s="16"/>
      <c r="AA95" s="16"/>
    </row>
    <row r="96" ht="15.75" customHeight="1">
      <c r="A96" s="12" t="str">
        <f t="shared" si="1"/>
        <v/>
      </c>
      <c r="B96" s="13"/>
      <c r="C96" s="14"/>
      <c r="D96" s="15" t="str">
        <f>IFERROR(__xludf.DUMMYFUNCTION("if(ISBLANK($B96),"""",GOOGLETRANSLATE($B96, ""zh-tw"", $D$1))"),"")</f>
        <v/>
      </c>
      <c r="E96" s="15" t="str">
        <f>IFERROR(__xludf.DUMMYFUNCTION("if(ISBLANK($B96),"""",GOOGLETRANSLATE($B96, ""zh-tw"", $E$1))"),"")</f>
        <v/>
      </c>
      <c r="F96" s="16"/>
      <c r="G96" s="16"/>
      <c r="H96" s="16"/>
      <c r="I96" s="16"/>
      <c r="J96" s="16"/>
      <c r="K96" s="16"/>
      <c r="L96" s="16"/>
      <c r="M96" s="16"/>
      <c r="N96" s="16"/>
      <c r="O96" s="16"/>
      <c r="P96" s="16"/>
      <c r="Q96" s="16"/>
      <c r="R96" s="16"/>
      <c r="S96" s="16"/>
      <c r="T96" s="16"/>
      <c r="U96" s="16"/>
      <c r="V96" s="16"/>
      <c r="W96" s="16"/>
      <c r="X96" s="16"/>
      <c r="Y96" s="16"/>
      <c r="Z96" s="16"/>
      <c r="AA96" s="16"/>
    </row>
    <row r="97" ht="15.75" customHeight="1">
      <c r="A97" s="12" t="str">
        <f t="shared" si="1"/>
        <v/>
      </c>
      <c r="B97" s="13"/>
      <c r="C97" s="14"/>
      <c r="D97" s="15" t="str">
        <f>IFERROR(__xludf.DUMMYFUNCTION("if(ISBLANK($B97),"""",GOOGLETRANSLATE($B97, ""zh-tw"", $D$1))"),"")</f>
        <v/>
      </c>
      <c r="E97" s="15" t="str">
        <f>IFERROR(__xludf.DUMMYFUNCTION("if(ISBLANK($B97),"""",GOOGLETRANSLATE($B97, ""zh-tw"", $E$1))"),"")</f>
        <v/>
      </c>
      <c r="F97" s="16"/>
      <c r="G97" s="16"/>
      <c r="H97" s="16"/>
      <c r="I97" s="16"/>
      <c r="J97" s="16"/>
      <c r="K97" s="16"/>
      <c r="L97" s="16"/>
      <c r="M97" s="16"/>
      <c r="N97" s="16"/>
      <c r="O97" s="16"/>
      <c r="P97" s="16"/>
      <c r="Q97" s="16"/>
      <c r="R97" s="16"/>
      <c r="S97" s="16"/>
      <c r="T97" s="16"/>
      <c r="U97" s="16"/>
      <c r="V97" s="16"/>
      <c r="W97" s="16"/>
      <c r="X97" s="16"/>
      <c r="Y97" s="16"/>
      <c r="Z97" s="16"/>
      <c r="AA97" s="16"/>
    </row>
    <row r="98" ht="15.75" customHeight="1">
      <c r="A98" s="12" t="str">
        <f t="shared" si="1"/>
        <v/>
      </c>
      <c r="B98" s="13"/>
      <c r="C98" s="14"/>
      <c r="D98" s="15" t="str">
        <f>IFERROR(__xludf.DUMMYFUNCTION("if(ISBLANK($B98),"""",GOOGLETRANSLATE($B98, ""zh-tw"", $D$1))"),"")</f>
        <v/>
      </c>
      <c r="E98" s="15" t="str">
        <f>IFERROR(__xludf.DUMMYFUNCTION("if(ISBLANK($B98),"""",GOOGLETRANSLATE($B98, ""zh-tw"", $E$1))"),"")</f>
        <v/>
      </c>
      <c r="F98" s="16"/>
      <c r="G98" s="16"/>
      <c r="H98" s="16"/>
      <c r="I98" s="16"/>
      <c r="J98" s="16"/>
      <c r="K98" s="16"/>
      <c r="L98" s="16"/>
      <c r="M98" s="16"/>
      <c r="N98" s="16"/>
      <c r="O98" s="16"/>
      <c r="P98" s="16"/>
      <c r="Q98" s="16"/>
      <c r="R98" s="16"/>
      <c r="S98" s="16"/>
      <c r="T98" s="16"/>
      <c r="U98" s="16"/>
      <c r="V98" s="16"/>
      <c r="W98" s="16"/>
      <c r="X98" s="16"/>
      <c r="Y98" s="16"/>
      <c r="Z98" s="16"/>
      <c r="AA98" s="16"/>
    </row>
    <row r="99" ht="15.75" customHeight="1">
      <c r="A99" s="12" t="str">
        <f t="shared" si="1"/>
        <v/>
      </c>
      <c r="B99" s="13"/>
      <c r="C99" s="14"/>
      <c r="D99" s="15" t="str">
        <f>IFERROR(__xludf.DUMMYFUNCTION("if(ISBLANK($B99),"""",GOOGLETRANSLATE($B99, ""zh-tw"", $D$1))"),"")</f>
        <v/>
      </c>
      <c r="E99" s="15" t="str">
        <f>IFERROR(__xludf.DUMMYFUNCTION("if(ISBLANK($B99),"""",GOOGLETRANSLATE($B99, ""zh-tw"", $E$1))"),"")</f>
        <v/>
      </c>
      <c r="F99" s="16"/>
      <c r="G99" s="16"/>
      <c r="H99" s="16"/>
      <c r="I99" s="16"/>
      <c r="J99" s="16"/>
      <c r="K99" s="16"/>
      <c r="L99" s="16"/>
      <c r="M99" s="16"/>
      <c r="N99" s="16"/>
      <c r="O99" s="16"/>
      <c r="P99" s="16"/>
      <c r="Q99" s="16"/>
      <c r="R99" s="16"/>
      <c r="S99" s="16"/>
      <c r="T99" s="16"/>
      <c r="U99" s="16"/>
      <c r="V99" s="16"/>
      <c r="W99" s="16"/>
      <c r="X99" s="16"/>
      <c r="Y99" s="16"/>
      <c r="Z99" s="16"/>
      <c r="AA99" s="16"/>
    </row>
    <row r="100" ht="15.75" customHeight="1">
      <c r="A100" s="12" t="str">
        <f t="shared" si="1"/>
        <v/>
      </c>
      <c r="B100" s="13"/>
      <c r="C100" s="14"/>
      <c r="D100" s="15" t="str">
        <f>IFERROR(__xludf.DUMMYFUNCTION("if(ISBLANK($B100),"""",GOOGLETRANSLATE($B100, ""zh-tw"", $D$1))"),"")</f>
        <v/>
      </c>
      <c r="E100" s="15" t="str">
        <f>IFERROR(__xludf.DUMMYFUNCTION("if(ISBLANK($B100),"""",GOOGLETRANSLATE($B100, ""zh-tw"", $E$1))"),"")</f>
        <v/>
      </c>
      <c r="F100" s="16"/>
      <c r="G100" s="16"/>
      <c r="H100" s="16"/>
      <c r="I100" s="16"/>
      <c r="J100" s="16"/>
      <c r="K100" s="16"/>
      <c r="L100" s="16"/>
      <c r="M100" s="16"/>
      <c r="N100" s="16"/>
      <c r="O100" s="16"/>
      <c r="P100" s="16"/>
      <c r="Q100" s="16"/>
      <c r="R100" s="16"/>
      <c r="S100" s="16"/>
      <c r="T100" s="16"/>
      <c r="U100" s="16"/>
      <c r="V100" s="16"/>
      <c r="W100" s="16"/>
      <c r="X100" s="16"/>
      <c r="Y100" s="16"/>
      <c r="Z100" s="16"/>
      <c r="AA100" s="16"/>
    </row>
    <row r="101" ht="15.75" customHeight="1">
      <c r="A101" s="12" t="str">
        <f t="shared" si="1"/>
        <v/>
      </c>
      <c r="B101" s="13"/>
      <c r="C101" s="14"/>
      <c r="D101" s="15" t="str">
        <f>IFERROR(__xludf.DUMMYFUNCTION("if(ISBLANK($B101),"""",GOOGLETRANSLATE($B101, ""zh-tw"", $D$1))"),"")</f>
        <v/>
      </c>
      <c r="E101" s="15" t="str">
        <f>IFERROR(__xludf.DUMMYFUNCTION("if(ISBLANK($B101),"""",GOOGLETRANSLATE($B101, ""zh-tw"", $E$1))"),"")</f>
        <v/>
      </c>
      <c r="F101" s="16"/>
      <c r="G101" s="16"/>
      <c r="H101" s="16"/>
      <c r="I101" s="16"/>
      <c r="J101" s="16"/>
      <c r="K101" s="16"/>
      <c r="L101" s="16"/>
      <c r="M101" s="16"/>
      <c r="N101" s="16"/>
      <c r="O101" s="16"/>
      <c r="P101" s="16"/>
      <c r="Q101" s="16"/>
      <c r="R101" s="16"/>
      <c r="S101" s="16"/>
      <c r="T101" s="16"/>
      <c r="U101" s="16"/>
      <c r="V101" s="16"/>
      <c r="W101" s="16"/>
      <c r="X101" s="16"/>
      <c r="Y101" s="16"/>
      <c r="Z101" s="16"/>
      <c r="AA101" s="16"/>
    </row>
    <row r="102" ht="15.75" customHeight="1">
      <c r="A102" s="12"/>
      <c r="B102" s="12"/>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ht="15.75" customHeight="1">
      <c r="A103" s="12"/>
      <c r="B103" s="12"/>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ht="15.75" customHeight="1">
      <c r="A104" s="12"/>
      <c r="B104" s="12"/>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ht="15.75" customHeight="1">
      <c r="A105" s="12"/>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ht="15.75" customHeight="1">
      <c r="A106" s="12"/>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ht="15.75" customHeight="1">
      <c r="A107" s="12"/>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ht="15.75" customHeight="1">
      <c r="A108" s="12"/>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ht="15.75" customHeight="1">
      <c r="A109" s="12"/>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ht="15.75" customHeight="1">
      <c r="A110" s="12"/>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ht="15.75" customHeight="1">
      <c r="A111" s="12"/>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ht="15.75" customHeight="1">
      <c r="A112" s="12"/>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ht="15.75" customHeight="1">
      <c r="A113" s="12"/>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ht="15.75" customHeight="1">
      <c r="A114" s="12"/>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ht="15.75" customHeight="1">
      <c r="A115" s="12"/>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ht="15.75" customHeight="1">
      <c r="A116" s="12"/>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ht="15.75" customHeight="1">
      <c r="A117" s="12"/>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ht="15.75" customHeight="1">
      <c r="A118" s="12"/>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ht="15.75" customHeight="1">
      <c r="A119" s="12"/>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ht="15.75" customHeight="1">
      <c r="A120" s="12"/>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ht="15.75" customHeight="1">
      <c r="A121" s="12"/>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ht="15.75" customHeight="1">
      <c r="A122" s="12"/>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ht="15.75" customHeight="1">
      <c r="A123" s="12"/>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ht="15.75" customHeight="1">
      <c r="A124" s="12"/>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ht="15.75" customHeight="1">
      <c r="A125" s="12"/>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ht="15.75" customHeight="1">
      <c r="A126" s="12"/>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ht="15.75" customHeight="1">
      <c r="A127" s="12"/>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ht="15.75" customHeight="1">
      <c r="A128" s="12"/>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ht="15.75" customHeight="1">
      <c r="A129" s="12"/>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ht="15.75" customHeight="1">
      <c r="A130" s="12"/>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ht="15.75" customHeight="1">
      <c r="A131" s="12"/>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ht="15.75" customHeight="1">
      <c r="A132" s="12"/>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ht="15.75" customHeight="1">
      <c r="A133" s="12"/>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ht="15.75" customHeight="1">
      <c r="A134" s="12"/>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ht="15.75" customHeight="1">
      <c r="A135" s="12"/>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ht="15.75" customHeight="1">
      <c r="A136" s="23"/>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ht="15.75" customHeight="1">
      <c r="A180" s="24"/>
      <c r="B180" s="24"/>
      <c r="C180" s="16"/>
      <c r="D180" s="16"/>
      <c r="E180" s="16"/>
      <c r="F180" s="16"/>
      <c r="G180" s="16"/>
      <c r="H180" s="16"/>
      <c r="I180" s="16"/>
      <c r="J180" s="16"/>
      <c r="K180" s="16"/>
      <c r="L180" s="16"/>
      <c r="M180" s="24"/>
      <c r="N180" s="24"/>
      <c r="O180" s="24"/>
      <c r="P180" s="24"/>
      <c r="Q180" s="24"/>
      <c r="R180" s="24"/>
      <c r="S180" s="24"/>
      <c r="T180" s="24"/>
      <c r="U180" s="24"/>
      <c r="V180" s="24"/>
      <c r="W180" s="24"/>
      <c r="X180" s="24"/>
      <c r="Y180" s="24"/>
      <c r="Z180" s="24"/>
      <c r="AA180" s="24"/>
    </row>
    <row r="181" ht="15.75" customHeight="1">
      <c r="A181" s="24"/>
      <c r="B181" s="24"/>
      <c r="C181" s="16"/>
      <c r="D181" s="16"/>
      <c r="E181" s="16"/>
      <c r="F181" s="16"/>
      <c r="G181" s="16"/>
      <c r="H181" s="16"/>
      <c r="I181" s="16"/>
      <c r="J181" s="16"/>
      <c r="K181" s="16"/>
      <c r="L181" s="16"/>
      <c r="M181" s="24"/>
      <c r="N181" s="24"/>
      <c r="O181" s="24"/>
      <c r="P181" s="24"/>
      <c r="Q181" s="24"/>
      <c r="R181" s="24"/>
      <c r="S181" s="24"/>
      <c r="T181" s="24"/>
      <c r="U181" s="24"/>
      <c r="V181" s="24"/>
      <c r="W181" s="24"/>
      <c r="X181" s="24"/>
      <c r="Y181" s="24"/>
      <c r="Z181" s="24"/>
      <c r="AA181" s="24"/>
    </row>
    <row r="182" ht="15.75" customHeight="1">
      <c r="A182" s="24"/>
      <c r="B182" s="24"/>
      <c r="C182" s="16"/>
      <c r="D182" s="16"/>
      <c r="E182" s="16"/>
      <c r="F182" s="16"/>
      <c r="G182" s="16"/>
      <c r="H182" s="16"/>
      <c r="I182" s="16"/>
      <c r="J182" s="16"/>
      <c r="K182" s="16"/>
      <c r="L182" s="16"/>
      <c r="M182" s="24"/>
      <c r="N182" s="24"/>
      <c r="O182" s="24"/>
      <c r="P182" s="24"/>
      <c r="Q182" s="24"/>
      <c r="R182" s="24"/>
      <c r="S182" s="24"/>
      <c r="T182" s="24"/>
      <c r="U182" s="24"/>
      <c r="V182" s="24"/>
      <c r="W182" s="24"/>
      <c r="X182" s="24"/>
      <c r="Y182" s="24"/>
      <c r="Z182" s="24"/>
      <c r="AA182" s="24"/>
    </row>
    <row r="183" ht="15.75" customHeight="1">
      <c r="A183" s="24"/>
      <c r="B183" s="24"/>
      <c r="C183" s="16"/>
      <c r="D183" s="16"/>
      <c r="E183" s="16"/>
      <c r="F183" s="16"/>
      <c r="G183" s="16"/>
      <c r="H183" s="16"/>
      <c r="I183" s="16"/>
      <c r="J183" s="16"/>
      <c r="K183" s="16"/>
      <c r="L183" s="16"/>
      <c r="M183" s="24"/>
      <c r="N183" s="24"/>
      <c r="O183" s="24"/>
      <c r="P183" s="24"/>
      <c r="Q183" s="24"/>
      <c r="R183" s="24"/>
      <c r="S183" s="24"/>
      <c r="T183" s="24"/>
      <c r="U183" s="24"/>
      <c r="V183" s="24"/>
      <c r="W183" s="24"/>
      <c r="X183" s="24"/>
      <c r="Y183" s="24"/>
      <c r="Z183" s="24"/>
      <c r="AA183" s="24"/>
    </row>
    <row r="184" ht="15.75" customHeight="1">
      <c r="A184" s="24"/>
      <c r="B184" s="24"/>
      <c r="C184" s="16"/>
      <c r="D184" s="16"/>
      <c r="E184" s="16"/>
      <c r="F184" s="16"/>
      <c r="G184" s="16"/>
      <c r="H184" s="16"/>
      <c r="I184" s="16"/>
      <c r="J184" s="16"/>
      <c r="K184" s="16"/>
      <c r="L184" s="16"/>
      <c r="M184" s="24"/>
      <c r="N184" s="24"/>
      <c r="O184" s="24"/>
      <c r="P184" s="24"/>
      <c r="Q184" s="24"/>
      <c r="R184" s="24"/>
      <c r="S184" s="24"/>
      <c r="T184" s="24"/>
      <c r="U184" s="24"/>
      <c r="V184" s="24"/>
      <c r="W184" s="24"/>
      <c r="X184" s="24"/>
      <c r="Y184" s="24"/>
      <c r="Z184" s="24"/>
      <c r="AA184" s="24"/>
    </row>
    <row r="185" ht="15.75" customHeight="1">
      <c r="A185" s="24"/>
      <c r="B185" s="24"/>
      <c r="C185" s="16"/>
      <c r="D185" s="16"/>
      <c r="E185" s="16"/>
      <c r="F185" s="16"/>
      <c r="G185" s="16"/>
      <c r="H185" s="16"/>
      <c r="I185" s="16"/>
      <c r="J185" s="16"/>
      <c r="K185" s="16"/>
      <c r="L185" s="16"/>
      <c r="M185" s="24"/>
      <c r="N185" s="24"/>
      <c r="O185" s="24"/>
      <c r="P185" s="24"/>
      <c r="Q185" s="24"/>
      <c r="R185" s="24"/>
      <c r="S185" s="24"/>
      <c r="T185" s="24"/>
      <c r="U185" s="24"/>
      <c r="V185" s="24"/>
      <c r="W185" s="24"/>
      <c r="X185" s="24"/>
      <c r="Y185" s="24"/>
      <c r="Z185" s="24"/>
      <c r="AA185" s="24"/>
    </row>
    <row r="186" ht="15.75" customHeight="1">
      <c r="A186" s="24"/>
      <c r="B186" s="24"/>
      <c r="C186" s="16"/>
      <c r="D186" s="16"/>
      <c r="E186" s="16"/>
      <c r="F186" s="16"/>
      <c r="G186" s="16"/>
      <c r="H186" s="16"/>
      <c r="I186" s="16"/>
      <c r="J186" s="16"/>
      <c r="K186" s="16"/>
      <c r="L186" s="16"/>
      <c r="M186" s="24"/>
      <c r="N186" s="24"/>
      <c r="O186" s="24"/>
      <c r="P186" s="24"/>
      <c r="Q186" s="24"/>
      <c r="R186" s="24"/>
      <c r="S186" s="24"/>
      <c r="T186" s="24"/>
      <c r="U186" s="24"/>
      <c r="V186" s="24"/>
      <c r="W186" s="24"/>
      <c r="X186" s="24"/>
      <c r="Y186" s="24"/>
      <c r="Z186" s="24"/>
      <c r="AA186" s="24"/>
    </row>
    <row r="187" ht="15.75" customHeight="1">
      <c r="A187" s="24"/>
      <c r="B187" s="24"/>
      <c r="C187" s="16"/>
      <c r="D187" s="16"/>
      <c r="E187" s="16"/>
      <c r="F187" s="16"/>
      <c r="G187" s="16"/>
      <c r="H187" s="16"/>
      <c r="I187" s="16"/>
      <c r="J187" s="16"/>
      <c r="K187" s="16"/>
      <c r="L187" s="16"/>
      <c r="M187" s="24"/>
      <c r="N187" s="24"/>
      <c r="O187" s="24"/>
      <c r="P187" s="24"/>
      <c r="Q187" s="24"/>
      <c r="R187" s="24"/>
      <c r="S187" s="24"/>
      <c r="T187" s="24"/>
      <c r="U187" s="24"/>
      <c r="V187" s="24"/>
      <c r="W187" s="24"/>
      <c r="X187" s="24"/>
      <c r="Y187" s="24"/>
      <c r="Z187" s="24"/>
      <c r="AA187" s="24"/>
    </row>
    <row r="188" ht="15.75" customHeight="1">
      <c r="A188" s="24"/>
      <c r="B188" s="24"/>
      <c r="C188" s="16"/>
      <c r="D188" s="16"/>
      <c r="E188" s="16"/>
      <c r="F188" s="16"/>
      <c r="G188" s="16"/>
      <c r="H188" s="16"/>
      <c r="I188" s="16"/>
      <c r="J188" s="16"/>
      <c r="K188" s="16"/>
      <c r="L188" s="16"/>
      <c r="M188" s="24"/>
      <c r="N188" s="24"/>
      <c r="O188" s="24"/>
      <c r="P188" s="24"/>
      <c r="Q188" s="24"/>
      <c r="R188" s="24"/>
      <c r="S188" s="24"/>
      <c r="T188" s="24"/>
      <c r="U188" s="24"/>
      <c r="V188" s="24"/>
      <c r="W188" s="24"/>
      <c r="X188" s="24"/>
      <c r="Y188" s="24"/>
      <c r="Z188" s="24"/>
      <c r="AA188" s="24"/>
    </row>
    <row r="189" ht="15.75" customHeight="1">
      <c r="A189" s="24"/>
      <c r="B189" s="24"/>
      <c r="C189" s="16"/>
      <c r="D189" s="16"/>
      <c r="E189" s="16"/>
      <c r="F189" s="16"/>
      <c r="G189" s="16"/>
      <c r="H189" s="16"/>
      <c r="I189" s="16"/>
      <c r="J189" s="16"/>
      <c r="K189" s="16"/>
      <c r="L189" s="16"/>
      <c r="M189" s="24"/>
      <c r="N189" s="24"/>
      <c r="O189" s="24"/>
      <c r="P189" s="24"/>
      <c r="Q189" s="24"/>
      <c r="R189" s="24"/>
      <c r="S189" s="24"/>
      <c r="T189" s="24"/>
      <c r="U189" s="24"/>
      <c r="V189" s="24"/>
      <c r="W189" s="24"/>
      <c r="X189" s="24"/>
      <c r="Y189" s="24"/>
      <c r="Z189" s="24"/>
      <c r="AA189" s="24"/>
    </row>
    <row r="190" ht="15.75" customHeight="1">
      <c r="A190" s="24"/>
      <c r="B190" s="24"/>
      <c r="C190" s="16"/>
      <c r="D190" s="16"/>
      <c r="E190" s="16"/>
      <c r="F190" s="16"/>
      <c r="G190" s="16"/>
      <c r="H190" s="16"/>
      <c r="I190" s="16"/>
      <c r="J190" s="16"/>
      <c r="K190" s="16"/>
      <c r="L190" s="16"/>
      <c r="M190" s="24"/>
      <c r="N190" s="24"/>
      <c r="O190" s="24"/>
      <c r="P190" s="24"/>
      <c r="Q190" s="24"/>
      <c r="R190" s="24"/>
      <c r="S190" s="24"/>
      <c r="T190" s="24"/>
      <c r="U190" s="24"/>
      <c r="V190" s="24"/>
      <c r="W190" s="24"/>
      <c r="X190" s="24"/>
      <c r="Y190" s="24"/>
      <c r="Z190" s="24"/>
      <c r="AA190" s="24"/>
    </row>
    <row r="191" ht="15.75" customHeight="1">
      <c r="A191" s="24"/>
      <c r="B191" s="24"/>
      <c r="C191" s="16"/>
      <c r="D191" s="16"/>
      <c r="E191" s="16"/>
      <c r="F191" s="16"/>
      <c r="G191" s="16"/>
      <c r="H191" s="16"/>
      <c r="I191" s="16"/>
      <c r="J191" s="16"/>
      <c r="K191" s="16"/>
      <c r="L191" s="16"/>
      <c r="M191" s="24"/>
      <c r="N191" s="24"/>
      <c r="O191" s="24"/>
      <c r="P191" s="24"/>
      <c r="Q191" s="24"/>
      <c r="R191" s="24"/>
      <c r="S191" s="24"/>
      <c r="T191" s="24"/>
      <c r="U191" s="24"/>
      <c r="V191" s="24"/>
      <c r="W191" s="24"/>
      <c r="X191" s="24"/>
      <c r="Y191" s="24"/>
      <c r="Z191" s="24"/>
      <c r="AA191" s="24"/>
    </row>
    <row r="192" ht="15.75" customHeight="1">
      <c r="A192" s="24"/>
      <c r="B192" s="24"/>
      <c r="C192" s="16"/>
      <c r="D192" s="16"/>
      <c r="E192" s="16"/>
      <c r="F192" s="16"/>
      <c r="G192" s="16"/>
      <c r="H192" s="16"/>
      <c r="I192" s="16"/>
      <c r="J192" s="16"/>
      <c r="K192" s="16"/>
      <c r="L192" s="16"/>
      <c r="M192" s="24"/>
      <c r="N192" s="24"/>
      <c r="O192" s="24"/>
      <c r="P192" s="24"/>
      <c r="Q192" s="24"/>
      <c r="R192" s="24"/>
      <c r="S192" s="24"/>
      <c r="T192" s="24"/>
      <c r="U192" s="24"/>
      <c r="V192" s="24"/>
      <c r="W192" s="24"/>
      <c r="X192" s="24"/>
      <c r="Y192" s="24"/>
      <c r="Z192" s="24"/>
      <c r="AA192" s="24"/>
    </row>
    <row r="193" ht="15.75" customHeight="1">
      <c r="A193" s="24"/>
      <c r="B193" s="24"/>
      <c r="C193" s="16"/>
      <c r="D193" s="16"/>
      <c r="E193" s="16"/>
      <c r="F193" s="16"/>
      <c r="G193" s="16"/>
      <c r="H193" s="16"/>
      <c r="I193" s="16"/>
      <c r="J193" s="16"/>
      <c r="K193" s="16"/>
      <c r="L193" s="16"/>
      <c r="M193" s="24"/>
      <c r="N193" s="24"/>
      <c r="O193" s="24"/>
      <c r="P193" s="24"/>
      <c r="Q193" s="24"/>
      <c r="R193" s="24"/>
      <c r="S193" s="24"/>
      <c r="T193" s="24"/>
      <c r="U193" s="24"/>
      <c r="V193" s="24"/>
      <c r="W193" s="24"/>
      <c r="X193" s="24"/>
      <c r="Y193" s="24"/>
      <c r="Z193" s="24"/>
      <c r="AA193" s="24"/>
    </row>
    <row r="194" ht="15.75" customHeight="1">
      <c r="A194" s="24"/>
      <c r="B194" s="24"/>
      <c r="C194" s="16"/>
      <c r="D194" s="16"/>
      <c r="E194" s="16"/>
      <c r="F194" s="16"/>
      <c r="G194" s="16"/>
      <c r="H194" s="16"/>
      <c r="I194" s="16"/>
      <c r="J194" s="16"/>
      <c r="K194" s="16"/>
      <c r="L194" s="16"/>
      <c r="M194" s="24"/>
      <c r="N194" s="24"/>
      <c r="O194" s="24"/>
      <c r="P194" s="24"/>
      <c r="Q194" s="24"/>
      <c r="R194" s="24"/>
      <c r="S194" s="24"/>
      <c r="T194" s="24"/>
      <c r="U194" s="24"/>
      <c r="V194" s="24"/>
      <c r="W194" s="24"/>
      <c r="X194" s="24"/>
      <c r="Y194" s="24"/>
      <c r="Z194" s="24"/>
      <c r="AA194" s="24"/>
    </row>
    <row r="195" ht="15.75" customHeight="1">
      <c r="A195" s="24"/>
      <c r="B195" s="24"/>
      <c r="C195" s="16"/>
      <c r="D195" s="16"/>
      <c r="E195" s="16"/>
      <c r="F195" s="16"/>
      <c r="G195" s="16"/>
      <c r="H195" s="16"/>
      <c r="I195" s="16"/>
      <c r="J195" s="16"/>
      <c r="K195" s="16"/>
      <c r="L195" s="16"/>
      <c r="M195" s="24"/>
      <c r="N195" s="24"/>
      <c r="O195" s="24"/>
      <c r="P195" s="24"/>
      <c r="Q195" s="24"/>
      <c r="R195" s="24"/>
      <c r="S195" s="24"/>
      <c r="T195" s="24"/>
      <c r="U195" s="24"/>
      <c r="V195" s="24"/>
      <c r="W195" s="24"/>
      <c r="X195" s="24"/>
      <c r="Y195" s="24"/>
      <c r="Z195" s="24"/>
      <c r="AA195" s="24"/>
    </row>
    <row r="196" ht="15.75" customHeight="1">
      <c r="A196" s="24"/>
      <c r="B196" s="24"/>
      <c r="C196" s="16"/>
      <c r="D196" s="16"/>
      <c r="E196" s="16"/>
      <c r="F196" s="16"/>
      <c r="G196" s="16"/>
      <c r="H196" s="16"/>
      <c r="I196" s="16"/>
      <c r="J196" s="16"/>
      <c r="K196" s="16"/>
      <c r="L196" s="16"/>
      <c r="M196" s="24"/>
      <c r="N196" s="24"/>
      <c r="O196" s="24"/>
      <c r="P196" s="24"/>
      <c r="Q196" s="24"/>
      <c r="R196" s="24"/>
      <c r="S196" s="24"/>
      <c r="T196" s="24"/>
      <c r="U196" s="24"/>
      <c r="V196" s="24"/>
      <c r="W196" s="24"/>
      <c r="X196" s="24"/>
      <c r="Y196" s="24"/>
      <c r="Z196" s="24"/>
      <c r="AA196" s="24"/>
    </row>
    <row r="197" ht="15.75" customHeight="1">
      <c r="A197" s="24"/>
      <c r="B197" s="24"/>
      <c r="C197" s="16"/>
      <c r="D197" s="16"/>
      <c r="E197" s="16"/>
      <c r="F197" s="16"/>
      <c r="G197" s="16"/>
      <c r="H197" s="16"/>
      <c r="I197" s="16"/>
      <c r="J197" s="16"/>
      <c r="K197" s="16"/>
      <c r="L197" s="16"/>
      <c r="M197" s="24"/>
      <c r="N197" s="24"/>
      <c r="O197" s="24"/>
      <c r="P197" s="24"/>
      <c r="Q197" s="24"/>
      <c r="R197" s="24"/>
      <c r="S197" s="24"/>
      <c r="T197" s="24"/>
      <c r="U197" s="24"/>
      <c r="V197" s="24"/>
      <c r="W197" s="24"/>
      <c r="X197" s="24"/>
      <c r="Y197" s="24"/>
      <c r="Z197" s="24"/>
      <c r="AA197" s="24"/>
    </row>
    <row r="198" ht="15.75" customHeight="1">
      <c r="A198" s="24"/>
      <c r="B198" s="24"/>
      <c r="C198" s="16"/>
      <c r="D198" s="16"/>
      <c r="E198" s="16"/>
      <c r="F198" s="16"/>
      <c r="G198" s="16"/>
      <c r="H198" s="16"/>
      <c r="I198" s="16"/>
      <c r="J198" s="16"/>
      <c r="K198" s="16"/>
      <c r="L198" s="16"/>
      <c r="M198" s="24"/>
      <c r="N198" s="24"/>
      <c r="O198" s="24"/>
      <c r="P198" s="24"/>
      <c r="Q198" s="24"/>
      <c r="R198" s="24"/>
      <c r="S198" s="24"/>
      <c r="T198" s="24"/>
      <c r="U198" s="24"/>
      <c r="V198" s="24"/>
      <c r="W198" s="24"/>
      <c r="X198" s="24"/>
      <c r="Y198" s="24"/>
      <c r="Z198" s="24"/>
      <c r="AA198" s="24"/>
    </row>
    <row r="199" ht="15.75" customHeight="1">
      <c r="A199" s="24"/>
      <c r="B199" s="24"/>
      <c r="C199" s="16"/>
      <c r="D199" s="16"/>
      <c r="E199" s="16"/>
      <c r="F199" s="16"/>
      <c r="G199" s="16"/>
      <c r="H199" s="16"/>
      <c r="I199" s="16"/>
      <c r="J199" s="16"/>
      <c r="K199" s="16"/>
      <c r="L199" s="16"/>
      <c r="M199" s="24"/>
      <c r="N199" s="24"/>
      <c r="O199" s="24"/>
      <c r="P199" s="24"/>
      <c r="Q199" s="24"/>
      <c r="R199" s="24"/>
      <c r="S199" s="24"/>
      <c r="T199" s="24"/>
      <c r="U199" s="24"/>
      <c r="V199" s="24"/>
      <c r="W199" s="24"/>
      <c r="X199" s="24"/>
      <c r="Y199" s="24"/>
      <c r="Z199" s="24"/>
      <c r="AA199" s="24"/>
    </row>
    <row r="200" ht="15.75" customHeight="1">
      <c r="A200" s="24"/>
      <c r="B200" s="24"/>
      <c r="C200" s="16"/>
      <c r="D200" s="16"/>
      <c r="E200" s="16"/>
      <c r="F200" s="16"/>
      <c r="G200" s="16"/>
      <c r="H200" s="16"/>
      <c r="I200" s="16"/>
      <c r="J200" s="16"/>
      <c r="K200" s="16"/>
      <c r="L200" s="16"/>
      <c r="M200" s="24"/>
      <c r="N200" s="24"/>
      <c r="O200" s="24"/>
      <c r="P200" s="24"/>
      <c r="Q200" s="24"/>
      <c r="R200" s="24"/>
      <c r="S200" s="24"/>
      <c r="T200" s="24"/>
      <c r="U200" s="24"/>
      <c r="V200" s="24"/>
      <c r="W200" s="24"/>
      <c r="X200" s="24"/>
      <c r="Y200" s="24"/>
      <c r="Z200" s="24"/>
      <c r="AA200" s="24"/>
    </row>
    <row r="201" ht="15.75" customHeight="1">
      <c r="A201" s="24"/>
      <c r="B201" s="24"/>
      <c r="C201" s="16"/>
      <c r="D201" s="16"/>
      <c r="E201" s="16"/>
      <c r="F201" s="16"/>
      <c r="G201" s="16"/>
      <c r="H201" s="16"/>
      <c r="I201" s="16"/>
      <c r="J201" s="16"/>
      <c r="K201" s="16"/>
      <c r="L201" s="16"/>
      <c r="M201" s="24"/>
      <c r="N201" s="24"/>
      <c r="O201" s="24"/>
      <c r="P201" s="24"/>
      <c r="Q201" s="24"/>
      <c r="R201" s="24"/>
      <c r="S201" s="24"/>
      <c r="T201" s="24"/>
      <c r="U201" s="24"/>
      <c r="V201" s="24"/>
      <c r="W201" s="24"/>
      <c r="X201" s="24"/>
      <c r="Y201" s="24"/>
      <c r="Z201" s="24"/>
      <c r="AA201" s="24"/>
    </row>
    <row r="202" ht="15.75" customHeight="1">
      <c r="A202" s="24"/>
      <c r="B202" s="24"/>
      <c r="C202" s="16"/>
      <c r="D202" s="16"/>
      <c r="E202" s="16"/>
      <c r="F202" s="16"/>
      <c r="G202" s="16"/>
      <c r="H202" s="16"/>
      <c r="I202" s="16"/>
      <c r="J202" s="16"/>
      <c r="K202" s="16"/>
      <c r="L202" s="16"/>
      <c r="M202" s="24"/>
      <c r="N202" s="24"/>
      <c r="O202" s="24"/>
      <c r="P202" s="24"/>
      <c r="Q202" s="24"/>
      <c r="R202" s="24"/>
      <c r="S202" s="24"/>
      <c r="T202" s="24"/>
      <c r="U202" s="24"/>
      <c r="V202" s="24"/>
      <c r="W202" s="24"/>
      <c r="X202" s="24"/>
      <c r="Y202" s="24"/>
      <c r="Z202" s="24"/>
      <c r="AA202" s="24"/>
    </row>
    <row r="203" ht="15.75" customHeight="1">
      <c r="A203" s="24"/>
      <c r="B203" s="24"/>
      <c r="C203" s="16"/>
      <c r="D203" s="16"/>
      <c r="E203" s="16"/>
      <c r="F203" s="16"/>
      <c r="G203" s="16"/>
      <c r="H203" s="16"/>
      <c r="I203" s="16"/>
      <c r="J203" s="16"/>
      <c r="K203" s="16"/>
      <c r="L203" s="16"/>
      <c r="M203" s="24"/>
      <c r="N203" s="24"/>
      <c r="O203" s="24"/>
      <c r="P203" s="24"/>
      <c r="Q203" s="24"/>
      <c r="R203" s="24"/>
      <c r="S203" s="24"/>
      <c r="T203" s="24"/>
      <c r="U203" s="24"/>
      <c r="V203" s="24"/>
      <c r="W203" s="24"/>
      <c r="X203" s="24"/>
      <c r="Y203" s="24"/>
      <c r="Z203" s="24"/>
      <c r="AA203" s="24"/>
    </row>
    <row r="204" ht="15.75" customHeight="1">
      <c r="A204" s="24"/>
      <c r="B204" s="24"/>
      <c r="C204" s="16"/>
      <c r="D204" s="16"/>
      <c r="E204" s="16"/>
      <c r="F204" s="16"/>
      <c r="G204" s="16"/>
      <c r="H204" s="16"/>
      <c r="I204" s="16"/>
      <c r="J204" s="16"/>
      <c r="K204" s="16"/>
      <c r="L204" s="16"/>
      <c r="M204" s="24"/>
      <c r="N204" s="24"/>
      <c r="O204" s="24"/>
      <c r="P204" s="24"/>
      <c r="Q204" s="24"/>
      <c r="R204" s="24"/>
      <c r="S204" s="24"/>
      <c r="T204" s="24"/>
      <c r="U204" s="24"/>
      <c r="V204" s="24"/>
      <c r="W204" s="24"/>
      <c r="X204" s="24"/>
      <c r="Y204" s="24"/>
      <c r="Z204" s="24"/>
      <c r="AA204" s="24"/>
    </row>
    <row r="205" ht="15.75" customHeight="1">
      <c r="A205" s="24"/>
      <c r="B205" s="24"/>
      <c r="C205" s="16"/>
      <c r="D205" s="16"/>
      <c r="E205" s="16"/>
      <c r="F205" s="16"/>
      <c r="G205" s="16"/>
      <c r="H205" s="16"/>
      <c r="I205" s="16"/>
      <c r="J205" s="16"/>
      <c r="K205" s="16"/>
      <c r="L205" s="16"/>
      <c r="M205" s="24"/>
      <c r="N205" s="24"/>
      <c r="O205" s="24"/>
      <c r="P205" s="24"/>
      <c r="Q205" s="24"/>
      <c r="R205" s="24"/>
      <c r="S205" s="24"/>
      <c r="T205" s="24"/>
      <c r="U205" s="24"/>
      <c r="V205" s="24"/>
      <c r="W205" s="24"/>
      <c r="X205" s="24"/>
      <c r="Y205" s="24"/>
      <c r="Z205" s="24"/>
      <c r="AA205" s="24"/>
    </row>
    <row r="206" ht="15.75" customHeight="1">
      <c r="A206" s="24"/>
      <c r="B206" s="24"/>
      <c r="C206" s="16"/>
      <c r="D206" s="16"/>
      <c r="E206" s="16"/>
      <c r="F206" s="16"/>
      <c r="G206" s="16"/>
      <c r="H206" s="16"/>
      <c r="I206" s="16"/>
      <c r="J206" s="16"/>
      <c r="K206" s="16"/>
      <c r="L206" s="16"/>
      <c r="M206" s="24"/>
      <c r="N206" s="24"/>
      <c r="O206" s="24"/>
      <c r="P206" s="24"/>
      <c r="Q206" s="24"/>
      <c r="R206" s="24"/>
      <c r="S206" s="24"/>
      <c r="T206" s="24"/>
      <c r="U206" s="24"/>
      <c r="V206" s="24"/>
      <c r="W206" s="24"/>
      <c r="X206" s="24"/>
      <c r="Y206" s="24"/>
      <c r="Z206" s="24"/>
      <c r="AA206" s="24"/>
    </row>
    <row r="207" ht="15.75" customHeight="1">
      <c r="A207" s="24"/>
      <c r="B207" s="24"/>
      <c r="C207" s="16"/>
      <c r="D207" s="16"/>
      <c r="E207" s="16"/>
      <c r="F207" s="16"/>
      <c r="G207" s="16"/>
      <c r="H207" s="16"/>
      <c r="I207" s="16"/>
      <c r="J207" s="16"/>
      <c r="K207" s="16"/>
      <c r="L207" s="16"/>
      <c r="M207" s="24"/>
      <c r="N207" s="24"/>
      <c r="O207" s="24"/>
      <c r="P207" s="24"/>
      <c r="Q207" s="24"/>
      <c r="R207" s="24"/>
      <c r="S207" s="24"/>
      <c r="T207" s="24"/>
      <c r="U207" s="24"/>
      <c r="V207" s="24"/>
      <c r="W207" s="24"/>
      <c r="X207" s="24"/>
      <c r="Y207" s="24"/>
      <c r="Z207" s="24"/>
      <c r="AA207" s="24"/>
    </row>
    <row r="208" ht="15.75" customHeight="1">
      <c r="A208" s="24"/>
      <c r="B208" s="24"/>
      <c r="C208" s="16"/>
      <c r="D208" s="16"/>
      <c r="E208" s="16"/>
      <c r="F208" s="16"/>
      <c r="G208" s="16"/>
      <c r="H208" s="16"/>
      <c r="I208" s="16"/>
      <c r="J208" s="16"/>
      <c r="K208" s="16"/>
      <c r="L208" s="16"/>
      <c r="M208" s="24"/>
      <c r="N208" s="24"/>
      <c r="O208" s="24"/>
      <c r="P208" s="24"/>
      <c r="Q208" s="24"/>
      <c r="R208" s="24"/>
      <c r="S208" s="24"/>
      <c r="T208" s="24"/>
      <c r="U208" s="24"/>
      <c r="V208" s="24"/>
      <c r="W208" s="24"/>
      <c r="X208" s="24"/>
      <c r="Y208" s="24"/>
      <c r="Z208" s="24"/>
      <c r="AA208" s="24"/>
    </row>
    <row r="209" ht="15.75" customHeight="1">
      <c r="A209" s="24"/>
      <c r="B209" s="24"/>
      <c r="C209" s="16"/>
      <c r="D209" s="16"/>
      <c r="E209" s="16"/>
      <c r="F209" s="16"/>
      <c r="G209" s="16"/>
      <c r="H209" s="16"/>
      <c r="I209" s="16"/>
      <c r="J209" s="16"/>
      <c r="K209" s="16"/>
      <c r="L209" s="16"/>
      <c r="M209" s="24"/>
      <c r="N209" s="24"/>
      <c r="O209" s="24"/>
      <c r="P209" s="24"/>
      <c r="Q209" s="24"/>
      <c r="R209" s="24"/>
      <c r="S209" s="24"/>
      <c r="T209" s="24"/>
      <c r="U209" s="24"/>
      <c r="V209" s="24"/>
      <c r="W209" s="24"/>
      <c r="X209" s="24"/>
      <c r="Y209" s="24"/>
      <c r="Z209" s="24"/>
      <c r="AA209" s="24"/>
    </row>
    <row r="210" ht="15.75" customHeight="1">
      <c r="A210" s="24"/>
      <c r="B210" s="24"/>
      <c r="C210" s="16"/>
      <c r="D210" s="16"/>
      <c r="E210" s="16"/>
      <c r="F210" s="16"/>
      <c r="G210" s="16"/>
      <c r="H210" s="16"/>
      <c r="I210" s="16"/>
      <c r="J210" s="16"/>
      <c r="K210" s="16"/>
      <c r="L210" s="16"/>
      <c r="M210" s="24"/>
      <c r="N210" s="24"/>
      <c r="O210" s="24"/>
      <c r="P210" s="24"/>
      <c r="Q210" s="24"/>
      <c r="R210" s="24"/>
      <c r="S210" s="24"/>
      <c r="T210" s="24"/>
      <c r="U210" s="24"/>
      <c r="V210" s="24"/>
      <c r="W210" s="24"/>
      <c r="X210" s="24"/>
      <c r="Y210" s="24"/>
      <c r="Z210" s="24"/>
      <c r="AA210" s="24"/>
    </row>
    <row r="211" ht="15.75" customHeight="1">
      <c r="A211" s="24"/>
      <c r="B211" s="24"/>
      <c r="C211" s="16"/>
      <c r="D211" s="16"/>
      <c r="E211" s="16"/>
      <c r="F211" s="16"/>
      <c r="G211" s="16"/>
      <c r="H211" s="16"/>
      <c r="I211" s="16"/>
      <c r="J211" s="16"/>
      <c r="K211" s="16"/>
      <c r="L211" s="16"/>
      <c r="M211" s="24"/>
      <c r="N211" s="24"/>
      <c r="O211" s="24"/>
      <c r="P211" s="24"/>
      <c r="Q211" s="24"/>
      <c r="R211" s="24"/>
      <c r="S211" s="24"/>
      <c r="T211" s="24"/>
      <c r="U211" s="24"/>
      <c r="V211" s="24"/>
      <c r="W211" s="24"/>
      <c r="X211" s="24"/>
      <c r="Y211" s="24"/>
      <c r="Z211" s="24"/>
      <c r="AA211" s="24"/>
    </row>
    <row r="212" ht="15.75" customHeight="1">
      <c r="A212" s="24"/>
      <c r="B212" s="24"/>
      <c r="C212" s="16"/>
      <c r="D212" s="16"/>
      <c r="E212" s="16"/>
      <c r="F212" s="16"/>
      <c r="G212" s="16"/>
      <c r="H212" s="16"/>
      <c r="I212" s="16"/>
      <c r="J212" s="16"/>
      <c r="K212" s="16"/>
      <c r="L212" s="16"/>
      <c r="M212" s="24"/>
      <c r="N212" s="24"/>
      <c r="O212" s="24"/>
      <c r="P212" s="24"/>
      <c r="Q212" s="24"/>
      <c r="R212" s="24"/>
      <c r="S212" s="24"/>
      <c r="T212" s="24"/>
      <c r="U212" s="24"/>
      <c r="V212" s="24"/>
      <c r="W212" s="24"/>
      <c r="X212" s="24"/>
      <c r="Y212" s="24"/>
      <c r="Z212" s="24"/>
      <c r="AA212" s="24"/>
    </row>
    <row r="213" ht="15.75" customHeight="1">
      <c r="A213" s="24"/>
      <c r="B213" s="24"/>
      <c r="C213" s="16"/>
      <c r="D213" s="16"/>
      <c r="E213" s="16"/>
      <c r="F213" s="16"/>
      <c r="G213" s="16"/>
      <c r="H213" s="16"/>
      <c r="I213" s="16"/>
      <c r="J213" s="16"/>
      <c r="K213" s="16"/>
      <c r="L213" s="16"/>
      <c r="M213" s="24"/>
      <c r="N213" s="24"/>
      <c r="O213" s="24"/>
      <c r="P213" s="24"/>
      <c r="Q213" s="24"/>
      <c r="R213" s="24"/>
      <c r="S213" s="24"/>
      <c r="T213" s="24"/>
      <c r="U213" s="24"/>
      <c r="V213" s="24"/>
      <c r="W213" s="24"/>
      <c r="X213" s="24"/>
      <c r="Y213" s="24"/>
      <c r="Z213" s="24"/>
      <c r="AA213" s="24"/>
    </row>
    <row r="214" ht="15.75" customHeight="1">
      <c r="A214" s="24"/>
      <c r="B214" s="24"/>
      <c r="C214" s="16"/>
      <c r="D214" s="16"/>
      <c r="E214" s="16"/>
      <c r="F214" s="16"/>
      <c r="G214" s="16"/>
      <c r="H214" s="16"/>
      <c r="I214" s="16"/>
      <c r="J214" s="16"/>
      <c r="K214" s="16"/>
      <c r="L214" s="16"/>
      <c r="M214" s="24"/>
      <c r="N214" s="24"/>
      <c r="O214" s="24"/>
      <c r="P214" s="24"/>
      <c r="Q214" s="24"/>
      <c r="R214" s="24"/>
      <c r="S214" s="24"/>
      <c r="T214" s="24"/>
      <c r="U214" s="24"/>
      <c r="V214" s="24"/>
      <c r="W214" s="24"/>
      <c r="X214" s="24"/>
      <c r="Y214" s="24"/>
      <c r="Z214" s="24"/>
      <c r="AA214" s="24"/>
    </row>
    <row r="215" ht="15.75" customHeight="1">
      <c r="A215" s="24"/>
      <c r="B215" s="24"/>
      <c r="C215" s="16"/>
      <c r="D215" s="16"/>
      <c r="E215" s="16"/>
      <c r="F215" s="16"/>
      <c r="G215" s="16"/>
      <c r="H215" s="16"/>
      <c r="I215" s="16"/>
      <c r="J215" s="16"/>
      <c r="K215" s="16"/>
      <c r="L215" s="16"/>
      <c r="M215" s="24"/>
      <c r="N215" s="24"/>
      <c r="O215" s="24"/>
      <c r="P215" s="24"/>
      <c r="Q215" s="24"/>
      <c r="R215" s="24"/>
      <c r="S215" s="24"/>
      <c r="T215" s="24"/>
      <c r="U215" s="24"/>
      <c r="V215" s="24"/>
      <c r="W215" s="24"/>
      <c r="X215" s="24"/>
      <c r="Y215" s="24"/>
      <c r="Z215" s="24"/>
      <c r="AA215" s="24"/>
    </row>
    <row r="216" ht="15.75" customHeight="1">
      <c r="A216" s="24"/>
      <c r="B216" s="24"/>
      <c r="C216" s="16"/>
      <c r="D216" s="16"/>
      <c r="E216" s="16"/>
      <c r="F216" s="16"/>
      <c r="G216" s="16"/>
      <c r="H216" s="16"/>
      <c r="I216" s="16"/>
      <c r="J216" s="16"/>
      <c r="K216" s="16"/>
      <c r="L216" s="16"/>
      <c r="M216" s="24"/>
      <c r="N216" s="24"/>
      <c r="O216" s="24"/>
      <c r="P216" s="24"/>
      <c r="Q216" s="24"/>
      <c r="R216" s="24"/>
      <c r="S216" s="24"/>
      <c r="T216" s="24"/>
      <c r="U216" s="24"/>
      <c r="V216" s="24"/>
      <c r="W216" s="24"/>
      <c r="X216" s="24"/>
      <c r="Y216" s="24"/>
      <c r="Z216" s="24"/>
      <c r="AA216" s="24"/>
    </row>
    <row r="217" ht="15.75" customHeight="1">
      <c r="A217" s="24"/>
      <c r="B217" s="24"/>
      <c r="C217" s="16"/>
      <c r="D217" s="16"/>
      <c r="E217" s="16"/>
      <c r="F217" s="16"/>
      <c r="G217" s="16"/>
      <c r="H217" s="16"/>
      <c r="I217" s="16"/>
      <c r="J217" s="16"/>
      <c r="K217" s="16"/>
      <c r="L217" s="16"/>
      <c r="M217" s="24"/>
      <c r="N217" s="24"/>
      <c r="O217" s="24"/>
      <c r="P217" s="24"/>
      <c r="Q217" s="24"/>
      <c r="R217" s="24"/>
      <c r="S217" s="24"/>
      <c r="T217" s="24"/>
      <c r="U217" s="24"/>
      <c r="V217" s="24"/>
      <c r="W217" s="24"/>
      <c r="X217" s="24"/>
      <c r="Y217" s="24"/>
      <c r="Z217" s="24"/>
      <c r="AA217" s="24"/>
    </row>
    <row r="218" ht="15.75" customHeight="1">
      <c r="A218" s="24"/>
      <c r="B218" s="24"/>
      <c r="C218" s="16"/>
      <c r="D218" s="16"/>
      <c r="E218" s="16"/>
      <c r="F218" s="16"/>
      <c r="G218" s="16"/>
      <c r="H218" s="16"/>
      <c r="I218" s="16"/>
      <c r="J218" s="16"/>
      <c r="K218" s="16"/>
      <c r="L218" s="16"/>
      <c r="M218" s="24"/>
      <c r="N218" s="24"/>
      <c r="O218" s="24"/>
      <c r="P218" s="24"/>
      <c r="Q218" s="24"/>
      <c r="R218" s="24"/>
      <c r="S218" s="24"/>
      <c r="T218" s="24"/>
      <c r="U218" s="24"/>
      <c r="V218" s="24"/>
      <c r="W218" s="24"/>
      <c r="X218" s="24"/>
      <c r="Y218" s="24"/>
      <c r="Z218" s="24"/>
      <c r="AA218" s="24"/>
    </row>
    <row r="219" ht="15.75" customHeight="1">
      <c r="A219" s="24"/>
      <c r="B219" s="24"/>
      <c r="C219" s="16"/>
      <c r="D219" s="16"/>
      <c r="E219" s="16"/>
      <c r="F219" s="16"/>
      <c r="G219" s="16"/>
      <c r="H219" s="16"/>
      <c r="I219" s="16"/>
      <c r="J219" s="16"/>
      <c r="K219" s="16"/>
      <c r="L219" s="16"/>
      <c r="M219" s="24"/>
      <c r="N219" s="24"/>
      <c r="O219" s="24"/>
      <c r="P219" s="24"/>
      <c r="Q219" s="24"/>
      <c r="R219" s="24"/>
      <c r="S219" s="24"/>
      <c r="T219" s="24"/>
      <c r="U219" s="24"/>
      <c r="V219" s="24"/>
      <c r="W219" s="24"/>
      <c r="X219" s="24"/>
      <c r="Y219" s="24"/>
      <c r="Z219" s="24"/>
      <c r="AA219" s="24"/>
    </row>
    <row r="220" ht="15.75" customHeight="1">
      <c r="A220" s="24"/>
      <c r="B220" s="24"/>
      <c r="C220" s="16"/>
      <c r="D220" s="16"/>
      <c r="E220" s="16"/>
      <c r="F220" s="16"/>
      <c r="G220" s="16"/>
      <c r="H220" s="16"/>
      <c r="I220" s="16"/>
      <c r="J220" s="16"/>
      <c r="K220" s="16"/>
      <c r="L220" s="16"/>
      <c r="M220" s="24"/>
      <c r="N220" s="24"/>
      <c r="O220" s="24"/>
      <c r="P220" s="24"/>
      <c r="Q220" s="24"/>
      <c r="R220" s="24"/>
      <c r="S220" s="24"/>
      <c r="T220" s="24"/>
      <c r="U220" s="24"/>
      <c r="V220" s="24"/>
      <c r="W220" s="24"/>
      <c r="X220" s="24"/>
      <c r="Y220" s="24"/>
      <c r="Z220" s="24"/>
      <c r="AA220" s="24"/>
    </row>
    <row r="221" ht="15.75" customHeight="1">
      <c r="A221" s="24"/>
      <c r="B221" s="24"/>
      <c r="C221" s="16"/>
      <c r="D221" s="16"/>
      <c r="E221" s="16"/>
      <c r="F221" s="16"/>
      <c r="G221" s="16"/>
      <c r="H221" s="16"/>
      <c r="I221" s="16"/>
      <c r="J221" s="16"/>
      <c r="K221" s="16"/>
      <c r="L221" s="16"/>
      <c r="M221" s="24"/>
      <c r="N221" s="24"/>
      <c r="O221" s="24"/>
      <c r="P221" s="24"/>
      <c r="Q221" s="24"/>
      <c r="R221" s="24"/>
      <c r="S221" s="24"/>
      <c r="T221" s="24"/>
      <c r="U221" s="24"/>
      <c r="V221" s="24"/>
      <c r="W221" s="24"/>
      <c r="X221" s="24"/>
      <c r="Y221" s="24"/>
      <c r="Z221" s="24"/>
      <c r="AA221" s="24"/>
    </row>
    <row r="222" ht="15.75" customHeight="1">
      <c r="A222" s="24"/>
      <c r="B222" s="24"/>
      <c r="C222" s="16"/>
      <c r="D222" s="16"/>
      <c r="E222" s="16"/>
      <c r="F222" s="16"/>
      <c r="G222" s="16"/>
      <c r="H222" s="16"/>
      <c r="I222" s="16"/>
      <c r="J222" s="16"/>
      <c r="K222" s="16"/>
      <c r="L222" s="16"/>
      <c r="M222" s="24"/>
      <c r="N222" s="24"/>
      <c r="O222" s="24"/>
      <c r="P222" s="24"/>
      <c r="Q222" s="24"/>
      <c r="R222" s="24"/>
      <c r="S222" s="24"/>
      <c r="T222" s="24"/>
      <c r="U222" s="24"/>
      <c r="V222" s="24"/>
      <c r="W222" s="24"/>
      <c r="X222" s="24"/>
      <c r="Y222" s="24"/>
      <c r="Z222" s="24"/>
      <c r="AA222" s="24"/>
    </row>
    <row r="223" ht="15.75" customHeight="1">
      <c r="A223" s="24"/>
      <c r="B223" s="24"/>
      <c r="C223" s="16"/>
      <c r="D223" s="16"/>
      <c r="E223" s="16"/>
      <c r="F223" s="16"/>
      <c r="G223" s="16"/>
      <c r="H223" s="16"/>
      <c r="I223" s="16"/>
      <c r="J223" s="16"/>
      <c r="K223" s="16"/>
      <c r="L223" s="16"/>
      <c r="M223" s="24"/>
      <c r="N223" s="24"/>
      <c r="O223" s="24"/>
      <c r="P223" s="24"/>
      <c r="Q223" s="24"/>
      <c r="R223" s="24"/>
      <c r="S223" s="24"/>
      <c r="T223" s="24"/>
      <c r="U223" s="24"/>
      <c r="V223" s="24"/>
      <c r="W223" s="24"/>
      <c r="X223" s="24"/>
      <c r="Y223" s="24"/>
      <c r="Z223" s="24"/>
      <c r="AA223" s="24"/>
    </row>
    <row r="224" ht="15.75" customHeight="1">
      <c r="A224" s="24"/>
      <c r="B224" s="24"/>
      <c r="C224" s="16"/>
      <c r="D224" s="16"/>
      <c r="E224" s="16"/>
      <c r="F224" s="16"/>
      <c r="G224" s="16"/>
      <c r="H224" s="16"/>
      <c r="I224" s="16"/>
      <c r="J224" s="16"/>
      <c r="K224" s="16"/>
      <c r="L224" s="16"/>
      <c r="M224" s="24"/>
      <c r="N224" s="24"/>
      <c r="O224" s="24"/>
      <c r="P224" s="24"/>
      <c r="Q224" s="24"/>
      <c r="R224" s="24"/>
      <c r="S224" s="24"/>
      <c r="T224" s="24"/>
      <c r="U224" s="24"/>
      <c r="V224" s="24"/>
      <c r="W224" s="24"/>
      <c r="X224" s="24"/>
      <c r="Y224" s="24"/>
      <c r="Z224" s="24"/>
      <c r="AA224" s="24"/>
    </row>
    <row r="225" ht="15.75" customHeight="1">
      <c r="A225" s="24"/>
      <c r="B225" s="24"/>
      <c r="C225" s="16"/>
      <c r="D225" s="16"/>
      <c r="E225" s="16"/>
      <c r="F225" s="16"/>
      <c r="G225" s="16"/>
      <c r="H225" s="16"/>
      <c r="I225" s="16"/>
      <c r="J225" s="16"/>
      <c r="K225" s="16"/>
      <c r="L225" s="16"/>
      <c r="M225" s="24"/>
      <c r="N225" s="24"/>
      <c r="O225" s="24"/>
      <c r="P225" s="24"/>
      <c r="Q225" s="24"/>
      <c r="R225" s="24"/>
      <c r="S225" s="24"/>
      <c r="T225" s="24"/>
      <c r="U225" s="24"/>
      <c r="V225" s="24"/>
      <c r="W225" s="24"/>
      <c r="X225" s="24"/>
      <c r="Y225" s="24"/>
      <c r="Z225" s="24"/>
      <c r="AA225" s="24"/>
    </row>
    <row r="226" ht="15.75" customHeight="1">
      <c r="A226" s="24"/>
      <c r="B226" s="24"/>
      <c r="C226" s="16"/>
      <c r="D226" s="16"/>
      <c r="E226" s="16"/>
      <c r="F226" s="16"/>
      <c r="G226" s="16"/>
      <c r="H226" s="16"/>
      <c r="I226" s="16"/>
      <c r="J226" s="16"/>
      <c r="K226" s="16"/>
      <c r="L226" s="16"/>
      <c r="M226" s="24"/>
      <c r="N226" s="24"/>
      <c r="O226" s="24"/>
      <c r="P226" s="24"/>
      <c r="Q226" s="24"/>
      <c r="R226" s="24"/>
      <c r="S226" s="24"/>
      <c r="T226" s="24"/>
      <c r="U226" s="24"/>
      <c r="V226" s="24"/>
      <c r="W226" s="24"/>
      <c r="X226" s="24"/>
      <c r="Y226" s="24"/>
      <c r="Z226" s="24"/>
      <c r="AA226" s="24"/>
    </row>
    <row r="227" ht="15.75" customHeight="1">
      <c r="A227" s="24"/>
      <c r="B227" s="24"/>
      <c r="C227" s="16"/>
      <c r="D227" s="16"/>
      <c r="E227" s="16"/>
      <c r="F227" s="16"/>
      <c r="G227" s="16"/>
      <c r="H227" s="16"/>
      <c r="I227" s="16"/>
      <c r="J227" s="16"/>
      <c r="K227" s="16"/>
      <c r="L227" s="16"/>
      <c r="M227" s="24"/>
      <c r="N227" s="24"/>
      <c r="O227" s="24"/>
      <c r="P227" s="24"/>
      <c r="Q227" s="24"/>
      <c r="R227" s="24"/>
      <c r="S227" s="24"/>
      <c r="T227" s="24"/>
      <c r="U227" s="24"/>
      <c r="V227" s="24"/>
      <c r="W227" s="24"/>
      <c r="X227" s="24"/>
      <c r="Y227" s="24"/>
      <c r="Z227" s="24"/>
      <c r="AA227" s="24"/>
    </row>
    <row r="228" ht="15.75" customHeight="1">
      <c r="A228" s="24"/>
      <c r="B228" s="24"/>
      <c r="C228" s="16"/>
      <c r="D228" s="16"/>
      <c r="E228" s="16"/>
      <c r="F228" s="16"/>
      <c r="G228" s="16"/>
      <c r="H228" s="16"/>
      <c r="I228" s="16"/>
      <c r="J228" s="16"/>
      <c r="K228" s="16"/>
      <c r="L228" s="16"/>
      <c r="M228" s="24"/>
      <c r="N228" s="24"/>
      <c r="O228" s="24"/>
      <c r="P228" s="24"/>
      <c r="Q228" s="24"/>
      <c r="R228" s="24"/>
      <c r="S228" s="24"/>
      <c r="T228" s="24"/>
      <c r="U228" s="24"/>
      <c r="V228" s="24"/>
      <c r="W228" s="24"/>
      <c r="X228" s="24"/>
      <c r="Y228" s="24"/>
      <c r="Z228" s="24"/>
      <c r="AA228" s="24"/>
    </row>
    <row r="229" ht="15.75" customHeight="1">
      <c r="A229" s="24"/>
      <c r="B229" s="24"/>
      <c r="C229" s="16"/>
      <c r="D229" s="16"/>
      <c r="E229" s="16"/>
      <c r="F229" s="16"/>
      <c r="G229" s="16"/>
      <c r="H229" s="16"/>
      <c r="I229" s="16"/>
      <c r="J229" s="16"/>
      <c r="K229" s="16"/>
      <c r="L229" s="16"/>
      <c r="M229" s="24"/>
      <c r="N229" s="24"/>
      <c r="O229" s="24"/>
      <c r="P229" s="24"/>
      <c r="Q229" s="24"/>
      <c r="R229" s="24"/>
      <c r="S229" s="24"/>
      <c r="T229" s="24"/>
      <c r="U229" s="24"/>
      <c r="V229" s="24"/>
      <c r="W229" s="24"/>
      <c r="X229" s="24"/>
      <c r="Y229" s="24"/>
      <c r="Z229" s="24"/>
      <c r="AA229" s="24"/>
    </row>
    <row r="230" ht="15.75" customHeight="1">
      <c r="A230" s="24"/>
      <c r="B230" s="24"/>
      <c r="C230" s="16"/>
      <c r="D230" s="16"/>
      <c r="E230" s="16"/>
      <c r="F230" s="16"/>
      <c r="G230" s="16"/>
      <c r="H230" s="16"/>
      <c r="I230" s="16"/>
      <c r="J230" s="16"/>
      <c r="K230" s="16"/>
      <c r="L230" s="16"/>
      <c r="M230" s="24"/>
      <c r="N230" s="24"/>
      <c r="O230" s="24"/>
      <c r="P230" s="24"/>
      <c r="Q230" s="24"/>
      <c r="R230" s="24"/>
      <c r="S230" s="24"/>
      <c r="T230" s="24"/>
      <c r="U230" s="24"/>
      <c r="V230" s="24"/>
      <c r="W230" s="24"/>
      <c r="X230" s="24"/>
      <c r="Y230" s="24"/>
      <c r="Z230" s="24"/>
      <c r="AA230" s="24"/>
    </row>
    <row r="231" ht="15.75" customHeight="1">
      <c r="A231" s="24"/>
      <c r="B231" s="24"/>
      <c r="C231" s="16"/>
      <c r="D231" s="16"/>
      <c r="E231" s="16"/>
      <c r="F231" s="16"/>
      <c r="G231" s="16"/>
      <c r="H231" s="16"/>
      <c r="I231" s="16"/>
      <c r="J231" s="16"/>
      <c r="K231" s="16"/>
      <c r="L231" s="16"/>
      <c r="M231" s="24"/>
      <c r="N231" s="24"/>
      <c r="O231" s="24"/>
      <c r="P231" s="24"/>
      <c r="Q231" s="24"/>
      <c r="R231" s="24"/>
      <c r="S231" s="24"/>
      <c r="T231" s="24"/>
      <c r="U231" s="24"/>
      <c r="V231" s="24"/>
      <c r="W231" s="24"/>
      <c r="X231" s="24"/>
      <c r="Y231" s="24"/>
      <c r="Z231" s="24"/>
      <c r="AA231" s="24"/>
    </row>
    <row r="232" ht="15.75" customHeight="1">
      <c r="A232" s="24"/>
      <c r="B232" s="24"/>
      <c r="C232" s="16"/>
      <c r="D232" s="16"/>
      <c r="E232" s="16"/>
      <c r="F232" s="16"/>
      <c r="G232" s="16"/>
      <c r="H232" s="16"/>
      <c r="I232" s="16"/>
      <c r="J232" s="16"/>
      <c r="K232" s="16"/>
      <c r="L232" s="16"/>
      <c r="M232" s="24"/>
      <c r="N232" s="24"/>
      <c r="O232" s="24"/>
      <c r="P232" s="24"/>
      <c r="Q232" s="24"/>
      <c r="R232" s="24"/>
      <c r="S232" s="24"/>
      <c r="T232" s="24"/>
      <c r="U232" s="24"/>
      <c r="V232" s="24"/>
      <c r="W232" s="24"/>
      <c r="X232" s="24"/>
      <c r="Y232" s="24"/>
      <c r="Z232" s="24"/>
      <c r="AA232" s="24"/>
    </row>
    <row r="233" ht="15.75" customHeight="1">
      <c r="A233" s="24"/>
      <c r="B233" s="24"/>
      <c r="C233" s="16"/>
      <c r="D233" s="16"/>
      <c r="E233" s="16"/>
      <c r="F233" s="16"/>
      <c r="G233" s="16"/>
      <c r="H233" s="16"/>
      <c r="I233" s="16"/>
      <c r="J233" s="16"/>
      <c r="K233" s="16"/>
      <c r="L233" s="16"/>
      <c r="M233" s="24"/>
      <c r="N233" s="24"/>
      <c r="O233" s="24"/>
      <c r="P233" s="24"/>
      <c r="Q233" s="24"/>
      <c r="R233" s="24"/>
      <c r="S233" s="24"/>
      <c r="T233" s="24"/>
      <c r="U233" s="24"/>
      <c r="V233" s="24"/>
      <c r="W233" s="24"/>
      <c r="X233" s="24"/>
      <c r="Y233" s="24"/>
      <c r="Z233" s="24"/>
      <c r="AA233" s="24"/>
    </row>
    <row r="234" ht="15.75" customHeight="1">
      <c r="A234" s="24"/>
      <c r="B234" s="24"/>
      <c r="C234" s="16"/>
      <c r="D234" s="16"/>
      <c r="E234" s="16"/>
      <c r="F234" s="16"/>
      <c r="G234" s="16"/>
      <c r="H234" s="16"/>
      <c r="I234" s="16"/>
      <c r="J234" s="16"/>
      <c r="K234" s="16"/>
      <c r="L234" s="16"/>
      <c r="M234" s="24"/>
      <c r="N234" s="24"/>
      <c r="O234" s="24"/>
      <c r="P234" s="24"/>
      <c r="Q234" s="24"/>
      <c r="R234" s="24"/>
      <c r="S234" s="24"/>
      <c r="T234" s="24"/>
      <c r="U234" s="24"/>
      <c r="V234" s="24"/>
      <c r="W234" s="24"/>
      <c r="X234" s="24"/>
      <c r="Y234" s="24"/>
      <c r="Z234" s="24"/>
      <c r="AA234" s="24"/>
    </row>
    <row r="235" ht="15.75" customHeight="1">
      <c r="A235" s="24"/>
      <c r="B235" s="24"/>
      <c r="C235" s="16"/>
      <c r="D235" s="16"/>
      <c r="E235" s="16"/>
      <c r="F235" s="16"/>
      <c r="G235" s="16"/>
      <c r="H235" s="16"/>
      <c r="I235" s="16"/>
      <c r="J235" s="16"/>
      <c r="K235" s="16"/>
      <c r="L235" s="16"/>
      <c r="M235" s="24"/>
      <c r="N235" s="24"/>
      <c r="O235" s="24"/>
      <c r="P235" s="24"/>
      <c r="Q235" s="24"/>
      <c r="R235" s="24"/>
      <c r="S235" s="24"/>
      <c r="T235" s="24"/>
      <c r="U235" s="24"/>
      <c r="V235" s="24"/>
      <c r="W235" s="24"/>
      <c r="X235" s="24"/>
      <c r="Y235" s="24"/>
      <c r="Z235" s="24"/>
      <c r="AA235" s="24"/>
    </row>
    <row r="236" ht="15.75" customHeight="1">
      <c r="A236" s="24"/>
      <c r="B236" s="24"/>
      <c r="C236" s="16"/>
      <c r="D236" s="16"/>
      <c r="E236" s="16"/>
      <c r="F236" s="16"/>
      <c r="G236" s="16"/>
      <c r="H236" s="16"/>
      <c r="I236" s="16"/>
      <c r="J236" s="16"/>
      <c r="K236" s="16"/>
      <c r="L236" s="16"/>
      <c r="M236" s="24"/>
      <c r="N236" s="24"/>
      <c r="O236" s="24"/>
      <c r="P236" s="24"/>
      <c r="Q236" s="24"/>
      <c r="R236" s="24"/>
      <c r="S236" s="24"/>
      <c r="T236" s="24"/>
      <c r="U236" s="24"/>
      <c r="V236" s="24"/>
      <c r="W236" s="24"/>
      <c r="X236" s="24"/>
      <c r="Y236" s="24"/>
      <c r="Z236" s="24"/>
      <c r="AA236" s="24"/>
    </row>
    <row r="237" ht="15.75" customHeight="1">
      <c r="A237" s="24"/>
      <c r="B237" s="24"/>
      <c r="C237" s="16"/>
      <c r="D237" s="16"/>
      <c r="E237" s="16"/>
      <c r="F237" s="16"/>
      <c r="G237" s="16"/>
      <c r="H237" s="16"/>
      <c r="I237" s="16"/>
      <c r="J237" s="16"/>
      <c r="K237" s="16"/>
      <c r="L237" s="16"/>
      <c r="M237" s="24"/>
      <c r="N237" s="24"/>
      <c r="O237" s="24"/>
      <c r="P237" s="24"/>
      <c r="Q237" s="24"/>
      <c r="R237" s="24"/>
      <c r="S237" s="24"/>
      <c r="T237" s="24"/>
      <c r="U237" s="24"/>
      <c r="V237" s="24"/>
      <c r="W237" s="24"/>
      <c r="X237" s="24"/>
      <c r="Y237" s="24"/>
      <c r="Z237" s="24"/>
      <c r="AA237" s="24"/>
    </row>
    <row r="238" ht="15.75" customHeight="1">
      <c r="A238" s="24"/>
      <c r="B238" s="24"/>
      <c r="C238" s="16"/>
      <c r="D238" s="16"/>
      <c r="E238" s="16"/>
      <c r="F238" s="16"/>
      <c r="G238" s="16"/>
      <c r="H238" s="16"/>
      <c r="I238" s="16"/>
      <c r="J238" s="16"/>
      <c r="K238" s="16"/>
      <c r="L238" s="16"/>
      <c r="M238" s="24"/>
      <c r="N238" s="24"/>
      <c r="O238" s="24"/>
      <c r="P238" s="24"/>
      <c r="Q238" s="24"/>
      <c r="R238" s="24"/>
      <c r="S238" s="24"/>
      <c r="T238" s="24"/>
      <c r="U238" s="24"/>
      <c r="V238" s="24"/>
      <c r="W238" s="24"/>
      <c r="X238" s="24"/>
      <c r="Y238" s="24"/>
      <c r="Z238" s="24"/>
      <c r="AA238" s="24"/>
    </row>
    <row r="239" ht="15.75" customHeight="1">
      <c r="A239" s="24"/>
      <c r="B239" s="24"/>
      <c r="C239" s="16"/>
      <c r="D239" s="16"/>
      <c r="E239" s="16"/>
      <c r="F239" s="16"/>
      <c r="G239" s="16"/>
      <c r="H239" s="16"/>
      <c r="I239" s="16"/>
      <c r="J239" s="16"/>
      <c r="K239" s="16"/>
      <c r="L239" s="16"/>
      <c r="M239" s="24"/>
      <c r="N239" s="24"/>
      <c r="O239" s="24"/>
      <c r="P239" s="24"/>
      <c r="Q239" s="24"/>
      <c r="R239" s="24"/>
      <c r="S239" s="24"/>
      <c r="T239" s="24"/>
      <c r="U239" s="24"/>
      <c r="V239" s="24"/>
      <c r="W239" s="24"/>
      <c r="X239" s="24"/>
      <c r="Y239" s="24"/>
      <c r="Z239" s="24"/>
      <c r="AA239" s="24"/>
    </row>
    <row r="240" ht="15.75" customHeight="1">
      <c r="A240" s="24"/>
      <c r="B240" s="24"/>
      <c r="C240" s="16"/>
      <c r="D240" s="16"/>
      <c r="E240" s="16"/>
      <c r="F240" s="16"/>
      <c r="G240" s="16"/>
      <c r="H240" s="16"/>
      <c r="I240" s="16"/>
      <c r="J240" s="16"/>
      <c r="K240" s="16"/>
      <c r="L240" s="16"/>
      <c r="M240" s="24"/>
      <c r="N240" s="24"/>
      <c r="O240" s="24"/>
      <c r="P240" s="24"/>
      <c r="Q240" s="24"/>
      <c r="R240" s="24"/>
      <c r="S240" s="24"/>
      <c r="T240" s="24"/>
      <c r="U240" s="24"/>
      <c r="V240" s="24"/>
      <c r="W240" s="24"/>
      <c r="X240" s="24"/>
      <c r="Y240" s="24"/>
      <c r="Z240" s="24"/>
      <c r="AA240" s="24"/>
    </row>
    <row r="241" ht="15.75" customHeight="1">
      <c r="A241" s="24"/>
      <c r="B241" s="24"/>
      <c r="C241" s="16"/>
      <c r="D241" s="16"/>
      <c r="E241" s="16"/>
      <c r="F241" s="16"/>
      <c r="G241" s="16"/>
      <c r="H241" s="16"/>
      <c r="I241" s="16"/>
      <c r="J241" s="16"/>
      <c r="K241" s="16"/>
      <c r="L241" s="16"/>
      <c r="M241" s="24"/>
      <c r="N241" s="24"/>
      <c r="O241" s="24"/>
      <c r="P241" s="24"/>
      <c r="Q241" s="24"/>
      <c r="R241" s="24"/>
      <c r="S241" s="24"/>
      <c r="T241" s="24"/>
      <c r="U241" s="24"/>
      <c r="V241" s="24"/>
      <c r="W241" s="24"/>
      <c r="X241" s="24"/>
      <c r="Y241" s="24"/>
      <c r="Z241" s="24"/>
      <c r="AA241" s="24"/>
    </row>
    <row r="242" ht="15.75" customHeight="1">
      <c r="A242" s="24"/>
      <c r="B242" s="24"/>
      <c r="C242" s="16"/>
      <c r="D242" s="16"/>
      <c r="E242" s="16"/>
      <c r="F242" s="16"/>
      <c r="G242" s="16"/>
      <c r="H242" s="16"/>
      <c r="I242" s="16"/>
      <c r="J242" s="16"/>
      <c r="K242" s="16"/>
      <c r="L242" s="16"/>
      <c r="M242" s="24"/>
      <c r="N242" s="24"/>
      <c r="O242" s="24"/>
      <c r="P242" s="24"/>
      <c r="Q242" s="24"/>
      <c r="R242" s="24"/>
      <c r="S242" s="24"/>
      <c r="T242" s="24"/>
      <c r="U242" s="24"/>
      <c r="V242" s="24"/>
      <c r="W242" s="24"/>
      <c r="X242" s="24"/>
      <c r="Y242" s="24"/>
      <c r="Z242" s="24"/>
      <c r="AA242" s="24"/>
    </row>
    <row r="243" ht="15.75" customHeight="1">
      <c r="A243" s="24"/>
      <c r="B243" s="24"/>
      <c r="C243" s="16"/>
      <c r="D243" s="16"/>
      <c r="E243" s="16"/>
      <c r="F243" s="16"/>
      <c r="G243" s="16"/>
      <c r="H243" s="16"/>
      <c r="I243" s="16"/>
      <c r="J243" s="16"/>
      <c r="K243" s="16"/>
      <c r="L243" s="16"/>
      <c r="M243" s="24"/>
      <c r="N243" s="24"/>
      <c r="O243" s="24"/>
      <c r="P243" s="24"/>
      <c r="Q243" s="24"/>
      <c r="R243" s="24"/>
      <c r="S243" s="24"/>
      <c r="T243" s="24"/>
      <c r="U243" s="24"/>
      <c r="V243" s="24"/>
      <c r="W243" s="24"/>
      <c r="X243" s="24"/>
      <c r="Y243" s="24"/>
      <c r="Z243" s="24"/>
      <c r="AA243" s="24"/>
    </row>
    <row r="244" ht="15.75" customHeight="1">
      <c r="A244" s="24"/>
      <c r="B244" s="24"/>
      <c r="C244" s="16"/>
      <c r="D244" s="16"/>
      <c r="E244" s="16"/>
      <c r="F244" s="16"/>
      <c r="G244" s="16"/>
      <c r="H244" s="16"/>
      <c r="I244" s="16"/>
      <c r="J244" s="16"/>
      <c r="K244" s="16"/>
      <c r="L244" s="16"/>
      <c r="M244" s="24"/>
      <c r="N244" s="24"/>
      <c r="O244" s="24"/>
      <c r="P244" s="24"/>
      <c r="Q244" s="24"/>
      <c r="R244" s="24"/>
      <c r="S244" s="24"/>
      <c r="T244" s="24"/>
      <c r="U244" s="24"/>
      <c r="V244" s="24"/>
      <c r="W244" s="24"/>
      <c r="X244" s="24"/>
      <c r="Y244" s="24"/>
      <c r="Z244" s="24"/>
      <c r="AA244" s="24"/>
    </row>
    <row r="245" ht="15.75" customHeight="1">
      <c r="A245" s="24"/>
      <c r="B245" s="24"/>
      <c r="C245" s="16"/>
      <c r="D245" s="16"/>
      <c r="E245" s="16"/>
      <c r="F245" s="16"/>
      <c r="G245" s="16"/>
      <c r="H245" s="16"/>
      <c r="I245" s="16"/>
      <c r="J245" s="16"/>
      <c r="K245" s="16"/>
      <c r="L245" s="16"/>
      <c r="M245" s="24"/>
      <c r="N245" s="24"/>
      <c r="O245" s="24"/>
      <c r="P245" s="24"/>
      <c r="Q245" s="24"/>
      <c r="R245" s="24"/>
      <c r="S245" s="24"/>
      <c r="T245" s="24"/>
      <c r="U245" s="24"/>
      <c r="V245" s="24"/>
      <c r="W245" s="24"/>
      <c r="X245" s="24"/>
      <c r="Y245" s="24"/>
      <c r="Z245" s="24"/>
      <c r="AA245" s="24"/>
    </row>
    <row r="246" ht="15.75" customHeight="1">
      <c r="A246" s="24"/>
      <c r="B246" s="24"/>
      <c r="C246" s="16"/>
      <c r="D246" s="16"/>
      <c r="E246" s="16"/>
      <c r="F246" s="16"/>
      <c r="G246" s="16"/>
      <c r="H246" s="16"/>
      <c r="I246" s="16"/>
      <c r="J246" s="16"/>
      <c r="K246" s="16"/>
      <c r="L246" s="16"/>
      <c r="M246" s="24"/>
      <c r="N246" s="24"/>
      <c r="O246" s="24"/>
      <c r="P246" s="24"/>
      <c r="Q246" s="24"/>
      <c r="R246" s="24"/>
      <c r="S246" s="24"/>
      <c r="T246" s="24"/>
      <c r="U246" s="24"/>
      <c r="V246" s="24"/>
      <c r="W246" s="24"/>
      <c r="X246" s="24"/>
      <c r="Y246" s="24"/>
      <c r="Z246" s="24"/>
      <c r="AA246" s="24"/>
    </row>
    <row r="247" ht="15.75" customHeight="1">
      <c r="A247" s="24"/>
      <c r="B247" s="24"/>
      <c r="C247" s="16"/>
      <c r="D247" s="16"/>
      <c r="E247" s="16"/>
      <c r="F247" s="16"/>
      <c r="G247" s="16"/>
      <c r="H247" s="16"/>
      <c r="I247" s="16"/>
      <c r="J247" s="16"/>
      <c r="K247" s="16"/>
      <c r="L247" s="16"/>
      <c r="M247" s="24"/>
      <c r="N247" s="24"/>
      <c r="O247" s="24"/>
      <c r="P247" s="24"/>
      <c r="Q247" s="24"/>
      <c r="R247" s="24"/>
      <c r="S247" s="24"/>
      <c r="T247" s="24"/>
      <c r="U247" s="24"/>
      <c r="V247" s="24"/>
      <c r="W247" s="24"/>
      <c r="X247" s="24"/>
      <c r="Y247" s="24"/>
      <c r="Z247" s="24"/>
      <c r="AA247" s="24"/>
    </row>
    <row r="248" ht="15.75" customHeight="1">
      <c r="A248" s="24"/>
      <c r="B248" s="24"/>
      <c r="C248" s="16"/>
      <c r="D248" s="16"/>
      <c r="E248" s="16"/>
      <c r="F248" s="16"/>
      <c r="G248" s="16"/>
      <c r="H248" s="16"/>
      <c r="I248" s="16"/>
      <c r="J248" s="16"/>
      <c r="K248" s="16"/>
      <c r="L248" s="16"/>
      <c r="M248" s="24"/>
      <c r="N248" s="24"/>
      <c r="O248" s="24"/>
      <c r="P248" s="24"/>
      <c r="Q248" s="24"/>
      <c r="R248" s="24"/>
      <c r="S248" s="24"/>
      <c r="T248" s="24"/>
      <c r="U248" s="24"/>
      <c r="V248" s="24"/>
      <c r="W248" s="24"/>
      <c r="X248" s="24"/>
      <c r="Y248" s="24"/>
      <c r="Z248" s="24"/>
      <c r="AA248" s="24"/>
    </row>
    <row r="249" ht="15.75" customHeight="1">
      <c r="A249" s="24"/>
      <c r="B249" s="24"/>
      <c r="C249" s="16"/>
      <c r="D249" s="16"/>
      <c r="E249" s="16"/>
      <c r="F249" s="16"/>
      <c r="G249" s="16"/>
      <c r="H249" s="16"/>
      <c r="I249" s="16"/>
      <c r="J249" s="16"/>
      <c r="K249" s="16"/>
      <c r="L249" s="16"/>
      <c r="M249" s="24"/>
      <c r="N249" s="24"/>
      <c r="O249" s="24"/>
      <c r="P249" s="24"/>
      <c r="Q249" s="24"/>
      <c r="R249" s="24"/>
      <c r="S249" s="24"/>
      <c r="T249" s="24"/>
      <c r="U249" s="24"/>
      <c r="V249" s="24"/>
      <c r="W249" s="24"/>
      <c r="X249" s="24"/>
      <c r="Y249" s="24"/>
      <c r="Z249" s="24"/>
      <c r="AA249" s="24"/>
    </row>
    <row r="250" ht="15.75" customHeight="1">
      <c r="A250" s="24"/>
      <c r="B250" s="24"/>
      <c r="C250" s="16"/>
      <c r="D250" s="16"/>
      <c r="E250" s="16"/>
      <c r="F250" s="16"/>
      <c r="G250" s="16"/>
      <c r="H250" s="16"/>
      <c r="I250" s="16"/>
      <c r="J250" s="16"/>
      <c r="K250" s="16"/>
      <c r="L250" s="16"/>
      <c r="M250" s="24"/>
      <c r="N250" s="24"/>
      <c r="O250" s="24"/>
      <c r="P250" s="24"/>
      <c r="Q250" s="24"/>
      <c r="R250" s="24"/>
      <c r="S250" s="24"/>
      <c r="T250" s="24"/>
      <c r="U250" s="24"/>
      <c r="V250" s="24"/>
      <c r="W250" s="24"/>
      <c r="X250" s="24"/>
      <c r="Y250" s="24"/>
      <c r="Z250" s="24"/>
      <c r="AA250" s="24"/>
    </row>
    <row r="251" ht="15.75" customHeight="1">
      <c r="A251" s="24"/>
      <c r="B251" s="24"/>
      <c r="C251" s="16"/>
      <c r="D251" s="16"/>
      <c r="E251" s="16"/>
      <c r="F251" s="16"/>
      <c r="G251" s="16"/>
      <c r="H251" s="16"/>
      <c r="I251" s="16"/>
      <c r="J251" s="16"/>
      <c r="K251" s="16"/>
      <c r="L251" s="16"/>
      <c r="M251" s="24"/>
      <c r="N251" s="24"/>
      <c r="O251" s="24"/>
      <c r="P251" s="24"/>
      <c r="Q251" s="24"/>
      <c r="R251" s="24"/>
      <c r="S251" s="24"/>
      <c r="T251" s="24"/>
      <c r="U251" s="24"/>
      <c r="V251" s="24"/>
      <c r="W251" s="24"/>
      <c r="X251" s="24"/>
      <c r="Y251" s="24"/>
      <c r="Z251" s="24"/>
      <c r="AA251" s="24"/>
    </row>
    <row r="252" ht="15.75" customHeight="1">
      <c r="A252" s="24"/>
      <c r="B252" s="24"/>
      <c r="C252" s="16"/>
      <c r="D252" s="16"/>
      <c r="E252" s="16"/>
      <c r="F252" s="16"/>
      <c r="G252" s="16"/>
      <c r="H252" s="16"/>
      <c r="I252" s="16"/>
      <c r="J252" s="16"/>
      <c r="K252" s="16"/>
      <c r="L252" s="16"/>
      <c r="M252" s="24"/>
      <c r="N252" s="24"/>
      <c r="O252" s="24"/>
      <c r="P252" s="24"/>
      <c r="Q252" s="24"/>
      <c r="R252" s="24"/>
      <c r="S252" s="24"/>
      <c r="T252" s="24"/>
      <c r="U252" s="24"/>
      <c r="V252" s="24"/>
      <c r="W252" s="24"/>
      <c r="X252" s="24"/>
      <c r="Y252" s="24"/>
      <c r="Z252" s="24"/>
      <c r="AA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sheetData>
  <drawing r:id="rId1"/>
</worksheet>
</file>