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luh\Desktop\Tech4Dev\"/>
    </mc:Choice>
  </mc:AlternateContent>
  <xr:revisionPtr revIDLastSave="0" documentId="8_{86F390B1-5F93-44A0-8A09-E76A53E6869D}" xr6:coauthVersionLast="47" xr6:coauthVersionMax="47" xr10:uidLastSave="{00000000-0000-0000-0000-000000000000}"/>
  <bookViews>
    <workbookView xWindow="-108" yWindow="-108" windowWidth="23256" windowHeight="12456" xr2:uid="{FC0A8E0B-A8B8-4E78-B311-FDDF72E51832}"/>
  </bookViews>
  <sheets>
    <sheet name="Sheet1" sheetId="1" r:id="rId1"/>
    <sheet name="Formatting" sheetId="4" r:id="rId2"/>
    <sheet name="Name Range" sheetId="2" r:id="rId3"/>
    <sheet name="Referencing" sheetId="3" r:id="rId4"/>
    <sheet name="Formula &amp; Function" sheetId="5" r:id="rId5"/>
    <sheet name="Goal Seek" sheetId="6" r:id="rId6"/>
    <sheet name="VLOOKUP &amp; INDEXMATCH" sheetId="7" r:id="rId7"/>
    <sheet name="IF FUNCTION" sheetId="8" r:id="rId8"/>
    <sheet name="Pivot Table and chart" sheetId="10" r:id="rId9"/>
    <sheet name="Doughnut Chart" sheetId="12" r:id="rId10"/>
    <sheet name="Column Chart" sheetId="13" r:id="rId11"/>
    <sheet name="Column chart2" sheetId="15" r:id="rId12"/>
    <sheet name="Line Chart" sheetId="9" r:id="rId13"/>
    <sheet name="DASHBOARD" sheetId="14" r:id="rId14"/>
  </sheets>
  <definedNames>
    <definedName name="Channel">'Name Range'!$F$2:$F$108</definedName>
    <definedName name="Country">'Name Range'!$C$2:$C$108</definedName>
    <definedName name="Distributor">'Name Range'!$B$2:$B$108</definedName>
    <definedName name="Product">'Name Range'!$E$2:$E$108</definedName>
    <definedName name="Qty">'Name Range'!$I$2:$I$108</definedName>
    <definedName name="Revenue">'Name Range'!$K$2:$K$108</definedName>
    <definedName name="Table">'VLOOKUP &amp; INDEXMATCH'!$A$2:$K$108</definedName>
  </definedNames>
  <calcPr calcId="191029"/>
  <pivotCaches>
    <pivotCache cacheId="3" r:id="rId15"/>
    <pivotCache cacheId="20" r:id="rId16"/>
    <pivotCache cacheId="29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2" i="8"/>
  <c r="N15" i="7"/>
  <c r="N14" i="7"/>
  <c r="N13" i="7"/>
  <c r="N12" i="7"/>
  <c r="N11" i="7"/>
  <c r="O23" i="7"/>
  <c r="O22" i="7"/>
  <c r="O21" i="7"/>
  <c r="O20" i="7"/>
  <c r="O19" i="7"/>
  <c r="N23" i="7"/>
  <c r="N22" i="7"/>
  <c r="N21" i="7"/>
  <c r="N20" i="7"/>
  <c r="N19" i="7"/>
  <c r="O15" i="7"/>
  <c r="O14" i="7"/>
  <c r="O13" i="7"/>
  <c r="O12" i="7"/>
  <c r="O11" i="7"/>
  <c r="O7" i="7"/>
  <c r="O6" i="7"/>
  <c r="O5" i="7"/>
  <c r="O4" i="7"/>
  <c r="O3" i="7"/>
  <c r="N7" i="7"/>
  <c r="N6" i="7"/>
  <c r="N5" i="7"/>
  <c r="N4" i="7"/>
  <c r="N3" i="7"/>
  <c r="L32" i="6" l="1"/>
  <c r="L33" i="6"/>
  <c r="L64" i="6"/>
  <c r="L65" i="6"/>
  <c r="L89" i="6"/>
  <c r="L95" i="6"/>
  <c r="L96" i="6"/>
  <c r="P5" i="6"/>
  <c r="L10" i="6" s="1"/>
  <c r="O6" i="6"/>
  <c r="K109" i="6"/>
  <c r="O14" i="5"/>
  <c r="O13" i="5"/>
  <c r="N14" i="5"/>
  <c r="N13" i="5"/>
  <c r="O9" i="5"/>
  <c r="O8" i="5"/>
  <c r="O7" i="5"/>
  <c r="O6" i="5"/>
  <c r="O5" i="5"/>
  <c r="O4" i="5"/>
  <c r="N4" i="5"/>
  <c r="N5" i="5"/>
  <c r="N9" i="5"/>
  <c r="N8" i="5"/>
  <c r="N7" i="5"/>
  <c r="N6" i="5"/>
  <c r="F20" i="3"/>
  <c r="F21" i="3"/>
  <c r="F22" i="3"/>
  <c r="F19" i="3"/>
  <c r="E20" i="3"/>
  <c r="E21" i="3"/>
  <c r="E22" i="3"/>
  <c r="E19" i="3"/>
  <c r="D20" i="3"/>
  <c r="D21" i="3"/>
  <c r="D22" i="3"/>
  <c r="D19" i="3"/>
  <c r="D14" i="3"/>
  <c r="E14" i="3" s="1"/>
  <c r="D13" i="3"/>
  <c r="E13" i="3" s="1"/>
  <c r="D12" i="3"/>
  <c r="E12" i="3" s="1"/>
  <c r="D11" i="3"/>
  <c r="E11" i="3" s="1"/>
  <c r="G4" i="3"/>
  <c r="G5" i="3"/>
  <c r="G6" i="3"/>
  <c r="G3" i="3"/>
  <c r="O6" i="2"/>
  <c r="O3" i="2"/>
  <c r="L57" i="6" l="1"/>
  <c r="L25" i="6"/>
  <c r="L88" i="6"/>
  <c r="L24" i="6"/>
  <c r="L81" i="6"/>
  <c r="L17" i="6"/>
  <c r="L80" i="6"/>
  <c r="L16" i="6"/>
  <c r="L103" i="6"/>
  <c r="L73" i="6"/>
  <c r="L41" i="6"/>
  <c r="L9" i="6"/>
  <c r="L56" i="6"/>
  <c r="L105" i="6"/>
  <c r="L49" i="6"/>
  <c r="L104" i="6"/>
  <c r="L48" i="6"/>
  <c r="L97" i="6"/>
  <c r="L72" i="6"/>
  <c r="L40" i="6"/>
  <c r="L8" i="6"/>
  <c r="L7" i="6"/>
  <c r="L79" i="6"/>
  <c r="L47" i="6"/>
  <c r="L31" i="6"/>
  <c r="L94" i="6"/>
  <c r="L2" i="6"/>
  <c r="L77" i="6"/>
  <c r="L45" i="6"/>
  <c r="L37" i="6"/>
  <c r="L29" i="6"/>
  <c r="L21" i="6"/>
  <c r="L13" i="6"/>
  <c r="L5" i="6"/>
  <c r="L78" i="6"/>
  <c r="L62" i="6"/>
  <c r="L38" i="6"/>
  <c r="L22" i="6"/>
  <c r="L101" i="6"/>
  <c r="L53" i="6"/>
  <c r="L108" i="6"/>
  <c r="L100" i="6"/>
  <c r="L92" i="6"/>
  <c r="L84" i="6"/>
  <c r="L76" i="6"/>
  <c r="L68" i="6"/>
  <c r="L60" i="6"/>
  <c r="L52" i="6"/>
  <c r="L44" i="6"/>
  <c r="L36" i="6"/>
  <c r="L28" i="6"/>
  <c r="L20" i="6"/>
  <c r="L12" i="6"/>
  <c r="L4" i="6"/>
  <c r="L87" i="6"/>
  <c r="L63" i="6"/>
  <c r="L39" i="6"/>
  <c r="L23" i="6"/>
  <c r="L86" i="6"/>
  <c r="L54" i="6"/>
  <c r="L30" i="6"/>
  <c r="L6" i="6"/>
  <c r="L85" i="6"/>
  <c r="L61" i="6"/>
  <c r="L107" i="6"/>
  <c r="L99" i="6"/>
  <c r="L91" i="6"/>
  <c r="L83" i="6"/>
  <c r="L75" i="6"/>
  <c r="L67" i="6"/>
  <c r="L59" i="6"/>
  <c r="L51" i="6"/>
  <c r="L43" i="6"/>
  <c r="L35" i="6"/>
  <c r="L27" i="6"/>
  <c r="L19" i="6"/>
  <c r="L11" i="6"/>
  <c r="L3" i="6"/>
  <c r="L71" i="6"/>
  <c r="L55" i="6"/>
  <c r="L15" i="6"/>
  <c r="L102" i="6"/>
  <c r="L70" i="6"/>
  <c r="L46" i="6"/>
  <c r="L14" i="6"/>
  <c r="L93" i="6"/>
  <c r="L69" i="6"/>
  <c r="L106" i="6"/>
  <c r="L98" i="6"/>
  <c r="L90" i="6"/>
  <c r="L82" i="6"/>
  <c r="L74" i="6"/>
  <c r="L66" i="6"/>
  <c r="L58" i="6"/>
  <c r="L50" i="6"/>
  <c r="L42" i="6"/>
  <c r="L34" i="6"/>
  <c r="L26" i="6"/>
  <c r="L18" i="6"/>
  <c r="L109" i="6" l="1"/>
</calcChain>
</file>

<file path=xl/sharedStrings.xml><?xml version="1.0" encoding="utf-8"?>
<sst xmlns="http://schemas.openxmlformats.org/spreadsheetml/2006/main" count="4465" uniqueCount="269">
  <si>
    <t>Distributor ID</t>
  </si>
  <si>
    <t>Distributor Name</t>
  </si>
  <si>
    <t>Country</t>
  </si>
  <si>
    <t>Product Code</t>
  </si>
  <si>
    <t>Product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</si>
  <si>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</si>
  <si>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</si>
  <si>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</si>
  <si>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</si>
  <si>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</si>
  <si>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</si>
  <si>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</si>
  <si>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</si>
  <si>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</si>
  <si>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Super Soft Bulk - 2 Litres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</si>
  <si>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</si>
  <si>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</si>
  <si>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</si>
  <si>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</si>
  <si>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</si>
  <si>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</si>
  <si>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</si>
  <si>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</si>
  <si>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</si>
  <si>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</si>
  <si>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</si>
  <si>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</si>
  <si>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</si>
  <si>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</si>
  <si>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</si>
  <si>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</si>
  <si>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</si>
  <si>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</si>
  <si>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Super Soft - 1 Litre</t>
  </si>
  <si>
    <t>Levi Douglas</t>
  </si>
  <si>
    <t>Tanzania, United Republic of</t>
  </si>
  <si>
    <t>DETA800</t>
  </si>
  <si>
    <t>Detafast Stain Remover - 800ml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</si>
  <si>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</si>
  <si>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</si>
  <si>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</si>
  <si>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</si>
  <si>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</si>
  <si>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</si>
  <si>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</si>
  <si>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</si>
  <si>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</si>
  <si>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</si>
  <si>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</si>
  <si>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</si>
  <si>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</si>
  <si>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</si>
  <si>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</si>
  <si>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</si>
  <si>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</si>
  <si>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</si>
  <si>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</si>
  <si>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</si>
  <si>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</si>
  <si>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</si>
  <si>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</si>
  <si>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</si>
  <si>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</si>
  <si>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</si>
  <si>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</si>
  <si>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</si>
  <si>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</si>
  <si>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</si>
  <si>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</si>
  <si>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</si>
  <si>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</si>
  <si>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Detafast Stain Remover - 200ml</t>
  </si>
  <si>
    <t>Isadora Mcclure</t>
  </si>
  <si>
    <t>Indonesia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</si>
  <si>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</si>
  <si>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</si>
  <si>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</si>
  <si>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</si>
  <si>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</si>
  <si>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</si>
  <si>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</si>
  <si>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</si>
  <si>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</si>
  <si>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</si>
  <si>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</si>
  <si>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Pure Soft Detergent - 250ml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</si>
  <si>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</si>
  <si>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</si>
  <si>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</si>
  <si>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</si>
  <si>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</si>
  <si>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</si>
  <si>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</si>
  <si>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</si>
  <si>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</si>
  <si>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</si>
  <si>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</si>
  <si>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</si>
  <si>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</si>
  <si>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</si>
  <si>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</si>
  <si>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</si>
  <si>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</si>
  <si>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</si>
  <si>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</si>
  <si>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</si>
  <si>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</si>
  <si>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</si>
  <si>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</si>
  <si>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</si>
  <si>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</si>
  <si>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</si>
  <si>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</si>
  <si>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</si>
  <si>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</si>
  <si>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</si>
  <si>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</si>
  <si>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</si>
  <si>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</si>
  <si>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</si>
  <si>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</si>
  <si>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</si>
  <si>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</si>
  <si>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</si>
  <si>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</si>
  <si>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</si>
  <si>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</si>
  <si>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</si>
  <si>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</si>
  <si>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</si>
  <si>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</si>
  <si>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</si>
  <si>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</si>
  <si>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</si>
  <si>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</si>
  <si>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</si>
  <si>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</si>
  <si>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</si>
  <si>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</si>
  <si>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</si>
  <si>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</si>
  <si>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</si>
  <si>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</si>
  <si>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</si>
  <si>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</si>
  <si>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</si>
  <si>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</si>
  <si>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</si>
  <si>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</si>
  <si>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</si>
  <si>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</si>
  <si>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</si>
  <si>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</si>
  <si>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</si>
  <si>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</si>
  <si>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</si>
  <si>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</si>
  <si>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</si>
  <si>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</si>
  <si>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</si>
  <si>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</si>
  <si>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</si>
  <si>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</si>
  <si>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</si>
  <si>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</si>
  <si>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</si>
  <si>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</si>
  <si>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</si>
  <si>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</si>
  <si>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</si>
  <si>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</si>
  <si>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</si>
  <si>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</si>
  <si>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</si>
  <si>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</si>
  <si>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</si>
  <si>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</si>
  <si>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</si>
  <si>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</si>
  <si>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</si>
  <si>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</si>
  <si>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</si>
  <si>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</si>
  <si>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</si>
  <si>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</si>
  <si>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</si>
  <si>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</si>
  <si>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</si>
  <si>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</si>
  <si>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</si>
  <si>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</si>
  <si>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</si>
  <si>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</si>
  <si>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</si>
  <si>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</si>
  <si>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</si>
  <si>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</si>
  <si>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</si>
  <si>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</si>
  <si>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</si>
  <si>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</si>
  <si>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</si>
  <si>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</si>
  <si>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</si>
  <si>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</si>
  <si>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</si>
  <si>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</si>
  <si>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</si>
  <si>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</si>
  <si>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</si>
  <si>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</si>
  <si>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</si>
  <si>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</si>
  <si>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</si>
  <si>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</si>
  <si>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</si>
  <si>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</si>
  <si>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</si>
  <si>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</si>
  <si>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</si>
  <si>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</si>
  <si>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</si>
  <si>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</si>
  <si>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</si>
  <si>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</si>
  <si>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</si>
  <si>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</si>
  <si>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</si>
  <si>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</si>
  <si>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</si>
  <si>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a.) Determine the Quantity Sold using named ranges</t>
  </si>
  <si>
    <t>b.) Determine the total revenue using named ranges</t>
  </si>
  <si>
    <t>Total Revenue</t>
  </si>
  <si>
    <r>
      <rPr>
        <sz val="10"/>
        <color theme="1"/>
        <rFont val="Arial"/>
        <family val="2"/>
      </rPr>
      <t>Total Quantity Sold</t>
    </r>
    <r>
      <rPr>
        <b/>
        <sz val="10"/>
        <color theme="1"/>
        <rFont val="Arial"/>
        <family val="2"/>
      </rPr>
      <t xml:space="preserve"> </t>
    </r>
  </si>
  <si>
    <t>Relative Reference</t>
  </si>
  <si>
    <t>Q1</t>
  </si>
  <si>
    <t>Q2</t>
  </si>
  <si>
    <t>Q3</t>
  </si>
  <si>
    <t>Q4</t>
  </si>
  <si>
    <t>Total</t>
  </si>
  <si>
    <t>Absolute Reference</t>
  </si>
  <si>
    <t>Inflatiom Rate</t>
  </si>
  <si>
    <t>Inflation</t>
  </si>
  <si>
    <t>Total price</t>
  </si>
  <si>
    <t>Mixed Reference</t>
  </si>
  <si>
    <t>FUNCTIONS</t>
  </si>
  <si>
    <t>SUM</t>
  </si>
  <si>
    <t>MINIMUM</t>
  </si>
  <si>
    <t>MAXIMUM</t>
  </si>
  <si>
    <t>AVERAGE</t>
  </si>
  <si>
    <t>COUNT</t>
  </si>
  <si>
    <t>COUNTA</t>
  </si>
  <si>
    <t>Condition</t>
  </si>
  <si>
    <t>SUMIF</t>
  </si>
  <si>
    <t>New Revenue</t>
  </si>
  <si>
    <t>Goal</t>
  </si>
  <si>
    <t>Old Rev</t>
  </si>
  <si>
    <t>No of sal</t>
  </si>
  <si>
    <t>Increase</t>
  </si>
  <si>
    <t>VLOOKUP</t>
  </si>
  <si>
    <t>Distributor</t>
  </si>
  <si>
    <t>INDEX</t>
  </si>
  <si>
    <t>INDEX &amp; MATCH</t>
  </si>
  <si>
    <t>Time of the Year</t>
  </si>
  <si>
    <t>Row Labels</t>
  </si>
  <si>
    <t>Grand Total</t>
  </si>
  <si>
    <t>Sum of Quantity</t>
  </si>
  <si>
    <t>Column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</si>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</sst>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0" borderId="4" xfId="0" applyBorder="1"/>
    <xf numFmtId="0" fontId="0" fillId="0" borderId="5" xfId="0" applyBorder="1"/>
    <xf numFmtId="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5" xfId="0" applyNumberFormat="1" applyBorder="1"/>
    <xf numFmtId="0" fontId="0" fillId="6" borderId="0" xfId="0" applyFill="1"/>
    <xf numFmtId="0" fontId="1" fillId="6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4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0" borderId="0" xfId="0" applyFont="1"/>
  </cellXfs>
  <cellStyles count="1">
    <cellStyle name="Normal" xfId="0" builtinId="0"/>
  </cellStyles>
  <dxfs count="5">
    <dxf>
      <numFmt numFmtId="164" formatCode="0.0"/>
    </dxf>
    <dxf>
      <numFmt numFmtId="1" formatCode="0"/>
    </dxf>
    <dxf>
      <numFmt numFmtId="1" formatCode="0"/>
    </dxf>
    <dxf>
      <fill>
        <patternFill>
          <bgColor theme="9" tint="0.79998168889431442"/>
        </patternFill>
      </fill>
    </dxf>
    <dxf>
      <fill>
        <patternFill patternType="solid">
          <fgColor indexed="64"/>
          <bgColor theme="9" tint="0.39997558519241921"/>
        </patternFill>
      </fill>
    </dxf>
  </dxfs>
  <tableStyles count="1" defaultTableStyle="TableStyleMedium2" defaultPivotStyle="PivotStyleLight16">
    <tableStyle name="Invisible" pivot="0" table="0" count="0" xr9:uid="{F16E1714-8EAF-4D22-8A0C-FB82E83271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Project...xlsx]Pivot Table and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Product</a:t>
            </a:r>
            <a:r>
              <a:rPr lang="en-US" b="1" baseline="0">
                <a:solidFill>
                  <a:schemeClr val="tx1"/>
                </a:solidFill>
              </a:rPr>
              <a:t> Performance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and chart'!$B$3:$B$4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chart'!$A$5:$A$16</c:f>
              <c:strCache>
                <c:ptCount val="11"/>
                <c:pt idx="0">
                  <c:v>Detafast Stain Remover - 100ml</c:v>
                </c:pt>
                <c:pt idx="1">
                  <c:v>Detafast Stain Remover - 200ml</c:v>
                </c:pt>
                <c:pt idx="2">
                  <c:v>Detafast Stain Remover - 800ml</c:v>
                </c:pt>
                <c:pt idx="3">
                  <c:v>Pure Soft Detergent - 100ml</c:v>
                </c:pt>
                <c:pt idx="4">
                  <c:v>Pure Soft Detergent - 200ml</c:v>
                </c:pt>
                <c:pt idx="5">
                  <c:v>Pure Soft Detergent - 250ml</c:v>
                </c:pt>
                <c:pt idx="6">
                  <c:v>Pure Soft Detergent - 500ml</c:v>
                </c:pt>
                <c:pt idx="7">
                  <c:v>Super Soft - 1 Litre</c:v>
                </c:pt>
                <c:pt idx="8">
                  <c:v>Super Soft - 250ml</c:v>
                </c:pt>
                <c:pt idx="9">
                  <c:v>Super Soft - 500ml</c:v>
                </c:pt>
                <c:pt idx="10">
                  <c:v>Super Soft Bulk - 2 Litres</c:v>
                </c:pt>
              </c:strCache>
            </c:strRef>
          </c:cat>
          <c:val>
            <c:numRef>
              <c:f>'Pivot Table and chart'!$B$5:$B$16</c:f>
              <c:numCache>
                <c:formatCode>General</c:formatCode>
                <c:ptCount val="11"/>
                <c:pt idx="0">
                  <c:v>750</c:v>
                </c:pt>
                <c:pt idx="1">
                  <c:v>461.5</c:v>
                </c:pt>
                <c:pt idx="5">
                  <c:v>1849.5</c:v>
                </c:pt>
                <c:pt idx="7">
                  <c:v>1408.59</c:v>
                </c:pt>
                <c:pt idx="9">
                  <c:v>594.15</c:v>
                </c:pt>
                <c:pt idx="10">
                  <c:v>5292.5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400A-A265-F0CD234C436F}"/>
            </c:ext>
          </c:extLst>
        </c:ser>
        <c:ser>
          <c:idx val="1"/>
          <c:order val="1"/>
          <c:tx>
            <c:strRef>
              <c:f>'Pivot Table and chart'!$C$3:$C$4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chart'!$A$5:$A$16</c:f>
              <c:strCache>
                <c:ptCount val="11"/>
                <c:pt idx="0">
                  <c:v>Detafast Stain Remover - 100ml</c:v>
                </c:pt>
                <c:pt idx="1">
                  <c:v>Detafast Stain Remover - 200ml</c:v>
                </c:pt>
                <c:pt idx="2">
                  <c:v>Detafast Stain Remover - 800ml</c:v>
                </c:pt>
                <c:pt idx="3">
                  <c:v>Pure Soft Detergent - 100ml</c:v>
                </c:pt>
                <c:pt idx="4">
                  <c:v>Pure Soft Detergent - 200ml</c:v>
                </c:pt>
                <c:pt idx="5">
                  <c:v>Pure Soft Detergent - 250ml</c:v>
                </c:pt>
                <c:pt idx="6">
                  <c:v>Pure Soft Detergent - 500ml</c:v>
                </c:pt>
                <c:pt idx="7">
                  <c:v>Super Soft - 1 Litre</c:v>
                </c:pt>
                <c:pt idx="8">
                  <c:v>Super Soft - 250ml</c:v>
                </c:pt>
                <c:pt idx="9">
                  <c:v>Super Soft - 500ml</c:v>
                </c:pt>
                <c:pt idx="10">
                  <c:v>Super Soft Bulk - 2 Litres</c:v>
                </c:pt>
              </c:strCache>
            </c:strRef>
          </c:cat>
          <c:val>
            <c:numRef>
              <c:f>'Pivot Table and chart'!$C$5:$C$16</c:f>
              <c:numCache>
                <c:formatCode>General</c:formatCode>
                <c:ptCount val="11"/>
                <c:pt idx="0">
                  <c:v>1272</c:v>
                </c:pt>
                <c:pt idx="1">
                  <c:v>2424.5</c:v>
                </c:pt>
                <c:pt idx="2">
                  <c:v>11385</c:v>
                </c:pt>
                <c:pt idx="3">
                  <c:v>1749</c:v>
                </c:pt>
                <c:pt idx="4">
                  <c:v>3487.2599999999989</c:v>
                </c:pt>
                <c:pt idx="5">
                  <c:v>549</c:v>
                </c:pt>
                <c:pt idx="6">
                  <c:v>1527.5</c:v>
                </c:pt>
                <c:pt idx="7">
                  <c:v>2847.15</c:v>
                </c:pt>
                <c:pt idx="8">
                  <c:v>382.5</c:v>
                </c:pt>
                <c:pt idx="9">
                  <c:v>3767.6099999999997</c:v>
                </c:pt>
                <c:pt idx="10">
                  <c:v>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A-400A-A265-F0CD234C436F}"/>
            </c:ext>
          </c:extLst>
        </c:ser>
        <c:ser>
          <c:idx val="2"/>
          <c:order val="2"/>
          <c:tx>
            <c:strRef>
              <c:f>'Pivot Table and chart'!$D$3:$D$4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chart'!$A$5:$A$16</c:f>
              <c:strCache>
                <c:ptCount val="11"/>
                <c:pt idx="0">
                  <c:v>Detafast Stain Remover - 100ml</c:v>
                </c:pt>
                <c:pt idx="1">
                  <c:v>Detafast Stain Remover - 200ml</c:v>
                </c:pt>
                <c:pt idx="2">
                  <c:v>Detafast Stain Remover - 800ml</c:v>
                </c:pt>
                <c:pt idx="3">
                  <c:v>Pure Soft Detergent - 100ml</c:v>
                </c:pt>
                <c:pt idx="4">
                  <c:v>Pure Soft Detergent - 200ml</c:v>
                </c:pt>
                <c:pt idx="5">
                  <c:v>Pure Soft Detergent - 250ml</c:v>
                </c:pt>
                <c:pt idx="6">
                  <c:v>Pure Soft Detergent - 500ml</c:v>
                </c:pt>
                <c:pt idx="7">
                  <c:v>Super Soft - 1 Litre</c:v>
                </c:pt>
                <c:pt idx="8">
                  <c:v>Super Soft - 250ml</c:v>
                </c:pt>
                <c:pt idx="9">
                  <c:v>Super Soft - 500ml</c:v>
                </c:pt>
                <c:pt idx="10">
                  <c:v>Super Soft Bulk - 2 Litres</c:v>
                </c:pt>
              </c:strCache>
            </c:strRef>
          </c:cat>
          <c:val>
            <c:numRef>
              <c:f>'Pivot Table and chart'!$D$5:$D$16</c:f>
              <c:numCache>
                <c:formatCode>General</c:formatCode>
                <c:ptCount val="11"/>
                <c:pt idx="0">
                  <c:v>2682</c:v>
                </c:pt>
                <c:pt idx="1">
                  <c:v>1963</c:v>
                </c:pt>
                <c:pt idx="2">
                  <c:v>4500</c:v>
                </c:pt>
                <c:pt idx="3">
                  <c:v>1275</c:v>
                </c:pt>
                <c:pt idx="4">
                  <c:v>1484.2800000000002</c:v>
                </c:pt>
                <c:pt idx="5">
                  <c:v>3708</c:v>
                </c:pt>
                <c:pt idx="6">
                  <c:v>1118</c:v>
                </c:pt>
                <c:pt idx="7">
                  <c:v>5054.9399999999996</c:v>
                </c:pt>
                <c:pt idx="8">
                  <c:v>2659.5</c:v>
                </c:pt>
                <c:pt idx="9">
                  <c:v>2705.1299999999997</c:v>
                </c:pt>
                <c:pt idx="10">
                  <c:v>7235.5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A-400A-A265-F0CD234C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5524079"/>
        <c:axId val="1610307903"/>
      </c:barChart>
      <c:catAx>
        <c:axId val="148552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10307903"/>
        <c:crosses val="autoZero"/>
        <c:auto val="1"/>
        <c:lblAlgn val="ctr"/>
        <c:lblOffset val="100"/>
        <c:noMultiLvlLbl val="0"/>
      </c:catAx>
      <c:valAx>
        <c:axId val="16103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552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Project...xlsx]Doughnut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</a:t>
            </a:r>
            <a:r>
              <a:rPr lang="en-US" b="1" baseline="0">
                <a:solidFill>
                  <a:schemeClr val="tx1"/>
                </a:solidFill>
              </a:rPr>
              <a:t> By Sales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569E-2"/>
              <c:y val="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11111111111012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2222222222222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'Doughnut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78-4535-B838-E80CD71FB0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78-4535-B838-E80CD71FB0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78-4535-B838-E80CD71FB024}"/>
              </c:ext>
            </c:extLst>
          </c:dPt>
          <c:dLbls>
            <c:dLbl>
              <c:idx val="0"/>
              <c:layout>
                <c:manualLayout>
                  <c:x val="6.1111111111111012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78-4535-B838-E80CD71FB024}"/>
                </c:ext>
              </c:extLst>
            </c:dLbl>
            <c:dLbl>
              <c:idx val="1"/>
              <c:layout>
                <c:manualLayout>
                  <c:x val="6.6666666666666569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78-4535-B838-E80CD71FB024}"/>
                </c:ext>
              </c:extLst>
            </c:dLbl>
            <c:dLbl>
              <c:idx val="2"/>
              <c:layout>
                <c:manualLayout>
                  <c:x val="-0.1222222222222222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78-4535-B838-E80CD71FB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Chart'!$A$4:$A$7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'Doughnut Chart'!$B$4:$B$7</c:f>
              <c:numCache>
                <c:formatCode>General</c:formatCode>
                <c:ptCount val="3"/>
                <c:pt idx="0">
                  <c:v>10356.24</c:v>
                </c:pt>
                <c:pt idx="1">
                  <c:v>37801.51999999999</c:v>
                </c:pt>
                <c:pt idx="2">
                  <c:v>34385.349999999991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8-4535-B838-E80CD71FB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Project...xlsx]Column Chart!PivotTable13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 of Revenue by Sales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Chart'!$A$4:$A$6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'Column Chart'!$B$4:$B$6</c:f>
              <c:numCache>
                <c:formatCode>General</c:formatCode>
                <c:ptCount val="3"/>
                <c:pt idx="0">
                  <c:v>10356.24</c:v>
                </c:pt>
                <c:pt idx="1">
                  <c:v>37801.51999999999</c:v>
                </c:pt>
                <c:pt idx="2">
                  <c:v>34385.349999999991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4-4B89-ABC2-E8787DF63E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1515999"/>
        <c:axId val="1609682159"/>
      </c:barChart>
      <c:catAx>
        <c:axId val="17215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09682159"/>
        <c:crosses val="autoZero"/>
        <c:auto val="1"/>
        <c:lblAlgn val="ctr"/>
        <c:lblOffset val="100"/>
        <c:noMultiLvlLbl val="0"/>
      </c:catAx>
      <c:valAx>
        <c:axId val="160968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2151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Project...xlsx]Column chart2!PivotTable18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By Sales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chart2'!$A$4:$A$6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'Column chart2'!$B$4:$B$6</c:f>
              <c:numCache>
                <c:formatCode>General</c:formatCode>
                <c:ptCount val="3"/>
                <c:pt idx="0">
                  <c:v>1198</c:v>
                </c:pt>
                <c:pt idx="1">
                  <c:v>5153</c:v>
                </c:pt>
                <c:pt idx="2">
                  <c:v>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D-41DA-9262-1A30BF2D3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9094767"/>
        <c:axId val="1736264079"/>
      </c:barChart>
      <c:catAx>
        <c:axId val="9790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6264079"/>
        <c:crosses val="autoZero"/>
        <c:auto val="1"/>
        <c:lblAlgn val="ctr"/>
        <c:lblOffset val="100"/>
        <c:noMultiLvlLbl val="0"/>
      </c:catAx>
      <c:valAx>
        <c:axId val="17362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790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2012</a:t>
            </a:r>
            <a:r>
              <a:rPr lang="en-US" b="1" baseline="0">
                <a:solidFill>
                  <a:schemeClr val="tx1"/>
                </a:solidFill>
              </a:rPr>
              <a:t> Revenue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Chart'!$K$1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Chart'!$G$2:$G$108</c:f>
              <c:numCache>
                <c:formatCode>m/d/yyyy</c:formatCode>
                <c:ptCount val="107"/>
                <c:pt idx="0">
                  <c:v>41150</c:v>
                </c:pt>
                <c:pt idx="1">
                  <c:v>41145</c:v>
                </c:pt>
                <c:pt idx="2">
                  <c:v>41138</c:v>
                </c:pt>
                <c:pt idx="3">
                  <c:v>41070</c:v>
                </c:pt>
                <c:pt idx="4">
                  <c:v>41123</c:v>
                </c:pt>
                <c:pt idx="5">
                  <c:v>41078</c:v>
                </c:pt>
                <c:pt idx="6">
                  <c:v>41084</c:v>
                </c:pt>
                <c:pt idx="7">
                  <c:v>41134</c:v>
                </c:pt>
                <c:pt idx="8">
                  <c:v>41139</c:v>
                </c:pt>
                <c:pt idx="9">
                  <c:v>41139</c:v>
                </c:pt>
                <c:pt idx="10">
                  <c:v>41147</c:v>
                </c:pt>
                <c:pt idx="11">
                  <c:v>41085</c:v>
                </c:pt>
                <c:pt idx="12">
                  <c:v>40915</c:v>
                </c:pt>
                <c:pt idx="13">
                  <c:v>41146</c:v>
                </c:pt>
                <c:pt idx="14">
                  <c:v>41132</c:v>
                </c:pt>
                <c:pt idx="15">
                  <c:v>40923</c:v>
                </c:pt>
                <c:pt idx="16">
                  <c:v>41082</c:v>
                </c:pt>
                <c:pt idx="17">
                  <c:v>41136</c:v>
                </c:pt>
                <c:pt idx="18">
                  <c:v>41074</c:v>
                </c:pt>
                <c:pt idx="19">
                  <c:v>41088</c:v>
                </c:pt>
                <c:pt idx="20">
                  <c:v>40915</c:v>
                </c:pt>
                <c:pt idx="21">
                  <c:v>40912</c:v>
                </c:pt>
                <c:pt idx="22">
                  <c:v>41133</c:v>
                </c:pt>
                <c:pt idx="23">
                  <c:v>40939</c:v>
                </c:pt>
                <c:pt idx="24">
                  <c:v>41082</c:v>
                </c:pt>
                <c:pt idx="25">
                  <c:v>40911</c:v>
                </c:pt>
                <c:pt idx="26">
                  <c:v>41134</c:v>
                </c:pt>
                <c:pt idx="27">
                  <c:v>41131</c:v>
                </c:pt>
                <c:pt idx="28">
                  <c:v>40931</c:v>
                </c:pt>
                <c:pt idx="29">
                  <c:v>40950</c:v>
                </c:pt>
                <c:pt idx="30">
                  <c:v>40956</c:v>
                </c:pt>
                <c:pt idx="31">
                  <c:v>40966</c:v>
                </c:pt>
                <c:pt idx="32">
                  <c:v>41077</c:v>
                </c:pt>
                <c:pt idx="33">
                  <c:v>41112</c:v>
                </c:pt>
                <c:pt idx="34">
                  <c:v>41083</c:v>
                </c:pt>
                <c:pt idx="35">
                  <c:v>41133</c:v>
                </c:pt>
                <c:pt idx="36">
                  <c:v>41109</c:v>
                </c:pt>
                <c:pt idx="37">
                  <c:v>41075</c:v>
                </c:pt>
                <c:pt idx="38">
                  <c:v>41099</c:v>
                </c:pt>
                <c:pt idx="39">
                  <c:v>41117</c:v>
                </c:pt>
                <c:pt idx="40">
                  <c:v>41132</c:v>
                </c:pt>
                <c:pt idx="41">
                  <c:v>41094</c:v>
                </c:pt>
                <c:pt idx="42">
                  <c:v>41146</c:v>
                </c:pt>
                <c:pt idx="43">
                  <c:v>41129</c:v>
                </c:pt>
                <c:pt idx="44">
                  <c:v>41114</c:v>
                </c:pt>
                <c:pt idx="45">
                  <c:v>41112</c:v>
                </c:pt>
                <c:pt idx="46">
                  <c:v>41077</c:v>
                </c:pt>
                <c:pt idx="47">
                  <c:v>41068</c:v>
                </c:pt>
                <c:pt idx="48">
                  <c:v>41103</c:v>
                </c:pt>
                <c:pt idx="49">
                  <c:v>41124</c:v>
                </c:pt>
                <c:pt idx="50">
                  <c:v>41142</c:v>
                </c:pt>
                <c:pt idx="51">
                  <c:v>41113</c:v>
                </c:pt>
                <c:pt idx="52">
                  <c:v>41124</c:v>
                </c:pt>
                <c:pt idx="53">
                  <c:v>41097</c:v>
                </c:pt>
                <c:pt idx="54">
                  <c:v>41142</c:v>
                </c:pt>
                <c:pt idx="55">
                  <c:v>41061</c:v>
                </c:pt>
                <c:pt idx="56">
                  <c:v>41139</c:v>
                </c:pt>
                <c:pt idx="57">
                  <c:v>41068</c:v>
                </c:pt>
                <c:pt idx="58">
                  <c:v>41097</c:v>
                </c:pt>
                <c:pt idx="59">
                  <c:v>41061</c:v>
                </c:pt>
                <c:pt idx="60">
                  <c:v>41092</c:v>
                </c:pt>
                <c:pt idx="61">
                  <c:v>41102</c:v>
                </c:pt>
                <c:pt idx="62">
                  <c:v>41102</c:v>
                </c:pt>
                <c:pt idx="63">
                  <c:v>41088</c:v>
                </c:pt>
                <c:pt idx="64">
                  <c:v>41126</c:v>
                </c:pt>
                <c:pt idx="65">
                  <c:v>41096</c:v>
                </c:pt>
                <c:pt idx="66">
                  <c:v>41067</c:v>
                </c:pt>
                <c:pt idx="67">
                  <c:v>41121</c:v>
                </c:pt>
                <c:pt idx="68">
                  <c:v>41143</c:v>
                </c:pt>
                <c:pt idx="69">
                  <c:v>41093</c:v>
                </c:pt>
                <c:pt idx="70">
                  <c:v>41122</c:v>
                </c:pt>
                <c:pt idx="71">
                  <c:v>41144</c:v>
                </c:pt>
                <c:pt idx="72">
                  <c:v>41265</c:v>
                </c:pt>
                <c:pt idx="73">
                  <c:v>41087</c:v>
                </c:pt>
                <c:pt idx="74">
                  <c:v>41077</c:v>
                </c:pt>
                <c:pt idx="75">
                  <c:v>41071</c:v>
                </c:pt>
                <c:pt idx="76">
                  <c:v>41272</c:v>
                </c:pt>
                <c:pt idx="77">
                  <c:v>41101</c:v>
                </c:pt>
                <c:pt idx="78">
                  <c:v>41095</c:v>
                </c:pt>
                <c:pt idx="79">
                  <c:v>41063</c:v>
                </c:pt>
                <c:pt idx="80">
                  <c:v>41099</c:v>
                </c:pt>
                <c:pt idx="81">
                  <c:v>41081</c:v>
                </c:pt>
                <c:pt idx="82">
                  <c:v>41099</c:v>
                </c:pt>
                <c:pt idx="83">
                  <c:v>41107</c:v>
                </c:pt>
                <c:pt idx="84">
                  <c:v>41075</c:v>
                </c:pt>
                <c:pt idx="85">
                  <c:v>41072</c:v>
                </c:pt>
                <c:pt idx="86">
                  <c:v>41270</c:v>
                </c:pt>
                <c:pt idx="87">
                  <c:v>41073</c:v>
                </c:pt>
                <c:pt idx="88">
                  <c:v>41101</c:v>
                </c:pt>
                <c:pt idx="89">
                  <c:v>41026</c:v>
                </c:pt>
                <c:pt idx="90">
                  <c:v>41257</c:v>
                </c:pt>
                <c:pt idx="91">
                  <c:v>41256</c:v>
                </c:pt>
                <c:pt idx="92">
                  <c:v>41002</c:v>
                </c:pt>
                <c:pt idx="93">
                  <c:v>41028</c:v>
                </c:pt>
                <c:pt idx="94">
                  <c:v>41255</c:v>
                </c:pt>
                <c:pt idx="95">
                  <c:v>41248</c:v>
                </c:pt>
                <c:pt idx="96">
                  <c:v>41119</c:v>
                </c:pt>
                <c:pt idx="97">
                  <c:v>41096</c:v>
                </c:pt>
                <c:pt idx="98">
                  <c:v>41026</c:v>
                </c:pt>
                <c:pt idx="99">
                  <c:v>41009</c:v>
                </c:pt>
                <c:pt idx="100">
                  <c:v>41118</c:v>
                </c:pt>
                <c:pt idx="101">
                  <c:v>41023</c:v>
                </c:pt>
                <c:pt idx="102">
                  <c:v>41260</c:v>
                </c:pt>
                <c:pt idx="103">
                  <c:v>41114</c:v>
                </c:pt>
                <c:pt idx="104">
                  <c:v>41029</c:v>
                </c:pt>
                <c:pt idx="105">
                  <c:v>41091</c:v>
                </c:pt>
                <c:pt idx="106">
                  <c:v>41020</c:v>
                </c:pt>
              </c:numCache>
            </c:numRef>
          </c:cat>
          <c:val>
            <c:numRef>
              <c:f>'Line Chart'!$K$2:$K$108</c:f>
              <c:numCache>
                <c:formatCode>General</c:formatCode>
                <c:ptCount val="107"/>
                <c:pt idx="0">
                  <c:v>3016</c:v>
                </c:pt>
                <c:pt idx="1">
                  <c:v>2856.5</c:v>
                </c:pt>
                <c:pt idx="2">
                  <c:v>2552</c:v>
                </c:pt>
                <c:pt idx="3">
                  <c:v>2436</c:v>
                </c:pt>
                <c:pt idx="4">
                  <c:v>2407</c:v>
                </c:pt>
                <c:pt idx="5">
                  <c:v>2276.5</c:v>
                </c:pt>
                <c:pt idx="6">
                  <c:v>2059</c:v>
                </c:pt>
                <c:pt idx="7">
                  <c:v>1928.07</c:v>
                </c:pt>
                <c:pt idx="8">
                  <c:v>1845</c:v>
                </c:pt>
                <c:pt idx="9">
                  <c:v>1791</c:v>
                </c:pt>
                <c:pt idx="10">
                  <c:v>1692</c:v>
                </c:pt>
                <c:pt idx="11">
                  <c:v>1692</c:v>
                </c:pt>
                <c:pt idx="12">
                  <c:v>1668.33</c:v>
                </c:pt>
                <c:pt idx="13">
                  <c:v>1628.37</c:v>
                </c:pt>
                <c:pt idx="14">
                  <c:v>1530</c:v>
                </c:pt>
                <c:pt idx="15">
                  <c:v>1479</c:v>
                </c:pt>
                <c:pt idx="16">
                  <c:v>1440</c:v>
                </c:pt>
                <c:pt idx="17">
                  <c:v>1425.96</c:v>
                </c:pt>
                <c:pt idx="18">
                  <c:v>1408.59</c:v>
                </c:pt>
                <c:pt idx="19">
                  <c:v>1323</c:v>
                </c:pt>
                <c:pt idx="20">
                  <c:v>1286.1600000000001</c:v>
                </c:pt>
                <c:pt idx="21">
                  <c:v>1269</c:v>
                </c:pt>
                <c:pt idx="22">
                  <c:v>1215</c:v>
                </c:pt>
                <c:pt idx="23">
                  <c:v>1144</c:v>
                </c:pt>
                <c:pt idx="24">
                  <c:v>1104</c:v>
                </c:pt>
                <c:pt idx="25">
                  <c:v>1058.5</c:v>
                </c:pt>
                <c:pt idx="26">
                  <c:v>1044</c:v>
                </c:pt>
                <c:pt idx="27">
                  <c:v>949.05</c:v>
                </c:pt>
                <c:pt idx="28">
                  <c:v>913.5</c:v>
                </c:pt>
                <c:pt idx="29">
                  <c:v>913.5</c:v>
                </c:pt>
                <c:pt idx="30">
                  <c:v>882</c:v>
                </c:pt>
                <c:pt idx="31">
                  <c:v>873.75</c:v>
                </c:pt>
                <c:pt idx="32">
                  <c:v>850.5</c:v>
                </c:pt>
                <c:pt idx="33">
                  <c:v>819</c:v>
                </c:pt>
                <c:pt idx="34">
                  <c:v>801.99</c:v>
                </c:pt>
                <c:pt idx="35">
                  <c:v>801</c:v>
                </c:pt>
                <c:pt idx="36">
                  <c:v>754.92</c:v>
                </c:pt>
                <c:pt idx="37">
                  <c:v>750</c:v>
                </c:pt>
                <c:pt idx="38">
                  <c:v>742.5</c:v>
                </c:pt>
                <c:pt idx="39">
                  <c:v>682.5</c:v>
                </c:pt>
                <c:pt idx="40">
                  <c:v>678.3</c:v>
                </c:pt>
                <c:pt idx="41">
                  <c:v>678</c:v>
                </c:pt>
                <c:pt idx="42">
                  <c:v>675</c:v>
                </c:pt>
                <c:pt idx="43">
                  <c:v>621</c:v>
                </c:pt>
                <c:pt idx="44">
                  <c:v>617.5</c:v>
                </c:pt>
                <c:pt idx="45">
                  <c:v>617.5</c:v>
                </c:pt>
                <c:pt idx="46">
                  <c:v>607.5</c:v>
                </c:pt>
                <c:pt idx="47">
                  <c:v>604.5</c:v>
                </c:pt>
                <c:pt idx="48">
                  <c:v>603</c:v>
                </c:pt>
                <c:pt idx="49">
                  <c:v>602.49</c:v>
                </c:pt>
                <c:pt idx="50">
                  <c:v>600</c:v>
                </c:pt>
                <c:pt idx="51">
                  <c:v>594.15</c:v>
                </c:pt>
                <c:pt idx="52">
                  <c:v>587.16</c:v>
                </c:pt>
                <c:pt idx="53">
                  <c:v>573.17999999999995</c:v>
                </c:pt>
                <c:pt idx="54">
                  <c:v>567</c:v>
                </c:pt>
                <c:pt idx="55">
                  <c:v>546.63</c:v>
                </c:pt>
                <c:pt idx="56">
                  <c:v>537</c:v>
                </c:pt>
                <c:pt idx="57">
                  <c:v>536.5</c:v>
                </c:pt>
                <c:pt idx="58">
                  <c:v>534</c:v>
                </c:pt>
                <c:pt idx="59">
                  <c:v>522.69000000000005</c:v>
                </c:pt>
                <c:pt idx="60">
                  <c:v>500.5</c:v>
                </c:pt>
                <c:pt idx="61">
                  <c:v>492</c:v>
                </c:pt>
                <c:pt idx="62">
                  <c:v>490.5</c:v>
                </c:pt>
                <c:pt idx="63">
                  <c:v>486.78</c:v>
                </c:pt>
                <c:pt idx="64">
                  <c:v>477</c:v>
                </c:pt>
                <c:pt idx="65">
                  <c:v>474.5</c:v>
                </c:pt>
                <c:pt idx="66">
                  <c:v>468.33</c:v>
                </c:pt>
                <c:pt idx="67">
                  <c:v>461.5</c:v>
                </c:pt>
                <c:pt idx="68">
                  <c:v>459</c:v>
                </c:pt>
                <c:pt idx="69">
                  <c:v>423</c:v>
                </c:pt>
                <c:pt idx="70">
                  <c:v>422.5</c:v>
                </c:pt>
                <c:pt idx="71">
                  <c:v>419.58</c:v>
                </c:pt>
                <c:pt idx="72">
                  <c:v>416</c:v>
                </c:pt>
                <c:pt idx="73">
                  <c:v>414.96</c:v>
                </c:pt>
                <c:pt idx="74">
                  <c:v>409.59</c:v>
                </c:pt>
                <c:pt idx="75">
                  <c:v>409.59</c:v>
                </c:pt>
                <c:pt idx="76">
                  <c:v>405</c:v>
                </c:pt>
                <c:pt idx="77">
                  <c:v>387</c:v>
                </c:pt>
                <c:pt idx="78">
                  <c:v>382.5</c:v>
                </c:pt>
                <c:pt idx="79">
                  <c:v>348</c:v>
                </c:pt>
                <c:pt idx="80">
                  <c:v>336</c:v>
                </c:pt>
                <c:pt idx="81">
                  <c:v>319.2</c:v>
                </c:pt>
                <c:pt idx="82">
                  <c:v>312</c:v>
                </c:pt>
                <c:pt idx="83">
                  <c:v>300</c:v>
                </c:pt>
                <c:pt idx="84">
                  <c:v>279.5</c:v>
                </c:pt>
                <c:pt idx="85">
                  <c:v>261</c:v>
                </c:pt>
                <c:pt idx="86">
                  <c:v>259.35000000000002</c:v>
                </c:pt>
                <c:pt idx="87">
                  <c:v>258.63</c:v>
                </c:pt>
                <c:pt idx="88">
                  <c:v>246</c:v>
                </c:pt>
                <c:pt idx="89">
                  <c:v>231</c:v>
                </c:pt>
                <c:pt idx="90">
                  <c:v>227.43</c:v>
                </c:pt>
                <c:pt idx="91">
                  <c:v>219.78</c:v>
                </c:pt>
                <c:pt idx="92">
                  <c:v>209.7</c:v>
                </c:pt>
                <c:pt idx="93">
                  <c:v>189</c:v>
                </c:pt>
                <c:pt idx="94">
                  <c:v>143</c:v>
                </c:pt>
                <c:pt idx="95">
                  <c:v>139.86000000000001</c:v>
                </c:pt>
                <c:pt idx="96">
                  <c:v>129.87</c:v>
                </c:pt>
                <c:pt idx="97">
                  <c:v>111.72</c:v>
                </c:pt>
                <c:pt idx="98">
                  <c:v>72</c:v>
                </c:pt>
                <c:pt idx="99">
                  <c:v>60</c:v>
                </c:pt>
                <c:pt idx="100">
                  <c:v>54</c:v>
                </c:pt>
                <c:pt idx="101">
                  <c:v>45</c:v>
                </c:pt>
                <c:pt idx="102">
                  <c:v>42</c:v>
                </c:pt>
                <c:pt idx="103">
                  <c:v>40.5</c:v>
                </c:pt>
                <c:pt idx="104">
                  <c:v>34.950000000000003</c:v>
                </c:pt>
                <c:pt idx="105">
                  <c:v>31.5</c:v>
                </c:pt>
                <c:pt idx="10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3-451C-AEB9-FA5D3F21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76111"/>
        <c:axId val="1605395375"/>
      </c:lineChart>
      <c:dateAx>
        <c:axId val="986176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05395375"/>
        <c:crosses val="autoZero"/>
        <c:auto val="1"/>
        <c:lblOffset val="100"/>
        <c:baseTimeUnit val="days"/>
      </c:dateAx>
      <c:valAx>
        <c:axId val="16053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861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Project...xlsx]Pivot Table and chart!PivotTable1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Product</a:t>
            </a:r>
            <a:r>
              <a:rPr lang="en-US" b="1" baseline="0">
                <a:solidFill>
                  <a:schemeClr val="bg1"/>
                </a:solidFill>
              </a:rPr>
              <a:t> Performance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and chart'!$B$3:$B$4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chart'!$A$5:$A$16</c:f>
              <c:strCache>
                <c:ptCount val="11"/>
                <c:pt idx="0">
                  <c:v>Detafast Stain Remover - 100ml</c:v>
                </c:pt>
                <c:pt idx="1">
                  <c:v>Detafast Stain Remover - 200ml</c:v>
                </c:pt>
                <c:pt idx="2">
                  <c:v>Detafast Stain Remover - 800ml</c:v>
                </c:pt>
                <c:pt idx="3">
                  <c:v>Pure Soft Detergent - 100ml</c:v>
                </c:pt>
                <c:pt idx="4">
                  <c:v>Pure Soft Detergent - 200ml</c:v>
                </c:pt>
                <c:pt idx="5">
                  <c:v>Pure Soft Detergent - 250ml</c:v>
                </c:pt>
                <c:pt idx="6">
                  <c:v>Pure Soft Detergent - 500ml</c:v>
                </c:pt>
                <c:pt idx="7">
                  <c:v>Super Soft - 1 Litre</c:v>
                </c:pt>
                <c:pt idx="8">
                  <c:v>Super Soft - 250ml</c:v>
                </c:pt>
                <c:pt idx="9">
                  <c:v>Super Soft - 500ml</c:v>
                </c:pt>
                <c:pt idx="10">
                  <c:v>Super Soft Bulk - 2 Litres</c:v>
                </c:pt>
              </c:strCache>
            </c:strRef>
          </c:cat>
          <c:val>
            <c:numRef>
              <c:f>'Pivot Table and chart'!$B$5:$B$16</c:f>
              <c:numCache>
                <c:formatCode>General</c:formatCode>
                <c:ptCount val="11"/>
                <c:pt idx="0">
                  <c:v>750</c:v>
                </c:pt>
                <c:pt idx="1">
                  <c:v>461.5</c:v>
                </c:pt>
                <c:pt idx="5">
                  <c:v>1849.5</c:v>
                </c:pt>
                <c:pt idx="7">
                  <c:v>1408.59</c:v>
                </c:pt>
                <c:pt idx="9">
                  <c:v>594.15</c:v>
                </c:pt>
                <c:pt idx="10">
                  <c:v>5292.5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E-4A05-98CA-9A10E9438FE9}"/>
            </c:ext>
          </c:extLst>
        </c:ser>
        <c:ser>
          <c:idx val="1"/>
          <c:order val="1"/>
          <c:tx>
            <c:strRef>
              <c:f>'Pivot Table and chart'!$C$3:$C$4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chart'!$A$5:$A$16</c:f>
              <c:strCache>
                <c:ptCount val="11"/>
                <c:pt idx="0">
                  <c:v>Detafast Stain Remover - 100ml</c:v>
                </c:pt>
                <c:pt idx="1">
                  <c:v>Detafast Stain Remover - 200ml</c:v>
                </c:pt>
                <c:pt idx="2">
                  <c:v>Detafast Stain Remover - 800ml</c:v>
                </c:pt>
                <c:pt idx="3">
                  <c:v>Pure Soft Detergent - 100ml</c:v>
                </c:pt>
                <c:pt idx="4">
                  <c:v>Pure Soft Detergent - 200ml</c:v>
                </c:pt>
                <c:pt idx="5">
                  <c:v>Pure Soft Detergent - 250ml</c:v>
                </c:pt>
                <c:pt idx="6">
                  <c:v>Pure Soft Detergent - 500ml</c:v>
                </c:pt>
                <c:pt idx="7">
                  <c:v>Super Soft - 1 Litre</c:v>
                </c:pt>
                <c:pt idx="8">
                  <c:v>Super Soft - 250ml</c:v>
                </c:pt>
                <c:pt idx="9">
                  <c:v>Super Soft - 500ml</c:v>
                </c:pt>
                <c:pt idx="10">
                  <c:v>Super Soft Bulk - 2 Litres</c:v>
                </c:pt>
              </c:strCache>
            </c:strRef>
          </c:cat>
          <c:val>
            <c:numRef>
              <c:f>'Pivot Table and chart'!$C$5:$C$16</c:f>
              <c:numCache>
                <c:formatCode>General</c:formatCode>
                <c:ptCount val="11"/>
                <c:pt idx="0">
                  <c:v>1272</c:v>
                </c:pt>
                <c:pt idx="1">
                  <c:v>2424.5</c:v>
                </c:pt>
                <c:pt idx="2">
                  <c:v>11385</c:v>
                </c:pt>
                <c:pt idx="3">
                  <c:v>1749</c:v>
                </c:pt>
                <c:pt idx="4">
                  <c:v>3487.2599999999989</c:v>
                </c:pt>
                <c:pt idx="5">
                  <c:v>549</c:v>
                </c:pt>
                <c:pt idx="6">
                  <c:v>1527.5</c:v>
                </c:pt>
                <c:pt idx="7">
                  <c:v>2847.15</c:v>
                </c:pt>
                <c:pt idx="8">
                  <c:v>382.5</c:v>
                </c:pt>
                <c:pt idx="9">
                  <c:v>3767.6099999999997</c:v>
                </c:pt>
                <c:pt idx="10">
                  <c:v>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E-4A05-98CA-9A10E9438FE9}"/>
            </c:ext>
          </c:extLst>
        </c:ser>
        <c:ser>
          <c:idx val="2"/>
          <c:order val="2"/>
          <c:tx>
            <c:strRef>
              <c:f>'Pivot Table and chart'!$D$3:$D$4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chart'!$A$5:$A$16</c:f>
              <c:strCache>
                <c:ptCount val="11"/>
                <c:pt idx="0">
                  <c:v>Detafast Stain Remover - 100ml</c:v>
                </c:pt>
                <c:pt idx="1">
                  <c:v>Detafast Stain Remover - 200ml</c:v>
                </c:pt>
                <c:pt idx="2">
                  <c:v>Detafast Stain Remover - 800ml</c:v>
                </c:pt>
                <c:pt idx="3">
                  <c:v>Pure Soft Detergent - 100ml</c:v>
                </c:pt>
                <c:pt idx="4">
                  <c:v>Pure Soft Detergent - 200ml</c:v>
                </c:pt>
                <c:pt idx="5">
                  <c:v>Pure Soft Detergent - 250ml</c:v>
                </c:pt>
                <c:pt idx="6">
                  <c:v>Pure Soft Detergent - 500ml</c:v>
                </c:pt>
                <c:pt idx="7">
                  <c:v>Super Soft - 1 Litre</c:v>
                </c:pt>
                <c:pt idx="8">
                  <c:v>Super Soft - 250ml</c:v>
                </c:pt>
                <c:pt idx="9">
                  <c:v>Super Soft - 500ml</c:v>
                </c:pt>
                <c:pt idx="10">
                  <c:v>Super Soft Bulk - 2 Litres</c:v>
                </c:pt>
              </c:strCache>
            </c:strRef>
          </c:cat>
          <c:val>
            <c:numRef>
              <c:f>'Pivot Table and chart'!$D$5:$D$16</c:f>
              <c:numCache>
                <c:formatCode>General</c:formatCode>
                <c:ptCount val="11"/>
                <c:pt idx="0">
                  <c:v>2682</c:v>
                </c:pt>
                <c:pt idx="1">
                  <c:v>1963</c:v>
                </c:pt>
                <c:pt idx="2">
                  <c:v>4500</c:v>
                </c:pt>
                <c:pt idx="3">
                  <c:v>1275</c:v>
                </c:pt>
                <c:pt idx="4">
                  <c:v>1484.2800000000002</c:v>
                </c:pt>
                <c:pt idx="5">
                  <c:v>3708</c:v>
                </c:pt>
                <c:pt idx="6">
                  <c:v>1118</c:v>
                </c:pt>
                <c:pt idx="7">
                  <c:v>5054.9399999999996</c:v>
                </c:pt>
                <c:pt idx="8">
                  <c:v>2659.5</c:v>
                </c:pt>
                <c:pt idx="9">
                  <c:v>2705.1299999999997</c:v>
                </c:pt>
                <c:pt idx="10">
                  <c:v>7235.5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E-4A05-98CA-9A10E943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5524079"/>
        <c:axId val="1610307903"/>
      </c:barChart>
      <c:catAx>
        <c:axId val="148552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5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10307903"/>
        <c:crosses val="autoZero"/>
        <c:auto val="1"/>
        <c:lblAlgn val="ctr"/>
        <c:lblOffset val="100"/>
        <c:noMultiLvlLbl val="0"/>
      </c:catAx>
      <c:valAx>
        <c:axId val="16103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552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Project...xlsx]Doughnut Chart!PivotTable2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Revenue</a:t>
            </a:r>
            <a:r>
              <a:rPr lang="en-US" b="1" baseline="0">
                <a:solidFill>
                  <a:schemeClr val="bg1"/>
                </a:solidFill>
              </a:rPr>
              <a:t> By Sales Channel</a:t>
            </a:r>
          </a:p>
        </c:rich>
      </c:tx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569E-2"/>
              <c:y val="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11111111111012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2222222222222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11111111111012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569E-2"/>
              <c:y val="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2222222222222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11111111111012E-2"/>
              <c:y val="-7.407407407407407E-2"/>
            </c:manualLayout>
          </c:layout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99999999999991"/>
              <c:y val="-0.19378319897512811"/>
            </c:manualLayout>
          </c:layout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22222222222222"/>
              <c:y val="9.2592592592592587E-3"/>
            </c:manualLayout>
          </c:layout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'Doughnut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E-4F80-AC5E-098EF3B74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4E-4F80-AC5E-098EF3B74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4E-4F80-AC5E-098EF3B74616}"/>
              </c:ext>
            </c:extLst>
          </c:dPt>
          <c:dLbls>
            <c:dLbl>
              <c:idx val="0"/>
              <c:layout>
                <c:manualLayout>
                  <c:x val="6.1111111111111012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E-4F80-AC5E-098EF3B74616}"/>
                </c:ext>
              </c:extLst>
            </c:dLbl>
            <c:dLbl>
              <c:idx val="1"/>
              <c:layout>
                <c:manualLayout>
                  <c:x val="0.11199999999999991"/>
                  <c:y val="-0.193783198975128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E-4F80-AC5E-098EF3B74616}"/>
                </c:ext>
              </c:extLst>
            </c:dLbl>
            <c:dLbl>
              <c:idx val="2"/>
              <c:layout>
                <c:manualLayout>
                  <c:x val="-0.1222222222222222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4E-4F80-AC5E-098EF3B74616}"/>
                </c:ext>
              </c:extLst>
            </c:dLbl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Chart'!$A$4:$A$7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'Doughnut Chart'!$B$4:$B$7</c:f>
              <c:numCache>
                <c:formatCode>General</c:formatCode>
                <c:ptCount val="3"/>
                <c:pt idx="0">
                  <c:v>10356.24</c:v>
                </c:pt>
                <c:pt idx="1">
                  <c:v>37801.51999999999</c:v>
                </c:pt>
                <c:pt idx="2">
                  <c:v>34385.349999999991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E-4F80-AC5E-098EF3B746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2012</a:t>
            </a:r>
            <a:r>
              <a:rPr lang="en-US" b="1" baseline="0">
                <a:solidFill>
                  <a:schemeClr val="bg1"/>
                </a:solidFill>
              </a:rPr>
              <a:t> Revenue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Chart'!$K$1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Chart'!$G$2:$G$108</c:f>
              <c:numCache>
                <c:formatCode>m/d/yyyy</c:formatCode>
                <c:ptCount val="107"/>
                <c:pt idx="0">
                  <c:v>41150</c:v>
                </c:pt>
                <c:pt idx="1">
                  <c:v>41145</c:v>
                </c:pt>
                <c:pt idx="2">
                  <c:v>41138</c:v>
                </c:pt>
                <c:pt idx="3">
                  <c:v>41070</c:v>
                </c:pt>
                <c:pt idx="4">
                  <c:v>41123</c:v>
                </c:pt>
                <c:pt idx="5">
                  <c:v>41078</c:v>
                </c:pt>
                <c:pt idx="6">
                  <c:v>41084</c:v>
                </c:pt>
                <c:pt idx="7">
                  <c:v>41134</c:v>
                </c:pt>
                <c:pt idx="8">
                  <c:v>41139</c:v>
                </c:pt>
                <c:pt idx="9">
                  <c:v>41139</c:v>
                </c:pt>
                <c:pt idx="10">
                  <c:v>41147</c:v>
                </c:pt>
                <c:pt idx="11">
                  <c:v>41085</c:v>
                </c:pt>
                <c:pt idx="12">
                  <c:v>40915</c:v>
                </c:pt>
                <c:pt idx="13">
                  <c:v>41146</c:v>
                </c:pt>
                <c:pt idx="14">
                  <c:v>41132</c:v>
                </c:pt>
                <c:pt idx="15">
                  <c:v>40923</c:v>
                </c:pt>
                <c:pt idx="16">
                  <c:v>41082</c:v>
                </c:pt>
                <c:pt idx="17">
                  <c:v>41136</c:v>
                </c:pt>
                <c:pt idx="18">
                  <c:v>41074</c:v>
                </c:pt>
                <c:pt idx="19">
                  <c:v>41088</c:v>
                </c:pt>
                <c:pt idx="20">
                  <c:v>40915</c:v>
                </c:pt>
                <c:pt idx="21">
                  <c:v>40912</c:v>
                </c:pt>
                <c:pt idx="22">
                  <c:v>41133</c:v>
                </c:pt>
                <c:pt idx="23">
                  <c:v>40939</c:v>
                </c:pt>
                <c:pt idx="24">
                  <c:v>41082</c:v>
                </c:pt>
                <c:pt idx="25">
                  <c:v>40911</c:v>
                </c:pt>
                <c:pt idx="26">
                  <c:v>41134</c:v>
                </c:pt>
                <c:pt idx="27">
                  <c:v>41131</c:v>
                </c:pt>
                <c:pt idx="28">
                  <c:v>40931</c:v>
                </c:pt>
                <c:pt idx="29">
                  <c:v>40950</c:v>
                </c:pt>
                <c:pt idx="30">
                  <c:v>40956</c:v>
                </c:pt>
                <c:pt idx="31">
                  <c:v>40966</c:v>
                </c:pt>
                <c:pt idx="32">
                  <c:v>41077</c:v>
                </c:pt>
                <c:pt idx="33">
                  <c:v>41112</c:v>
                </c:pt>
                <c:pt idx="34">
                  <c:v>41083</c:v>
                </c:pt>
                <c:pt idx="35">
                  <c:v>41133</c:v>
                </c:pt>
                <c:pt idx="36">
                  <c:v>41109</c:v>
                </c:pt>
                <c:pt idx="37">
                  <c:v>41075</c:v>
                </c:pt>
                <c:pt idx="38">
                  <c:v>41099</c:v>
                </c:pt>
                <c:pt idx="39">
                  <c:v>41117</c:v>
                </c:pt>
                <c:pt idx="40">
                  <c:v>41132</c:v>
                </c:pt>
                <c:pt idx="41">
                  <c:v>41094</c:v>
                </c:pt>
                <c:pt idx="42">
                  <c:v>41146</c:v>
                </c:pt>
                <c:pt idx="43">
                  <c:v>41129</c:v>
                </c:pt>
                <c:pt idx="44">
                  <c:v>41114</c:v>
                </c:pt>
                <c:pt idx="45">
                  <c:v>41112</c:v>
                </c:pt>
                <c:pt idx="46">
                  <c:v>41077</c:v>
                </c:pt>
                <c:pt idx="47">
                  <c:v>41068</c:v>
                </c:pt>
                <c:pt idx="48">
                  <c:v>41103</c:v>
                </c:pt>
                <c:pt idx="49">
                  <c:v>41124</c:v>
                </c:pt>
                <c:pt idx="50">
                  <c:v>41142</c:v>
                </c:pt>
                <c:pt idx="51">
                  <c:v>41113</c:v>
                </c:pt>
                <c:pt idx="52">
                  <c:v>41124</c:v>
                </c:pt>
                <c:pt idx="53">
                  <c:v>41097</c:v>
                </c:pt>
                <c:pt idx="54">
                  <c:v>41142</c:v>
                </c:pt>
                <c:pt idx="55">
                  <c:v>41061</c:v>
                </c:pt>
                <c:pt idx="56">
                  <c:v>41139</c:v>
                </c:pt>
                <c:pt idx="57">
                  <c:v>41068</c:v>
                </c:pt>
                <c:pt idx="58">
                  <c:v>41097</c:v>
                </c:pt>
                <c:pt idx="59">
                  <c:v>41061</c:v>
                </c:pt>
                <c:pt idx="60">
                  <c:v>41092</c:v>
                </c:pt>
                <c:pt idx="61">
                  <c:v>41102</c:v>
                </c:pt>
                <c:pt idx="62">
                  <c:v>41102</c:v>
                </c:pt>
                <c:pt idx="63">
                  <c:v>41088</c:v>
                </c:pt>
                <c:pt idx="64">
                  <c:v>41126</c:v>
                </c:pt>
                <c:pt idx="65">
                  <c:v>41096</c:v>
                </c:pt>
                <c:pt idx="66">
                  <c:v>41067</c:v>
                </c:pt>
                <c:pt idx="67">
                  <c:v>41121</c:v>
                </c:pt>
                <c:pt idx="68">
                  <c:v>41143</c:v>
                </c:pt>
                <c:pt idx="69">
                  <c:v>41093</c:v>
                </c:pt>
                <c:pt idx="70">
                  <c:v>41122</c:v>
                </c:pt>
                <c:pt idx="71">
                  <c:v>41144</c:v>
                </c:pt>
                <c:pt idx="72">
                  <c:v>41265</c:v>
                </c:pt>
                <c:pt idx="73">
                  <c:v>41087</c:v>
                </c:pt>
                <c:pt idx="74">
                  <c:v>41077</c:v>
                </c:pt>
                <c:pt idx="75">
                  <c:v>41071</c:v>
                </c:pt>
                <c:pt idx="76">
                  <c:v>41272</c:v>
                </c:pt>
                <c:pt idx="77">
                  <c:v>41101</c:v>
                </c:pt>
                <c:pt idx="78">
                  <c:v>41095</c:v>
                </c:pt>
                <c:pt idx="79">
                  <c:v>41063</c:v>
                </c:pt>
                <c:pt idx="80">
                  <c:v>41099</c:v>
                </c:pt>
                <c:pt idx="81">
                  <c:v>41081</c:v>
                </c:pt>
                <c:pt idx="82">
                  <c:v>41099</c:v>
                </c:pt>
                <c:pt idx="83">
                  <c:v>41107</c:v>
                </c:pt>
                <c:pt idx="84">
                  <c:v>41075</c:v>
                </c:pt>
                <c:pt idx="85">
                  <c:v>41072</c:v>
                </c:pt>
                <c:pt idx="86">
                  <c:v>41270</c:v>
                </c:pt>
                <c:pt idx="87">
                  <c:v>41073</c:v>
                </c:pt>
                <c:pt idx="88">
                  <c:v>41101</c:v>
                </c:pt>
                <c:pt idx="89">
                  <c:v>41026</c:v>
                </c:pt>
                <c:pt idx="90">
                  <c:v>41257</c:v>
                </c:pt>
                <c:pt idx="91">
                  <c:v>41256</c:v>
                </c:pt>
                <c:pt idx="92">
                  <c:v>41002</c:v>
                </c:pt>
                <c:pt idx="93">
                  <c:v>41028</c:v>
                </c:pt>
                <c:pt idx="94">
                  <c:v>41255</c:v>
                </c:pt>
                <c:pt idx="95">
                  <c:v>41248</c:v>
                </c:pt>
                <c:pt idx="96">
                  <c:v>41119</c:v>
                </c:pt>
                <c:pt idx="97">
                  <c:v>41096</c:v>
                </c:pt>
                <c:pt idx="98">
                  <c:v>41026</c:v>
                </c:pt>
                <c:pt idx="99">
                  <c:v>41009</c:v>
                </c:pt>
                <c:pt idx="100">
                  <c:v>41118</c:v>
                </c:pt>
                <c:pt idx="101">
                  <c:v>41023</c:v>
                </c:pt>
                <c:pt idx="102">
                  <c:v>41260</c:v>
                </c:pt>
                <c:pt idx="103">
                  <c:v>41114</c:v>
                </c:pt>
                <c:pt idx="104">
                  <c:v>41029</c:v>
                </c:pt>
                <c:pt idx="105">
                  <c:v>41091</c:v>
                </c:pt>
                <c:pt idx="106">
                  <c:v>41020</c:v>
                </c:pt>
              </c:numCache>
            </c:numRef>
          </c:cat>
          <c:val>
            <c:numRef>
              <c:f>'Line Chart'!$K$2:$K$108</c:f>
              <c:numCache>
                <c:formatCode>General</c:formatCode>
                <c:ptCount val="107"/>
                <c:pt idx="0">
                  <c:v>3016</c:v>
                </c:pt>
                <c:pt idx="1">
                  <c:v>2856.5</c:v>
                </c:pt>
                <c:pt idx="2">
                  <c:v>2552</c:v>
                </c:pt>
                <c:pt idx="3">
                  <c:v>2436</c:v>
                </c:pt>
                <c:pt idx="4">
                  <c:v>2407</c:v>
                </c:pt>
                <c:pt idx="5">
                  <c:v>2276.5</c:v>
                </c:pt>
                <c:pt idx="6">
                  <c:v>2059</c:v>
                </c:pt>
                <c:pt idx="7">
                  <c:v>1928.07</c:v>
                </c:pt>
                <c:pt idx="8">
                  <c:v>1845</c:v>
                </c:pt>
                <c:pt idx="9">
                  <c:v>1791</c:v>
                </c:pt>
                <c:pt idx="10">
                  <c:v>1692</c:v>
                </c:pt>
                <c:pt idx="11">
                  <c:v>1692</c:v>
                </c:pt>
                <c:pt idx="12">
                  <c:v>1668.33</c:v>
                </c:pt>
                <c:pt idx="13">
                  <c:v>1628.37</c:v>
                </c:pt>
                <c:pt idx="14">
                  <c:v>1530</c:v>
                </c:pt>
                <c:pt idx="15">
                  <c:v>1479</c:v>
                </c:pt>
                <c:pt idx="16">
                  <c:v>1440</c:v>
                </c:pt>
                <c:pt idx="17">
                  <c:v>1425.96</c:v>
                </c:pt>
                <c:pt idx="18">
                  <c:v>1408.59</c:v>
                </c:pt>
                <c:pt idx="19">
                  <c:v>1323</c:v>
                </c:pt>
                <c:pt idx="20">
                  <c:v>1286.1600000000001</c:v>
                </c:pt>
                <c:pt idx="21">
                  <c:v>1269</c:v>
                </c:pt>
                <c:pt idx="22">
                  <c:v>1215</c:v>
                </c:pt>
                <c:pt idx="23">
                  <c:v>1144</c:v>
                </c:pt>
                <c:pt idx="24">
                  <c:v>1104</c:v>
                </c:pt>
                <c:pt idx="25">
                  <c:v>1058.5</c:v>
                </c:pt>
                <c:pt idx="26">
                  <c:v>1044</c:v>
                </c:pt>
                <c:pt idx="27">
                  <c:v>949.05</c:v>
                </c:pt>
                <c:pt idx="28">
                  <c:v>913.5</c:v>
                </c:pt>
                <c:pt idx="29">
                  <c:v>913.5</c:v>
                </c:pt>
                <c:pt idx="30">
                  <c:v>882</c:v>
                </c:pt>
                <c:pt idx="31">
                  <c:v>873.75</c:v>
                </c:pt>
                <c:pt idx="32">
                  <c:v>850.5</c:v>
                </c:pt>
                <c:pt idx="33">
                  <c:v>819</c:v>
                </c:pt>
                <c:pt idx="34">
                  <c:v>801.99</c:v>
                </c:pt>
                <c:pt idx="35">
                  <c:v>801</c:v>
                </c:pt>
                <c:pt idx="36">
                  <c:v>754.92</c:v>
                </c:pt>
                <c:pt idx="37">
                  <c:v>750</c:v>
                </c:pt>
                <c:pt idx="38">
                  <c:v>742.5</c:v>
                </c:pt>
                <c:pt idx="39">
                  <c:v>682.5</c:v>
                </c:pt>
                <c:pt idx="40">
                  <c:v>678.3</c:v>
                </c:pt>
                <c:pt idx="41">
                  <c:v>678</c:v>
                </c:pt>
                <c:pt idx="42">
                  <c:v>675</c:v>
                </c:pt>
                <c:pt idx="43">
                  <c:v>621</c:v>
                </c:pt>
                <c:pt idx="44">
                  <c:v>617.5</c:v>
                </c:pt>
                <c:pt idx="45">
                  <c:v>617.5</c:v>
                </c:pt>
                <c:pt idx="46">
                  <c:v>607.5</c:v>
                </c:pt>
                <c:pt idx="47">
                  <c:v>604.5</c:v>
                </c:pt>
                <c:pt idx="48">
                  <c:v>603</c:v>
                </c:pt>
                <c:pt idx="49">
                  <c:v>602.49</c:v>
                </c:pt>
                <c:pt idx="50">
                  <c:v>600</c:v>
                </c:pt>
                <c:pt idx="51">
                  <c:v>594.15</c:v>
                </c:pt>
                <c:pt idx="52">
                  <c:v>587.16</c:v>
                </c:pt>
                <c:pt idx="53">
                  <c:v>573.17999999999995</c:v>
                </c:pt>
                <c:pt idx="54">
                  <c:v>567</c:v>
                </c:pt>
                <c:pt idx="55">
                  <c:v>546.63</c:v>
                </c:pt>
                <c:pt idx="56">
                  <c:v>537</c:v>
                </c:pt>
                <c:pt idx="57">
                  <c:v>536.5</c:v>
                </c:pt>
                <c:pt idx="58">
                  <c:v>534</c:v>
                </c:pt>
                <c:pt idx="59">
                  <c:v>522.69000000000005</c:v>
                </c:pt>
                <c:pt idx="60">
                  <c:v>500.5</c:v>
                </c:pt>
                <c:pt idx="61">
                  <c:v>492</c:v>
                </c:pt>
                <c:pt idx="62">
                  <c:v>490.5</c:v>
                </c:pt>
                <c:pt idx="63">
                  <c:v>486.78</c:v>
                </c:pt>
                <c:pt idx="64">
                  <c:v>477</c:v>
                </c:pt>
                <c:pt idx="65">
                  <c:v>474.5</c:v>
                </c:pt>
                <c:pt idx="66">
                  <c:v>468.33</c:v>
                </c:pt>
                <c:pt idx="67">
                  <c:v>461.5</c:v>
                </c:pt>
                <c:pt idx="68">
                  <c:v>459</c:v>
                </c:pt>
                <c:pt idx="69">
                  <c:v>423</c:v>
                </c:pt>
                <c:pt idx="70">
                  <c:v>422.5</c:v>
                </c:pt>
                <c:pt idx="71">
                  <c:v>419.58</c:v>
                </c:pt>
                <c:pt idx="72">
                  <c:v>416</c:v>
                </c:pt>
                <c:pt idx="73">
                  <c:v>414.96</c:v>
                </c:pt>
                <c:pt idx="74">
                  <c:v>409.59</c:v>
                </c:pt>
                <c:pt idx="75">
                  <c:v>409.59</c:v>
                </c:pt>
                <c:pt idx="76">
                  <c:v>405</c:v>
                </c:pt>
                <c:pt idx="77">
                  <c:v>387</c:v>
                </c:pt>
                <c:pt idx="78">
                  <c:v>382.5</c:v>
                </c:pt>
                <c:pt idx="79">
                  <c:v>348</c:v>
                </c:pt>
                <c:pt idx="80">
                  <c:v>336</c:v>
                </c:pt>
                <c:pt idx="81">
                  <c:v>319.2</c:v>
                </c:pt>
                <c:pt idx="82">
                  <c:v>312</c:v>
                </c:pt>
                <c:pt idx="83">
                  <c:v>300</c:v>
                </c:pt>
                <c:pt idx="84">
                  <c:v>279.5</c:v>
                </c:pt>
                <c:pt idx="85">
                  <c:v>261</c:v>
                </c:pt>
                <c:pt idx="86">
                  <c:v>259.35000000000002</c:v>
                </c:pt>
                <c:pt idx="87">
                  <c:v>258.63</c:v>
                </c:pt>
                <c:pt idx="88">
                  <c:v>246</c:v>
                </c:pt>
                <c:pt idx="89">
                  <c:v>231</c:v>
                </c:pt>
                <c:pt idx="90">
                  <c:v>227.43</c:v>
                </c:pt>
                <c:pt idx="91">
                  <c:v>219.78</c:v>
                </c:pt>
                <c:pt idx="92">
                  <c:v>209.7</c:v>
                </c:pt>
                <c:pt idx="93">
                  <c:v>189</c:v>
                </c:pt>
                <c:pt idx="94">
                  <c:v>143</c:v>
                </c:pt>
                <c:pt idx="95">
                  <c:v>139.86000000000001</c:v>
                </c:pt>
                <c:pt idx="96">
                  <c:v>129.87</c:v>
                </c:pt>
                <c:pt idx="97">
                  <c:v>111.72</c:v>
                </c:pt>
                <c:pt idx="98">
                  <c:v>72</c:v>
                </c:pt>
                <c:pt idx="99">
                  <c:v>60</c:v>
                </c:pt>
                <c:pt idx="100">
                  <c:v>54</c:v>
                </c:pt>
                <c:pt idx="101">
                  <c:v>45</c:v>
                </c:pt>
                <c:pt idx="102">
                  <c:v>42</c:v>
                </c:pt>
                <c:pt idx="103">
                  <c:v>40.5</c:v>
                </c:pt>
                <c:pt idx="104">
                  <c:v>34.950000000000003</c:v>
                </c:pt>
                <c:pt idx="105">
                  <c:v>31.5</c:v>
                </c:pt>
                <c:pt idx="10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7-432B-9B9D-47905AC8D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76111"/>
        <c:axId val="1605395375"/>
      </c:lineChart>
      <c:dateAx>
        <c:axId val="986176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chemeClr val="accent1">
              <a:lumMod val="5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05395375"/>
        <c:crosses val="autoZero"/>
        <c:auto val="1"/>
        <c:lblOffset val="100"/>
        <c:baseTimeUnit val="days"/>
      </c:dateAx>
      <c:valAx>
        <c:axId val="16053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861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Project...xlsx]Column chart2!PivotTable18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Quantity</a:t>
            </a:r>
            <a:r>
              <a:rPr lang="en-US" b="1" baseline="0">
                <a:solidFill>
                  <a:schemeClr val="bg1"/>
                </a:solidFill>
              </a:rPr>
              <a:t> By Sales Channel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chart2'!$A$4:$A$6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'Column chart2'!$B$4:$B$6</c:f>
              <c:numCache>
                <c:formatCode>General</c:formatCode>
                <c:ptCount val="3"/>
                <c:pt idx="0">
                  <c:v>1198</c:v>
                </c:pt>
                <c:pt idx="1">
                  <c:v>5153</c:v>
                </c:pt>
                <c:pt idx="2">
                  <c:v>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0-4B38-81CD-CB903FF236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9094767"/>
        <c:axId val="1736264079"/>
      </c:barChart>
      <c:catAx>
        <c:axId val="9790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5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6264079"/>
        <c:crosses val="autoZero"/>
        <c:auto val="1"/>
        <c:lblAlgn val="ctr"/>
        <c:lblOffset val="100"/>
        <c:noMultiLvlLbl val="0"/>
      </c:catAx>
      <c:valAx>
        <c:axId val="17362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790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134230</xdr:colOff>
      <xdr:row>2</xdr:row>
      <xdr:rowOff>17291</xdr:rowOff>
    </xdr:from>
    <xdr:to>
      <xdr:col>8</xdr:col>
      <xdr:colOff>1322070</xdr:colOff>
      <xdr:row>17</xdr:row>
      <xdr:rowOff>17291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51BA7-3D36-1E33-43A6-7858424AD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2</xdr:row>
      <xdr:rowOff>11430</xdr:rowOff>
    </xdr:from>
    <xdr:to>
      <xdr:col>9</xdr:col>
      <xdr:colOff>518160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1EFA4-2A9A-5EA6-66AF-7D37F1F9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129540</xdr:rowOff>
    </xdr:from>
    <xdr:to>
      <xdr:col>6</xdr:col>
      <xdr:colOff>137160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B07BE-29BD-7127-500A-F86EBDB8C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</xdr:rowOff>
    </xdr:from>
    <xdr:to>
      <xdr:col>6</xdr:col>
      <xdr:colOff>99060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086AC-7E43-8CC2-418C-64E7E8D78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15240</xdr:rowOff>
    </xdr:from>
    <xdr:to>
      <xdr:col>19</xdr:col>
      <xdr:colOff>304800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8F8AB-4266-6943-68CA-5D394C409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243840</xdr:colOff>
      <xdr:row>0</xdr:row>
      <xdr:rowOff>30480</xdr:rowOff>
    </xdr:from>
    <xdr:ext cx="5623560" cy="5638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09597D-34BC-C1F3-D2B7-36B260643DDF}"/>
            </a:ext>
          </a:extLst>
        </xdr:cNvPr>
        <xdr:cNvSpPr txBox="1"/>
      </xdr:nvSpPr>
      <xdr:spPr>
        <a:xfrm>
          <a:off x="3901440" y="30480"/>
          <a:ext cx="5623560" cy="56388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</a:rPr>
            <a:t>2012 STORE</a:t>
          </a:r>
          <a:r>
            <a:rPr lang="en-US" sz="2800" b="1" baseline="0">
              <a:solidFill>
                <a:schemeClr val="bg1"/>
              </a:solidFill>
            </a:rPr>
            <a:t> SALES PERFORMANCE</a:t>
          </a:r>
          <a:endParaRPr lang="en-NG" sz="28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502920</xdr:colOff>
      <xdr:row>3</xdr:row>
      <xdr:rowOff>7620</xdr:rowOff>
    </xdr:from>
    <xdr:to>
      <xdr:col>8</xdr:col>
      <xdr:colOff>480060</xdr:colOff>
      <xdr:row>15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1A3B3EB-3A6D-5DC2-6CAF-A3BA2FC839C0}"/>
            </a:ext>
          </a:extLst>
        </xdr:cNvPr>
        <xdr:cNvSpPr/>
      </xdr:nvSpPr>
      <xdr:spPr>
        <a:xfrm>
          <a:off x="502920" y="556260"/>
          <a:ext cx="4853940" cy="23012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502920</xdr:colOff>
      <xdr:row>16</xdr:row>
      <xdr:rowOff>38100</xdr:rowOff>
    </xdr:from>
    <xdr:to>
      <xdr:col>8</xdr:col>
      <xdr:colOff>441960</xdr:colOff>
      <xdr:row>30</xdr:row>
      <xdr:rowOff>144780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F07E640-E8E3-4876-86BD-A126CF92DE39}"/>
            </a:ext>
          </a:extLst>
        </xdr:cNvPr>
        <xdr:cNvSpPr/>
      </xdr:nvSpPr>
      <xdr:spPr>
        <a:xfrm>
          <a:off x="502920" y="2964180"/>
          <a:ext cx="4815840" cy="26670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502920</xdr:colOff>
      <xdr:row>3</xdr:row>
      <xdr:rowOff>7620</xdr:rowOff>
    </xdr:from>
    <xdr:to>
      <xdr:col>8</xdr:col>
      <xdr:colOff>480060</xdr:colOff>
      <xdr:row>15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56007-305B-41E2-B8EC-64CA632F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510540</xdr:colOff>
      <xdr:row>16</xdr:row>
      <xdr:rowOff>83820</xdr:rowOff>
    </xdr:from>
    <xdr:to>
      <xdr:col>8</xdr:col>
      <xdr:colOff>396240</xdr:colOff>
      <xdr:row>30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4E4BF3-60DD-44F8-AC8C-FC360A50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19</xdr:col>
      <xdr:colOff>266700</xdr:colOff>
      <xdr:row>15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E75117-28F7-4CB1-A7F0-502CE39BB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19</xdr:col>
      <xdr:colOff>312420</xdr:colOff>
      <xdr:row>30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34989F-6B30-451F-A438-8B7B63814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kanmi toluhi" refreshedDate="45246.575004976854" createdVersion="8" refreshedVersion="8" minRefreshableVersion="3" recordCount="107" xr:uid="{A441767B-F8FA-4E04-8C76-9A9A881BBF48}">
  <cacheSource type="worksheet">
    <worksheetSource ref="A1:K108" sheet="Line Chart"/>
  </cacheSource>
  <cacheFields count="11">
    <cacheField name="Distributor ID" numFmtId="0">
      <sharedItems containsSemiMixedTypes="0" containsString="0" containsNumber="1" containsInteger="1" minValue="23263" maxValue="23380"/>
    </cacheField>
    <cacheField name="Distributor Name" numFmtId="0">
      <sharedItems/>
    </cacheField>
    <cacheField name="Country" numFmtId="0">
      <sharedItems count="87">
        <s v="France"/>
        <s v="Malawi"/>
        <s v="Colombia"/>
        <s v="Canada"/>
        <s v="Mongolia"/>
        <s v="Finland"/>
        <s v="Vanuatu"/>
        <s v="Burkina Faso"/>
        <s v="Tanzania, United Republic of"/>
        <s v="Albania"/>
        <s v="Botswana"/>
        <s v="Burundi"/>
        <s v="Zimbabwe"/>
        <s v="Iceland"/>
        <s v="Tunisia"/>
        <s v="French Southern Territories"/>
        <s v="Brazil"/>
        <s v="Trinidad and Tobago"/>
        <s v="Montserrat"/>
        <s v="Azerbaijan"/>
        <s v="Mauritania"/>
        <s v="Tuvalu"/>
        <s v="Hungary"/>
        <s v="Chad"/>
        <s v="Indonesia"/>
        <s v="Fiji"/>
        <s v="United States"/>
        <s v="Panama"/>
        <s v="Uruguay"/>
        <s v="Malaysia"/>
        <s v="Malta"/>
        <s v="Reunion"/>
        <s v="Korea"/>
        <s v="Georgia"/>
        <s v="Sierra Leone"/>
        <s v="Western Sahara"/>
        <s v="Falkland Islands (Malvinas)"/>
        <s v="Croatia"/>
        <s v="Cuba"/>
        <s v="Gabon"/>
        <s v="Dominican Republic"/>
        <s v="Niue"/>
        <s v="Yemen"/>
        <s v="Bangladesh"/>
        <s v="Tonga"/>
        <s v="Palau"/>
        <s v="Philippines"/>
        <s v="Bouvet Island"/>
        <s v="Cocos (Keeling) Islands"/>
        <s v="Liberia"/>
        <s v="Niger"/>
        <s v="Madagascar"/>
        <s v="Guinea"/>
        <s v="Slovenia"/>
        <s v="Svalbard and Jan Mayen"/>
        <s v="Korea, Republic of"/>
        <s v="Denmark"/>
        <s v="Poland"/>
        <s v="Solomon Islands"/>
        <s v="United States Minor Outlying Islands"/>
        <s v="Guadeloupe"/>
        <s v="Puerto Rico"/>
        <s v="Kyrgyzstan"/>
        <s v="Turks and Caicos Islands"/>
        <s v="Macedonia"/>
        <s v="Turkey"/>
        <s v="Nepal"/>
        <s v="Kazakhstan"/>
        <s v="Australia"/>
        <s v="Pakistan"/>
        <s v="Syrian Arab Republic"/>
        <s v="El Salvador"/>
        <s v="Saint Helena"/>
        <s v="Norfolk Island"/>
        <s v="India"/>
        <s v="New Caledonia"/>
        <s v="Chile"/>
        <s v="Moldova"/>
        <s v="Gambia"/>
        <s v="Cape Verde"/>
        <s v="Netherlands Antilles"/>
        <s v="Nigeria"/>
        <s v="South Africa"/>
        <s v="Mayotte"/>
        <s v="Virgin Islands, British"/>
        <s v="Saudi Arabia"/>
        <s v="Morocco"/>
      </sharedItems>
    </cacheField>
    <cacheField name="Product Code" numFmtId="0">
      <sharedItems count="11">
        <s v="SUPA105"/>
        <s v="SUPA104"/>
        <s v="DETA800"/>
        <s v="SUPA103"/>
        <s v="DETA200"/>
        <s v="DETA100"/>
        <s v="PURA250"/>
        <s v="PURA200"/>
        <s v="SUPA102"/>
        <s v="PURA500"/>
        <s v="PURA100"/>
      </sharedItems>
    </cacheField>
    <cacheField name="Product" numFmtId="0">
      <sharedItems count="11">
        <s v="Super Soft Bulk - 2 Litres"/>
        <s v="Super Soft - 1 Litre"/>
        <s v="Detafast Stain Remover - 800ml"/>
        <s v="Super Soft - 500ml"/>
        <s v="Detafast Stain Remover - 200ml"/>
        <s v="Detafast Stain Remover - 100ml"/>
        <s v="Pure Soft Detergent - 250ml"/>
        <s v="Pure Soft Detergent - 200ml"/>
        <s v="Super Soft - 250ml"/>
        <s v="Pure Soft Detergent - 500ml"/>
        <s v="Pure Soft Detergent - 100ml"/>
      </sharedItems>
    </cacheField>
    <cacheField name="Sales Channel" numFmtId="0">
      <sharedItems count="3">
        <s v="Online"/>
        <s v="Direct"/>
        <s v="Retail"/>
      </sharedItems>
    </cacheField>
    <cacheField name="Date Sold" numFmtId="0">
      <sharedItems containsSemiMixedTypes="0" containsString="0" containsNumber="1" containsInteger="1" minValue="40911" maxValue="41272"/>
    </cacheField>
    <cacheField name="Month Sold" numFmtId="0">
      <sharedItems containsSemiMixedTypes="0" containsString="0" containsNumber="1" containsInteger="1" minValue="1" maxValue="12"/>
    </cacheField>
    <cacheField name="Quantity" numFmtId="0">
      <sharedItems containsSemiMixedTypes="0" containsString="0" containsNumber="1" containsInteger="1" minValue="5" maxValue="208"/>
    </cacheField>
    <cacheField name="Unit Price" numFmtId="0">
      <sharedItems containsSemiMixedTypes="0" containsString="0" containsNumber="1" minValue="3" maxValue="14.5"/>
    </cacheField>
    <cacheField name="Revenue" numFmtId="0">
      <sharedItems containsSemiMixedTypes="0" containsString="0" containsNumber="1" minValue="30" maxValue="3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kanmi toluhi" refreshedDate="45246.779056944448" createdVersion="8" refreshedVersion="8" minRefreshableVersion="3" recordCount="107" xr:uid="{B82F0E22-C081-44D3-BA9D-89F3248B5707}">
  <cacheSource type="worksheet">
    <worksheetSource ref="A1:K108" sheet="Line Chart"/>
  </cacheSource>
  <cacheFields count="11">
    <cacheField name="Distributor ID" numFmtId="0">
      <sharedItems containsSemiMixedTypes="0" containsString="0" containsNumber="1" containsInteger="1" minValue="23263" maxValue="23380"/>
    </cacheField>
    <cacheField name="Distributor Name" numFmtId="0">
      <sharedItems/>
    </cacheField>
    <cacheField name="Country" numFmtId="0">
      <sharedItems/>
    </cacheField>
    <cacheField name="Product Code" numFmtId="0">
      <sharedItems/>
    </cacheField>
    <cacheField name="Product" numFmtId="0">
      <sharedItems/>
    </cacheField>
    <cacheField name="Sales Channel" numFmtId="0">
      <sharedItems count="3">
        <s v="Online"/>
        <s v="Direct"/>
        <s v="Retail"/>
      </sharedItems>
    </cacheField>
    <cacheField name="Date Sold" numFmtId="14">
      <sharedItems containsSemiMixedTypes="0" containsNonDate="0" containsDate="1" containsString="0" minDate="2012-01-03T00:00:00" maxDate="2012-12-30T00:00:00"/>
    </cacheField>
    <cacheField name="Month Sold" numFmtId="0">
      <sharedItems containsSemiMixedTypes="0" containsString="0" containsNumber="1" containsInteger="1" minValue="1" maxValue="12"/>
    </cacheField>
    <cacheField name="Quantity" numFmtId="0">
      <sharedItems containsSemiMixedTypes="0" containsString="0" containsNumber="1" containsInteger="1" minValue="5" maxValue="208"/>
    </cacheField>
    <cacheField name="Unit Price" numFmtId="0">
      <sharedItems containsSemiMixedTypes="0" containsString="0" containsNumber="1" minValue="3" maxValue="14.5"/>
    </cacheField>
    <cacheField name="Revenue" numFmtId="0">
      <sharedItems containsSemiMixedTypes="0" containsString="0" containsNumber="1" minValue="30" maxValue="3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kanmi toluhi" refreshedDate="45246.800155671299" createdVersion="8" refreshedVersion="8" minRefreshableVersion="3" recordCount="107" xr:uid="{B4884332-09D2-4E77-B6B0-2C52A9C79A9C}">
  <cacheSource type="worksheet">
    <worksheetSource ref="A1:K108" sheet="Line Chart"/>
  </cacheSource>
  <cacheFields count="11">
    <cacheField name="Distributor ID" numFmtId="0">
      <sharedItems containsSemiMixedTypes="0" containsString="0" containsNumber="1" containsInteger="1" minValue="23263" maxValue="23380"/>
    </cacheField>
    <cacheField name="Distributor Name" numFmtId="0">
      <sharedItems/>
    </cacheField>
    <cacheField name="Country" numFmtId="0">
      <sharedItems/>
    </cacheField>
    <cacheField name="Product Code" numFmtId="0">
      <sharedItems/>
    </cacheField>
    <cacheField name="Product" numFmtId="0">
      <sharedItems/>
    </cacheField>
    <cacheField name="Sales Channel" numFmtId="0">
      <sharedItems count="3">
        <s v="Online"/>
        <s v="Direct"/>
        <s v="Retail"/>
      </sharedItems>
    </cacheField>
    <cacheField name="Date Sold" numFmtId="14">
      <sharedItems containsSemiMixedTypes="0" containsNonDate="0" containsDate="1" containsString="0" minDate="2012-01-03T00:00:00" maxDate="2012-12-30T00:00:00"/>
    </cacheField>
    <cacheField name="Month Sold" numFmtId="0">
      <sharedItems containsSemiMixedTypes="0" containsString="0" containsNumber="1" containsInteger="1" minValue="1" maxValue="12"/>
    </cacheField>
    <cacheField name="Quantity" numFmtId="0">
      <sharedItems containsSemiMixedTypes="0" containsString="0" containsNumber="1" containsInteger="1" minValue="5" maxValue="208"/>
    </cacheField>
    <cacheField name="Unit Price" numFmtId="0">
      <sharedItems containsSemiMixedTypes="0" containsString="0" containsNumber="1" minValue="3" maxValue="14.5"/>
    </cacheField>
    <cacheField name="Revenue" numFmtId="0">
      <sharedItems containsSemiMixedTypes="0" containsString="0" containsNumber="1" minValue="30" maxValue="3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23345"/>
    <s v="Devin Abbott"/>
    <x v="0"/>
    <x v="0"/>
    <x v="0"/>
    <x v="0"/>
    <n v="41150"/>
    <n v="8"/>
    <n v="208"/>
    <n v="14.5"/>
    <n v="3016"/>
  </r>
  <r>
    <n v="23278"/>
    <s v="Aphrodite Brennan"/>
    <x v="1"/>
    <x v="0"/>
    <x v="0"/>
    <x v="1"/>
    <n v="41145"/>
    <n v="8"/>
    <n v="197"/>
    <n v="14.5"/>
    <n v="2856.5"/>
  </r>
  <r>
    <n v="23303"/>
    <s v="Guinevere Key"/>
    <x v="2"/>
    <x v="0"/>
    <x v="0"/>
    <x v="2"/>
    <n v="41138"/>
    <n v="8"/>
    <n v="176"/>
    <n v="14.5"/>
    <n v="2552"/>
  </r>
  <r>
    <n v="23353"/>
    <s v="Zahir Fields"/>
    <x v="3"/>
    <x v="0"/>
    <x v="0"/>
    <x v="1"/>
    <n v="41070"/>
    <n v="6"/>
    <n v="168"/>
    <n v="14.5"/>
    <n v="2436"/>
  </r>
  <r>
    <n v="23289"/>
    <s v="Deacon Craig"/>
    <x v="4"/>
    <x v="0"/>
    <x v="0"/>
    <x v="2"/>
    <n v="41123"/>
    <n v="8"/>
    <n v="166"/>
    <n v="14.5"/>
    <n v="2407"/>
  </r>
  <r>
    <n v="23378"/>
    <s v="Brynne Mcgowan"/>
    <x v="5"/>
    <x v="0"/>
    <x v="0"/>
    <x v="0"/>
    <n v="41078"/>
    <n v="6"/>
    <n v="157"/>
    <n v="14.5"/>
    <n v="2276.5"/>
  </r>
  <r>
    <n v="23283"/>
    <s v="Lani Sweet"/>
    <x v="6"/>
    <x v="0"/>
    <x v="0"/>
    <x v="0"/>
    <n v="41084"/>
    <n v="6"/>
    <n v="142"/>
    <n v="14.5"/>
    <n v="2059"/>
  </r>
  <r>
    <n v="23324"/>
    <s v="Noble Warner"/>
    <x v="7"/>
    <x v="1"/>
    <x v="1"/>
    <x v="2"/>
    <n v="41134"/>
    <n v="8"/>
    <n v="193"/>
    <n v="9"/>
    <n v="1928.07"/>
  </r>
  <r>
    <n v="23264"/>
    <s v="Levi Douglas"/>
    <x v="8"/>
    <x v="2"/>
    <x v="2"/>
    <x v="0"/>
    <n v="41139"/>
    <n v="8"/>
    <n v="205"/>
    <n v="9"/>
    <n v="1845"/>
  </r>
  <r>
    <n v="23291"/>
    <s v="Jelani Odonnell"/>
    <x v="9"/>
    <x v="2"/>
    <x v="2"/>
    <x v="2"/>
    <n v="41139"/>
    <n v="8"/>
    <n v="199"/>
    <n v="9"/>
    <n v="1791"/>
  </r>
  <r>
    <n v="23305"/>
    <s v="Jared Sandoval"/>
    <x v="10"/>
    <x v="2"/>
    <x v="2"/>
    <x v="0"/>
    <n v="41147"/>
    <n v="8"/>
    <n v="188"/>
    <n v="9"/>
    <n v="1692"/>
  </r>
  <r>
    <n v="23350"/>
    <s v="Hiroko Acevedo"/>
    <x v="11"/>
    <x v="2"/>
    <x v="2"/>
    <x v="0"/>
    <n v="41085"/>
    <n v="6"/>
    <n v="188"/>
    <n v="9"/>
    <n v="1692"/>
  </r>
  <r>
    <n v="23300"/>
    <s v="Rhona Clarke"/>
    <x v="12"/>
    <x v="1"/>
    <x v="1"/>
    <x v="0"/>
    <n v="40915"/>
    <n v="1"/>
    <n v="167"/>
    <n v="9.99"/>
    <n v="1668.33"/>
  </r>
  <r>
    <n v="23348"/>
    <s v="Tad Mack"/>
    <x v="13"/>
    <x v="1"/>
    <x v="1"/>
    <x v="2"/>
    <n v="41146"/>
    <n v="8"/>
    <n v="163"/>
    <n v="9.99"/>
    <n v="1628.37"/>
  </r>
  <r>
    <n v="23290"/>
    <s v="Rama Goodwin"/>
    <x v="14"/>
    <x v="2"/>
    <x v="2"/>
    <x v="0"/>
    <n v="41132"/>
    <n v="8"/>
    <n v="170"/>
    <n v="9"/>
    <n v="1530"/>
  </r>
  <r>
    <n v="23328"/>
    <s v="Keaton Wolfe"/>
    <x v="15"/>
    <x v="0"/>
    <x v="0"/>
    <x v="2"/>
    <n v="40923"/>
    <n v="1"/>
    <n v="102"/>
    <n v="14.5"/>
    <n v="1479"/>
  </r>
  <r>
    <n v="23294"/>
    <s v="Samuel Ayala"/>
    <x v="16"/>
    <x v="2"/>
    <x v="2"/>
    <x v="2"/>
    <n v="41082"/>
    <n v="6"/>
    <n v="160"/>
    <n v="9"/>
    <n v="1440"/>
  </r>
  <r>
    <n v="23371"/>
    <s v="Doris Williams"/>
    <x v="17"/>
    <x v="3"/>
    <x v="3"/>
    <x v="0"/>
    <n v="41136"/>
    <n v="8"/>
    <n v="204"/>
    <n v="6.99"/>
    <n v="1425.96"/>
  </r>
  <r>
    <n v="23288"/>
    <s v="Ingrid Bush"/>
    <x v="18"/>
    <x v="1"/>
    <x v="1"/>
    <x v="1"/>
    <n v="41074"/>
    <n v="6"/>
    <n v="141"/>
    <n v="9.99"/>
    <n v="1408.59"/>
  </r>
  <r>
    <n v="23347"/>
    <s v="Nell Maddox"/>
    <x v="19"/>
    <x v="2"/>
    <x v="2"/>
    <x v="0"/>
    <n v="41088"/>
    <n v="6"/>
    <n v="147"/>
    <n v="9"/>
    <n v="1323"/>
  </r>
  <r>
    <n v="23361"/>
    <s v="Benedict Byrd"/>
    <x v="20"/>
    <x v="3"/>
    <x v="3"/>
    <x v="0"/>
    <n v="40915"/>
    <n v="1"/>
    <n v="184"/>
    <n v="6.99"/>
    <n v="1286.1600000000001"/>
  </r>
  <r>
    <n v="23275"/>
    <s v="Ethan Gregory"/>
    <x v="21"/>
    <x v="2"/>
    <x v="2"/>
    <x v="2"/>
    <n v="40912"/>
    <n v="1"/>
    <n v="141"/>
    <n v="9"/>
    <n v="1269"/>
  </r>
  <r>
    <n v="23297"/>
    <s v="Ursula Mcconnell"/>
    <x v="22"/>
    <x v="2"/>
    <x v="2"/>
    <x v="0"/>
    <n v="41133"/>
    <n v="8"/>
    <n v="135"/>
    <n v="9"/>
    <n v="1215"/>
  </r>
  <r>
    <n v="23327"/>
    <s v="Fletcher Jimenez"/>
    <x v="23"/>
    <x v="4"/>
    <x v="4"/>
    <x v="2"/>
    <n v="40939"/>
    <n v="1"/>
    <n v="176"/>
    <n v="6.5"/>
    <n v="1144"/>
  </r>
  <r>
    <n v="23325"/>
    <s v="Isadora Mcclure"/>
    <x v="24"/>
    <x v="5"/>
    <x v="5"/>
    <x v="2"/>
    <n v="41082"/>
    <n v="6"/>
    <n v="184"/>
    <n v="6"/>
    <n v="1104"/>
  </r>
  <r>
    <n v="23292"/>
    <s v="Liberty Mcbride"/>
    <x v="25"/>
    <x v="0"/>
    <x v="0"/>
    <x v="0"/>
    <n v="40911"/>
    <n v="1"/>
    <n v="73"/>
    <n v="14.5"/>
    <n v="1058.5"/>
  </r>
  <r>
    <n v="23335"/>
    <s v="Noble Gilbert"/>
    <x v="26"/>
    <x v="2"/>
    <x v="2"/>
    <x v="0"/>
    <n v="41134"/>
    <n v="8"/>
    <n v="116"/>
    <n v="9"/>
    <n v="1044"/>
  </r>
  <r>
    <n v="23314"/>
    <s v="Maxine Gentry"/>
    <x v="27"/>
    <x v="1"/>
    <x v="1"/>
    <x v="2"/>
    <n v="41131"/>
    <n v="8"/>
    <n v="95"/>
    <n v="9.99"/>
    <n v="949.05"/>
  </r>
  <r>
    <n v="23329"/>
    <s v="Melinda Cobb"/>
    <x v="28"/>
    <x v="6"/>
    <x v="6"/>
    <x v="2"/>
    <n v="40931"/>
    <n v="1"/>
    <n v="203"/>
    <n v="4.5"/>
    <n v="913.5"/>
  </r>
  <r>
    <n v="23332"/>
    <s v="Yael Carter"/>
    <x v="29"/>
    <x v="6"/>
    <x v="6"/>
    <x v="1"/>
    <n v="40950"/>
    <n v="2"/>
    <n v="203"/>
    <n v="4.5"/>
    <n v="913.5"/>
  </r>
  <r>
    <n v="23317"/>
    <s v="Kay Buckley"/>
    <x v="30"/>
    <x v="6"/>
    <x v="6"/>
    <x v="1"/>
    <n v="40956"/>
    <n v="2"/>
    <n v="196"/>
    <n v="4.5"/>
    <n v="882"/>
  </r>
  <r>
    <n v="23271"/>
    <s v="Athena Fitzpatrick"/>
    <x v="31"/>
    <x v="3"/>
    <x v="3"/>
    <x v="2"/>
    <n v="40966"/>
    <n v="2"/>
    <n v="125"/>
    <n v="6.99"/>
    <n v="873.75"/>
  </r>
  <r>
    <n v="23287"/>
    <s v="Joy Vazquez"/>
    <x v="32"/>
    <x v="6"/>
    <x v="6"/>
    <x v="2"/>
    <n v="41077"/>
    <n v="6"/>
    <n v="189"/>
    <n v="4.5"/>
    <n v="850.5"/>
  </r>
  <r>
    <n v="23349"/>
    <s v="Amery Frazier"/>
    <x v="33"/>
    <x v="4"/>
    <x v="4"/>
    <x v="2"/>
    <n v="41112"/>
    <n v="7"/>
    <n v="126"/>
    <n v="6.5"/>
    <n v="819"/>
  </r>
  <r>
    <n v="23309"/>
    <s v="Buckminster Hopkins"/>
    <x v="34"/>
    <x v="7"/>
    <x v="7"/>
    <x v="0"/>
    <n v="41083"/>
    <n v="6"/>
    <n v="201"/>
    <n v="3.99"/>
    <n v="801.99"/>
  </r>
  <r>
    <n v="23338"/>
    <s v="George Best"/>
    <x v="35"/>
    <x v="6"/>
    <x v="6"/>
    <x v="2"/>
    <n v="41133"/>
    <n v="8"/>
    <n v="178"/>
    <n v="4.5"/>
    <n v="801"/>
  </r>
  <r>
    <n v="23301"/>
    <s v="Maxwell Parker"/>
    <x v="36"/>
    <x v="3"/>
    <x v="3"/>
    <x v="2"/>
    <n v="41109"/>
    <n v="7"/>
    <n v="108"/>
    <n v="6.99"/>
    <n v="754.92"/>
  </r>
  <r>
    <n v="23320"/>
    <s v="Lance Little"/>
    <x v="37"/>
    <x v="5"/>
    <x v="5"/>
    <x v="1"/>
    <n v="41075"/>
    <n v="6"/>
    <n v="125"/>
    <n v="6"/>
    <n v="750"/>
  </r>
  <r>
    <n v="23365"/>
    <s v="Gwendolyn Walton"/>
    <x v="38"/>
    <x v="8"/>
    <x v="8"/>
    <x v="2"/>
    <n v="41099"/>
    <n v="7"/>
    <n v="165"/>
    <n v="4.5"/>
    <n v="742.5"/>
  </r>
  <r>
    <n v="23302"/>
    <s v="Isaac Wolf"/>
    <x v="27"/>
    <x v="9"/>
    <x v="9"/>
    <x v="0"/>
    <n v="41117"/>
    <n v="7"/>
    <n v="105"/>
    <n v="6.5"/>
    <n v="682.5"/>
  </r>
  <r>
    <n v="23266"/>
    <s v="Celeste Pugh"/>
    <x v="39"/>
    <x v="7"/>
    <x v="7"/>
    <x v="0"/>
    <n v="41132"/>
    <n v="8"/>
    <n v="170"/>
    <n v="3.99"/>
    <n v="678.3"/>
  </r>
  <r>
    <n v="23307"/>
    <s v="Oprah Ellis"/>
    <x v="40"/>
    <x v="5"/>
    <x v="5"/>
    <x v="2"/>
    <n v="41094"/>
    <n v="7"/>
    <n v="113"/>
    <n v="6"/>
    <n v="678"/>
  </r>
  <r>
    <n v="23368"/>
    <s v="Emerson Beard"/>
    <x v="41"/>
    <x v="8"/>
    <x v="8"/>
    <x v="2"/>
    <n v="41146"/>
    <n v="8"/>
    <n v="150"/>
    <n v="4.5"/>
    <n v="675"/>
  </r>
  <r>
    <n v="23286"/>
    <s v="Renee Padilla"/>
    <x v="42"/>
    <x v="2"/>
    <x v="2"/>
    <x v="0"/>
    <n v="41129"/>
    <n v="8"/>
    <n v="69"/>
    <n v="9"/>
    <n v="621"/>
  </r>
  <r>
    <n v="23373"/>
    <s v="Maite Henson"/>
    <x v="43"/>
    <x v="4"/>
    <x v="4"/>
    <x v="0"/>
    <n v="41114"/>
    <n v="7"/>
    <n v="95"/>
    <n v="6.5"/>
    <n v="617.5"/>
  </r>
  <r>
    <n v="23380"/>
    <s v="Ivory Chang"/>
    <x v="44"/>
    <x v="9"/>
    <x v="9"/>
    <x v="2"/>
    <n v="41112"/>
    <n v="7"/>
    <n v="95"/>
    <n v="6.5"/>
    <n v="617.5"/>
  </r>
  <r>
    <n v="23284"/>
    <s v="Clark Weaver"/>
    <x v="45"/>
    <x v="6"/>
    <x v="6"/>
    <x v="2"/>
    <n v="41077"/>
    <n v="6"/>
    <n v="135"/>
    <n v="4.5"/>
    <n v="607.5"/>
  </r>
  <r>
    <n v="23306"/>
    <s v="Ima Cummings"/>
    <x v="46"/>
    <x v="4"/>
    <x v="4"/>
    <x v="0"/>
    <n v="41068"/>
    <n v="6"/>
    <n v="93"/>
    <n v="6.5"/>
    <n v="604.5"/>
  </r>
  <r>
    <n v="23281"/>
    <s v="Adria Kaufman"/>
    <x v="47"/>
    <x v="8"/>
    <x v="8"/>
    <x v="2"/>
    <n v="41103"/>
    <n v="7"/>
    <n v="134"/>
    <n v="4.5"/>
    <n v="603"/>
  </r>
  <r>
    <n v="23351"/>
    <s v="Nyssa Quinn"/>
    <x v="48"/>
    <x v="7"/>
    <x v="7"/>
    <x v="0"/>
    <n v="41124"/>
    <n v="8"/>
    <n v="151"/>
    <n v="3.99"/>
    <n v="602.49"/>
  </r>
  <r>
    <n v="23282"/>
    <s v="Amir Alexander"/>
    <x v="49"/>
    <x v="5"/>
    <x v="5"/>
    <x v="2"/>
    <n v="41142"/>
    <n v="8"/>
    <n v="100"/>
    <n v="6"/>
    <n v="600"/>
  </r>
  <r>
    <n v="23376"/>
    <s v="Imogene Bradshaw"/>
    <x v="50"/>
    <x v="3"/>
    <x v="3"/>
    <x v="1"/>
    <n v="41113"/>
    <n v="7"/>
    <n v="85"/>
    <n v="6.99"/>
    <n v="594.15"/>
  </r>
  <r>
    <n v="23354"/>
    <s v="Gwendolyn Mccarty"/>
    <x v="51"/>
    <x v="3"/>
    <x v="3"/>
    <x v="0"/>
    <n v="41124"/>
    <n v="8"/>
    <n v="84"/>
    <n v="6.99"/>
    <n v="587.16"/>
  </r>
  <r>
    <n v="23337"/>
    <s v="Bell Prince"/>
    <x v="52"/>
    <x v="3"/>
    <x v="3"/>
    <x v="2"/>
    <n v="41097"/>
    <n v="7"/>
    <n v="82"/>
    <n v="6.99"/>
    <n v="573.17999999999995"/>
  </r>
  <r>
    <n v="23326"/>
    <s v="Katelyn Joseph"/>
    <x v="53"/>
    <x v="8"/>
    <x v="8"/>
    <x v="2"/>
    <n v="41142"/>
    <n v="8"/>
    <n v="126"/>
    <n v="4.5"/>
    <n v="567"/>
  </r>
  <r>
    <n v="23316"/>
    <s v="Robert Juarez"/>
    <x v="54"/>
    <x v="7"/>
    <x v="7"/>
    <x v="2"/>
    <n v="41061"/>
    <n v="6"/>
    <n v="137"/>
    <n v="3.99"/>
    <n v="546.63"/>
  </r>
  <r>
    <n v="23362"/>
    <s v="Jerry Alvarado"/>
    <x v="55"/>
    <x v="10"/>
    <x v="10"/>
    <x v="0"/>
    <n v="41139"/>
    <n v="8"/>
    <n v="179"/>
    <n v="3"/>
    <n v="537"/>
  </r>
  <r>
    <n v="23296"/>
    <s v="India Gilbert"/>
    <x v="56"/>
    <x v="0"/>
    <x v="0"/>
    <x v="2"/>
    <n v="41068"/>
    <n v="6"/>
    <n v="37"/>
    <n v="14.5"/>
    <n v="536.5"/>
  </r>
  <r>
    <n v="23352"/>
    <s v="Iliana Porter"/>
    <x v="57"/>
    <x v="5"/>
    <x v="5"/>
    <x v="0"/>
    <n v="41097"/>
    <n v="7"/>
    <n v="89"/>
    <n v="6"/>
    <n v="534"/>
  </r>
  <r>
    <n v="23304"/>
    <s v="Deanna Santana"/>
    <x v="58"/>
    <x v="7"/>
    <x v="7"/>
    <x v="2"/>
    <n v="41061"/>
    <n v="6"/>
    <n v="131"/>
    <n v="3.99"/>
    <n v="522.69000000000005"/>
  </r>
  <r>
    <n v="23369"/>
    <s v="Ivor Mclaughlin"/>
    <x v="59"/>
    <x v="9"/>
    <x v="9"/>
    <x v="2"/>
    <n v="41092"/>
    <n v="7"/>
    <n v="77"/>
    <n v="6.5"/>
    <n v="500.5"/>
  </r>
  <r>
    <n v="23268"/>
    <s v="Latifah Wall"/>
    <x v="60"/>
    <x v="5"/>
    <x v="5"/>
    <x v="0"/>
    <n v="41102"/>
    <n v="7"/>
    <n v="82"/>
    <n v="6"/>
    <n v="492"/>
  </r>
  <r>
    <n v="23315"/>
    <s v="Anika Tillman"/>
    <x v="7"/>
    <x v="6"/>
    <x v="6"/>
    <x v="2"/>
    <n v="41102"/>
    <n v="7"/>
    <n v="109"/>
    <n v="4.5"/>
    <n v="490.5"/>
  </r>
  <r>
    <n v="23342"/>
    <s v="Paul Duke"/>
    <x v="61"/>
    <x v="7"/>
    <x v="7"/>
    <x v="0"/>
    <n v="41088"/>
    <n v="6"/>
    <n v="122"/>
    <n v="3.99"/>
    <n v="486.78"/>
  </r>
  <r>
    <n v="23333"/>
    <s v="Sawyer Stokes"/>
    <x v="30"/>
    <x v="6"/>
    <x v="6"/>
    <x v="0"/>
    <n v="41126"/>
    <n v="8"/>
    <n v="106"/>
    <n v="4.5"/>
    <n v="477"/>
  </r>
  <r>
    <n v="23263"/>
    <s v="Xerxes Smith"/>
    <x v="27"/>
    <x v="4"/>
    <x v="4"/>
    <x v="0"/>
    <n v="41096"/>
    <n v="7"/>
    <n v="73"/>
    <n v="6.5"/>
    <n v="474.5"/>
  </r>
  <r>
    <n v="23270"/>
    <s v="Wanda Garza"/>
    <x v="62"/>
    <x v="3"/>
    <x v="3"/>
    <x v="2"/>
    <n v="41067"/>
    <n v="6"/>
    <n v="67"/>
    <n v="6.99"/>
    <n v="468.33"/>
  </r>
  <r>
    <n v="23272"/>
    <s v="Anjolie Hicks"/>
    <x v="63"/>
    <x v="4"/>
    <x v="4"/>
    <x v="1"/>
    <n v="41121"/>
    <n v="7"/>
    <n v="71"/>
    <n v="6.5"/>
    <n v="461.5"/>
  </r>
  <r>
    <n v="23274"/>
    <s v="Asher Weber"/>
    <x v="64"/>
    <x v="10"/>
    <x v="10"/>
    <x v="2"/>
    <n v="41143"/>
    <n v="8"/>
    <n v="153"/>
    <n v="3"/>
    <n v="459"/>
  </r>
  <r>
    <n v="23364"/>
    <s v="Mercedes Humphrey"/>
    <x v="65"/>
    <x v="2"/>
    <x v="2"/>
    <x v="0"/>
    <n v="41093"/>
    <n v="7"/>
    <n v="47"/>
    <n v="9"/>
    <n v="423"/>
  </r>
  <r>
    <n v="23276"/>
    <s v="Hayes Rollins"/>
    <x v="66"/>
    <x v="9"/>
    <x v="9"/>
    <x v="0"/>
    <n v="41122"/>
    <n v="8"/>
    <n v="65"/>
    <n v="6.5"/>
    <n v="422.5"/>
  </r>
  <r>
    <n v="23343"/>
    <s v="Josiah Yates"/>
    <x v="43"/>
    <x v="1"/>
    <x v="1"/>
    <x v="0"/>
    <n v="41144"/>
    <n v="8"/>
    <n v="42"/>
    <n v="9.99"/>
    <n v="419.58"/>
  </r>
  <r>
    <n v="23344"/>
    <s v="Winifred Cantu"/>
    <x v="67"/>
    <x v="4"/>
    <x v="4"/>
    <x v="0"/>
    <n v="41265"/>
    <n v="12"/>
    <n v="64"/>
    <n v="6.5"/>
    <n v="416"/>
  </r>
  <r>
    <n v="23299"/>
    <s v="Germaine Kidd"/>
    <x v="50"/>
    <x v="7"/>
    <x v="7"/>
    <x v="2"/>
    <n v="41087"/>
    <n v="6"/>
    <n v="104"/>
    <n v="3.99"/>
    <n v="414.96"/>
  </r>
  <r>
    <n v="23310"/>
    <s v="Kenyon Joyce"/>
    <x v="3"/>
    <x v="1"/>
    <x v="1"/>
    <x v="0"/>
    <n v="41077"/>
    <n v="6"/>
    <n v="41"/>
    <n v="9.99"/>
    <n v="409.59"/>
  </r>
  <r>
    <n v="23358"/>
    <s v="Joel Rivers"/>
    <x v="68"/>
    <x v="1"/>
    <x v="1"/>
    <x v="2"/>
    <n v="41071"/>
    <n v="6"/>
    <n v="41"/>
    <n v="9.99"/>
    <n v="409.59"/>
  </r>
  <r>
    <n v="23323"/>
    <s v="Colby Knapp"/>
    <x v="69"/>
    <x v="10"/>
    <x v="10"/>
    <x v="0"/>
    <n v="41272"/>
    <n v="12"/>
    <n v="135"/>
    <n v="3"/>
    <n v="405"/>
  </r>
  <r>
    <n v="23267"/>
    <s v="Vance Campos"/>
    <x v="70"/>
    <x v="10"/>
    <x v="10"/>
    <x v="0"/>
    <n v="41101"/>
    <n v="7"/>
    <n v="129"/>
    <n v="3"/>
    <n v="387"/>
  </r>
  <r>
    <n v="23340"/>
    <s v="Lael Gould"/>
    <x v="71"/>
    <x v="8"/>
    <x v="8"/>
    <x v="0"/>
    <n v="41095"/>
    <n v="7"/>
    <n v="85"/>
    <n v="4.5"/>
    <n v="382.5"/>
  </r>
  <r>
    <n v="23269"/>
    <s v="Jane Hernandez"/>
    <x v="64"/>
    <x v="10"/>
    <x v="10"/>
    <x v="0"/>
    <n v="41063"/>
    <n v="6"/>
    <n v="116"/>
    <n v="3"/>
    <n v="348"/>
  </r>
  <r>
    <n v="23308"/>
    <s v="Dara Cunningham"/>
    <x v="72"/>
    <x v="10"/>
    <x v="10"/>
    <x v="2"/>
    <n v="41099"/>
    <n v="7"/>
    <n v="112"/>
    <n v="3"/>
    <n v="336"/>
  </r>
  <r>
    <n v="23356"/>
    <s v="Colette Sargent"/>
    <x v="73"/>
    <x v="7"/>
    <x v="7"/>
    <x v="0"/>
    <n v="41081"/>
    <n v="6"/>
    <n v="80"/>
    <n v="3.99"/>
    <n v="319.2"/>
  </r>
  <r>
    <n v="23318"/>
    <s v="Shea Cortez"/>
    <x v="74"/>
    <x v="4"/>
    <x v="4"/>
    <x v="0"/>
    <n v="41099"/>
    <n v="7"/>
    <n v="48"/>
    <n v="6.5"/>
    <n v="312"/>
  </r>
  <r>
    <n v="23357"/>
    <s v="Cyrus Whitley"/>
    <x v="56"/>
    <x v="5"/>
    <x v="5"/>
    <x v="2"/>
    <n v="41107"/>
    <n v="7"/>
    <n v="50"/>
    <n v="6"/>
    <n v="300"/>
  </r>
  <r>
    <n v="23377"/>
    <s v="Eleanor Hopper"/>
    <x v="51"/>
    <x v="9"/>
    <x v="9"/>
    <x v="0"/>
    <n v="41075"/>
    <n v="6"/>
    <n v="43"/>
    <n v="6.5"/>
    <n v="279.5"/>
  </r>
  <r>
    <n v="23311"/>
    <s v="Forrest Macdonald"/>
    <x v="75"/>
    <x v="0"/>
    <x v="0"/>
    <x v="2"/>
    <n v="41072"/>
    <n v="6"/>
    <n v="18"/>
    <n v="14.5"/>
    <n v="261"/>
  </r>
  <r>
    <n v="23379"/>
    <s v="Desirae Perkins"/>
    <x v="76"/>
    <x v="7"/>
    <x v="7"/>
    <x v="0"/>
    <n v="41270"/>
    <n v="12"/>
    <n v="65"/>
    <n v="3.99"/>
    <n v="259.35000000000002"/>
  </r>
  <r>
    <n v="23360"/>
    <s v="Barrett Mckinney"/>
    <x v="70"/>
    <x v="3"/>
    <x v="3"/>
    <x v="0"/>
    <n v="41073"/>
    <n v="6"/>
    <n v="37"/>
    <n v="6.99"/>
    <n v="258.63"/>
  </r>
  <r>
    <n v="23339"/>
    <s v="Basil Vang"/>
    <x v="77"/>
    <x v="5"/>
    <x v="5"/>
    <x v="0"/>
    <n v="41101"/>
    <n v="7"/>
    <n v="41"/>
    <n v="6"/>
    <n v="246"/>
  </r>
  <r>
    <n v="23341"/>
    <s v="Noel Key"/>
    <x v="78"/>
    <x v="10"/>
    <x v="10"/>
    <x v="2"/>
    <n v="41026"/>
    <n v="4"/>
    <n v="77"/>
    <n v="3"/>
    <n v="231"/>
  </r>
  <r>
    <n v="23374"/>
    <s v="Ebony Mercer"/>
    <x v="79"/>
    <x v="7"/>
    <x v="7"/>
    <x v="0"/>
    <n v="41257"/>
    <n v="12"/>
    <n v="57"/>
    <n v="3.99"/>
    <n v="227.43"/>
  </r>
  <r>
    <n v="23273"/>
    <s v="Isaac Cooper"/>
    <x v="80"/>
    <x v="1"/>
    <x v="1"/>
    <x v="0"/>
    <n v="41256"/>
    <n v="12"/>
    <n v="22"/>
    <n v="9.99"/>
    <n v="219.78"/>
  </r>
  <r>
    <n v="23280"/>
    <s v="James Spencer"/>
    <x v="7"/>
    <x v="3"/>
    <x v="3"/>
    <x v="0"/>
    <n v="41002"/>
    <n v="4"/>
    <n v="30"/>
    <n v="6.99"/>
    <n v="209.7"/>
  </r>
  <r>
    <n v="23370"/>
    <s v="Clark Orr"/>
    <x v="24"/>
    <x v="10"/>
    <x v="10"/>
    <x v="2"/>
    <n v="41028"/>
    <n v="4"/>
    <n v="63"/>
    <n v="3"/>
    <n v="189"/>
  </r>
  <r>
    <n v="23372"/>
    <s v="Phillip Perkins"/>
    <x v="81"/>
    <x v="9"/>
    <x v="9"/>
    <x v="0"/>
    <n v="41255"/>
    <n v="12"/>
    <n v="22"/>
    <n v="6.5"/>
    <n v="143"/>
  </r>
  <r>
    <n v="23265"/>
    <s v="Uriel Benton"/>
    <x v="82"/>
    <x v="1"/>
    <x v="1"/>
    <x v="2"/>
    <n v="41248"/>
    <n v="12"/>
    <n v="14"/>
    <n v="9.99"/>
    <n v="139.86000000000001"/>
  </r>
  <r>
    <n v="23346"/>
    <s v="Aretha Patton"/>
    <x v="47"/>
    <x v="1"/>
    <x v="1"/>
    <x v="0"/>
    <n v="41119"/>
    <n v="7"/>
    <n v="13"/>
    <n v="9.99"/>
    <n v="129.87"/>
  </r>
  <r>
    <n v="23312"/>
    <s v="Thomas Barnes"/>
    <x v="83"/>
    <x v="7"/>
    <x v="7"/>
    <x v="0"/>
    <n v="41096"/>
    <n v="7"/>
    <n v="28"/>
    <n v="3.99"/>
    <n v="111.72"/>
  </r>
  <r>
    <n v="23355"/>
    <s v="Victoria Solis"/>
    <x v="45"/>
    <x v="6"/>
    <x v="6"/>
    <x v="0"/>
    <n v="41026"/>
    <n v="4"/>
    <n v="16"/>
    <n v="4.5"/>
    <n v="72"/>
  </r>
  <r>
    <n v="23322"/>
    <s v="Arsenio Knowles"/>
    <x v="29"/>
    <x v="10"/>
    <x v="10"/>
    <x v="2"/>
    <n v="41009"/>
    <n v="4"/>
    <n v="20"/>
    <n v="3"/>
    <n v="60"/>
  </r>
  <r>
    <n v="23298"/>
    <s v="Ryder Conner"/>
    <x v="84"/>
    <x v="6"/>
    <x v="6"/>
    <x v="1"/>
    <n v="41118"/>
    <n v="7"/>
    <n v="12"/>
    <n v="4.5"/>
    <n v="54"/>
  </r>
  <r>
    <n v="23367"/>
    <s v="Roary Dixon"/>
    <x v="85"/>
    <x v="6"/>
    <x v="6"/>
    <x v="2"/>
    <n v="41023"/>
    <n v="4"/>
    <n v="10"/>
    <n v="4.5"/>
    <n v="45"/>
  </r>
  <r>
    <n v="23334"/>
    <s v="Silas Battle"/>
    <x v="41"/>
    <x v="10"/>
    <x v="10"/>
    <x v="0"/>
    <n v="41260"/>
    <n v="12"/>
    <n v="14"/>
    <n v="3"/>
    <n v="42"/>
  </r>
  <r>
    <n v="23285"/>
    <s v="Leonard Cardenas"/>
    <x v="51"/>
    <x v="8"/>
    <x v="8"/>
    <x v="2"/>
    <n v="41114"/>
    <n v="7"/>
    <n v="9"/>
    <n v="4.5"/>
    <n v="40.5"/>
  </r>
  <r>
    <n v="23375"/>
    <s v="Brittany Burris"/>
    <x v="45"/>
    <x v="3"/>
    <x v="3"/>
    <x v="2"/>
    <n v="41029"/>
    <n v="4"/>
    <n v="5"/>
    <n v="6.99"/>
    <n v="34.950000000000003"/>
  </r>
  <r>
    <n v="23336"/>
    <s v="Petra Mckenzie"/>
    <x v="86"/>
    <x v="8"/>
    <x v="8"/>
    <x v="2"/>
    <n v="41091"/>
    <n v="7"/>
    <n v="7"/>
    <n v="4.5"/>
    <n v="31.5"/>
  </r>
  <r>
    <n v="23279"/>
    <s v="Angela Wise"/>
    <x v="77"/>
    <x v="10"/>
    <x v="10"/>
    <x v="0"/>
    <n v="41020"/>
    <n v="4"/>
    <n v="10"/>
    <n v="3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23345"/>
    <s v="Devin Abbott"/>
    <s v="France"/>
    <s v="SUPA105"/>
    <s v="Super Soft Bulk - 2 Litres"/>
    <x v="0"/>
    <d v="2012-08-29T00:00:00"/>
    <n v="8"/>
    <n v="208"/>
    <n v="14.5"/>
    <n v="3016"/>
  </r>
  <r>
    <n v="23278"/>
    <s v="Aphrodite Brennan"/>
    <s v="Malawi"/>
    <s v="SUPA105"/>
    <s v="Super Soft Bulk - 2 Litres"/>
    <x v="1"/>
    <d v="2012-08-24T00:00:00"/>
    <n v="8"/>
    <n v="197"/>
    <n v="14.5"/>
    <n v="2856.5"/>
  </r>
  <r>
    <n v="23303"/>
    <s v="Guinevere Key"/>
    <s v="Colombia"/>
    <s v="SUPA105"/>
    <s v="Super Soft Bulk - 2 Litres"/>
    <x v="2"/>
    <d v="2012-08-17T00:00:00"/>
    <n v="8"/>
    <n v="176"/>
    <n v="14.5"/>
    <n v="2552"/>
  </r>
  <r>
    <n v="23353"/>
    <s v="Zahir Fields"/>
    <s v="Canada"/>
    <s v="SUPA105"/>
    <s v="Super Soft Bulk - 2 Litres"/>
    <x v="1"/>
    <d v="2012-06-10T00:00:00"/>
    <n v="6"/>
    <n v="168"/>
    <n v="14.5"/>
    <n v="2436"/>
  </r>
  <r>
    <n v="23289"/>
    <s v="Deacon Craig"/>
    <s v="Mongolia"/>
    <s v="SUPA105"/>
    <s v="Super Soft Bulk - 2 Litres"/>
    <x v="2"/>
    <d v="2012-08-02T00:00:00"/>
    <n v="8"/>
    <n v="166"/>
    <n v="14.5"/>
    <n v="2407"/>
  </r>
  <r>
    <n v="23378"/>
    <s v="Brynne Mcgowan"/>
    <s v="Finland"/>
    <s v="SUPA105"/>
    <s v="Super Soft Bulk - 2 Litres"/>
    <x v="0"/>
    <d v="2012-06-18T00:00:00"/>
    <n v="6"/>
    <n v="157"/>
    <n v="14.5"/>
    <n v="2276.5"/>
  </r>
  <r>
    <n v="23283"/>
    <s v="Lani Sweet"/>
    <s v="Vanuatu"/>
    <s v="SUPA105"/>
    <s v="Super Soft Bulk - 2 Litres"/>
    <x v="0"/>
    <d v="2012-06-24T00:00:00"/>
    <n v="6"/>
    <n v="142"/>
    <n v="14.5"/>
    <n v="2059"/>
  </r>
  <r>
    <n v="23324"/>
    <s v="Noble Warner"/>
    <s v="Burkina Faso"/>
    <s v="SUPA104"/>
    <s v="Super Soft - 1 Litre"/>
    <x v="2"/>
    <d v="2012-08-13T00:00:00"/>
    <n v="8"/>
    <n v="193"/>
    <n v="9"/>
    <n v="1928.07"/>
  </r>
  <r>
    <n v="23264"/>
    <s v="Levi Douglas"/>
    <s v="Tanzania, United Republic of"/>
    <s v="DETA800"/>
    <s v="Detafast Stain Remover - 800ml"/>
    <x v="0"/>
    <d v="2012-08-18T00:00:00"/>
    <n v="8"/>
    <n v="205"/>
    <n v="9"/>
    <n v="1845"/>
  </r>
  <r>
    <n v="23291"/>
    <s v="Jelani Odonnell"/>
    <s v="Albania"/>
    <s v="DETA800"/>
    <s v="Detafast Stain Remover - 800ml"/>
    <x v="2"/>
    <d v="2012-08-18T00:00:00"/>
    <n v="8"/>
    <n v="199"/>
    <n v="9"/>
    <n v="1791"/>
  </r>
  <r>
    <n v="23305"/>
    <s v="Jared Sandoval"/>
    <s v="Botswana"/>
    <s v="DETA800"/>
    <s v="Detafast Stain Remover - 800ml"/>
    <x v="0"/>
    <d v="2012-08-26T00:00:00"/>
    <n v="8"/>
    <n v="188"/>
    <n v="9"/>
    <n v="1692"/>
  </r>
  <r>
    <n v="23350"/>
    <s v="Hiroko Acevedo"/>
    <s v="Burundi"/>
    <s v="DETA800"/>
    <s v="Detafast Stain Remover - 800ml"/>
    <x v="0"/>
    <d v="2012-06-25T00:00:00"/>
    <n v="6"/>
    <n v="188"/>
    <n v="9"/>
    <n v="1692"/>
  </r>
  <r>
    <n v="23300"/>
    <s v="Rhona Clarke"/>
    <s v="Zimbabwe"/>
    <s v="SUPA104"/>
    <s v="Super Soft - 1 Litre"/>
    <x v="0"/>
    <d v="2012-01-07T00:00:00"/>
    <n v="1"/>
    <n v="167"/>
    <n v="9.99"/>
    <n v="1668.33"/>
  </r>
  <r>
    <n v="23348"/>
    <s v="Tad Mack"/>
    <s v="Iceland"/>
    <s v="SUPA104"/>
    <s v="Super Soft - 1 Litre"/>
    <x v="2"/>
    <d v="2012-08-25T00:00:00"/>
    <n v="8"/>
    <n v="163"/>
    <n v="9.99"/>
    <n v="1628.37"/>
  </r>
  <r>
    <n v="23290"/>
    <s v="Rama Goodwin"/>
    <s v="Tunisia"/>
    <s v="DETA800"/>
    <s v="Detafast Stain Remover - 800ml"/>
    <x v="0"/>
    <d v="2012-08-11T00:00:00"/>
    <n v="8"/>
    <n v="170"/>
    <n v="9"/>
    <n v="1530"/>
  </r>
  <r>
    <n v="23328"/>
    <s v="Keaton Wolfe"/>
    <s v="French Southern Territories"/>
    <s v="SUPA105"/>
    <s v="Super Soft Bulk - 2 Litres"/>
    <x v="2"/>
    <d v="2012-01-15T00:00:00"/>
    <n v="1"/>
    <n v="102"/>
    <n v="14.5"/>
    <n v="1479"/>
  </r>
  <r>
    <n v="23294"/>
    <s v="Samuel Ayala"/>
    <s v="Brazil"/>
    <s v="DETA800"/>
    <s v="Detafast Stain Remover - 800ml"/>
    <x v="2"/>
    <d v="2012-06-22T00:00:00"/>
    <n v="6"/>
    <n v="160"/>
    <n v="9"/>
    <n v="1440"/>
  </r>
  <r>
    <n v="23371"/>
    <s v="Doris Williams"/>
    <s v="Trinidad and Tobago"/>
    <s v="SUPA103"/>
    <s v="Super Soft - 500ml"/>
    <x v="0"/>
    <d v="2012-08-15T00:00:00"/>
    <n v="8"/>
    <n v="204"/>
    <n v="6.99"/>
    <n v="1425.96"/>
  </r>
  <r>
    <n v="23288"/>
    <s v="Ingrid Bush"/>
    <s v="Montserrat"/>
    <s v="SUPA104"/>
    <s v="Super Soft - 1 Litre"/>
    <x v="1"/>
    <d v="2012-06-14T00:00:00"/>
    <n v="6"/>
    <n v="141"/>
    <n v="9.99"/>
    <n v="1408.59"/>
  </r>
  <r>
    <n v="23347"/>
    <s v="Nell Maddox"/>
    <s v="Azerbaijan"/>
    <s v="DETA800"/>
    <s v="Detafast Stain Remover - 800ml"/>
    <x v="0"/>
    <d v="2012-06-28T00:00:00"/>
    <n v="6"/>
    <n v="147"/>
    <n v="9"/>
    <n v="1323"/>
  </r>
  <r>
    <n v="23361"/>
    <s v="Benedict Byrd"/>
    <s v="Mauritania"/>
    <s v="SUPA103"/>
    <s v="Super Soft - 500ml"/>
    <x v="0"/>
    <d v="2012-01-07T00:00:00"/>
    <n v="1"/>
    <n v="184"/>
    <n v="6.99"/>
    <n v="1286.1600000000001"/>
  </r>
  <r>
    <n v="23275"/>
    <s v="Ethan Gregory"/>
    <s v="Tuvalu"/>
    <s v="DETA800"/>
    <s v="Detafast Stain Remover - 800ml"/>
    <x v="2"/>
    <d v="2012-01-04T00:00:00"/>
    <n v="1"/>
    <n v="141"/>
    <n v="9"/>
    <n v="1269"/>
  </r>
  <r>
    <n v="23297"/>
    <s v="Ursula Mcconnell"/>
    <s v="Hungary"/>
    <s v="DETA800"/>
    <s v="Detafast Stain Remover - 800ml"/>
    <x v="0"/>
    <d v="2012-08-12T00:00:00"/>
    <n v="8"/>
    <n v="135"/>
    <n v="9"/>
    <n v="1215"/>
  </r>
  <r>
    <n v="23327"/>
    <s v="Fletcher Jimenez"/>
    <s v="Chad"/>
    <s v="DETA200"/>
    <s v="Detafast Stain Remover - 200ml"/>
    <x v="2"/>
    <d v="2012-01-31T00:00:00"/>
    <n v="1"/>
    <n v="176"/>
    <n v="6.5"/>
    <n v="1144"/>
  </r>
  <r>
    <n v="23325"/>
    <s v="Isadora Mcclure"/>
    <s v="Indonesia"/>
    <s v="DETA100"/>
    <s v="Detafast Stain Remover - 100ml"/>
    <x v="2"/>
    <d v="2012-06-22T00:00:00"/>
    <n v="6"/>
    <n v="184"/>
    <n v="6"/>
    <n v="1104"/>
  </r>
  <r>
    <n v="23292"/>
    <s v="Liberty Mcbride"/>
    <s v="Fiji"/>
    <s v="SUPA105"/>
    <s v="Super Soft Bulk - 2 Litres"/>
    <x v="0"/>
    <d v="2012-01-03T00:00:00"/>
    <n v="1"/>
    <n v="73"/>
    <n v="14.5"/>
    <n v="1058.5"/>
  </r>
  <r>
    <n v="23335"/>
    <s v="Noble Gilbert"/>
    <s v="United States"/>
    <s v="DETA800"/>
    <s v="Detafast Stain Remover - 800ml"/>
    <x v="0"/>
    <d v="2012-08-13T00:00:00"/>
    <n v="8"/>
    <n v="116"/>
    <n v="9"/>
    <n v="1044"/>
  </r>
  <r>
    <n v="23314"/>
    <s v="Maxine Gentry"/>
    <s v="Panama"/>
    <s v="SUPA104"/>
    <s v="Super Soft - 1 Litre"/>
    <x v="2"/>
    <d v="2012-08-10T00:00:00"/>
    <n v="8"/>
    <n v="95"/>
    <n v="9.99"/>
    <n v="949.05"/>
  </r>
  <r>
    <n v="23329"/>
    <s v="Melinda Cobb"/>
    <s v="Uruguay"/>
    <s v="PURA250"/>
    <s v="Pure Soft Detergent - 250ml"/>
    <x v="2"/>
    <d v="2012-01-23T00:00:00"/>
    <n v="1"/>
    <n v="203"/>
    <n v="4.5"/>
    <n v="913.5"/>
  </r>
  <r>
    <n v="23332"/>
    <s v="Yael Carter"/>
    <s v="Malaysia"/>
    <s v="PURA250"/>
    <s v="Pure Soft Detergent - 250ml"/>
    <x v="1"/>
    <d v="2012-02-11T00:00:00"/>
    <n v="2"/>
    <n v="203"/>
    <n v="4.5"/>
    <n v="913.5"/>
  </r>
  <r>
    <n v="23317"/>
    <s v="Kay Buckley"/>
    <s v="Malta"/>
    <s v="PURA250"/>
    <s v="Pure Soft Detergent - 250ml"/>
    <x v="1"/>
    <d v="2012-02-17T00:00:00"/>
    <n v="2"/>
    <n v="196"/>
    <n v="4.5"/>
    <n v="882"/>
  </r>
  <r>
    <n v="23271"/>
    <s v="Athena Fitzpatrick"/>
    <s v="Reunion"/>
    <s v="SUPA103"/>
    <s v="Super Soft - 500ml"/>
    <x v="2"/>
    <d v="2012-02-27T00:00:00"/>
    <n v="2"/>
    <n v="125"/>
    <n v="6.99"/>
    <n v="873.75"/>
  </r>
  <r>
    <n v="23287"/>
    <s v="Joy Vazquez"/>
    <s v="Korea"/>
    <s v="PURA250"/>
    <s v="Pure Soft Detergent - 250ml"/>
    <x v="2"/>
    <d v="2012-06-17T00:00:00"/>
    <n v="6"/>
    <n v="189"/>
    <n v="4.5"/>
    <n v="850.5"/>
  </r>
  <r>
    <n v="23349"/>
    <s v="Amery Frazier"/>
    <s v="Georgia"/>
    <s v="DETA200"/>
    <s v="Detafast Stain Remover - 200ml"/>
    <x v="2"/>
    <d v="2012-07-22T00:00:00"/>
    <n v="7"/>
    <n v="126"/>
    <n v="6.5"/>
    <n v="819"/>
  </r>
  <r>
    <n v="23309"/>
    <s v="Buckminster Hopkins"/>
    <s v="Sierra Leone"/>
    <s v="PURA200"/>
    <s v="Pure Soft Detergent - 200ml"/>
    <x v="0"/>
    <d v="2012-06-23T00:00:00"/>
    <n v="6"/>
    <n v="201"/>
    <n v="3.99"/>
    <n v="801.99"/>
  </r>
  <r>
    <n v="23338"/>
    <s v="George Best"/>
    <s v="Western Sahara"/>
    <s v="PURA250"/>
    <s v="Pure Soft Detergent - 250ml"/>
    <x v="2"/>
    <d v="2012-08-12T00:00:00"/>
    <n v="8"/>
    <n v="178"/>
    <n v="4.5"/>
    <n v="801"/>
  </r>
  <r>
    <n v="23301"/>
    <s v="Maxwell Parker"/>
    <s v="Falkland Islands (Malvinas)"/>
    <s v="SUPA103"/>
    <s v="Super Soft - 500ml"/>
    <x v="2"/>
    <d v="2012-07-19T00:00:00"/>
    <n v="7"/>
    <n v="108"/>
    <n v="6.99"/>
    <n v="754.92"/>
  </r>
  <r>
    <n v="23320"/>
    <s v="Lance Little"/>
    <s v="Croatia"/>
    <s v="DETA100"/>
    <s v="Detafast Stain Remover - 100ml"/>
    <x v="1"/>
    <d v="2012-06-15T00:00:00"/>
    <n v="6"/>
    <n v="125"/>
    <n v="6"/>
    <n v="750"/>
  </r>
  <r>
    <n v="23365"/>
    <s v="Gwendolyn Walton"/>
    <s v="Cuba"/>
    <s v="SUPA102"/>
    <s v="Super Soft - 250ml"/>
    <x v="2"/>
    <d v="2012-07-09T00:00:00"/>
    <n v="7"/>
    <n v="165"/>
    <n v="4.5"/>
    <n v="742.5"/>
  </r>
  <r>
    <n v="23302"/>
    <s v="Isaac Wolf"/>
    <s v="Panama"/>
    <s v="PURA500"/>
    <s v="Pure Soft Detergent - 500ml"/>
    <x v="0"/>
    <d v="2012-07-27T00:00:00"/>
    <n v="7"/>
    <n v="105"/>
    <n v="6.5"/>
    <n v="682.5"/>
  </r>
  <r>
    <n v="23266"/>
    <s v="Celeste Pugh"/>
    <s v="Gabon"/>
    <s v="PURA200"/>
    <s v="Pure Soft Detergent - 200ml"/>
    <x v="0"/>
    <d v="2012-08-11T00:00:00"/>
    <n v="8"/>
    <n v="170"/>
    <n v="3.99"/>
    <n v="678.3"/>
  </r>
  <r>
    <n v="23307"/>
    <s v="Oprah Ellis"/>
    <s v="Dominican Republic"/>
    <s v="DETA100"/>
    <s v="Detafast Stain Remover - 100ml"/>
    <x v="2"/>
    <d v="2012-07-04T00:00:00"/>
    <n v="7"/>
    <n v="113"/>
    <n v="6"/>
    <n v="678"/>
  </r>
  <r>
    <n v="23368"/>
    <s v="Emerson Beard"/>
    <s v="Niue"/>
    <s v="SUPA102"/>
    <s v="Super Soft - 250ml"/>
    <x v="2"/>
    <d v="2012-08-25T00:00:00"/>
    <n v="8"/>
    <n v="150"/>
    <n v="4.5"/>
    <n v="675"/>
  </r>
  <r>
    <n v="23286"/>
    <s v="Renee Padilla"/>
    <s v="Yemen"/>
    <s v="DETA800"/>
    <s v="Detafast Stain Remover - 800ml"/>
    <x v="0"/>
    <d v="2012-08-08T00:00:00"/>
    <n v="8"/>
    <n v="69"/>
    <n v="9"/>
    <n v="621"/>
  </r>
  <r>
    <n v="23373"/>
    <s v="Maite Henson"/>
    <s v="Bangladesh"/>
    <s v="DETA200"/>
    <s v="Detafast Stain Remover - 200ml"/>
    <x v="0"/>
    <d v="2012-07-24T00:00:00"/>
    <n v="7"/>
    <n v="95"/>
    <n v="6.5"/>
    <n v="617.5"/>
  </r>
  <r>
    <n v="23380"/>
    <s v="Ivory Chang"/>
    <s v="Tonga"/>
    <s v="PURA500"/>
    <s v="Pure Soft Detergent - 500ml"/>
    <x v="2"/>
    <d v="2012-07-22T00:00:00"/>
    <n v="7"/>
    <n v="95"/>
    <n v="6.5"/>
    <n v="617.5"/>
  </r>
  <r>
    <n v="23284"/>
    <s v="Clark Weaver"/>
    <s v="Palau"/>
    <s v="PURA250"/>
    <s v="Pure Soft Detergent - 250ml"/>
    <x v="2"/>
    <d v="2012-06-17T00:00:00"/>
    <n v="6"/>
    <n v="135"/>
    <n v="4.5"/>
    <n v="607.5"/>
  </r>
  <r>
    <n v="23306"/>
    <s v="Ima Cummings"/>
    <s v="Philippines"/>
    <s v="DETA200"/>
    <s v="Detafast Stain Remover - 200ml"/>
    <x v="0"/>
    <d v="2012-06-08T00:00:00"/>
    <n v="6"/>
    <n v="93"/>
    <n v="6.5"/>
    <n v="604.5"/>
  </r>
  <r>
    <n v="23281"/>
    <s v="Adria Kaufman"/>
    <s v="Bouvet Island"/>
    <s v="SUPA102"/>
    <s v="Super Soft - 250ml"/>
    <x v="2"/>
    <d v="2012-07-13T00:00:00"/>
    <n v="7"/>
    <n v="134"/>
    <n v="4.5"/>
    <n v="603"/>
  </r>
  <r>
    <n v="23351"/>
    <s v="Nyssa Quinn"/>
    <s v="Cocos (Keeling) Islands"/>
    <s v="PURA200"/>
    <s v="Pure Soft Detergent - 200ml"/>
    <x v="0"/>
    <d v="2012-08-03T00:00:00"/>
    <n v="8"/>
    <n v="151"/>
    <n v="3.99"/>
    <n v="602.49"/>
  </r>
  <r>
    <n v="23282"/>
    <s v="Amir Alexander"/>
    <s v="Liberia"/>
    <s v="DETA100"/>
    <s v="Detafast Stain Remover - 100ml"/>
    <x v="2"/>
    <d v="2012-08-21T00:00:00"/>
    <n v="8"/>
    <n v="100"/>
    <n v="6"/>
    <n v="600"/>
  </r>
  <r>
    <n v="23376"/>
    <s v="Imogene Bradshaw"/>
    <s v="Niger"/>
    <s v="SUPA103"/>
    <s v="Super Soft - 500ml"/>
    <x v="1"/>
    <d v="2012-07-23T00:00:00"/>
    <n v="7"/>
    <n v="85"/>
    <n v="6.99"/>
    <n v="594.15"/>
  </r>
  <r>
    <n v="23354"/>
    <s v="Gwendolyn Mccarty"/>
    <s v="Madagascar"/>
    <s v="SUPA103"/>
    <s v="Super Soft - 500ml"/>
    <x v="0"/>
    <d v="2012-08-03T00:00:00"/>
    <n v="8"/>
    <n v="84"/>
    <n v="6.99"/>
    <n v="587.16"/>
  </r>
  <r>
    <n v="23337"/>
    <s v="Bell Prince"/>
    <s v="Guinea"/>
    <s v="SUPA103"/>
    <s v="Super Soft - 500ml"/>
    <x v="2"/>
    <d v="2012-07-07T00:00:00"/>
    <n v="7"/>
    <n v="82"/>
    <n v="6.99"/>
    <n v="573.17999999999995"/>
  </r>
  <r>
    <n v="23326"/>
    <s v="Katelyn Joseph"/>
    <s v="Slovenia"/>
    <s v="SUPA102"/>
    <s v="Super Soft - 250ml"/>
    <x v="2"/>
    <d v="2012-08-21T00:00:00"/>
    <n v="8"/>
    <n v="126"/>
    <n v="4.5"/>
    <n v="567"/>
  </r>
  <r>
    <n v="23316"/>
    <s v="Robert Juarez"/>
    <s v="Svalbard and Jan Mayen"/>
    <s v="PURA200"/>
    <s v="Pure Soft Detergent - 200ml"/>
    <x v="2"/>
    <d v="2012-06-01T00:00:00"/>
    <n v="6"/>
    <n v="137"/>
    <n v="3.99"/>
    <n v="546.63"/>
  </r>
  <r>
    <n v="23362"/>
    <s v="Jerry Alvarado"/>
    <s v="Korea, Republic of"/>
    <s v="PURA100"/>
    <s v="Pure Soft Detergent - 100ml"/>
    <x v="0"/>
    <d v="2012-08-18T00:00:00"/>
    <n v="8"/>
    <n v="179"/>
    <n v="3"/>
    <n v="537"/>
  </r>
  <r>
    <n v="23296"/>
    <s v="India Gilbert"/>
    <s v="Denmark"/>
    <s v="SUPA105"/>
    <s v="Super Soft Bulk - 2 Litres"/>
    <x v="2"/>
    <d v="2012-06-08T00:00:00"/>
    <n v="6"/>
    <n v="37"/>
    <n v="14.5"/>
    <n v="536.5"/>
  </r>
  <r>
    <n v="23352"/>
    <s v="Iliana Porter"/>
    <s v="Poland"/>
    <s v="DETA100"/>
    <s v="Detafast Stain Remover - 100ml"/>
    <x v="0"/>
    <d v="2012-07-07T00:00:00"/>
    <n v="7"/>
    <n v="89"/>
    <n v="6"/>
    <n v="534"/>
  </r>
  <r>
    <n v="23304"/>
    <s v="Deanna Santana"/>
    <s v="Solomon Islands"/>
    <s v="PURA200"/>
    <s v="Pure Soft Detergent - 200ml"/>
    <x v="2"/>
    <d v="2012-06-01T00:00:00"/>
    <n v="6"/>
    <n v="131"/>
    <n v="3.99"/>
    <n v="522.69000000000005"/>
  </r>
  <r>
    <n v="23369"/>
    <s v="Ivor Mclaughlin"/>
    <s v="United States Minor Outlying Islands"/>
    <s v="PURA500"/>
    <s v="Pure Soft Detergent - 500ml"/>
    <x v="2"/>
    <d v="2012-07-02T00:00:00"/>
    <n v="7"/>
    <n v="77"/>
    <n v="6.5"/>
    <n v="500.5"/>
  </r>
  <r>
    <n v="23268"/>
    <s v="Latifah Wall"/>
    <s v="Guadeloupe"/>
    <s v="DETA100"/>
    <s v="Detafast Stain Remover - 100ml"/>
    <x v="0"/>
    <d v="2012-07-12T00:00:00"/>
    <n v="7"/>
    <n v="82"/>
    <n v="6"/>
    <n v="492"/>
  </r>
  <r>
    <n v="23315"/>
    <s v="Anika Tillman"/>
    <s v="Burkina Faso"/>
    <s v="PURA250"/>
    <s v="Pure Soft Detergent - 250ml"/>
    <x v="2"/>
    <d v="2012-07-12T00:00:00"/>
    <n v="7"/>
    <n v="109"/>
    <n v="4.5"/>
    <n v="490.5"/>
  </r>
  <r>
    <n v="23342"/>
    <s v="Paul Duke"/>
    <s v="Puerto Rico"/>
    <s v="PURA200"/>
    <s v="Pure Soft Detergent - 200ml"/>
    <x v="0"/>
    <d v="2012-06-28T00:00:00"/>
    <n v="6"/>
    <n v="122"/>
    <n v="3.99"/>
    <n v="486.78"/>
  </r>
  <r>
    <n v="23333"/>
    <s v="Sawyer Stokes"/>
    <s v="Malta"/>
    <s v="PURA250"/>
    <s v="Pure Soft Detergent - 250ml"/>
    <x v="0"/>
    <d v="2012-08-05T00:00:00"/>
    <n v="8"/>
    <n v="106"/>
    <n v="4.5"/>
    <n v="477"/>
  </r>
  <r>
    <n v="23263"/>
    <s v="Xerxes Smith"/>
    <s v="Panama"/>
    <s v="DETA200"/>
    <s v="Detafast Stain Remover - 200ml"/>
    <x v="0"/>
    <d v="2012-07-06T00:00:00"/>
    <n v="7"/>
    <n v="73"/>
    <n v="6.5"/>
    <n v="474.5"/>
  </r>
  <r>
    <n v="23270"/>
    <s v="Wanda Garza"/>
    <s v="Kyrgyzstan"/>
    <s v="SUPA103"/>
    <s v="Super Soft - 500ml"/>
    <x v="2"/>
    <d v="2012-06-07T00:00:00"/>
    <n v="6"/>
    <n v="67"/>
    <n v="6.99"/>
    <n v="468.33"/>
  </r>
  <r>
    <n v="23272"/>
    <s v="Anjolie Hicks"/>
    <s v="Turks and Caicos Islands"/>
    <s v="DETA200"/>
    <s v="Detafast Stain Remover - 200ml"/>
    <x v="1"/>
    <d v="2012-07-31T00:00:00"/>
    <n v="7"/>
    <n v="71"/>
    <n v="6.5"/>
    <n v="461.5"/>
  </r>
  <r>
    <n v="23274"/>
    <s v="Asher Weber"/>
    <s v="Macedonia"/>
    <s v="PURA100"/>
    <s v="Pure Soft Detergent - 100ml"/>
    <x v="2"/>
    <d v="2012-08-22T00:00:00"/>
    <n v="8"/>
    <n v="153"/>
    <n v="3"/>
    <n v="459"/>
  </r>
  <r>
    <n v="23364"/>
    <s v="Mercedes Humphrey"/>
    <s v="Turkey"/>
    <s v="DETA800"/>
    <s v="Detafast Stain Remover - 800ml"/>
    <x v="0"/>
    <d v="2012-07-03T00:00:00"/>
    <n v="7"/>
    <n v="47"/>
    <n v="9"/>
    <n v="423"/>
  </r>
  <r>
    <n v="23276"/>
    <s v="Hayes Rollins"/>
    <s v="Nepal"/>
    <s v="PURA500"/>
    <s v="Pure Soft Detergent - 500ml"/>
    <x v="0"/>
    <d v="2012-08-01T00:00:00"/>
    <n v="8"/>
    <n v="65"/>
    <n v="6.5"/>
    <n v="422.5"/>
  </r>
  <r>
    <n v="23343"/>
    <s v="Josiah Yates"/>
    <s v="Bangladesh"/>
    <s v="SUPA104"/>
    <s v="Super Soft - 1 Litre"/>
    <x v="0"/>
    <d v="2012-08-23T00:00:00"/>
    <n v="8"/>
    <n v="42"/>
    <n v="9.99"/>
    <n v="419.58"/>
  </r>
  <r>
    <n v="23344"/>
    <s v="Winifred Cantu"/>
    <s v="Kazakhstan"/>
    <s v="DETA200"/>
    <s v="Detafast Stain Remover - 200ml"/>
    <x v="0"/>
    <d v="2012-12-22T00:00:00"/>
    <n v="12"/>
    <n v="64"/>
    <n v="6.5"/>
    <n v="416"/>
  </r>
  <r>
    <n v="23299"/>
    <s v="Germaine Kidd"/>
    <s v="Niger"/>
    <s v="PURA200"/>
    <s v="Pure Soft Detergent - 200ml"/>
    <x v="2"/>
    <d v="2012-06-27T00:00:00"/>
    <n v="6"/>
    <n v="104"/>
    <n v="3.99"/>
    <n v="414.96"/>
  </r>
  <r>
    <n v="23310"/>
    <s v="Kenyon Joyce"/>
    <s v="Canada"/>
    <s v="SUPA104"/>
    <s v="Super Soft - 1 Litre"/>
    <x v="0"/>
    <d v="2012-06-17T00:00:00"/>
    <n v="6"/>
    <n v="41"/>
    <n v="9.99"/>
    <n v="409.59"/>
  </r>
  <r>
    <n v="23358"/>
    <s v="Joel Rivers"/>
    <s v="Australia"/>
    <s v="SUPA104"/>
    <s v="Super Soft - 1 Litre"/>
    <x v="2"/>
    <d v="2012-06-11T00:00:00"/>
    <n v="6"/>
    <n v="41"/>
    <n v="9.99"/>
    <n v="409.59"/>
  </r>
  <r>
    <n v="23323"/>
    <s v="Colby Knapp"/>
    <s v="Pakistan"/>
    <s v="PURA100"/>
    <s v="Pure Soft Detergent - 100ml"/>
    <x v="0"/>
    <d v="2012-12-29T00:00:00"/>
    <n v="12"/>
    <n v="135"/>
    <n v="3"/>
    <n v="405"/>
  </r>
  <r>
    <n v="23267"/>
    <s v="Vance Campos"/>
    <s v="Syrian Arab Republic"/>
    <s v="PURA100"/>
    <s v="Pure Soft Detergent - 100ml"/>
    <x v="0"/>
    <d v="2012-07-11T00:00:00"/>
    <n v="7"/>
    <n v="129"/>
    <n v="3"/>
    <n v="387"/>
  </r>
  <r>
    <n v="23340"/>
    <s v="Lael Gould"/>
    <s v="El Salvador"/>
    <s v="SUPA102"/>
    <s v="Super Soft - 250ml"/>
    <x v="0"/>
    <d v="2012-07-05T00:00:00"/>
    <n v="7"/>
    <n v="85"/>
    <n v="4.5"/>
    <n v="382.5"/>
  </r>
  <r>
    <n v="23269"/>
    <s v="Jane Hernandez"/>
    <s v="Macedonia"/>
    <s v="PURA100"/>
    <s v="Pure Soft Detergent - 100ml"/>
    <x v="0"/>
    <d v="2012-06-03T00:00:00"/>
    <n v="6"/>
    <n v="116"/>
    <n v="3"/>
    <n v="348"/>
  </r>
  <r>
    <n v="23308"/>
    <s v="Dara Cunningham"/>
    <s v="Saint Helena"/>
    <s v="PURA100"/>
    <s v="Pure Soft Detergent - 100ml"/>
    <x v="2"/>
    <d v="2012-07-09T00:00:00"/>
    <n v="7"/>
    <n v="112"/>
    <n v="3"/>
    <n v="336"/>
  </r>
  <r>
    <n v="23356"/>
    <s v="Colette Sargent"/>
    <s v="Norfolk Island"/>
    <s v="PURA200"/>
    <s v="Pure Soft Detergent - 200ml"/>
    <x v="0"/>
    <d v="2012-06-21T00:00:00"/>
    <n v="6"/>
    <n v="80"/>
    <n v="3.99"/>
    <n v="319.2"/>
  </r>
  <r>
    <n v="23318"/>
    <s v="Shea Cortez"/>
    <s v="India"/>
    <s v="DETA200"/>
    <s v="Detafast Stain Remover - 200ml"/>
    <x v="0"/>
    <d v="2012-07-09T00:00:00"/>
    <n v="7"/>
    <n v="48"/>
    <n v="6.5"/>
    <n v="312"/>
  </r>
  <r>
    <n v="23357"/>
    <s v="Cyrus Whitley"/>
    <s v="Denmark"/>
    <s v="DETA100"/>
    <s v="Detafast Stain Remover - 100ml"/>
    <x v="2"/>
    <d v="2012-07-17T00:00:00"/>
    <n v="7"/>
    <n v="50"/>
    <n v="6"/>
    <n v="300"/>
  </r>
  <r>
    <n v="23377"/>
    <s v="Eleanor Hopper"/>
    <s v="Madagascar"/>
    <s v="PURA500"/>
    <s v="Pure Soft Detergent - 500ml"/>
    <x v="0"/>
    <d v="2012-06-15T00:00:00"/>
    <n v="6"/>
    <n v="43"/>
    <n v="6.5"/>
    <n v="279.5"/>
  </r>
  <r>
    <n v="23311"/>
    <s v="Forrest Macdonald"/>
    <s v="New Caledonia"/>
    <s v="SUPA105"/>
    <s v="Super Soft Bulk - 2 Litres"/>
    <x v="2"/>
    <d v="2012-06-12T00:00:00"/>
    <n v="6"/>
    <n v="18"/>
    <n v="14.5"/>
    <n v="261"/>
  </r>
  <r>
    <n v="23379"/>
    <s v="Desirae Perkins"/>
    <s v="Chile"/>
    <s v="PURA200"/>
    <s v="Pure Soft Detergent - 200ml"/>
    <x v="0"/>
    <d v="2012-12-27T00:00:00"/>
    <n v="12"/>
    <n v="65"/>
    <n v="3.99"/>
    <n v="259.35000000000002"/>
  </r>
  <r>
    <n v="23360"/>
    <s v="Barrett Mckinney"/>
    <s v="Syrian Arab Republic"/>
    <s v="SUPA103"/>
    <s v="Super Soft - 500ml"/>
    <x v="0"/>
    <d v="2012-06-13T00:00:00"/>
    <n v="6"/>
    <n v="37"/>
    <n v="6.99"/>
    <n v="258.63"/>
  </r>
  <r>
    <n v="23339"/>
    <s v="Basil Vang"/>
    <s v="Moldova"/>
    <s v="DETA100"/>
    <s v="Detafast Stain Remover - 100ml"/>
    <x v="0"/>
    <d v="2012-07-11T00:00:00"/>
    <n v="7"/>
    <n v="41"/>
    <n v="6"/>
    <n v="246"/>
  </r>
  <r>
    <n v="23341"/>
    <s v="Noel Key"/>
    <s v="Gambia"/>
    <s v="PURA100"/>
    <s v="Pure Soft Detergent - 100ml"/>
    <x v="2"/>
    <d v="2012-04-27T00:00:00"/>
    <n v="4"/>
    <n v="77"/>
    <n v="3"/>
    <n v="231"/>
  </r>
  <r>
    <n v="23374"/>
    <s v="Ebony Mercer"/>
    <s v="Cape Verde"/>
    <s v="PURA200"/>
    <s v="Pure Soft Detergent - 200ml"/>
    <x v="0"/>
    <d v="2012-12-14T00:00:00"/>
    <n v="12"/>
    <n v="57"/>
    <n v="3.99"/>
    <n v="227.43"/>
  </r>
  <r>
    <n v="23273"/>
    <s v="Isaac Cooper"/>
    <s v="Netherlands Antilles"/>
    <s v="SUPA104"/>
    <s v="Super Soft - 1 Litre"/>
    <x v="0"/>
    <d v="2012-12-13T00:00:00"/>
    <n v="12"/>
    <n v="22"/>
    <n v="9.99"/>
    <n v="219.78"/>
  </r>
  <r>
    <n v="23280"/>
    <s v="James Spencer"/>
    <s v="Burkina Faso"/>
    <s v="SUPA103"/>
    <s v="Super Soft - 500ml"/>
    <x v="0"/>
    <d v="2012-04-03T00:00:00"/>
    <n v="4"/>
    <n v="30"/>
    <n v="6.99"/>
    <n v="209.7"/>
  </r>
  <r>
    <n v="23370"/>
    <s v="Clark Orr"/>
    <s v="Indonesia"/>
    <s v="PURA100"/>
    <s v="Pure Soft Detergent - 100ml"/>
    <x v="2"/>
    <d v="2012-04-29T00:00:00"/>
    <n v="4"/>
    <n v="63"/>
    <n v="3"/>
    <n v="189"/>
  </r>
  <r>
    <n v="23372"/>
    <s v="Phillip Perkins"/>
    <s v="Nigeria"/>
    <s v="PURA500"/>
    <s v="Pure Soft Detergent - 500ml"/>
    <x v="0"/>
    <d v="2012-12-12T00:00:00"/>
    <n v="12"/>
    <n v="22"/>
    <n v="6.5"/>
    <n v="143"/>
  </r>
  <r>
    <n v="23265"/>
    <s v="Uriel Benton"/>
    <s v="South Africa"/>
    <s v="SUPA104"/>
    <s v="Super Soft - 1 Litre"/>
    <x v="2"/>
    <d v="2012-12-05T00:00:00"/>
    <n v="12"/>
    <n v="14"/>
    <n v="9.99"/>
    <n v="139.86000000000001"/>
  </r>
  <r>
    <n v="23346"/>
    <s v="Aretha Patton"/>
    <s v="Bouvet Island"/>
    <s v="SUPA104"/>
    <s v="Super Soft - 1 Litre"/>
    <x v="0"/>
    <d v="2012-07-29T00:00:00"/>
    <n v="7"/>
    <n v="13"/>
    <n v="9.99"/>
    <n v="129.87"/>
  </r>
  <r>
    <n v="23312"/>
    <s v="Thomas Barnes"/>
    <s v="Mayotte"/>
    <s v="PURA200"/>
    <s v="Pure Soft Detergent - 200ml"/>
    <x v="0"/>
    <d v="2012-07-06T00:00:00"/>
    <n v="7"/>
    <n v="28"/>
    <n v="3.99"/>
    <n v="111.72"/>
  </r>
  <r>
    <n v="23355"/>
    <s v="Victoria Solis"/>
    <s v="Palau"/>
    <s v="PURA250"/>
    <s v="Pure Soft Detergent - 250ml"/>
    <x v="0"/>
    <d v="2012-04-27T00:00:00"/>
    <n v="4"/>
    <n v="16"/>
    <n v="4.5"/>
    <n v="72"/>
  </r>
  <r>
    <n v="23322"/>
    <s v="Arsenio Knowles"/>
    <s v="Malaysia"/>
    <s v="PURA100"/>
    <s v="Pure Soft Detergent - 100ml"/>
    <x v="2"/>
    <d v="2012-04-10T00:00:00"/>
    <n v="4"/>
    <n v="20"/>
    <n v="3"/>
    <n v="60"/>
  </r>
  <r>
    <n v="23298"/>
    <s v="Ryder Conner"/>
    <s v="Virgin Islands, British"/>
    <s v="PURA250"/>
    <s v="Pure Soft Detergent - 250ml"/>
    <x v="1"/>
    <d v="2012-07-28T00:00:00"/>
    <n v="7"/>
    <n v="12"/>
    <n v="4.5"/>
    <n v="54"/>
  </r>
  <r>
    <n v="23367"/>
    <s v="Roary Dixon"/>
    <s v="Saudi Arabia"/>
    <s v="PURA250"/>
    <s v="Pure Soft Detergent - 250ml"/>
    <x v="2"/>
    <d v="2012-04-24T00:00:00"/>
    <n v="4"/>
    <n v="10"/>
    <n v="4.5"/>
    <n v="45"/>
  </r>
  <r>
    <n v="23334"/>
    <s v="Silas Battle"/>
    <s v="Niue"/>
    <s v="PURA100"/>
    <s v="Pure Soft Detergent - 100ml"/>
    <x v="0"/>
    <d v="2012-12-17T00:00:00"/>
    <n v="12"/>
    <n v="14"/>
    <n v="3"/>
    <n v="42"/>
  </r>
  <r>
    <n v="23285"/>
    <s v="Leonard Cardenas"/>
    <s v="Madagascar"/>
    <s v="SUPA102"/>
    <s v="Super Soft - 250ml"/>
    <x v="2"/>
    <d v="2012-07-24T00:00:00"/>
    <n v="7"/>
    <n v="9"/>
    <n v="4.5"/>
    <n v="40.5"/>
  </r>
  <r>
    <n v="23375"/>
    <s v="Brittany Burris"/>
    <s v="Palau"/>
    <s v="SUPA103"/>
    <s v="Super Soft - 500ml"/>
    <x v="2"/>
    <d v="2012-04-30T00:00:00"/>
    <n v="4"/>
    <n v="5"/>
    <n v="6.99"/>
    <n v="34.950000000000003"/>
  </r>
  <r>
    <n v="23336"/>
    <s v="Petra Mckenzie"/>
    <s v="Morocco"/>
    <s v="SUPA102"/>
    <s v="Super Soft - 250ml"/>
    <x v="2"/>
    <d v="2012-07-01T00:00:00"/>
    <n v="7"/>
    <n v="7"/>
    <n v="4.5"/>
    <n v="31.5"/>
  </r>
  <r>
    <n v="23279"/>
    <s v="Angela Wise"/>
    <s v="Moldova"/>
    <s v="PURA100"/>
    <s v="Pure Soft Detergent - 100ml"/>
    <x v="0"/>
    <d v="2012-04-21T00:00:00"/>
    <n v="4"/>
    <n v="10"/>
    <n v="3"/>
    <n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23345"/>
    <s v="Devin Abbott"/>
    <s v="France"/>
    <s v="SUPA105"/>
    <s v="Super Soft Bulk - 2 Litres"/>
    <x v="0"/>
    <d v="2012-08-29T00:00:00"/>
    <n v="8"/>
    <n v="208"/>
    <n v="14.5"/>
    <n v="3016"/>
  </r>
  <r>
    <n v="23278"/>
    <s v="Aphrodite Brennan"/>
    <s v="Malawi"/>
    <s v="SUPA105"/>
    <s v="Super Soft Bulk - 2 Litres"/>
    <x v="1"/>
    <d v="2012-08-24T00:00:00"/>
    <n v="8"/>
    <n v="197"/>
    <n v="14.5"/>
    <n v="2856.5"/>
  </r>
  <r>
    <n v="23303"/>
    <s v="Guinevere Key"/>
    <s v="Colombia"/>
    <s v="SUPA105"/>
    <s v="Super Soft Bulk - 2 Litres"/>
    <x v="2"/>
    <d v="2012-08-17T00:00:00"/>
    <n v="8"/>
    <n v="176"/>
    <n v="14.5"/>
    <n v="2552"/>
  </r>
  <r>
    <n v="23353"/>
    <s v="Zahir Fields"/>
    <s v="Canada"/>
    <s v="SUPA105"/>
    <s v="Super Soft Bulk - 2 Litres"/>
    <x v="1"/>
    <d v="2012-06-10T00:00:00"/>
    <n v="6"/>
    <n v="168"/>
    <n v="14.5"/>
    <n v="2436"/>
  </r>
  <r>
    <n v="23289"/>
    <s v="Deacon Craig"/>
    <s v="Mongolia"/>
    <s v="SUPA105"/>
    <s v="Super Soft Bulk - 2 Litres"/>
    <x v="2"/>
    <d v="2012-08-02T00:00:00"/>
    <n v="8"/>
    <n v="166"/>
    <n v="14.5"/>
    <n v="2407"/>
  </r>
  <r>
    <n v="23378"/>
    <s v="Brynne Mcgowan"/>
    <s v="Finland"/>
    <s v="SUPA105"/>
    <s v="Super Soft Bulk - 2 Litres"/>
    <x v="0"/>
    <d v="2012-06-18T00:00:00"/>
    <n v="6"/>
    <n v="157"/>
    <n v="14.5"/>
    <n v="2276.5"/>
  </r>
  <r>
    <n v="23283"/>
    <s v="Lani Sweet"/>
    <s v="Vanuatu"/>
    <s v="SUPA105"/>
    <s v="Super Soft Bulk - 2 Litres"/>
    <x v="0"/>
    <d v="2012-06-24T00:00:00"/>
    <n v="6"/>
    <n v="142"/>
    <n v="14.5"/>
    <n v="2059"/>
  </r>
  <r>
    <n v="23324"/>
    <s v="Noble Warner"/>
    <s v="Burkina Faso"/>
    <s v="SUPA104"/>
    <s v="Super Soft - 1 Litre"/>
    <x v="2"/>
    <d v="2012-08-13T00:00:00"/>
    <n v="8"/>
    <n v="193"/>
    <n v="9"/>
    <n v="1928.07"/>
  </r>
  <r>
    <n v="23264"/>
    <s v="Levi Douglas"/>
    <s v="Tanzania, United Republic of"/>
    <s v="DETA800"/>
    <s v="Detafast Stain Remover - 800ml"/>
    <x v="0"/>
    <d v="2012-08-18T00:00:00"/>
    <n v="8"/>
    <n v="205"/>
    <n v="9"/>
    <n v="1845"/>
  </r>
  <r>
    <n v="23291"/>
    <s v="Jelani Odonnell"/>
    <s v="Albania"/>
    <s v="DETA800"/>
    <s v="Detafast Stain Remover - 800ml"/>
    <x v="2"/>
    <d v="2012-08-18T00:00:00"/>
    <n v="8"/>
    <n v="199"/>
    <n v="9"/>
    <n v="1791"/>
  </r>
  <r>
    <n v="23305"/>
    <s v="Jared Sandoval"/>
    <s v="Botswana"/>
    <s v="DETA800"/>
    <s v="Detafast Stain Remover - 800ml"/>
    <x v="0"/>
    <d v="2012-08-26T00:00:00"/>
    <n v="8"/>
    <n v="188"/>
    <n v="9"/>
    <n v="1692"/>
  </r>
  <r>
    <n v="23350"/>
    <s v="Hiroko Acevedo"/>
    <s v="Burundi"/>
    <s v="DETA800"/>
    <s v="Detafast Stain Remover - 800ml"/>
    <x v="0"/>
    <d v="2012-06-25T00:00:00"/>
    <n v="6"/>
    <n v="188"/>
    <n v="9"/>
    <n v="1692"/>
  </r>
  <r>
    <n v="23300"/>
    <s v="Rhona Clarke"/>
    <s v="Zimbabwe"/>
    <s v="SUPA104"/>
    <s v="Super Soft - 1 Litre"/>
    <x v="0"/>
    <d v="2012-01-07T00:00:00"/>
    <n v="1"/>
    <n v="167"/>
    <n v="9.99"/>
    <n v="1668.33"/>
  </r>
  <r>
    <n v="23348"/>
    <s v="Tad Mack"/>
    <s v="Iceland"/>
    <s v="SUPA104"/>
    <s v="Super Soft - 1 Litre"/>
    <x v="2"/>
    <d v="2012-08-25T00:00:00"/>
    <n v="8"/>
    <n v="163"/>
    <n v="9.99"/>
    <n v="1628.37"/>
  </r>
  <r>
    <n v="23290"/>
    <s v="Rama Goodwin"/>
    <s v="Tunisia"/>
    <s v="DETA800"/>
    <s v="Detafast Stain Remover - 800ml"/>
    <x v="0"/>
    <d v="2012-08-11T00:00:00"/>
    <n v="8"/>
    <n v="170"/>
    <n v="9"/>
    <n v="1530"/>
  </r>
  <r>
    <n v="23328"/>
    <s v="Keaton Wolfe"/>
    <s v="French Southern Territories"/>
    <s v="SUPA105"/>
    <s v="Super Soft Bulk - 2 Litres"/>
    <x v="2"/>
    <d v="2012-01-15T00:00:00"/>
    <n v="1"/>
    <n v="102"/>
    <n v="14.5"/>
    <n v="1479"/>
  </r>
  <r>
    <n v="23294"/>
    <s v="Samuel Ayala"/>
    <s v="Brazil"/>
    <s v="DETA800"/>
    <s v="Detafast Stain Remover - 800ml"/>
    <x v="2"/>
    <d v="2012-06-22T00:00:00"/>
    <n v="6"/>
    <n v="160"/>
    <n v="9"/>
    <n v="1440"/>
  </r>
  <r>
    <n v="23371"/>
    <s v="Doris Williams"/>
    <s v="Trinidad and Tobago"/>
    <s v="SUPA103"/>
    <s v="Super Soft - 500ml"/>
    <x v="0"/>
    <d v="2012-08-15T00:00:00"/>
    <n v="8"/>
    <n v="204"/>
    <n v="6.99"/>
    <n v="1425.96"/>
  </r>
  <r>
    <n v="23288"/>
    <s v="Ingrid Bush"/>
    <s v="Montserrat"/>
    <s v="SUPA104"/>
    <s v="Super Soft - 1 Litre"/>
    <x v="1"/>
    <d v="2012-06-14T00:00:00"/>
    <n v="6"/>
    <n v="141"/>
    <n v="9.99"/>
    <n v="1408.59"/>
  </r>
  <r>
    <n v="23347"/>
    <s v="Nell Maddox"/>
    <s v="Azerbaijan"/>
    <s v="DETA800"/>
    <s v="Detafast Stain Remover - 800ml"/>
    <x v="0"/>
    <d v="2012-06-28T00:00:00"/>
    <n v="6"/>
    <n v="147"/>
    <n v="9"/>
    <n v="1323"/>
  </r>
  <r>
    <n v="23361"/>
    <s v="Benedict Byrd"/>
    <s v="Mauritania"/>
    <s v="SUPA103"/>
    <s v="Super Soft - 500ml"/>
    <x v="0"/>
    <d v="2012-01-07T00:00:00"/>
    <n v="1"/>
    <n v="184"/>
    <n v="6.99"/>
    <n v="1286.1600000000001"/>
  </r>
  <r>
    <n v="23275"/>
    <s v="Ethan Gregory"/>
    <s v="Tuvalu"/>
    <s v="DETA800"/>
    <s v="Detafast Stain Remover - 800ml"/>
    <x v="2"/>
    <d v="2012-01-04T00:00:00"/>
    <n v="1"/>
    <n v="141"/>
    <n v="9"/>
    <n v="1269"/>
  </r>
  <r>
    <n v="23297"/>
    <s v="Ursula Mcconnell"/>
    <s v="Hungary"/>
    <s v="DETA800"/>
    <s v="Detafast Stain Remover - 800ml"/>
    <x v="0"/>
    <d v="2012-08-12T00:00:00"/>
    <n v="8"/>
    <n v="135"/>
    <n v="9"/>
    <n v="1215"/>
  </r>
  <r>
    <n v="23327"/>
    <s v="Fletcher Jimenez"/>
    <s v="Chad"/>
    <s v="DETA200"/>
    <s v="Detafast Stain Remover - 200ml"/>
    <x v="2"/>
    <d v="2012-01-31T00:00:00"/>
    <n v="1"/>
    <n v="176"/>
    <n v="6.5"/>
    <n v="1144"/>
  </r>
  <r>
    <n v="23325"/>
    <s v="Isadora Mcclure"/>
    <s v="Indonesia"/>
    <s v="DETA100"/>
    <s v="Detafast Stain Remover - 100ml"/>
    <x v="2"/>
    <d v="2012-06-22T00:00:00"/>
    <n v="6"/>
    <n v="184"/>
    <n v="6"/>
    <n v="1104"/>
  </r>
  <r>
    <n v="23292"/>
    <s v="Liberty Mcbride"/>
    <s v="Fiji"/>
    <s v="SUPA105"/>
    <s v="Super Soft Bulk - 2 Litres"/>
    <x v="0"/>
    <d v="2012-01-03T00:00:00"/>
    <n v="1"/>
    <n v="73"/>
    <n v="14.5"/>
    <n v="1058.5"/>
  </r>
  <r>
    <n v="23335"/>
    <s v="Noble Gilbert"/>
    <s v="United States"/>
    <s v="DETA800"/>
    <s v="Detafast Stain Remover - 800ml"/>
    <x v="0"/>
    <d v="2012-08-13T00:00:00"/>
    <n v="8"/>
    <n v="116"/>
    <n v="9"/>
    <n v="1044"/>
  </r>
  <r>
    <n v="23314"/>
    <s v="Maxine Gentry"/>
    <s v="Panama"/>
    <s v="SUPA104"/>
    <s v="Super Soft - 1 Litre"/>
    <x v="2"/>
    <d v="2012-08-10T00:00:00"/>
    <n v="8"/>
    <n v="95"/>
    <n v="9.99"/>
    <n v="949.05"/>
  </r>
  <r>
    <n v="23329"/>
    <s v="Melinda Cobb"/>
    <s v="Uruguay"/>
    <s v="PURA250"/>
    <s v="Pure Soft Detergent - 250ml"/>
    <x v="2"/>
    <d v="2012-01-23T00:00:00"/>
    <n v="1"/>
    <n v="203"/>
    <n v="4.5"/>
    <n v="913.5"/>
  </r>
  <r>
    <n v="23332"/>
    <s v="Yael Carter"/>
    <s v="Malaysia"/>
    <s v="PURA250"/>
    <s v="Pure Soft Detergent - 250ml"/>
    <x v="1"/>
    <d v="2012-02-11T00:00:00"/>
    <n v="2"/>
    <n v="203"/>
    <n v="4.5"/>
    <n v="913.5"/>
  </r>
  <r>
    <n v="23317"/>
    <s v="Kay Buckley"/>
    <s v="Malta"/>
    <s v="PURA250"/>
    <s v="Pure Soft Detergent - 250ml"/>
    <x v="1"/>
    <d v="2012-02-17T00:00:00"/>
    <n v="2"/>
    <n v="196"/>
    <n v="4.5"/>
    <n v="882"/>
  </r>
  <r>
    <n v="23271"/>
    <s v="Athena Fitzpatrick"/>
    <s v="Reunion"/>
    <s v="SUPA103"/>
    <s v="Super Soft - 500ml"/>
    <x v="2"/>
    <d v="2012-02-27T00:00:00"/>
    <n v="2"/>
    <n v="125"/>
    <n v="6.99"/>
    <n v="873.75"/>
  </r>
  <r>
    <n v="23287"/>
    <s v="Joy Vazquez"/>
    <s v="Korea"/>
    <s v="PURA250"/>
    <s v="Pure Soft Detergent - 250ml"/>
    <x v="2"/>
    <d v="2012-06-17T00:00:00"/>
    <n v="6"/>
    <n v="189"/>
    <n v="4.5"/>
    <n v="850.5"/>
  </r>
  <r>
    <n v="23349"/>
    <s v="Amery Frazier"/>
    <s v="Georgia"/>
    <s v="DETA200"/>
    <s v="Detafast Stain Remover - 200ml"/>
    <x v="2"/>
    <d v="2012-07-22T00:00:00"/>
    <n v="7"/>
    <n v="126"/>
    <n v="6.5"/>
    <n v="819"/>
  </r>
  <r>
    <n v="23309"/>
    <s v="Buckminster Hopkins"/>
    <s v="Sierra Leone"/>
    <s v="PURA200"/>
    <s v="Pure Soft Detergent - 200ml"/>
    <x v="0"/>
    <d v="2012-06-23T00:00:00"/>
    <n v="6"/>
    <n v="201"/>
    <n v="3.99"/>
    <n v="801.99"/>
  </r>
  <r>
    <n v="23338"/>
    <s v="George Best"/>
    <s v="Western Sahara"/>
    <s v="PURA250"/>
    <s v="Pure Soft Detergent - 250ml"/>
    <x v="2"/>
    <d v="2012-08-12T00:00:00"/>
    <n v="8"/>
    <n v="178"/>
    <n v="4.5"/>
    <n v="801"/>
  </r>
  <r>
    <n v="23301"/>
    <s v="Maxwell Parker"/>
    <s v="Falkland Islands (Malvinas)"/>
    <s v="SUPA103"/>
    <s v="Super Soft - 500ml"/>
    <x v="2"/>
    <d v="2012-07-19T00:00:00"/>
    <n v="7"/>
    <n v="108"/>
    <n v="6.99"/>
    <n v="754.92"/>
  </r>
  <r>
    <n v="23320"/>
    <s v="Lance Little"/>
    <s v="Croatia"/>
    <s v="DETA100"/>
    <s v="Detafast Stain Remover - 100ml"/>
    <x v="1"/>
    <d v="2012-06-15T00:00:00"/>
    <n v="6"/>
    <n v="125"/>
    <n v="6"/>
    <n v="750"/>
  </r>
  <r>
    <n v="23365"/>
    <s v="Gwendolyn Walton"/>
    <s v="Cuba"/>
    <s v="SUPA102"/>
    <s v="Super Soft - 250ml"/>
    <x v="2"/>
    <d v="2012-07-09T00:00:00"/>
    <n v="7"/>
    <n v="165"/>
    <n v="4.5"/>
    <n v="742.5"/>
  </r>
  <r>
    <n v="23302"/>
    <s v="Isaac Wolf"/>
    <s v="Panama"/>
    <s v="PURA500"/>
    <s v="Pure Soft Detergent - 500ml"/>
    <x v="0"/>
    <d v="2012-07-27T00:00:00"/>
    <n v="7"/>
    <n v="105"/>
    <n v="6.5"/>
    <n v="682.5"/>
  </r>
  <r>
    <n v="23266"/>
    <s v="Celeste Pugh"/>
    <s v="Gabon"/>
    <s v="PURA200"/>
    <s v="Pure Soft Detergent - 200ml"/>
    <x v="0"/>
    <d v="2012-08-11T00:00:00"/>
    <n v="8"/>
    <n v="170"/>
    <n v="3.99"/>
    <n v="678.3"/>
  </r>
  <r>
    <n v="23307"/>
    <s v="Oprah Ellis"/>
    <s v="Dominican Republic"/>
    <s v="DETA100"/>
    <s v="Detafast Stain Remover - 100ml"/>
    <x v="2"/>
    <d v="2012-07-04T00:00:00"/>
    <n v="7"/>
    <n v="113"/>
    <n v="6"/>
    <n v="678"/>
  </r>
  <r>
    <n v="23368"/>
    <s v="Emerson Beard"/>
    <s v="Niue"/>
    <s v="SUPA102"/>
    <s v="Super Soft - 250ml"/>
    <x v="2"/>
    <d v="2012-08-25T00:00:00"/>
    <n v="8"/>
    <n v="150"/>
    <n v="4.5"/>
    <n v="675"/>
  </r>
  <r>
    <n v="23286"/>
    <s v="Renee Padilla"/>
    <s v="Yemen"/>
    <s v="DETA800"/>
    <s v="Detafast Stain Remover - 800ml"/>
    <x v="0"/>
    <d v="2012-08-08T00:00:00"/>
    <n v="8"/>
    <n v="69"/>
    <n v="9"/>
    <n v="621"/>
  </r>
  <r>
    <n v="23373"/>
    <s v="Maite Henson"/>
    <s v="Bangladesh"/>
    <s v="DETA200"/>
    <s v="Detafast Stain Remover - 200ml"/>
    <x v="0"/>
    <d v="2012-07-24T00:00:00"/>
    <n v="7"/>
    <n v="95"/>
    <n v="6.5"/>
    <n v="617.5"/>
  </r>
  <r>
    <n v="23380"/>
    <s v="Ivory Chang"/>
    <s v="Tonga"/>
    <s v="PURA500"/>
    <s v="Pure Soft Detergent - 500ml"/>
    <x v="2"/>
    <d v="2012-07-22T00:00:00"/>
    <n v="7"/>
    <n v="95"/>
    <n v="6.5"/>
    <n v="617.5"/>
  </r>
  <r>
    <n v="23284"/>
    <s v="Clark Weaver"/>
    <s v="Palau"/>
    <s v="PURA250"/>
    <s v="Pure Soft Detergent - 250ml"/>
    <x v="2"/>
    <d v="2012-06-17T00:00:00"/>
    <n v="6"/>
    <n v="135"/>
    <n v="4.5"/>
    <n v="607.5"/>
  </r>
  <r>
    <n v="23306"/>
    <s v="Ima Cummings"/>
    <s v="Philippines"/>
    <s v="DETA200"/>
    <s v="Detafast Stain Remover - 200ml"/>
    <x v="0"/>
    <d v="2012-06-08T00:00:00"/>
    <n v="6"/>
    <n v="93"/>
    <n v="6.5"/>
    <n v="604.5"/>
  </r>
  <r>
    <n v="23281"/>
    <s v="Adria Kaufman"/>
    <s v="Bouvet Island"/>
    <s v="SUPA102"/>
    <s v="Super Soft - 250ml"/>
    <x v="2"/>
    <d v="2012-07-13T00:00:00"/>
    <n v="7"/>
    <n v="134"/>
    <n v="4.5"/>
    <n v="603"/>
  </r>
  <r>
    <n v="23351"/>
    <s v="Nyssa Quinn"/>
    <s v="Cocos (Keeling) Islands"/>
    <s v="PURA200"/>
    <s v="Pure Soft Detergent - 200ml"/>
    <x v="0"/>
    <d v="2012-08-03T00:00:00"/>
    <n v="8"/>
    <n v="151"/>
    <n v="3.99"/>
    <n v="602.49"/>
  </r>
  <r>
    <n v="23282"/>
    <s v="Amir Alexander"/>
    <s v="Liberia"/>
    <s v="DETA100"/>
    <s v="Detafast Stain Remover - 100ml"/>
    <x v="2"/>
    <d v="2012-08-21T00:00:00"/>
    <n v="8"/>
    <n v="100"/>
    <n v="6"/>
    <n v="600"/>
  </r>
  <r>
    <n v="23376"/>
    <s v="Imogene Bradshaw"/>
    <s v="Niger"/>
    <s v="SUPA103"/>
    <s v="Super Soft - 500ml"/>
    <x v="1"/>
    <d v="2012-07-23T00:00:00"/>
    <n v="7"/>
    <n v="85"/>
    <n v="6.99"/>
    <n v="594.15"/>
  </r>
  <r>
    <n v="23354"/>
    <s v="Gwendolyn Mccarty"/>
    <s v="Madagascar"/>
    <s v="SUPA103"/>
    <s v="Super Soft - 500ml"/>
    <x v="0"/>
    <d v="2012-08-03T00:00:00"/>
    <n v="8"/>
    <n v="84"/>
    <n v="6.99"/>
    <n v="587.16"/>
  </r>
  <r>
    <n v="23337"/>
    <s v="Bell Prince"/>
    <s v="Guinea"/>
    <s v="SUPA103"/>
    <s v="Super Soft - 500ml"/>
    <x v="2"/>
    <d v="2012-07-07T00:00:00"/>
    <n v="7"/>
    <n v="82"/>
    <n v="6.99"/>
    <n v="573.17999999999995"/>
  </r>
  <r>
    <n v="23326"/>
    <s v="Katelyn Joseph"/>
    <s v="Slovenia"/>
    <s v="SUPA102"/>
    <s v="Super Soft - 250ml"/>
    <x v="2"/>
    <d v="2012-08-21T00:00:00"/>
    <n v="8"/>
    <n v="126"/>
    <n v="4.5"/>
    <n v="567"/>
  </r>
  <r>
    <n v="23316"/>
    <s v="Robert Juarez"/>
    <s v="Svalbard and Jan Mayen"/>
    <s v="PURA200"/>
    <s v="Pure Soft Detergent - 200ml"/>
    <x v="2"/>
    <d v="2012-06-01T00:00:00"/>
    <n v="6"/>
    <n v="137"/>
    <n v="3.99"/>
    <n v="546.63"/>
  </r>
  <r>
    <n v="23362"/>
    <s v="Jerry Alvarado"/>
    <s v="Korea, Republic of"/>
    <s v="PURA100"/>
    <s v="Pure Soft Detergent - 100ml"/>
    <x v="0"/>
    <d v="2012-08-18T00:00:00"/>
    <n v="8"/>
    <n v="179"/>
    <n v="3"/>
    <n v="537"/>
  </r>
  <r>
    <n v="23296"/>
    <s v="India Gilbert"/>
    <s v="Denmark"/>
    <s v="SUPA105"/>
    <s v="Super Soft Bulk - 2 Litres"/>
    <x v="2"/>
    <d v="2012-06-08T00:00:00"/>
    <n v="6"/>
    <n v="37"/>
    <n v="14.5"/>
    <n v="536.5"/>
  </r>
  <r>
    <n v="23352"/>
    <s v="Iliana Porter"/>
    <s v="Poland"/>
    <s v="DETA100"/>
    <s v="Detafast Stain Remover - 100ml"/>
    <x v="0"/>
    <d v="2012-07-07T00:00:00"/>
    <n v="7"/>
    <n v="89"/>
    <n v="6"/>
    <n v="534"/>
  </r>
  <r>
    <n v="23304"/>
    <s v="Deanna Santana"/>
    <s v="Solomon Islands"/>
    <s v="PURA200"/>
    <s v="Pure Soft Detergent - 200ml"/>
    <x v="2"/>
    <d v="2012-06-01T00:00:00"/>
    <n v="6"/>
    <n v="131"/>
    <n v="3.99"/>
    <n v="522.69000000000005"/>
  </r>
  <r>
    <n v="23369"/>
    <s v="Ivor Mclaughlin"/>
    <s v="United States Minor Outlying Islands"/>
    <s v="PURA500"/>
    <s v="Pure Soft Detergent - 500ml"/>
    <x v="2"/>
    <d v="2012-07-02T00:00:00"/>
    <n v="7"/>
    <n v="77"/>
    <n v="6.5"/>
    <n v="500.5"/>
  </r>
  <r>
    <n v="23268"/>
    <s v="Latifah Wall"/>
    <s v="Guadeloupe"/>
    <s v="DETA100"/>
    <s v="Detafast Stain Remover - 100ml"/>
    <x v="0"/>
    <d v="2012-07-12T00:00:00"/>
    <n v="7"/>
    <n v="82"/>
    <n v="6"/>
    <n v="492"/>
  </r>
  <r>
    <n v="23315"/>
    <s v="Anika Tillman"/>
    <s v="Burkina Faso"/>
    <s v="PURA250"/>
    <s v="Pure Soft Detergent - 250ml"/>
    <x v="2"/>
    <d v="2012-07-12T00:00:00"/>
    <n v="7"/>
    <n v="109"/>
    <n v="4.5"/>
    <n v="490.5"/>
  </r>
  <r>
    <n v="23342"/>
    <s v="Paul Duke"/>
    <s v="Puerto Rico"/>
    <s v="PURA200"/>
    <s v="Pure Soft Detergent - 200ml"/>
    <x v="0"/>
    <d v="2012-06-28T00:00:00"/>
    <n v="6"/>
    <n v="122"/>
    <n v="3.99"/>
    <n v="486.78"/>
  </r>
  <r>
    <n v="23333"/>
    <s v="Sawyer Stokes"/>
    <s v="Malta"/>
    <s v="PURA250"/>
    <s v="Pure Soft Detergent - 250ml"/>
    <x v="0"/>
    <d v="2012-08-05T00:00:00"/>
    <n v="8"/>
    <n v="106"/>
    <n v="4.5"/>
    <n v="477"/>
  </r>
  <r>
    <n v="23263"/>
    <s v="Xerxes Smith"/>
    <s v="Panama"/>
    <s v="DETA200"/>
    <s v="Detafast Stain Remover - 200ml"/>
    <x v="0"/>
    <d v="2012-07-06T00:00:00"/>
    <n v="7"/>
    <n v="73"/>
    <n v="6.5"/>
    <n v="474.5"/>
  </r>
  <r>
    <n v="23270"/>
    <s v="Wanda Garza"/>
    <s v="Kyrgyzstan"/>
    <s v="SUPA103"/>
    <s v="Super Soft - 500ml"/>
    <x v="2"/>
    <d v="2012-06-07T00:00:00"/>
    <n v="6"/>
    <n v="67"/>
    <n v="6.99"/>
    <n v="468.33"/>
  </r>
  <r>
    <n v="23272"/>
    <s v="Anjolie Hicks"/>
    <s v="Turks and Caicos Islands"/>
    <s v="DETA200"/>
    <s v="Detafast Stain Remover - 200ml"/>
    <x v="1"/>
    <d v="2012-07-31T00:00:00"/>
    <n v="7"/>
    <n v="71"/>
    <n v="6.5"/>
    <n v="461.5"/>
  </r>
  <r>
    <n v="23274"/>
    <s v="Asher Weber"/>
    <s v="Macedonia"/>
    <s v="PURA100"/>
    <s v="Pure Soft Detergent - 100ml"/>
    <x v="2"/>
    <d v="2012-08-22T00:00:00"/>
    <n v="8"/>
    <n v="153"/>
    <n v="3"/>
    <n v="459"/>
  </r>
  <r>
    <n v="23364"/>
    <s v="Mercedes Humphrey"/>
    <s v="Turkey"/>
    <s v="DETA800"/>
    <s v="Detafast Stain Remover - 800ml"/>
    <x v="0"/>
    <d v="2012-07-03T00:00:00"/>
    <n v="7"/>
    <n v="47"/>
    <n v="9"/>
    <n v="423"/>
  </r>
  <r>
    <n v="23276"/>
    <s v="Hayes Rollins"/>
    <s v="Nepal"/>
    <s v="PURA500"/>
    <s v="Pure Soft Detergent - 500ml"/>
    <x v="0"/>
    <d v="2012-08-01T00:00:00"/>
    <n v="8"/>
    <n v="65"/>
    <n v="6.5"/>
    <n v="422.5"/>
  </r>
  <r>
    <n v="23343"/>
    <s v="Josiah Yates"/>
    <s v="Bangladesh"/>
    <s v="SUPA104"/>
    <s v="Super Soft - 1 Litre"/>
    <x v="0"/>
    <d v="2012-08-23T00:00:00"/>
    <n v="8"/>
    <n v="42"/>
    <n v="9.99"/>
    <n v="419.58"/>
  </r>
  <r>
    <n v="23344"/>
    <s v="Winifred Cantu"/>
    <s v="Kazakhstan"/>
    <s v="DETA200"/>
    <s v="Detafast Stain Remover - 200ml"/>
    <x v="0"/>
    <d v="2012-12-22T00:00:00"/>
    <n v="12"/>
    <n v="64"/>
    <n v="6.5"/>
    <n v="416"/>
  </r>
  <r>
    <n v="23299"/>
    <s v="Germaine Kidd"/>
    <s v="Niger"/>
    <s v="PURA200"/>
    <s v="Pure Soft Detergent - 200ml"/>
    <x v="2"/>
    <d v="2012-06-27T00:00:00"/>
    <n v="6"/>
    <n v="104"/>
    <n v="3.99"/>
    <n v="414.96"/>
  </r>
  <r>
    <n v="23310"/>
    <s v="Kenyon Joyce"/>
    <s v="Canada"/>
    <s v="SUPA104"/>
    <s v="Super Soft - 1 Litre"/>
    <x v="0"/>
    <d v="2012-06-17T00:00:00"/>
    <n v="6"/>
    <n v="41"/>
    <n v="9.99"/>
    <n v="409.59"/>
  </r>
  <r>
    <n v="23358"/>
    <s v="Joel Rivers"/>
    <s v="Australia"/>
    <s v="SUPA104"/>
    <s v="Super Soft - 1 Litre"/>
    <x v="2"/>
    <d v="2012-06-11T00:00:00"/>
    <n v="6"/>
    <n v="41"/>
    <n v="9.99"/>
    <n v="409.59"/>
  </r>
  <r>
    <n v="23323"/>
    <s v="Colby Knapp"/>
    <s v="Pakistan"/>
    <s v="PURA100"/>
    <s v="Pure Soft Detergent - 100ml"/>
    <x v="0"/>
    <d v="2012-12-29T00:00:00"/>
    <n v="12"/>
    <n v="135"/>
    <n v="3"/>
    <n v="405"/>
  </r>
  <r>
    <n v="23267"/>
    <s v="Vance Campos"/>
    <s v="Syrian Arab Republic"/>
    <s v="PURA100"/>
    <s v="Pure Soft Detergent - 100ml"/>
    <x v="0"/>
    <d v="2012-07-11T00:00:00"/>
    <n v="7"/>
    <n v="129"/>
    <n v="3"/>
    <n v="387"/>
  </r>
  <r>
    <n v="23340"/>
    <s v="Lael Gould"/>
    <s v="El Salvador"/>
    <s v="SUPA102"/>
    <s v="Super Soft - 250ml"/>
    <x v="0"/>
    <d v="2012-07-05T00:00:00"/>
    <n v="7"/>
    <n v="85"/>
    <n v="4.5"/>
    <n v="382.5"/>
  </r>
  <r>
    <n v="23269"/>
    <s v="Jane Hernandez"/>
    <s v="Macedonia"/>
    <s v="PURA100"/>
    <s v="Pure Soft Detergent - 100ml"/>
    <x v="0"/>
    <d v="2012-06-03T00:00:00"/>
    <n v="6"/>
    <n v="116"/>
    <n v="3"/>
    <n v="348"/>
  </r>
  <r>
    <n v="23308"/>
    <s v="Dara Cunningham"/>
    <s v="Saint Helena"/>
    <s v="PURA100"/>
    <s v="Pure Soft Detergent - 100ml"/>
    <x v="2"/>
    <d v="2012-07-09T00:00:00"/>
    <n v="7"/>
    <n v="112"/>
    <n v="3"/>
    <n v="336"/>
  </r>
  <r>
    <n v="23356"/>
    <s v="Colette Sargent"/>
    <s v="Norfolk Island"/>
    <s v="PURA200"/>
    <s v="Pure Soft Detergent - 200ml"/>
    <x v="0"/>
    <d v="2012-06-21T00:00:00"/>
    <n v="6"/>
    <n v="80"/>
    <n v="3.99"/>
    <n v="319.2"/>
  </r>
  <r>
    <n v="23318"/>
    <s v="Shea Cortez"/>
    <s v="India"/>
    <s v="DETA200"/>
    <s v="Detafast Stain Remover - 200ml"/>
    <x v="0"/>
    <d v="2012-07-09T00:00:00"/>
    <n v="7"/>
    <n v="48"/>
    <n v="6.5"/>
    <n v="312"/>
  </r>
  <r>
    <n v="23357"/>
    <s v="Cyrus Whitley"/>
    <s v="Denmark"/>
    <s v="DETA100"/>
    <s v="Detafast Stain Remover - 100ml"/>
    <x v="2"/>
    <d v="2012-07-17T00:00:00"/>
    <n v="7"/>
    <n v="50"/>
    <n v="6"/>
    <n v="300"/>
  </r>
  <r>
    <n v="23377"/>
    <s v="Eleanor Hopper"/>
    <s v="Madagascar"/>
    <s v="PURA500"/>
    <s v="Pure Soft Detergent - 500ml"/>
    <x v="0"/>
    <d v="2012-06-15T00:00:00"/>
    <n v="6"/>
    <n v="43"/>
    <n v="6.5"/>
    <n v="279.5"/>
  </r>
  <r>
    <n v="23311"/>
    <s v="Forrest Macdonald"/>
    <s v="New Caledonia"/>
    <s v="SUPA105"/>
    <s v="Super Soft Bulk - 2 Litres"/>
    <x v="2"/>
    <d v="2012-06-12T00:00:00"/>
    <n v="6"/>
    <n v="18"/>
    <n v="14.5"/>
    <n v="261"/>
  </r>
  <r>
    <n v="23379"/>
    <s v="Desirae Perkins"/>
    <s v="Chile"/>
    <s v="PURA200"/>
    <s v="Pure Soft Detergent - 200ml"/>
    <x v="0"/>
    <d v="2012-12-27T00:00:00"/>
    <n v="12"/>
    <n v="65"/>
    <n v="3.99"/>
    <n v="259.35000000000002"/>
  </r>
  <r>
    <n v="23360"/>
    <s v="Barrett Mckinney"/>
    <s v="Syrian Arab Republic"/>
    <s v="SUPA103"/>
    <s v="Super Soft - 500ml"/>
    <x v="0"/>
    <d v="2012-06-13T00:00:00"/>
    <n v="6"/>
    <n v="37"/>
    <n v="6.99"/>
    <n v="258.63"/>
  </r>
  <r>
    <n v="23339"/>
    <s v="Basil Vang"/>
    <s v="Moldova"/>
    <s v="DETA100"/>
    <s v="Detafast Stain Remover - 100ml"/>
    <x v="0"/>
    <d v="2012-07-11T00:00:00"/>
    <n v="7"/>
    <n v="41"/>
    <n v="6"/>
    <n v="246"/>
  </r>
  <r>
    <n v="23341"/>
    <s v="Noel Key"/>
    <s v="Gambia"/>
    <s v="PURA100"/>
    <s v="Pure Soft Detergent - 100ml"/>
    <x v="2"/>
    <d v="2012-04-27T00:00:00"/>
    <n v="4"/>
    <n v="77"/>
    <n v="3"/>
    <n v="231"/>
  </r>
  <r>
    <n v="23374"/>
    <s v="Ebony Mercer"/>
    <s v="Cape Verde"/>
    <s v="PURA200"/>
    <s v="Pure Soft Detergent - 200ml"/>
    <x v="0"/>
    <d v="2012-12-14T00:00:00"/>
    <n v="12"/>
    <n v="57"/>
    <n v="3.99"/>
    <n v="227.43"/>
  </r>
  <r>
    <n v="23273"/>
    <s v="Isaac Cooper"/>
    <s v="Netherlands Antilles"/>
    <s v="SUPA104"/>
    <s v="Super Soft - 1 Litre"/>
    <x v="0"/>
    <d v="2012-12-13T00:00:00"/>
    <n v="12"/>
    <n v="22"/>
    <n v="9.99"/>
    <n v="219.78"/>
  </r>
  <r>
    <n v="23280"/>
    <s v="James Spencer"/>
    <s v="Burkina Faso"/>
    <s v="SUPA103"/>
    <s v="Super Soft - 500ml"/>
    <x v="0"/>
    <d v="2012-04-03T00:00:00"/>
    <n v="4"/>
    <n v="30"/>
    <n v="6.99"/>
    <n v="209.7"/>
  </r>
  <r>
    <n v="23370"/>
    <s v="Clark Orr"/>
    <s v="Indonesia"/>
    <s v="PURA100"/>
    <s v="Pure Soft Detergent - 100ml"/>
    <x v="2"/>
    <d v="2012-04-29T00:00:00"/>
    <n v="4"/>
    <n v="63"/>
    <n v="3"/>
    <n v="189"/>
  </r>
  <r>
    <n v="23372"/>
    <s v="Phillip Perkins"/>
    <s v="Nigeria"/>
    <s v="PURA500"/>
    <s v="Pure Soft Detergent - 500ml"/>
    <x v="0"/>
    <d v="2012-12-12T00:00:00"/>
    <n v="12"/>
    <n v="22"/>
    <n v="6.5"/>
    <n v="143"/>
  </r>
  <r>
    <n v="23265"/>
    <s v="Uriel Benton"/>
    <s v="South Africa"/>
    <s v="SUPA104"/>
    <s v="Super Soft - 1 Litre"/>
    <x v="2"/>
    <d v="2012-12-05T00:00:00"/>
    <n v="12"/>
    <n v="14"/>
    <n v="9.99"/>
    <n v="139.86000000000001"/>
  </r>
  <r>
    <n v="23346"/>
    <s v="Aretha Patton"/>
    <s v="Bouvet Island"/>
    <s v="SUPA104"/>
    <s v="Super Soft - 1 Litre"/>
    <x v="0"/>
    <d v="2012-07-29T00:00:00"/>
    <n v="7"/>
    <n v="13"/>
    <n v="9.99"/>
    <n v="129.87"/>
  </r>
  <r>
    <n v="23312"/>
    <s v="Thomas Barnes"/>
    <s v="Mayotte"/>
    <s v="PURA200"/>
    <s v="Pure Soft Detergent - 200ml"/>
    <x v="0"/>
    <d v="2012-07-06T00:00:00"/>
    <n v="7"/>
    <n v="28"/>
    <n v="3.99"/>
    <n v="111.72"/>
  </r>
  <r>
    <n v="23355"/>
    <s v="Victoria Solis"/>
    <s v="Palau"/>
    <s v="PURA250"/>
    <s v="Pure Soft Detergent - 250ml"/>
    <x v="0"/>
    <d v="2012-04-27T00:00:00"/>
    <n v="4"/>
    <n v="16"/>
    <n v="4.5"/>
    <n v="72"/>
  </r>
  <r>
    <n v="23322"/>
    <s v="Arsenio Knowles"/>
    <s v="Malaysia"/>
    <s v="PURA100"/>
    <s v="Pure Soft Detergent - 100ml"/>
    <x v="2"/>
    <d v="2012-04-10T00:00:00"/>
    <n v="4"/>
    <n v="20"/>
    <n v="3"/>
    <n v="60"/>
  </r>
  <r>
    <n v="23298"/>
    <s v="Ryder Conner"/>
    <s v="Virgin Islands, British"/>
    <s v="PURA250"/>
    <s v="Pure Soft Detergent - 250ml"/>
    <x v="1"/>
    <d v="2012-07-28T00:00:00"/>
    <n v="7"/>
    <n v="12"/>
    <n v="4.5"/>
    <n v="54"/>
  </r>
  <r>
    <n v="23367"/>
    <s v="Roary Dixon"/>
    <s v="Saudi Arabia"/>
    <s v="PURA250"/>
    <s v="Pure Soft Detergent - 250ml"/>
    <x v="2"/>
    <d v="2012-04-24T00:00:00"/>
    <n v="4"/>
    <n v="10"/>
    <n v="4.5"/>
    <n v="45"/>
  </r>
  <r>
    <n v="23334"/>
    <s v="Silas Battle"/>
    <s v="Niue"/>
    <s v="PURA100"/>
    <s v="Pure Soft Detergent - 100ml"/>
    <x v="0"/>
    <d v="2012-12-17T00:00:00"/>
    <n v="12"/>
    <n v="14"/>
    <n v="3"/>
    <n v="42"/>
  </r>
  <r>
    <n v="23285"/>
    <s v="Leonard Cardenas"/>
    <s v="Madagascar"/>
    <s v="SUPA102"/>
    <s v="Super Soft - 250ml"/>
    <x v="2"/>
    <d v="2012-07-24T00:00:00"/>
    <n v="7"/>
    <n v="9"/>
    <n v="4.5"/>
    <n v="40.5"/>
  </r>
  <r>
    <n v="23375"/>
    <s v="Brittany Burris"/>
    <s v="Palau"/>
    <s v="SUPA103"/>
    <s v="Super Soft - 500ml"/>
    <x v="2"/>
    <d v="2012-04-30T00:00:00"/>
    <n v="4"/>
    <n v="5"/>
    <n v="6.99"/>
    <n v="34.950000000000003"/>
  </r>
  <r>
    <n v="23336"/>
    <s v="Petra Mckenzie"/>
    <s v="Morocco"/>
    <s v="SUPA102"/>
    <s v="Super Soft - 250ml"/>
    <x v="2"/>
    <d v="2012-07-01T00:00:00"/>
    <n v="7"/>
    <n v="7"/>
    <n v="4.5"/>
    <n v="31.5"/>
  </r>
  <r>
    <n v="23279"/>
    <s v="Angela Wise"/>
    <s v="Moldova"/>
    <s v="PURA100"/>
    <s v="Pure Soft Detergent - 100ml"/>
    <x v="0"/>
    <d v="2012-04-21T00:00:00"/>
    <n v="4"/>
    <n v="10"/>
    <n v="3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A025B-3DB4-4F72-A917-E8E85F499A6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6" firstHeaderRow="1" firstDataRow="2" firstDataCol="1"/>
  <pivotFields count="11">
    <pivotField showAll="0"/>
    <pivotField showAll="0"/>
    <pivotField showAll="0">
      <items count="88">
        <item x="9"/>
        <item x="68"/>
        <item x="19"/>
        <item x="43"/>
        <item x="10"/>
        <item x="47"/>
        <item x="16"/>
        <item x="7"/>
        <item x="11"/>
        <item x="3"/>
        <item x="79"/>
        <item x="23"/>
        <item x="76"/>
        <item x="48"/>
        <item x="2"/>
        <item x="37"/>
        <item x="38"/>
        <item x="56"/>
        <item x="40"/>
        <item x="71"/>
        <item x="36"/>
        <item x="25"/>
        <item x="5"/>
        <item x="0"/>
        <item x="15"/>
        <item x="39"/>
        <item x="78"/>
        <item x="33"/>
        <item x="60"/>
        <item x="52"/>
        <item x="22"/>
        <item x="13"/>
        <item x="74"/>
        <item x="24"/>
        <item x="67"/>
        <item x="32"/>
        <item x="55"/>
        <item x="62"/>
        <item x="49"/>
        <item x="64"/>
        <item x="51"/>
        <item x="1"/>
        <item x="29"/>
        <item x="30"/>
        <item x="20"/>
        <item x="83"/>
        <item x="77"/>
        <item x="4"/>
        <item x="18"/>
        <item x="86"/>
        <item x="66"/>
        <item x="80"/>
        <item x="75"/>
        <item x="50"/>
        <item x="81"/>
        <item x="41"/>
        <item x="73"/>
        <item x="69"/>
        <item x="45"/>
        <item x="27"/>
        <item x="46"/>
        <item x="57"/>
        <item x="61"/>
        <item x="31"/>
        <item x="72"/>
        <item x="85"/>
        <item x="34"/>
        <item x="53"/>
        <item x="58"/>
        <item x="82"/>
        <item x="54"/>
        <item x="70"/>
        <item x="8"/>
        <item x="44"/>
        <item x="17"/>
        <item x="14"/>
        <item x="65"/>
        <item x="63"/>
        <item x="21"/>
        <item x="26"/>
        <item x="59"/>
        <item x="28"/>
        <item x="6"/>
        <item x="84"/>
        <item x="35"/>
        <item x="42"/>
        <item x="12"/>
        <item t="default"/>
      </items>
    </pivotField>
    <pivotField showAll="0">
      <items count="12">
        <item x="5"/>
        <item x="4"/>
        <item x="2"/>
        <item x="10"/>
        <item x="7"/>
        <item x="6"/>
        <item x="9"/>
        <item x="8"/>
        <item x="3"/>
        <item x="1"/>
        <item x="0"/>
        <item t="default"/>
      </items>
    </pivotField>
    <pivotField axis="axisRow" showAll="0">
      <items count="12">
        <item x="5"/>
        <item x="4"/>
        <item x="2"/>
        <item x="10"/>
        <item x="7"/>
        <item x="6"/>
        <item x="9"/>
        <item x="1"/>
        <item x="8"/>
        <item x="3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Revenue" fld="1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FE351-2EA3-4B5E-8BAB-29B9F420441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0" baseField="0" baseItem="0"/>
  </dataFields>
  <formats count="3">
    <format dxfId="2">
      <pivotArea collapsedLevelsAreSubtotals="1" fieldPosition="0">
        <references count="1">
          <reference field="5" count="1">
            <x v="0"/>
          </reference>
        </references>
      </pivotArea>
    </format>
    <format dxfId="1">
      <pivotArea collapsedLevelsAreSubtotals="1" fieldPosition="0">
        <references count="1">
          <reference field="5" count="1">
            <x v="1"/>
          </reference>
        </references>
      </pivotArea>
    </format>
    <format dxfId="0">
      <pivotArea collapsedLevelsAreSubtotals="1" fieldPosition="0">
        <references count="1">
          <reference field="5" count="1">
            <x v="2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5F815-ABF7-4BBB-8E71-B75AC7EF7936}" name="PivotTable13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Revenue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2CEBF-3396-4F0A-83A3-EC97E81418CC}" name="PivotTable18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Quantity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A3654-C181-4440-98B8-7139D911AD6A}" name="Table1" displayName="Table1" ref="A1:K108" totalsRowShown="0" headerRowDxfId="4">
  <autoFilter ref="A1:K108" xr:uid="{41CA3654-C181-4440-98B8-7139D911AD6A}"/>
  <tableColumns count="11">
    <tableColumn id="1" xr3:uid="{B12A8196-AAB5-4D58-BE41-47784E6D32C9}" name="Distributor ID"/>
    <tableColumn id="2" xr3:uid="{E88836F8-5FE4-4970-97AE-94868BA98C4B}" name="Distributor Name"/>
    <tableColumn id="3" xr3:uid="{8DFB52D3-6352-4833-9312-C2711EAD4B2E}" name="Country"/>
    <tableColumn id="4" xr3:uid="{F7F7680F-8BEE-42B1-918E-BAA29C9C97E3}" name="Product Code"/>
    <tableColumn id="5" xr3:uid="{50DF4487-6BBC-4EFC-8AAD-38A1EDF745DF}" name="Product"/>
    <tableColumn id="6" xr3:uid="{FC9C6D96-AD01-4812-AFE7-19EB62069CEA}" name="Sales Channel"/>
    <tableColumn id="7" xr3:uid="{312AB313-1226-44AE-A4AF-79AF8F453A59}" name="Date Sold"/>
    <tableColumn id="8" xr3:uid="{609439DB-05A2-41B3-B964-684A368D75AE}" name="Month Sold"/>
    <tableColumn id="9" xr3:uid="{796FF99F-C453-4F4C-933D-AE964FDB3C98}" name="Quantity"/>
    <tableColumn id="10" xr3:uid="{47251628-70A2-4803-8042-83E5BF98B00E}" name="Unit Price"/>
    <tableColumn id="11" xr3:uid="{1D20AE80-F389-42BA-92C2-F2A2B810E48E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6178-A2FD-4560-B0FE-7BB3AF1B260F}">
  <dimension ref="A1:K108"/>
  <sheetViews>
    <sheetView tabSelected="1" topLeftCell="D79" workbookViewId="0">
      <selection sqref="A1:K1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23345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41150</v>
      </c>
      <c r="H2">
        <v>8</v>
      </c>
      <c r="I2">
        <v>208</v>
      </c>
      <c r="J2">
        <v>14.5</v>
      </c>
      <c r="K2">
        <v>3016</v>
      </c>
    </row>
    <row r="3" spans="1:11" x14ac:dyDescent="0.3">
      <c r="A3">
        <v>23278</v>
      </c>
      <c r="B3" t="s">
        <v>16</v>
      </c>
      <c r="C3" t="s">
        <v>17</v>
      </c>
      <c r="D3" t="s">
        <v>13</v>
      </c>
      <c r="E3" t="s">
        <v>14</v>
      </c>
      <c r="F3" t="s">
        <v>18</v>
      </c>
      <c r="G3">
        <v>41145</v>
      </c>
      <c r="H3">
        <v>8</v>
      </c>
      <c r="I3">
        <v>197</v>
      </c>
      <c r="J3">
        <v>14.5</v>
      </c>
      <c r="K3">
        <v>2856.5</v>
      </c>
    </row>
    <row r="4" spans="1:11" x14ac:dyDescent="0.3">
      <c r="A4">
        <v>23303</v>
      </c>
      <c r="B4" t="s">
        <v>19</v>
      </c>
      <c r="C4" t="s">
        <v>20</v>
      </c>
      <c r="D4" t="s">
        <v>13</v>
      </c>
      <c r="E4" t="s">
        <v>14</v>
      </c>
      <c r="F4" t="s">
        <v>21</v>
      </c>
      <c r="G4">
        <v>41138</v>
      </c>
      <c r="H4">
        <v>8</v>
      </c>
      <c r="I4">
        <v>176</v>
      </c>
      <c r="J4">
        <v>14.5</v>
      </c>
      <c r="K4">
        <v>2552</v>
      </c>
    </row>
    <row r="5" spans="1:11" x14ac:dyDescent="0.3">
      <c r="A5">
        <v>23353</v>
      </c>
      <c r="B5" t="s">
        <v>22</v>
      </c>
      <c r="C5" t="s">
        <v>23</v>
      </c>
      <c r="D5" t="s">
        <v>13</v>
      </c>
      <c r="E5" t="s">
        <v>14</v>
      </c>
      <c r="F5" t="s">
        <v>18</v>
      </c>
      <c r="G5">
        <v>41070</v>
      </c>
      <c r="H5">
        <v>6</v>
      </c>
      <c r="I5">
        <v>168</v>
      </c>
      <c r="J5">
        <v>14.5</v>
      </c>
      <c r="K5">
        <v>2436</v>
      </c>
    </row>
    <row r="6" spans="1:11" x14ac:dyDescent="0.3">
      <c r="A6">
        <v>23289</v>
      </c>
      <c r="B6" t="s">
        <v>24</v>
      </c>
      <c r="C6" t="s">
        <v>25</v>
      </c>
      <c r="D6" t="s">
        <v>13</v>
      </c>
      <c r="E6" t="s">
        <v>14</v>
      </c>
      <c r="F6" t="s">
        <v>21</v>
      </c>
      <c r="G6">
        <v>41123</v>
      </c>
      <c r="H6">
        <v>8</v>
      </c>
      <c r="I6">
        <v>166</v>
      </c>
      <c r="J6">
        <v>14.5</v>
      </c>
      <c r="K6">
        <v>2407</v>
      </c>
    </row>
    <row r="7" spans="1:11" x14ac:dyDescent="0.3">
      <c r="A7">
        <v>23378</v>
      </c>
      <c r="B7" t="s">
        <v>26</v>
      </c>
      <c r="C7" t="s">
        <v>27</v>
      </c>
      <c r="D7" t="s">
        <v>13</v>
      </c>
      <c r="E7" t="s">
        <v>14</v>
      </c>
      <c r="F7" t="s">
        <v>15</v>
      </c>
      <c r="G7">
        <v>41078</v>
      </c>
      <c r="H7">
        <v>6</v>
      </c>
      <c r="I7">
        <v>157</v>
      </c>
      <c r="J7">
        <v>14.5</v>
      </c>
      <c r="K7">
        <v>2276.5</v>
      </c>
    </row>
    <row r="8" spans="1:11" x14ac:dyDescent="0.3">
      <c r="A8">
        <v>23283</v>
      </c>
      <c r="B8" t="s">
        <v>28</v>
      </c>
      <c r="C8" t="s">
        <v>29</v>
      </c>
      <c r="D8" t="s">
        <v>13</v>
      </c>
      <c r="E8" t="s">
        <v>14</v>
      </c>
      <c r="F8" t="s">
        <v>15</v>
      </c>
      <c r="G8">
        <v>41084</v>
      </c>
      <c r="H8">
        <v>6</v>
      </c>
      <c r="I8">
        <v>142</v>
      </c>
      <c r="J8">
        <v>14.5</v>
      </c>
      <c r="K8">
        <v>2059</v>
      </c>
    </row>
    <row r="9" spans="1:11" x14ac:dyDescent="0.3">
      <c r="A9">
        <v>23324</v>
      </c>
      <c r="B9" t="s">
        <v>30</v>
      </c>
      <c r="C9" t="s">
        <v>31</v>
      </c>
      <c r="D9" t="s">
        <v>32</v>
      </c>
      <c r="E9" t="s">
        <v>33</v>
      </c>
      <c r="F9" t="s">
        <v>21</v>
      </c>
      <c r="G9">
        <v>41134</v>
      </c>
      <c r="H9">
        <v>8</v>
      </c>
      <c r="I9">
        <v>193</v>
      </c>
      <c r="J9">
        <v>9</v>
      </c>
      <c r="K9">
        <v>1928.07</v>
      </c>
    </row>
    <row r="10" spans="1:11" x14ac:dyDescent="0.3">
      <c r="A10">
        <v>23264</v>
      </c>
      <c r="B10" t="s">
        <v>34</v>
      </c>
      <c r="C10" t="s">
        <v>35</v>
      </c>
      <c r="D10" t="s">
        <v>36</v>
      </c>
      <c r="E10" t="s">
        <v>37</v>
      </c>
      <c r="F10" t="s">
        <v>15</v>
      </c>
      <c r="G10">
        <v>41139</v>
      </c>
      <c r="H10">
        <v>8</v>
      </c>
      <c r="I10">
        <v>205</v>
      </c>
      <c r="J10">
        <v>9</v>
      </c>
      <c r="K10">
        <v>1845</v>
      </c>
    </row>
    <row r="11" spans="1:11" x14ac:dyDescent="0.3">
      <c r="A11">
        <v>23291</v>
      </c>
      <c r="B11" t="s">
        <v>38</v>
      </c>
      <c r="C11" t="s">
        <v>39</v>
      </c>
      <c r="D11" t="s">
        <v>36</v>
      </c>
      <c r="E11" t="s">
        <v>37</v>
      </c>
      <c r="F11" t="s">
        <v>21</v>
      </c>
      <c r="G11">
        <v>41139</v>
      </c>
      <c r="H11">
        <v>8</v>
      </c>
      <c r="I11">
        <v>199</v>
      </c>
      <c r="J11">
        <v>9</v>
      </c>
      <c r="K11">
        <v>1791</v>
      </c>
    </row>
    <row r="12" spans="1:11" x14ac:dyDescent="0.3">
      <c r="A12">
        <v>23305</v>
      </c>
      <c r="B12" t="s">
        <v>40</v>
      </c>
      <c r="C12" t="s">
        <v>41</v>
      </c>
      <c r="D12" t="s">
        <v>36</v>
      </c>
      <c r="E12" t="s">
        <v>37</v>
      </c>
      <c r="F12" t="s">
        <v>15</v>
      </c>
      <c r="G12">
        <v>41147</v>
      </c>
      <c r="H12">
        <v>8</v>
      </c>
      <c r="I12">
        <v>188</v>
      </c>
      <c r="J12">
        <v>9</v>
      </c>
      <c r="K12">
        <v>1692</v>
      </c>
    </row>
    <row r="13" spans="1:11" x14ac:dyDescent="0.3">
      <c r="A13">
        <v>23350</v>
      </c>
      <c r="B13" t="s">
        <v>42</v>
      </c>
      <c r="C13" t="s">
        <v>43</v>
      </c>
      <c r="D13" t="s">
        <v>36</v>
      </c>
      <c r="E13" t="s">
        <v>37</v>
      </c>
      <c r="F13" t="s">
        <v>15</v>
      </c>
      <c r="G13">
        <v>41085</v>
      </c>
      <c r="H13">
        <v>6</v>
      </c>
      <c r="I13">
        <v>188</v>
      </c>
      <c r="J13">
        <v>9</v>
      </c>
      <c r="K13">
        <v>1692</v>
      </c>
    </row>
    <row r="14" spans="1:11" x14ac:dyDescent="0.3">
      <c r="A14">
        <v>23300</v>
      </c>
      <c r="B14" t="s">
        <v>44</v>
      </c>
      <c r="C14" t="s">
        <v>45</v>
      </c>
      <c r="D14" t="s">
        <v>32</v>
      </c>
      <c r="E14" t="s">
        <v>33</v>
      </c>
      <c r="F14" t="s">
        <v>15</v>
      </c>
      <c r="G14">
        <v>40915</v>
      </c>
      <c r="H14">
        <v>1</v>
      </c>
      <c r="I14">
        <v>167</v>
      </c>
      <c r="J14">
        <v>9.99</v>
      </c>
      <c r="K14">
        <v>1668.33</v>
      </c>
    </row>
    <row r="15" spans="1:11" x14ac:dyDescent="0.3">
      <c r="A15">
        <v>23348</v>
      </c>
      <c r="B15" t="s">
        <v>46</v>
      </c>
      <c r="C15" t="s">
        <v>47</v>
      </c>
      <c r="D15" t="s">
        <v>32</v>
      </c>
      <c r="E15" t="s">
        <v>33</v>
      </c>
      <c r="F15" t="s">
        <v>21</v>
      </c>
      <c r="G15">
        <v>41146</v>
      </c>
      <c r="H15">
        <v>8</v>
      </c>
      <c r="I15">
        <v>163</v>
      </c>
      <c r="J15">
        <v>9.99</v>
      </c>
      <c r="K15">
        <v>1628.37</v>
      </c>
    </row>
    <row r="16" spans="1:11" x14ac:dyDescent="0.3">
      <c r="A16">
        <v>23290</v>
      </c>
      <c r="B16" t="s">
        <v>48</v>
      </c>
      <c r="C16" t="s">
        <v>49</v>
      </c>
      <c r="D16" t="s">
        <v>36</v>
      </c>
      <c r="E16" t="s">
        <v>37</v>
      </c>
      <c r="F16" t="s">
        <v>15</v>
      </c>
      <c r="G16">
        <v>41132</v>
      </c>
      <c r="H16">
        <v>8</v>
      </c>
      <c r="I16">
        <v>170</v>
      </c>
      <c r="J16">
        <v>9</v>
      </c>
      <c r="K16">
        <v>1530</v>
      </c>
    </row>
    <row r="17" spans="1:11" x14ac:dyDescent="0.3">
      <c r="A17">
        <v>23328</v>
      </c>
      <c r="B17" t="s">
        <v>50</v>
      </c>
      <c r="C17" t="s">
        <v>51</v>
      </c>
      <c r="D17" t="s">
        <v>13</v>
      </c>
      <c r="E17" t="s">
        <v>14</v>
      </c>
      <c r="F17" t="s">
        <v>21</v>
      </c>
      <c r="G17">
        <v>40923</v>
      </c>
      <c r="H17">
        <v>1</v>
      </c>
      <c r="I17">
        <v>102</v>
      </c>
      <c r="J17">
        <v>14.5</v>
      </c>
      <c r="K17">
        <v>1479</v>
      </c>
    </row>
    <row r="18" spans="1:11" x14ac:dyDescent="0.3">
      <c r="A18">
        <v>23294</v>
      </c>
      <c r="B18" t="s">
        <v>52</v>
      </c>
      <c r="C18" t="s">
        <v>53</v>
      </c>
      <c r="D18" t="s">
        <v>36</v>
      </c>
      <c r="E18" t="s">
        <v>37</v>
      </c>
      <c r="F18" t="s">
        <v>21</v>
      </c>
      <c r="G18">
        <v>41082</v>
      </c>
      <c r="H18">
        <v>6</v>
      </c>
      <c r="I18">
        <v>160</v>
      </c>
      <c r="J18">
        <v>9</v>
      </c>
      <c r="K18">
        <v>1440</v>
      </c>
    </row>
    <row r="19" spans="1:11" x14ac:dyDescent="0.3">
      <c r="A19">
        <v>23371</v>
      </c>
      <c r="B19" t="s">
        <v>54</v>
      </c>
      <c r="C19" t="s">
        <v>55</v>
      </c>
      <c r="D19" t="s">
        <v>56</v>
      </c>
      <c r="E19" t="s">
        <v>57</v>
      </c>
      <c r="F19" t="s">
        <v>15</v>
      </c>
      <c r="G19">
        <v>41136</v>
      </c>
      <c r="H19">
        <v>8</v>
      </c>
      <c r="I19">
        <v>204</v>
      </c>
      <c r="J19">
        <v>6.99</v>
      </c>
      <c r="K19">
        <v>1425.96</v>
      </c>
    </row>
    <row r="20" spans="1:11" x14ac:dyDescent="0.3">
      <c r="A20">
        <v>23288</v>
      </c>
      <c r="B20" t="s">
        <v>58</v>
      </c>
      <c r="C20" t="s">
        <v>59</v>
      </c>
      <c r="D20" t="s">
        <v>32</v>
      </c>
      <c r="E20" t="s">
        <v>33</v>
      </c>
      <c r="F20" t="s">
        <v>18</v>
      </c>
      <c r="G20">
        <v>41074</v>
      </c>
      <c r="H20">
        <v>6</v>
      </c>
      <c r="I20">
        <v>141</v>
      </c>
      <c r="J20">
        <v>9.99</v>
      </c>
      <c r="K20">
        <v>1408.59</v>
      </c>
    </row>
    <row r="21" spans="1:11" x14ac:dyDescent="0.3">
      <c r="A21">
        <v>23347</v>
      </c>
      <c r="B21" t="s">
        <v>60</v>
      </c>
      <c r="C21" t="s">
        <v>61</v>
      </c>
      <c r="D21" t="s">
        <v>36</v>
      </c>
      <c r="E21" t="s">
        <v>37</v>
      </c>
      <c r="F21" t="s">
        <v>15</v>
      </c>
      <c r="G21">
        <v>41088</v>
      </c>
      <c r="H21">
        <v>6</v>
      </c>
      <c r="I21">
        <v>147</v>
      </c>
      <c r="J21">
        <v>9</v>
      </c>
      <c r="K21">
        <v>1323</v>
      </c>
    </row>
    <row r="22" spans="1:11" x14ac:dyDescent="0.3">
      <c r="A22">
        <v>23361</v>
      </c>
      <c r="B22" t="s">
        <v>62</v>
      </c>
      <c r="C22" t="s">
        <v>63</v>
      </c>
      <c r="D22" t="s">
        <v>56</v>
      </c>
      <c r="E22" t="s">
        <v>57</v>
      </c>
      <c r="F22" t="s">
        <v>15</v>
      </c>
      <c r="G22">
        <v>40915</v>
      </c>
      <c r="H22">
        <v>1</v>
      </c>
      <c r="I22">
        <v>184</v>
      </c>
      <c r="J22">
        <v>6.99</v>
      </c>
      <c r="K22">
        <v>1286.1600000000001</v>
      </c>
    </row>
    <row r="23" spans="1:11" x14ac:dyDescent="0.3">
      <c r="A23">
        <v>23275</v>
      </c>
      <c r="B23" t="s">
        <v>64</v>
      </c>
      <c r="C23" t="s">
        <v>65</v>
      </c>
      <c r="D23" t="s">
        <v>36</v>
      </c>
      <c r="E23" t="s">
        <v>37</v>
      </c>
      <c r="F23" t="s">
        <v>21</v>
      </c>
      <c r="G23">
        <v>40912</v>
      </c>
      <c r="H23">
        <v>1</v>
      </c>
      <c r="I23">
        <v>141</v>
      </c>
      <c r="J23">
        <v>9</v>
      </c>
      <c r="K23">
        <v>1269</v>
      </c>
    </row>
    <row r="24" spans="1:11" x14ac:dyDescent="0.3">
      <c r="A24">
        <v>23297</v>
      </c>
      <c r="B24" t="s">
        <v>66</v>
      </c>
      <c r="C24" t="s">
        <v>67</v>
      </c>
      <c r="D24" t="s">
        <v>36</v>
      </c>
      <c r="E24" t="s">
        <v>37</v>
      </c>
      <c r="F24" t="s">
        <v>15</v>
      </c>
      <c r="G24">
        <v>41133</v>
      </c>
      <c r="H24">
        <v>8</v>
      </c>
      <c r="I24">
        <v>135</v>
      </c>
      <c r="J24">
        <v>9</v>
      </c>
      <c r="K24">
        <v>1215</v>
      </c>
    </row>
    <row r="25" spans="1:11" x14ac:dyDescent="0.3">
      <c r="A25">
        <v>23327</v>
      </c>
      <c r="B25" t="s">
        <v>68</v>
      </c>
      <c r="C25" t="s">
        <v>69</v>
      </c>
      <c r="D25" t="s">
        <v>70</v>
      </c>
      <c r="E25" t="s">
        <v>71</v>
      </c>
      <c r="F25" t="s">
        <v>21</v>
      </c>
      <c r="G25">
        <v>40939</v>
      </c>
      <c r="H25">
        <v>1</v>
      </c>
      <c r="I25">
        <v>176</v>
      </c>
      <c r="J25">
        <v>6.5</v>
      </c>
      <c r="K25">
        <v>1144</v>
      </c>
    </row>
    <row r="26" spans="1:11" x14ac:dyDescent="0.3">
      <c r="A26">
        <v>23325</v>
      </c>
      <c r="B26" t="s">
        <v>72</v>
      </c>
      <c r="C26" t="s">
        <v>73</v>
      </c>
      <c r="D26" t="s">
        <v>74</v>
      </c>
      <c r="E26" t="s">
        <v>75</v>
      </c>
      <c r="F26" t="s">
        <v>21</v>
      </c>
      <c r="G26">
        <v>41082</v>
      </c>
      <c r="H26">
        <v>6</v>
      </c>
      <c r="I26">
        <v>184</v>
      </c>
      <c r="J26">
        <v>6</v>
      </c>
      <c r="K26">
        <v>1104</v>
      </c>
    </row>
    <row r="27" spans="1:11" x14ac:dyDescent="0.3">
      <c r="A27">
        <v>23292</v>
      </c>
      <c r="B27" t="s">
        <v>76</v>
      </c>
      <c r="C27" t="s">
        <v>77</v>
      </c>
      <c r="D27" t="s">
        <v>13</v>
      </c>
      <c r="E27" t="s">
        <v>14</v>
      </c>
      <c r="F27" t="s">
        <v>15</v>
      </c>
      <c r="G27">
        <v>40911</v>
      </c>
      <c r="H27">
        <v>1</v>
      </c>
      <c r="I27">
        <v>73</v>
      </c>
      <c r="J27">
        <v>14.5</v>
      </c>
      <c r="K27">
        <v>1058.5</v>
      </c>
    </row>
    <row r="28" spans="1:11" x14ac:dyDescent="0.3">
      <c r="A28">
        <v>23335</v>
      </c>
      <c r="B28" t="s">
        <v>78</v>
      </c>
      <c r="C28" t="s">
        <v>79</v>
      </c>
      <c r="D28" t="s">
        <v>36</v>
      </c>
      <c r="E28" t="s">
        <v>37</v>
      </c>
      <c r="F28" t="s">
        <v>15</v>
      </c>
      <c r="G28">
        <v>41134</v>
      </c>
      <c r="H28">
        <v>8</v>
      </c>
      <c r="I28">
        <v>116</v>
      </c>
      <c r="J28">
        <v>9</v>
      </c>
      <c r="K28">
        <v>1044</v>
      </c>
    </row>
    <row r="29" spans="1:11" x14ac:dyDescent="0.3">
      <c r="A29">
        <v>23314</v>
      </c>
      <c r="B29" t="s">
        <v>80</v>
      </c>
      <c r="C29" t="s">
        <v>81</v>
      </c>
      <c r="D29" t="s">
        <v>32</v>
      </c>
      <c r="E29" t="s">
        <v>33</v>
      </c>
      <c r="F29" t="s">
        <v>21</v>
      </c>
      <c r="G29">
        <v>41131</v>
      </c>
      <c r="H29">
        <v>8</v>
      </c>
      <c r="I29">
        <v>95</v>
      </c>
      <c r="J29">
        <v>9.99</v>
      </c>
      <c r="K29">
        <v>949.05</v>
      </c>
    </row>
    <row r="30" spans="1:11" x14ac:dyDescent="0.3">
      <c r="A30">
        <v>23329</v>
      </c>
      <c r="B30" t="s">
        <v>82</v>
      </c>
      <c r="C30" t="s">
        <v>83</v>
      </c>
      <c r="D30" t="s">
        <v>84</v>
      </c>
      <c r="E30" t="s">
        <v>85</v>
      </c>
      <c r="F30" t="s">
        <v>21</v>
      </c>
      <c r="G30">
        <v>40931</v>
      </c>
      <c r="H30">
        <v>1</v>
      </c>
      <c r="I30">
        <v>203</v>
      </c>
      <c r="J30">
        <v>4.5</v>
      </c>
      <c r="K30">
        <v>913.5</v>
      </c>
    </row>
    <row r="31" spans="1:11" x14ac:dyDescent="0.3">
      <c r="A31">
        <v>23332</v>
      </c>
      <c r="B31" t="s">
        <v>86</v>
      </c>
      <c r="C31" t="s">
        <v>87</v>
      </c>
      <c r="D31" t="s">
        <v>84</v>
      </c>
      <c r="E31" t="s">
        <v>85</v>
      </c>
      <c r="F31" t="s">
        <v>18</v>
      </c>
      <c r="G31">
        <v>40950</v>
      </c>
      <c r="H31">
        <v>2</v>
      </c>
      <c r="I31">
        <v>203</v>
      </c>
      <c r="J31">
        <v>4.5</v>
      </c>
      <c r="K31">
        <v>913.5</v>
      </c>
    </row>
    <row r="32" spans="1:11" x14ac:dyDescent="0.3">
      <c r="A32">
        <v>23317</v>
      </c>
      <c r="B32" t="s">
        <v>88</v>
      </c>
      <c r="C32" t="s">
        <v>89</v>
      </c>
      <c r="D32" t="s">
        <v>84</v>
      </c>
      <c r="E32" t="s">
        <v>85</v>
      </c>
      <c r="F32" t="s">
        <v>18</v>
      </c>
      <c r="G32">
        <v>40956</v>
      </c>
      <c r="H32">
        <v>2</v>
      </c>
      <c r="I32">
        <v>196</v>
      </c>
      <c r="J32">
        <v>4.5</v>
      </c>
      <c r="K32">
        <v>882</v>
      </c>
    </row>
    <row r="33" spans="1:11" x14ac:dyDescent="0.3">
      <c r="A33">
        <v>23271</v>
      </c>
      <c r="B33" t="s">
        <v>90</v>
      </c>
      <c r="C33" t="s">
        <v>91</v>
      </c>
      <c r="D33" t="s">
        <v>56</v>
      </c>
      <c r="E33" t="s">
        <v>57</v>
      </c>
      <c r="F33" t="s">
        <v>21</v>
      </c>
      <c r="G33">
        <v>40966</v>
      </c>
      <c r="H33">
        <v>2</v>
      </c>
      <c r="I33">
        <v>125</v>
      </c>
      <c r="J33">
        <v>6.99</v>
      </c>
      <c r="K33">
        <v>873.75</v>
      </c>
    </row>
    <row r="34" spans="1:11" x14ac:dyDescent="0.3">
      <c r="A34">
        <v>23287</v>
      </c>
      <c r="B34" t="s">
        <v>92</v>
      </c>
      <c r="C34" t="s">
        <v>93</v>
      </c>
      <c r="D34" t="s">
        <v>84</v>
      </c>
      <c r="E34" t="s">
        <v>85</v>
      </c>
      <c r="F34" t="s">
        <v>21</v>
      </c>
      <c r="G34">
        <v>41077</v>
      </c>
      <c r="H34">
        <v>6</v>
      </c>
      <c r="I34">
        <v>189</v>
      </c>
      <c r="J34">
        <v>4.5</v>
      </c>
      <c r="K34">
        <v>850.5</v>
      </c>
    </row>
    <row r="35" spans="1:11" x14ac:dyDescent="0.3">
      <c r="A35">
        <v>23349</v>
      </c>
      <c r="B35" t="s">
        <v>94</v>
      </c>
      <c r="C35" t="s">
        <v>95</v>
      </c>
      <c r="D35" t="s">
        <v>70</v>
      </c>
      <c r="E35" t="s">
        <v>71</v>
      </c>
      <c r="F35" t="s">
        <v>21</v>
      </c>
      <c r="G35">
        <v>41112</v>
      </c>
      <c r="H35">
        <v>7</v>
      </c>
      <c r="I35">
        <v>126</v>
      </c>
      <c r="J35">
        <v>6.5</v>
      </c>
      <c r="K35">
        <v>819</v>
      </c>
    </row>
    <row r="36" spans="1:11" x14ac:dyDescent="0.3">
      <c r="A36">
        <v>23309</v>
      </c>
      <c r="B36" t="s">
        <v>96</v>
      </c>
      <c r="C36" t="s">
        <v>97</v>
      </c>
      <c r="D36" t="s">
        <v>98</v>
      </c>
      <c r="E36" t="s">
        <v>99</v>
      </c>
      <c r="F36" t="s">
        <v>15</v>
      </c>
      <c r="G36">
        <v>41083</v>
      </c>
      <c r="H36">
        <v>6</v>
      </c>
      <c r="I36">
        <v>201</v>
      </c>
      <c r="J36">
        <v>3.99</v>
      </c>
      <c r="K36">
        <v>801.99</v>
      </c>
    </row>
    <row r="37" spans="1:11" x14ac:dyDescent="0.3">
      <c r="A37">
        <v>23338</v>
      </c>
      <c r="B37" t="s">
        <v>100</v>
      </c>
      <c r="C37" t="s">
        <v>101</v>
      </c>
      <c r="D37" t="s">
        <v>84</v>
      </c>
      <c r="E37" t="s">
        <v>85</v>
      </c>
      <c r="F37" t="s">
        <v>21</v>
      </c>
      <c r="G37">
        <v>41133</v>
      </c>
      <c r="H37">
        <v>8</v>
      </c>
      <c r="I37">
        <v>178</v>
      </c>
      <c r="J37">
        <v>4.5</v>
      </c>
      <c r="K37">
        <v>801</v>
      </c>
    </row>
    <row r="38" spans="1:11" x14ac:dyDescent="0.3">
      <c r="A38">
        <v>23301</v>
      </c>
      <c r="B38" t="s">
        <v>102</v>
      </c>
      <c r="C38" t="s">
        <v>103</v>
      </c>
      <c r="D38" t="s">
        <v>56</v>
      </c>
      <c r="E38" t="s">
        <v>57</v>
      </c>
      <c r="F38" t="s">
        <v>21</v>
      </c>
      <c r="G38">
        <v>41109</v>
      </c>
      <c r="H38">
        <v>7</v>
      </c>
      <c r="I38">
        <v>108</v>
      </c>
      <c r="J38">
        <v>6.99</v>
      </c>
      <c r="K38">
        <v>754.92</v>
      </c>
    </row>
    <row r="39" spans="1:11" x14ac:dyDescent="0.3">
      <c r="A39">
        <v>23320</v>
      </c>
      <c r="B39" t="s">
        <v>104</v>
      </c>
      <c r="C39" t="s">
        <v>105</v>
      </c>
      <c r="D39" t="s">
        <v>74</v>
      </c>
      <c r="E39" t="s">
        <v>75</v>
      </c>
      <c r="F39" t="s">
        <v>18</v>
      </c>
      <c r="G39">
        <v>41075</v>
      </c>
      <c r="H39">
        <v>6</v>
      </c>
      <c r="I39">
        <v>125</v>
      </c>
      <c r="J39">
        <v>6</v>
      </c>
      <c r="K39">
        <v>750</v>
      </c>
    </row>
    <row r="40" spans="1:11" x14ac:dyDescent="0.3">
      <c r="A40">
        <v>23365</v>
      </c>
      <c r="B40" t="s">
        <v>106</v>
      </c>
      <c r="C40" t="s">
        <v>107</v>
      </c>
      <c r="D40" t="s">
        <v>108</v>
      </c>
      <c r="E40" t="s">
        <v>109</v>
      </c>
      <c r="F40" t="s">
        <v>21</v>
      </c>
      <c r="G40">
        <v>41099</v>
      </c>
      <c r="H40">
        <v>7</v>
      </c>
      <c r="I40">
        <v>165</v>
      </c>
      <c r="J40">
        <v>4.5</v>
      </c>
      <c r="K40">
        <v>742.5</v>
      </c>
    </row>
    <row r="41" spans="1:11" x14ac:dyDescent="0.3">
      <c r="A41">
        <v>23302</v>
      </c>
      <c r="B41" t="s">
        <v>110</v>
      </c>
      <c r="C41" t="s">
        <v>81</v>
      </c>
      <c r="D41" t="s">
        <v>111</v>
      </c>
      <c r="E41" t="s">
        <v>112</v>
      </c>
      <c r="F41" t="s">
        <v>15</v>
      </c>
      <c r="G41">
        <v>41117</v>
      </c>
      <c r="H41">
        <v>7</v>
      </c>
      <c r="I41">
        <v>105</v>
      </c>
      <c r="J41">
        <v>6.5</v>
      </c>
      <c r="K41">
        <v>682.5</v>
      </c>
    </row>
    <row r="42" spans="1:11" x14ac:dyDescent="0.3">
      <c r="A42">
        <v>23266</v>
      </c>
      <c r="B42" t="s">
        <v>113</v>
      </c>
      <c r="C42" t="s">
        <v>114</v>
      </c>
      <c r="D42" t="s">
        <v>98</v>
      </c>
      <c r="E42" t="s">
        <v>99</v>
      </c>
      <c r="F42" t="s">
        <v>15</v>
      </c>
      <c r="G42">
        <v>41132</v>
      </c>
      <c r="H42">
        <v>8</v>
      </c>
      <c r="I42">
        <v>170</v>
      </c>
      <c r="J42">
        <v>3.99</v>
      </c>
      <c r="K42">
        <v>678.3</v>
      </c>
    </row>
    <row r="43" spans="1:11" x14ac:dyDescent="0.3">
      <c r="A43">
        <v>23307</v>
      </c>
      <c r="B43" t="s">
        <v>115</v>
      </c>
      <c r="C43" t="s">
        <v>116</v>
      </c>
      <c r="D43" t="s">
        <v>74</v>
      </c>
      <c r="E43" t="s">
        <v>75</v>
      </c>
      <c r="F43" t="s">
        <v>21</v>
      </c>
      <c r="G43">
        <v>41094</v>
      </c>
      <c r="H43">
        <v>7</v>
      </c>
      <c r="I43">
        <v>113</v>
      </c>
      <c r="J43">
        <v>6</v>
      </c>
      <c r="K43">
        <v>678</v>
      </c>
    </row>
    <row r="44" spans="1:11" x14ac:dyDescent="0.3">
      <c r="A44">
        <v>23368</v>
      </c>
      <c r="B44" t="s">
        <v>117</v>
      </c>
      <c r="C44" t="s">
        <v>118</v>
      </c>
      <c r="D44" t="s">
        <v>108</v>
      </c>
      <c r="E44" t="s">
        <v>109</v>
      </c>
      <c r="F44" t="s">
        <v>21</v>
      </c>
      <c r="G44">
        <v>41146</v>
      </c>
      <c r="H44">
        <v>8</v>
      </c>
      <c r="I44">
        <v>150</v>
      </c>
      <c r="J44">
        <v>4.5</v>
      </c>
      <c r="K44">
        <v>675</v>
      </c>
    </row>
    <row r="45" spans="1:11" x14ac:dyDescent="0.3">
      <c r="A45">
        <v>23286</v>
      </c>
      <c r="B45" t="s">
        <v>119</v>
      </c>
      <c r="C45" t="s">
        <v>120</v>
      </c>
      <c r="D45" t="s">
        <v>36</v>
      </c>
      <c r="E45" t="s">
        <v>37</v>
      </c>
      <c r="F45" t="s">
        <v>15</v>
      </c>
      <c r="G45">
        <v>41129</v>
      </c>
      <c r="H45">
        <v>8</v>
      </c>
      <c r="I45">
        <v>69</v>
      </c>
      <c r="J45">
        <v>9</v>
      </c>
      <c r="K45">
        <v>621</v>
      </c>
    </row>
    <row r="46" spans="1:11" x14ac:dyDescent="0.3">
      <c r="A46">
        <v>23373</v>
      </c>
      <c r="B46" t="s">
        <v>121</v>
      </c>
      <c r="C46" t="s">
        <v>122</v>
      </c>
      <c r="D46" t="s">
        <v>70</v>
      </c>
      <c r="E46" t="s">
        <v>71</v>
      </c>
      <c r="F46" t="s">
        <v>15</v>
      </c>
      <c r="G46">
        <v>41114</v>
      </c>
      <c r="H46">
        <v>7</v>
      </c>
      <c r="I46">
        <v>95</v>
      </c>
      <c r="J46">
        <v>6.5</v>
      </c>
      <c r="K46">
        <v>617.5</v>
      </c>
    </row>
    <row r="47" spans="1:11" x14ac:dyDescent="0.3">
      <c r="A47">
        <v>23380</v>
      </c>
      <c r="B47" t="s">
        <v>123</v>
      </c>
      <c r="C47" t="s">
        <v>124</v>
      </c>
      <c r="D47" t="s">
        <v>111</v>
      </c>
      <c r="E47" t="s">
        <v>112</v>
      </c>
      <c r="F47" t="s">
        <v>21</v>
      </c>
      <c r="G47">
        <v>41112</v>
      </c>
      <c r="H47">
        <v>7</v>
      </c>
      <c r="I47">
        <v>95</v>
      </c>
      <c r="J47">
        <v>6.5</v>
      </c>
      <c r="K47">
        <v>617.5</v>
      </c>
    </row>
    <row r="48" spans="1:11" x14ac:dyDescent="0.3">
      <c r="A48">
        <v>23284</v>
      </c>
      <c r="B48" t="s">
        <v>125</v>
      </c>
      <c r="C48" t="s">
        <v>126</v>
      </c>
      <c r="D48" t="s">
        <v>84</v>
      </c>
      <c r="E48" t="s">
        <v>85</v>
      </c>
      <c r="F48" t="s">
        <v>21</v>
      </c>
      <c r="G48">
        <v>41077</v>
      </c>
      <c r="H48">
        <v>6</v>
      </c>
      <c r="I48">
        <v>135</v>
      </c>
      <c r="J48">
        <v>4.5</v>
      </c>
      <c r="K48">
        <v>607.5</v>
      </c>
    </row>
    <row r="49" spans="1:11" x14ac:dyDescent="0.3">
      <c r="A49">
        <v>23306</v>
      </c>
      <c r="B49" t="s">
        <v>127</v>
      </c>
      <c r="C49" t="s">
        <v>128</v>
      </c>
      <c r="D49" t="s">
        <v>70</v>
      </c>
      <c r="E49" t="s">
        <v>71</v>
      </c>
      <c r="F49" t="s">
        <v>15</v>
      </c>
      <c r="G49">
        <v>41068</v>
      </c>
      <c r="H49">
        <v>6</v>
      </c>
      <c r="I49">
        <v>93</v>
      </c>
      <c r="J49">
        <v>6.5</v>
      </c>
      <c r="K49">
        <v>604.5</v>
      </c>
    </row>
    <row r="50" spans="1:11" x14ac:dyDescent="0.3">
      <c r="A50">
        <v>23281</v>
      </c>
      <c r="B50" t="s">
        <v>129</v>
      </c>
      <c r="C50" t="s">
        <v>130</v>
      </c>
      <c r="D50" t="s">
        <v>108</v>
      </c>
      <c r="E50" t="s">
        <v>109</v>
      </c>
      <c r="F50" t="s">
        <v>21</v>
      </c>
      <c r="G50">
        <v>41103</v>
      </c>
      <c r="H50">
        <v>7</v>
      </c>
      <c r="I50">
        <v>134</v>
      </c>
      <c r="J50">
        <v>4.5</v>
      </c>
      <c r="K50">
        <v>603</v>
      </c>
    </row>
    <row r="51" spans="1:11" x14ac:dyDescent="0.3">
      <c r="A51">
        <v>23351</v>
      </c>
      <c r="B51" t="s">
        <v>131</v>
      </c>
      <c r="C51" t="s">
        <v>132</v>
      </c>
      <c r="D51" t="s">
        <v>98</v>
      </c>
      <c r="E51" t="s">
        <v>99</v>
      </c>
      <c r="F51" t="s">
        <v>15</v>
      </c>
      <c r="G51">
        <v>41124</v>
      </c>
      <c r="H51">
        <v>8</v>
      </c>
      <c r="I51">
        <v>151</v>
      </c>
      <c r="J51">
        <v>3.99</v>
      </c>
      <c r="K51">
        <v>602.49</v>
      </c>
    </row>
    <row r="52" spans="1:11" x14ac:dyDescent="0.3">
      <c r="A52">
        <v>23282</v>
      </c>
      <c r="B52" t="s">
        <v>133</v>
      </c>
      <c r="C52" t="s">
        <v>134</v>
      </c>
      <c r="D52" t="s">
        <v>74</v>
      </c>
      <c r="E52" t="s">
        <v>75</v>
      </c>
      <c r="F52" t="s">
        <v>21</v>
      </c>
      <c r="G52">
        <v>41142</v>
      </c>
      <c r="H52">
        <v>8</v>
      </c>
      <c r="I52">
        <v>100</v>
      </c>
      <c r="J52">
        <v>6</v>
      </c>
      <c r="K52">
        <v>600</v>
      </c>
    </row>
    <row r="53" spans="1:11" x14ac:dyDescent="0.3">
      <c r="A53">
        <v>23376</v>
      </c>
      <c r="B53" t="s">
        <v>135</v>
      </c>
      <c r="C53" t="s">
        <v>136</v>
      </c>
      <c r="D53" t="s">
        <v>56</v>
      </c>
      <c r="E53" t="s">
        <v>57</v>
      </c>
      <c r="F53" t="s">
        <v>18</v>
      </c>
      <c r="G53">
        <v>41113</v>
      </c>
      <c r="H53">
        <v>7</v>
      </c>
      <c r="I53">
        <v>85</v>
      </c>
      <c r="J53">
        <v>6.99</v>
      </c>
      <c r="K53">
        <v>594.15</v>
      </c>
    </row>
    <row r="54" spans="1:11" x14ac:dyDescent="0.3">
      <c r="A54">
        <v>23354</v>
      </c>
      <c r="B54" t="s">
        <v>137</v>
      </c>
      <c r="C54" t="s">
        <v>138</v>
      </c>
      <c r="D54" t="s">
        <v>56</v>
      </c>
      <c r="E54" t="s">
        <v>57</v>
      </c>
      <c r="F54" t="s">
        <v>15</v>
      </c>
      <c r="G54">
        <v>41124</v>
      </c>
      <c r="H54">
        <v>8</v>
      </c>
      <c r="I54">
        <v>84</v>
      </c>
      <c r="J54">
        <v>6.99</v>
      </c>
      <c r="K54">
        <v>587.16</v>
      </c>
    </row>
    <row r="55" spans="1:11" x14ac:dyDescent="0.3">
      <c r="A55">
        <v>23337</v>
      </c>
      <c r="B55" t="s">
        <v>139</v>
      </c>
      <c r="C55" t="s">
        <v>140</v>
      </c>
      <c r="D55" t="s">
        <v>56</v>
      </c>
      <c r="E55" t="s">
        <v>57</v>
      </c>
      <c r="F55" t="s">
        <v>21</v>
      </c>
      <c r="G55">
        <v>41097</v>
      </c>
      <c r="H55">
        <v>7</v>
      </c>
      <c r="I55">
        <v>82</v>
      </c>
      <c r="J55">
        <v>6.99</v>
      </c>
      <c r="K55">
        <v>573.17999999999995</v>
      </c>
    </row>
    <row r="56" spans="1:11" x14ac:dyDescent="0.3">
      <c r="A56">
        <v>23326</v>
      </c>
      <c r="B56" t="s">
        <v>141</v>
      </c>
      <c r="C56" t="s">
        <v>142</v>
      </c>
      <c r="D56" t="s">
        <v>108</v>
      </c>
      <c r="E56" t="s">
        <v>109</v>
      </c>
      <c r="F56" t="s">
        <v>21</v>
      </c>
      <c r="G56">
        <v>41142</v>
      </c>
      <c r="H56">
        <v>8</v>
      </c>
      <c r="I56">
        <v>126</v>
      </c>
      <c r="J56">
        <v>4.5</v>
      </c>
      <c r="K56">
        <v>567</v>
      </c>
    </row>
    <row r="57" spans="1:11" x14ac:dyDescent="0.3">
      <c r="A57">
        <v>23316</v>
      </c>
      <c r="B57" t="s">
        <v>143</v>
      </c>
      <c r="C57" t="s">
        <v>144</v>
      </c>
      <c r="D57" t="s">
        <v>98</v>
      </c>
      <c r="E57" t="s">
        <v>99</v>
      </c>
      <c r="F57" t="s">
        <v>21</v>
      </c>
      <c r="G57">
        <v>41061</v>
      </c>
      <c r="H57">
        <v>6</v>
      </c>
      <c r="I57">
        <v>137</v>
      </c>
      <c r="J57">
        <v>3.99</v>
      </c>
      <c r="K57">
        <v>546.63</v>
      </c>
    </row>
    <row r="58" spans="1:11" x14ac:dyDescent="0.3">
      <c r="A58">
        <v>23362</v>
      </c>
      <c r="B58" t="s">
        <v>145</v>
      </c>
      <c r="C58" t="s">
        <v>146</v>
      </c>
      <c r="D58" t="s">
        <v>147</v>
      </c>
      <c r="E58" t="s">
        <v>148</v>
      </c>
      <c r="F58" t="s">
        <v>15</v>
      </c>
      <c r="G58">
        <v>41139</v>
      </c>
      <c r="H58">
        <v>8</v>
      </c>
      <c r="I58">
        <v>179</v>
      </c>
      <c r="J58">
        <v>3</v>
      </c>
      <c r="K58">
        <v>537</v>
      </c>
    </row>
    <row r="59" spans="1:11" x14ac:dyDescent="0.3">
      <c r="A59">
        <v>23296</v>
      </c>
      <c r="B59" t="s">
        <v>149</v>
      </c>
      <c r="C59" t="s">
        <v>150</v>
      </c>
      <c r="D59" t="s">
        <v>13</v>
      </c>
      <c r="E59" t="s">
        <v>14</v>
      </c>
      <c r="F59" t="s">
        <v>21</v>
      </c>
      <c r="G59">
        <v>41068</v>
      </c>
      <c r="H59">
        <v>6</v>
      </c>
      <c r="I59">
        <v>37</v>
      </c>
      <c r="J59">
        <v>14.5</v>
      </c>
      <c r="K59">
        <v>536.5</v>
      </c>
    </row>
    <row r="60" spans="1:11" x14ac:dyDescent="0.3">
      <c r="A60">
        <v>23352</v>
      </c>
      <c r="B60" t="s">
        <v>151</v>
      </c>
      <c r="C60" t="s">
        <v>152</v>
      </c>
      <c r="D60" t="s">
        <v>74</v>
      </c>
      <c r="E60" t="s">
        <v>75</v>
      </c>
      <c r="F60" t="s">
        <v>15</v>
      </c>
      <c r="G60">
        <v>41097</v>
      </c>
      <c r="H60">
        <v>7</v>
      </c>
      <c r="I60">
        <v>89</v>
      </c>
      <c r="J60">
        <v>6</v>
      </c>
      <c r="K60">
        <v>534</v>
      </c>
    </row>
    <row r="61" spans="1:11" x14ac:dyDescent="0.3">
      <c r="A61">
        <v>23304</v>
      </c>
      <c r="B61" t="s">
        <v>153</v>
      </c>
      <c r="C61" t="s">
        <v>154</v>
      </c>
      <c r="D61" t="s">
        <v>98</v>
      </c>
      <c r="E61" t="s">
        <v>99</v>
      </c>
      <c r="F61" t="s">
        <v>21</v>
      </c>
      <c r="G61">
        <v>41061</v>
      </c>
      <c r="H61">
        <v>6</v>
      </c>
      <c r="I61">
        <v>131</v>
      </c>
      <c r="J61">
        <v>3.99</v>
      </c>
      <c r="K61">
        <v>522.69000000000005</v>
      </c>
    </row>
    <row r="62" spans="1:11" x14ac:dyDescent="0.3">
      <c r="A62">
        <v>23369</v>
      </c>
      <c r="B62" t="s">
        <v>155</v>
      </c>
      <c r="C62" t="s">
        <v>156</v>
      </c>
      <c r="D62" t="s">
        <v>111</v>
      </c>
      <c r="E62" t="s">
        <v>112</v>
      </c>
      <c r="F62" t="s">
        <v>21</v>
      </c>
      <c r="G62">
        <v>41092</v>
      </c>
      <c r="H62">
        <v>7</v>
      </c>
      <c r="I62">
        <v>77</v>
      </c>
      <c r="J62">
        <v>6.5</v>
      </c>
      <c r="K62">
        <v>500.5</v>
      </c>
    </row>
    <row r="63" spans="1:11" x14ac:dyDescent="0.3">
      <c r="A63">
        <v>23268</v>
      </c>
      <c r="B63" t="s">
        <v>157</v>
      </c>
      <c r="C63" t="s">
        <v>158</v>
      </c>
      <c r="D63" t="s">
        <v>74</v>
      </c>
      <c r="E63" t="s">
        <v>75</v>
      </c>
      <c r="F63" t="s">
        <v>15</v>
      </c>
      <c r="G63">
        <v>41102</v>
      </c>
      <c r="H63">
        <v>7</v>
      </c>
      <c r="I63">
        <v>82</v>
      </c>
      <c r="J63">
        <v>6</v>
      </c>
      <c r="K63">
        <v>492</v>
      </c>
    </row>
    <row r="64" spans="1:11" x14ac:dyDescent="0.3">
      <c r="A64">
        <v>23315</v>
      </c>
      <c r="B64" t="s">
        <v>159</v>
      </c>
      <c r="C64" t="s">
        <v>31</v>
      </c>
      <c r="D64" t="s">
        <v>84</v>
      </c>
      <c r="E64" t="s">
        <v>85</v>
      </c>
      <c r="F64" t="s">
        <v>21</v>
      </c>
      <c r="G64">
        <v>41102</v>
      </c>
      <c r="H64">
        <v>7</v>
      </c>
      <c r="I64">
        <v>109</v>
      </c>
      <c r="J64">
        <v>4.5</v>
      </c>
      <c r="K64">
        <v>490.5</v>
      </c>
    </row>
    <row r="65" spans="1:11" x14ac:dyDescent="0.3">
      <c r="A65">
        <v>23342</v>
      </c>
      <c r="B65" t="s">
        <v>160</v>
      </c>
      <c r="C65" t="s">
        <v>161</v>
      </c>
      <c r="D65" t="s">
        <v>98</v>
      </c>
      <c r="E65" t="s">
        <v>99</v>
      </c>
      <c r="F65" t="s">
        <v>15</v>
      </c>
      <c r="G65">
        <v>41088</v>
      </c>
      <c r="H65">
        <v>6</v>
      </c>
      <c r="I65">
        <v>122</v>
      </c>
      <c r="J65">
        <v>3.99</v>
      </c>
      <c r="K65">
        <v>486.78</v>
      </c>
    </row>
    <row r="66" spans="1:11" x14ac:dyDescent="0.3">
      <c r="A66">
        <v>23333</v>
      </c>
      <c r="B66" t="s">
        <v>162</v>
      </c>
      <c r="C66" t="s">
        <v>89</v>
      </c>
      <c r="D66" t="s">
        <v>84</v>
      </c>
      <c r="E66" t="s">
        <v>85</v>
      </c>
      <c r="F66" t="s">
        <v>15</v>
      </c>
      <c r="G66">
        <v>41126</v>
      </c>
      <c r="H66">
        <v>8</v>
      </c>
      <c r="I66">
        <v>106</v>
      </c>
      <c r="J66">
        <v>4.5</v>
      </c>
      <c r="K66">
        <v>477</v>
      </c>
    </row>
    <row r="67" spans="1:11" x14ac:dyDescent="0.3">
      <c r="A67">
        <v>23263</v>
      </c>
      <c r="B67" t="s">
        <v>163</v>
      </c>
      <c r="C67" t="s">
        <v>81</v>
      </c>
      <c r="D67" t="s">
        <v>70</v>
      </c>
      <c r="E67" t="s">
        <v>71</v>
      </c>
      <c r="F67" t="s">
        <v>15</v>
      </c>
      <c r="G67">
        <v>41096</v>
      </c>
      <c r="H67">
        <v>7</v>
      </c>
      <c r="I67">
        <v>73</v>
      </c>
      <c r="J67">
        <v>6.5</v>
      </c>
      <c r="K67">
        <v>474.5</v>
      </c>
    </row>
    <row r="68" spans="1:11" x14ac:dyDescent="0.3">
      <c r="A68">
        <v>23270</v>
      </c>
      <c r="B68" t="s">
        <v>164</v>
      </c>
      <c r="C68" t="s">
        <v>165</v>
      </c>
      <c r="D68" t="s">
        <v>56</v>
      </c>
      <c r="E68" t="s">
        <v>57</v>
      </c>
      <c r="F68" t="s">
        <v>21</v>
      </c>
      <c r="G68">
        <v>41067</v>
      </c>
      <c r="H68">
        <v>6</v>
      </c>
      <c r="I68">
        <v>67</v>
      </c>
      <c r="J68">
        <v>6.99</v>
      </c>
      <c r="K68">
        <v>468.33</v>
      </c>
    </row>
    <row r="69" spans="1:11" x14ac:dyDescent="0.3">
      <c r="A69">
        <v>23272</v>
      </c>
      <c r="B69" t="s">
        <v>166</v>
      </c>
      <c r="C69" t="s">
        <v>167</v>
      </c>
      <c r="D69" t="s">
        <v>70</v>
      </c>
      <c r="E69" t="s">
        <v>71</v>
      </c>
      <c r="F69" t="s">
        <v>18</v>
      </c>
      <c r="G69">
        <v>41121</v>
      </c>
      <c r="H69">
        <v>7</v>
      </c>
      <c r="I69">
        <v>71</v>
      </c>
      <c r="J69">
        <v>6.5</v>
      </c>
      <c r="K69">
        <v>461.5</v>
      </c>
    </row>
    <row r="70" spans="1:11" x14ac:dyDescent="0.3">
      <c r="A70">
        <v>23274</v>
      </c>
      <c r="B70" t="s">
        <v>168</v>
      </c>
      <c r="C70" t="s">
        <v>169</v>
      </c>
      <c r="D70" t="s">
        <v>147</v>
      </c>
      <c r="E70" t="s">
        <v>148</v>
      </c>
      <c r="F70" t="s">
        <v>21</v>
      </c>
      <c r="G70">
        <v>41143</v>
      </c>
      <c r="H70">
        <v>8</v>
      </c>
      <c r="I70">
        <v>153</v>
      </c>
      <c r="J70">
        <v>3</v>
      </c>
      <c r="K70">
        <v>459</v>
      </c>
    </row>
    <row r="71" spans="1:11" x14ac:dyDescent="0.3">
      <c r="A71">
        <v>23364</v>
      </c>
      <c r="B71" t="s">
        <v>170</v>
      </c>
      <c r="C71" t="s">
        <v>171</v>
      </c>
      <c r="D71" t="s">
        <v>36</v>
      </c>
      <c r="E71" t="s">
        <v>37</v>
      </c>
      <c r="F71" t="s">
        <v>15</v>
      </c>
      <c r="G71">
        <v>41093</v>
      </c>
      <c r="H71">
        <v>7</v>
      </c>
      <c r="I71">
        <v>47</v>
      </c>
      <c r="J71">
        <v>9</v>
      </c>
      <c r="K71">
        <v>423</v>
      </c>
    </row>
    <row r="72" spans="1:11" x14ac:dyDescent="0.3">
      <c r="A72">
        <v>23276</v>
      </c>
      <c r="B72" t="s">
        <v>172</v>
      </c>
      <c r="C72" t="s">
        <v>173</v>
      </c>
      <c r="D72" t="s">
        <v>111</v>
      </c>
      <c r="E72" t="s">
        <v>112</v>
      </c>
      <c r="F72" t="s">
        <v>15</v>
      </c>
      <c r="G72">
        <v>41122</v>
      </c>
      <c r="H72">
        <v>8</v>
      </c>
      <c r="I72">
        <v>65</v>
      </c>
      <c r="J72">
        <v>6.5</v>
      </c>
      <c r="K72">
        <v>422.5</v>
      </c>
    </row>
    <row r="73" spans="1:11" x14ac:dyDescent="0.3">
      <c r="A73">
        <v>23343</v>
      </c>
      <c r="B73" t="s">
        <v>174</v>
      </c>
      <c r="C73" t="s">
        <v>122</v>
      </c>
      <c r="D73" t="s">
        <v>32</v>
      </c>
      <c r="E73" t="s">
        <v>33</v>
      </c>
      <c r="F73" t="s">
        <v>15</v>
      </c>
      <c r="G73">
        <v>41144</v>
      </c>
      <c r="H73">
        <v>8</v>
      </c>
      <c r="I73">
        <v>42</v>
      </c>
      <c r="J73">
        <v>9.99</v>
      </c>
      <c r="K73">
        <v>419.58</v>
      </c>
    </row>
    <row r="74" spans="1:11" x14ac:dyDescent="0.3">
      <c r="A74">
        <v>23344</v>
      </c>
      <c r="B74" t="s">
        <v>175</v>
      </c>
      <c r="C74" t="s">
        <v>176</v>
      </c>
      <c r="D74" t="s">
        <v>70</v>
      </c>
      <c r="E74" t="s">
        <v>71</v>
      </c>
      <c r="F74" t="s">
        <v>15</v>
      </c>
      <c r="G74">
        <v>41265</v>
      </c>
      <c r="H74">
        <v>12</v>
      </c>
      <c r="I74">
        <v>64</v>
      </c>
      <c r="J74">
        <v>6.5</v>
      </c>
      <c r="K74">
        <v>416</v>
      </c>
    </row>
    <row r="75" spans="1:11" x14ac:dyDescent="0.3">
      <c r="A75">
        <v>23299</v>
      </c>
      <c r="B75" t="s">
        <v>177</v>
      </c>
      <c r="C75" t="s">
        <v>136</v>
      </c>
      <c r="D75" t="s">
        <v>98</v>
      </c>
      <c r="E75" t="s">
        <v>99</v>
      </c>
      <c r="F75" t="s">
        <v>21</v>
      </c>
      <c r="G75">
        <v>41087</v>
      </c>
      <c r="H75">
        <v>6</v>
      </c>
      <c r="I75">
        <v>104</v>
      </c>
      <c r="J75">
        <v>3.99</v>
      </c>
      <c r="K75">
        <v>414.96</v>
      </c>
    </row>
    <row r="76" spans="1:11" x14ac:dyDescent="0.3">
      <c r="A76">
        <v>23310</v>
      </c>
      <c r="B76" t="s">
        <v>178</v>
      </c>
      <c r="C76" t="s">
        <v>23</v>
      </c>
      <c r="D76" t="s">
        <v>32</v>
      </c>
      <c r="E76" t="s">
        <v>33</v>
      </c>
      <c r="F76" t="s">
        <v>15</v>
      </c>
      <c r="G76">
        <v>41077</v>
      </c>
      <c r="H76">
        <v>6</v>
      </c>
      <c r="I76">
        <v>41</v>
      </c>
      <c r="J76">
        <v>9.99</v>
      </c>
      <c r="K76">
        <v>409.59</v>
      </c>
    </row>
    <row r="77" spans="1:11" x14ac:dyDescent="0.3">
      <c r="A77">
        <v>23358</v>
      </c>
      <c r="B77" t="s">
        <v>179</v>
      </c>
      <c r="C77" t="s">
        <v>180</v>
      </c>
      <c r="D77" t="s">
        <v>32</v>
      </c>
      <c r="E77" t="s">
        <v>33</v>
      </c>
      <c r="F77" t="s">
        <v>21</v>
      </c>
      <c r="G77">
        <v>41071</v>
      </c>
      <c r="H77">
        <v>6</v>
      </c>
      <c r="I77">
        <v>41</v>
      </c>
      <c r="J77">
        <v>9.99</v>
      </c>
      <c r="K77">
        <v>409.59</v>
      </c>
    </row>
    <row r="78" spans="1:11" x14ac:dyDescent="0.3">
      <c r="A78">
        <v>23323</v>
      </c>
      <c r="B78" t="s">
        <v>181</v>
      </c>
      <c r="C78" t="s">
        <v>182</v>
      </c>
      <c r="D78" t="s">
        <v>147</v>
      </c>
      <c r="E78" t="s">
        <v>148</v>
      </c>
      <c r="F78" t="s">
        <v>15</v>
      </c>
      <c r="G78">
        <v>41272</v>
      </c>
      <c r="H78">
        <v>12</v>
      </c>
      <c r="I78">
        <v>135</v>
      </c>
      <c r="J78">
        <v>3</v>
      </c>
      <c r="K78">
        <v>405</v>
      </c>
    </row>
    <row r="79" spans="1:11" x14ac:dyDescent="0.3">
      <c r="A79">
        <v>23267</v>
      </c>
      <c r="B79" t="s">
        <v>183</v>
      </c>
      <c r="C79" t="s">
        <v>184</v>
      </c>
      <c r="D79" t="s">
        <v>147</v>
      </c>
      <c r="E79" t="s">
        <v>148</v>
      </c>
      <c r="F79" t="s">
        <v>15</v>
      </c>
      <c r="G79">
        <v>41101</v>
      </c>
      <c r="H79">
        <v>7</v>
      </c>
      <c r="I79">
        <v>129</v>
      </c>
      <c r="J79">
        <v>3</v>
      </c>
      <c r="K79">
        <v>387</v>
      </c>
    </row>
    <row r="80" spans="1:11" x14ac:dyDescent="0.3">
      <c r="A80">
        <v>23340</v>
      </c>
      <c r="B80" t="s">
        <v>185</v>
      </c>
      <c r="C80" t="s">
        <v>186</v>
      </c>
      <c r="D80" t="s">
        <v>108</v>
      </c>
      <c r="E80" t="s">
        <v>109</v>
      </c>
      <c r="F80" t="s">
        <v>15</v>
      </c>
      <c r="G80">
        <v>41095</v>
      </c>
      <c r="H80">
        <v>7</v>
      </c>
      <c r="I80">
        <v>85</v>
      </c>
      <c r="J80">
        <v>4.5</v>
      </c>
      <c r="K80">
        <v>382.5</v>
      </c>
    </row>
    <row r="81" spans="1:11" x14ac:dyDescent="0.3">
      <c r="A81">
        <v>23269</v>
      </c>
      <c r="B81" t="s">
        <v>187</v>
      </c>
      <c r="C81" t="s">
        <v>169</v>
      </c>
      <c r="D81" t="s">
        <v>147</v>
      </c>
      <c r="E81" t="s">
        <v>148</v>
      </c>
      <c r="F81" t="s">
        <v>15</v>
      </c>
      <c r="G81">
        <v>41063</v>
      </c>
      <c r="H81">
        <v>6</v>
      </c>
      <c r="I81">
        <v>116</v>
      </c>
      <c r="J81">
        <v>3</v>
      </c>
      <c r="K81">
        <v>348</v>
      </c>
    </row>
    <row r="82" spans="1:11" x14ac:dyDescent="0.3">
      <c r="A82">
        <v>23308</v>
      </c>
      <c r="B82" t="s">
        <v>188</v>
      </c>
      <c r="C82" t="s">
        <v>189</v>
      </c>
      <c r="D82" t="s">
        <v>147</v>
      </c>
      <c r="E82" t="s">
        <v>148</v>
      </c>
      <c r="F82" t="s">
        <v>21</v>
      </c>
      <c r="G82">
        <v>41099</v>
      </c>
      <c r="H82">
        <v>7</v>
      </c>
      <c r="I82">
        <v>112</v>
      </c>
      <c r="J82">
        <v>3</v>
      </c>
      <c r="K82">
        <v>336</v>
      </c>
    </row>
    <row r="83" spans="1:11" x14ac:dyDescent="0.3">
      <c r="A83">
        <v>23356</v>
      </c>
      <c r="B83" t="s">
        <v>190</v>
      </c>
      <c r="C83" t="s">
        <v>191</v>
      </c>
      <c r="D83" t="s">
        <v>98</v>
      </c>
      <c r="E83" t="s">
        <v>99</v>
      </c>
      <c r="F83" t="s">
        <v>15</v>
      </c>
      <c r="G83">
        <v>41081</v>
      </c>
      <c r="H83">
        <v>6</v>
      </c>
      <c r="I83">
        <v>80</v>
      </c>
      <c r="J83">
        <v>3.99</v>
      </c>
      <c r="K83">
        <v>319.2</v>
      </c>
    </row>
    <row r="84" spans="1:11" x14ac:dyDescent="0.3">
      <c r="A84">
        <v>23318</v>
      </c>
      <c r="B84" t="s">
        <v>192</v>
      </c>
      <c r="C84" t="s">
        <v>193</v>
      </c>
      <c r="D84" t="s">
        <v>70</v>
      </c>
      <c r="E84" t="s">
        <v>71</v>
      </c>
      <c r="F84" t="s">
        <v>15</v>
      </c>
      <c r="G84">
        <v>41099</v>
      </c>
      <c r="H84">
        <v>7</v>
      </c>
      <c r="I84">
        <v>48</v>
      </c>
      <c r="J84">
        <v>6.5</v>
      </c>
      <c r="K84">
        <v>312</v>
      </c>
    </row>
    <row r="85" spans="1:11" x14ac:dyDescent="0.3">
      <c r="A85">
        <v>23357</v>
      </c>
      <c r="B85" t="s">
        <v>194</v>
      </c>
      <c r="C85" t="s">
        <v>150</v>
      </c>
      <c r="D85" t="s">
        <v>74</v>
      </c>
      <c r="E85" t="s">
        <v>75</v>
      </c>
      <c r="F85" t="s">
        <v>21</v>
      </c>
      <c r="G85">
        <v>41107</v>
      </c>
      <c r="H85">
        <v>7</v>
      </c>
      <c r="I85">
        <v>50</v>
      </c>
      <c r="J85">
        <v>6</v>
      </c>
      <c r="K85">
        <v>300</v>
      </c>
    </row>
    <row r="86" spans="1:11" x14ac:dyDescent="0.3">
      <c r="A86">
        <v>23377</v>
      </c>
      <c r="B86" t="s">
        <v>195</v>
      </c>
      <c r="C86" t="s">
        <v>138</v>
      </c>
      <c r="D86" t="s">
        <v>111</v>
      </c>
      <c r="E86" t="s">
        <v>112</v>
      </c>
      <c r="F86" t="s">
        <v>15</v>
      </c>
      <c r="G86">
        <v>41075</v>
      </c>
      <c r="H86">
        <v>6</v>
      </c>
      <c r="I86">
        <v>43</v>
      </c>
      <c r="J86">
        <v>6.5</v>
      </c>
      <c r="K86">
        <v>279.5</v>
      </c>
    </row>
    <row r="87" spans="1:11" x14ac:dyDescent="0.3">
      <c r="A87">
        <v>23311</v>
      </c>
      <c r="B87" t="s">
        <v>196</v>
      </c>
      <c r="C87" t="s">
        <v>197</v>
      </c>
      <c r="D87" t="s">
        <v>13</v>
      </c>
      <c r="E87" t="s">
        <v>14</v>
      </c>
      <c r="F87" t="s">
        <v>21</v>
      </c>
      <c r="G87">
        <v>41072</v>
      </c>
      <c r="H87">
        <v>6</v>
      </c>
      <c r="I87">
        <v>18</v>
      </c>
      <c r="J87">
        <v>14.5</v>
      </c>
      <c r="K87">
        <v>261</v>
      </c>
    </row>
    <row r="88" spans="1:11" x14ac:dyDescent="0.3">
      <c r="A88">
        <v>23379</v>
      </c>
      <c r="B88" t="s">
        <v>198</v>
      </c>
      <c r="C88" t="s">
        <v>199</v>
      </c>
      <c r="D88" t="s">
        <v>98</v>
      </c>
      <c r="E88" t="s">
        <v>99</v>
      </c>
      <c r="F88" t="s">
        <v>15</v>
      </c>
      <c r="G88">
        <v>41270</v>
      </c>
      <c r="H88">
        <v>12</v>
      </c>
      <c r="I88">
        <v>65</v>
      </c>
      <c r="J88">
        <v>3.99</v>
      </c>
      <c r="K88">
        <v>259.35000000000002</v>
      </c>
    </row>
    <row r="89" spans="1:11" x14ac:dyDescent="0.3">
      <c r="A89">
        <v>23360</v>
      </c>
      <c r="B89" t="s">
        <v>200</v>
      </c>
      <c r="C89" t="s">
        <v>184</v>
      </c>
      <c r="D89" t="s">
        <v>56</v>
      </c>
      <c r="E89" t="s">
        <v>57</v>
      </c>
      <c r="F89" t="s">
        <v>15</v>
      </c>
      <c r="G89">
        <v>41073</v>
      </c>
      <c r="H89">
        <v>6</v>
      </c>
      <c r="I89">
        <v>37</v>
      </c>
      <c r="J89">
        <v>6.99</v>
      </c>
      <c r="K89">
        <v>258.63</v>
      </c>
    </row>
    <row r="90" spans="1:11" x14ac:dyDescent="0.3">
      <c r="A90">
        <v>23339</v>
      </c>
      <c r="B90" t="s">
        <v>201</v>
      </c>
      <c r="C90" t="s">
        <v>202</v>
      </c>
      <c r="D90" t="s">
        <v>74</v>
      </c>
      <c r="E90" t="s">
        <v>75</v>
      </c>
      <c r="F90" t="s">
        <v>15</v>
      </c>
      <c r="G90">
        <v>41101</v>
      </c>
      <c r="H90">
        <v>7</v>
      </c>
      <c r="I90">
        <v>41</v>
      </c>
      <c r="J90">
        <v>6</v>
      </c>
      <c r="K90">
        <v>246</v>
      </c>
    </row>
    <row r="91" spans="1:11" x14ac:dyDescent="0.3">
      <c r="A91">
        <v>23341</v>
      </c>
      <c r="B91" t="s">
        <v>203</v>
      </c>
      <c r="C91" t="s">
        <v>204</v>
      </c>
      <c r="D91" t="s">
        <v>147</v>
      </c>
      <c r="E91" t="s">
        <v>148</v>
      </c>
      <c r="F91" t="s">
        <v>21</v>
      </c>
      <c r="G91">
        <v>41026</v>
      </c>
      <c r="H91">
        <v>4</v>
      </c>
      <c r="I91">
        <v>77</v>
      </c>
      <c r="J91">
        <v>3</v>
      </c>
      <c r="K91">
        <v>231</v>
      </c>
    </row>
    <row r="92" spans="1:11" x14ac:dyDescent="0.3">
      <c r="A92">
        <v>23374</v>
      </c>
      <c r="B92" t="s">
        <v>205</v>
      </c>
      <c r="C92" t="s">
        <v>206</v>
      </c>
      <c r="D92" t="s">
        <v>98</v>
      </c>
      <c r="E92" t="s">
        <v>99</v>
      </c>
      <c r="F92" t="s">
        <v>15</v>
      </c>
      <c r="G92">
        <v>41257</v>
      </c>
      <c r="H92">
        <v>12</v>
      </c>
      <c r="I92">
        <v>57</v>
      </c>
      <c r="J92">
        <v>3.99</v>
      </c>
      <c r="K92">
        <v>227.43</v>
      </c>
    </row>
    <row r="93" spans="1:11" x14ac:dyDescent="0.3">
      <c r="A93">
        <v>23273</v>
      </c>
      <c r="B93" t="s">
        <v>207</v>
      </c>
      <c r="C93" t="s">
        <v>208</v>
      </c>
      <c r="D93" t="s">
        <v>32</v>
      </c>
      <c r="E93" t="s">
        <v>33</v>
      </c>
      <c r="F93" t="s">
        <v>15</v>
      </c>
      <c r="G93">
        <v>41256</v>
      </c>
      <c r="H93">
        <v>12</v>
      </c>
      <c r="I93">
        <v>22</v>
      </c>
      <c r="J93">
        <v>9.99</v>
      </c>
      <c r="K93">
        <v>219.78</v>
      </c>
    </row>
    <row r="94" spans="1:11" x14ac:dyDescent="0.3">
      <c r="A94">
        <v>23280</v>
      </c>
      <c r="B94" t="s">
        <v>209</v>
      </c>
      <c r="C94" t="s">
        <v>31</v>
      </c>
      <c r="D94" t="s">
        <v>56</v>
      </c>
      <c r="E94" t="s">
        <v>57</v>
      </c>
      <c r="F94" t="s">
        <v>15</v>
      </c>
      <c r="G94">
        <v>41002</v>
      </c>
      <c r="H94">
        <v>4</v>
      </c>
      <c r="I94">
        <v>30</v>
      </c>
      <c r="J94">
        <v>6.99</v>
      </c>
      <c r="K94">
        <v>209.7</v>
      </c>
    </row>
    <row r="95" spans="1:11" x14ac:dyDescent="0.3">
      <c r="A95">
        <v>23370</v>
      </c>
      <c r="B95" t="s">
        <v>210</v>
      </c>
      <c r="C95" t="s">
        <v>73</v>
      </c>
      <c r="D95" t="s">
        <v>147</v>
      </c>
      <c r="E95" t="s">
        <v>148</v>
      </c>
      <c r="F95" t="s">
        <v>21</v>
      </c>
      <c r="G95">
        <v>41028</v>
      </c>
      <c r="H95">
        <v>4</v>
      </c>
      <c r="I95">
        <v>63</v>
      </c>
      <c r="J95">
        <v>3</v>
      </c>
      <c r="K95">
        <v>189</v>
      </c>
    </row>
    <row r="96" spans="1:11" x14ac:dyDescent="0.3">
      <c r="A96">
        <v>23372</v>
      </c>
      <c r="B96" t="s">
        <v>211</v>
      </c>
      <c r="C96" t="s">
        <v>212</v>
      </c>
      <c r="D96" t="s">
        <v>111</v>
      </c>
      <c r="E96" t="s">
        <v>112</v>
      </c>
      <c r="F96" t="s">
        <v>15</v>
      </c>
      <c r="G96">
        <v>41255</v>
      </c>
      <c r="H96">
        <v>12</v>
      </c>
      <c r="I96">
        <v>22</v>
      </c>
      <c r="J96">
        <v>6.5</v>
      </c>
      <c r="K96">
        <v>143</v>
      </c>
    </row>
    <row r="97" spans="1:11" x14ac:dyDescent="0.3">
      <c r="A97">
        <v>23265</v>
      </c>
      <c r="B97" t="s">
        <v>213</v>
      </c>
      <c r="C97" t="s">
        <v>214</v>
      </c>
      <c r="D97" t="s">
        <v>32</v>
      </c>
      <c r="E97" t="s">
        <v>33</v>
      </c>
      <c r="F97" t="s">
        <v>21</v>
      </c>
      <c r="G97">
        <v>41248</v>
      </c>
      <c r="H97">
        <v>12</v>
      </c>
      <c r="I97">
        <v>14</v>
      </c>
      <c r="J97">
        <v>9.99</v>
      </c>
      <c r="K97">
        <v>139.86000000000001</v>
      </c>
    </row>
    <row r="98" spans="1:11" x14ac:dyDescent="0.3">
      <c r="A98">
        <v>23346</v>
      </c>
      <c r="B98" t="s">
        <v>215</v>
      </c>
      <c r="C98" t="s">
        <v>130</v>
      </c>
      <c r="D98" t="s">
        <v>32</v>
      </c>
      <c r="E98" t="s">
        <v>33</v>
      </c>
      <c r="F98" t="s">
        <v>15</v>
      </c>
      <c r="G98">
        <v>41119</v>
      </c>
      <c r="H98">
        <v>7</v>
      </c>
      <c r="I98">
        <v>13</v>
      </c>
      <c r="J98">
        <v>9.99</v>
      </c>
      <c r="K98">
        <v>129.87</v>
      </c>
    </row>
    <row r="99" spans="1:11" x14ac:dyDescent="0.3">
      <c r="A99">
        <v>23312</v>
      </c>
      <c r="B99" t="s">
        <v>216</v>
      </c>
      <c r="C99" t="s">
        <v>217</v>
      </c>
      <c r="D99" t="s">
        <v>98</v>
      </c>
      <c r="E99" t="s">
        <v>99</v>
      </c>
      <c r="F99" t="s">
        <v>15</v>
      </c>
      <c r="G99">
        <v>41096</v>
      </c>
      <c r="H99">
        <v>7</v>
      </c>
      <c r="I99">
        <v>28</v>
      </c>
      <c r="J99">
        <v>3.99</v>
      </c>
      <c r="K99">
        <v>111.72</v>
      </c>
    </row>
    <row r="100" spans="1:11" x14ac:dyDescent="0.3">
      <c r="A100">
        <v>23355</v>
      </c>
      <c r="B100" t="s">
        <v>218</v>
      </c>
      <c r="C100" t="s">
        <v>126</v>
      </c>
      <c r="D100" t="s">
        <v>84</v>
      </c>
      <c r="E100" t="s">
        <v>85</v>
      </c>
      <c r="F100" t="s">
        <v>15</v>
      </c>
      <c r="G100">
        <v>41026</v>
      </c>
      <c r="H100">
        <v>4</v>
      </c>
      <c r="I100">
        <v>16</v>
      </c>
      <c r="J100">
        <v>4.5</v>
      </c>
      <c r="K100">
        <v>72</v>
      </c>
    </row>
    <row r="101" spans="1:11" x14ac:dyDescent="0.3">
      <c r="A101">
        <v>23322</v>
      </c>
      <c r="B101" t="s">
        <v>219</v>
      </c>
      <c r="C101" t="s">
        <v>87</v>
      </c>
      <c r="D101" t="s">
        <v>147</v>
      </c>
      <c r="E101" t="s">
        <v>148</v>
      </c>
      <c r="F101" t="s">
        <v>21</v>
      </c>
      <c r="G101">
        <v>41009</v>
      </c>
      <c r="H101">
        <v>4</v>
      </c>
      <c r="I101">
        <v>20</v>
      </c>
      <c r="J101">
        <v>3</v>
      </c>
      <c r="K101">
        <v>60</v>
      </c>
    </row>
    <row r="102" spans="1:11" x14ac:dyDescent="0.3">
      <c r="A102">
        <v>23298</v>
      </c>
      <c r="B102" t="s">
        <v>220</v>
      </c>
      <c r="C102" t="s">
        <v>221</v>
      </c>
      <c r="D102" t="s">
        <v>84</v>
      </c>
      <c r="E102" t="s">
        <v>85</v>
      </c>
      <c r="F102" t="s">
        <v>18</v>
      </c>
      <c r="G102">
        <v>41118</v>
      </c>
      <c r="H102">
        <v>7</v>
      </c>
      <c r="I102">
        <v>12</v>
      </c>
      <c r="J102">
        <v>4.5</v>
      </c>
      <c r="K102">
        <v>54</v>
      </c>
    </row>
    <row r="103" spans="1:11" x14ac:dyDescent="0.3">
      <c r="A103">
        <v>23367</v>
      </c>
      <c r="B103" t="s">
        <v>222</v>
      </c>
      <c r="C103" t="s">
        <v>223</v>
      </c>
      <c r="D103" t="s">
        <v>84</v>
      </c>
      <c r="E103" t="s">
        <v>85</v>
      </c>
      <c r="F103" t="s">
        <v>21</v>
      </c>
      <c r="G103">
        <v>41023</v>
      </c>
      <c r="H103">
        <v>4</v>
      </c>
      <c r="I103">
        <v>10</v>
      </c>
      <c r="J103">
        <v>4.5</v>
      </c>
      <c r="K103">
        <v>45</v>
      </c>
    </row>
    <row r="104" spans="1:11" x14ac:dyDescent="0.3">
      <c r="A104">
        <v>23334</v>
      </c>
      <c r="B104" t="s">
        <v>224</v>
      </c>
      <c r="C104" t="s">
        <v>118</v>
      </c>
      <c r="D104" t="s">
        <v>147</v>
      </c>
      <c r="E104" t="s">
        <v>148</v>
      </c>
      <c r="F104" t="s">
        <v>15</v>
      </c>
      <c r="G104">
        <v>41260</v>
      </c>
      <c r="H104">
        <v>12</v>
      </c>
      <c r="I104">
        <v>14</v>
      </c>
      <c r="J104">
        <v>3</v>
      </c>
      <c r="K104">
        <v>42</v>
      </c>
    </row>
    <row r="105" spans="1:11" x14ac:dyDescent="0.3">
      <c r="A105">
        <v>23285</v>
      </c>
      <c r="B105" t="s">
        <v>225</v>
      </c>
      <c r="C105" t="s">
        <v>138</v>
      </c>
      <c r="D105" t="s">
        <v>108</v>
      </c>
      <c r="E105" t="s">
        <v>109</v>
      </c>
      <c r="F105" t="s">
        <v>21</v>
      </c>
      <c r="G105">
        <v>41114</v>
      </c>
      <c r="H105">
        <v>7</v>
      </c>
      <c r="I105">
        <v>9</v>
      </c>
      <c r="J105">
        <v>4.5</v>
      </c>
      <c r="K105">
        <v>40.5</v>
      </c>
    </row>
    <row r="106" spans="1:11" x14ac:dyDescent="0.3">
      <c r="A106">
        <v>23375</v>
      </c>
      <c r="B106" t="s">
        <v>226</v>
      </c>
      <c r="C106" t="s">
        <v>126</v>
      </c>
      <c r="D106" t="s">
        <v>56</v>
      </c>
      <c r="E106" t="s">
        <v>57</v>
      </c>
      <c r="F106" t="s">
        <v>21</v>
      </c>
      <c r="G106">
        <v>41029</v>
      </c>
      <c r="H106">
        <v>4</v>
      </c>
      <c r="I106">
        <v>5</v>
      </c>
      <c r="J106">
        <v>6.99</v>
      </c>
      <c r="K106">
        <v>34.950000000000003</v>
      </c>
    </row>
    <row r="107" spans="1:11" x14ac:dyDescent="0.3">
      <c r="A107">
        <v>23336</v>
      </c>
      <c r="B107" t="s">
        <v>227</v>
      </c>
      <c r="C107" t="s">
        <v>228</v>
      </c>
      <c r="D107" t="s">
        <v>108</v>
      </c>
      <c r="E107" t="s">
        <v>109</v>
      </c>
      <c r="F107" t="s">
        <v>21</v>
      </c>
      <c r="G107">
        <v>41091</v>
      </c>
      <c r="H107">
        <v>7</v>
      </c>
      <c r="I107">
        <v>7</v>
      </c>
      <c r="J107">
        <v>4.5</v>
      </c>
      <c r="K107">
        <v>31.5</v>
      </c>
    </row>
    <row r="108" spans="1:11" x14ac:dyDescent="0.3">
      <c r="A108">
        <v>23279</v>
      </c>
      <c r="B108" t="s">
        <v>229</v>
      </c>
      <c r="C108" t="s">
        <v>202</v>
      </c>
      <c r="D108" t="s">
        <v>147</v>
      </c>
      <c r="E108" t="s">
        <v>148</v>
      </c>
      <c r="F108" t="s">
        <v>15</v>
      </c>
      <c r="G108">
        <v>41020</v>
      </c>
      <c r="H108">
        <v>4</v>
      </c>
      <c r="I108">
        <v>10</v>
      </c>
      <c r="J108">
        <v>3</v>
      </c>
      <c r="K108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831E-60CE-47DA-BFDE-1EB68D84A919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19" t="s">
        <v>264</v>
      </c>
      <c r="B3" t="s">
        <v>268</v>
      </c>
    </row>
    <row r="4" spans="1:2" x14ac:dyDescent="0.3">
      <c r="A4" s="20" t="s">
        <v>18</v>
      </c>
      <c r="B4" s="31">
        <v>10356.24</v>
      </c>
    </row>
    <row r="5" spans="1:2" x14ac:dyDescent="0.3">
      <c r="A5" s="20" t="s">
        <v>15</v>
      </c>
      <c r="B5" s="31">
        <v>37801.51999999999</v>
      </c>
    </row>
    <row r="6" spans="1:2" x14ac:dyDescent="0.3">
      <c r="A6" s="20" t="s">
        <v>21</v>
      </c>
      <c r="B6" s="30">
        <v>34385.349999999991</v>
      </c>
    </row>
    <row r="7" spans="1:2" x14ac:dyDescent="0.3">
      <c r="A7" s="20" t="s">
        <v>265</v>
      </c>
      <c r="B7" s="29">
        <v>82543.109999999986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B33A-8BBC-4B61-B6CB-F8EBC078A238}">
  <dimension ref="A3:B6"/>
  <sheetViews>
    <sheetView workbookViewId="0">
      <selection activeCell="I7" sqref="I7"/>
    </sheetView>
  </sheetViews>
  <sheetFormatPr defaultRowHeight="14.4" x14ac:dyDescent="0.3"/>
  <cols>
    <col min="1" max="1" width="14.77734375" bestFit="1" customWidth="1"/>
    <col min="2" max="2" width="14.88671875" bestFit="1" customWidth="1"/>
  </cols>
  <sheetData>
    <row r="3" spans="1:2" x14ac:dyDescent="0.3">
      <c r="A3" s="19" t="s">
        <v>5</v>
      </c>
      <c r="B3" t="s">
        <v>268</v>
      </c>
    </row>
    <row r="4" spans="1:2" x14ac:dyDescent="0.3">
      <c r="A4" t="s">
        <v>18</v>
      </c>
      <c r="B4" s="29">
        <v>10356.24</v>
      </c>
    </row>
    <row r="5" spans="1:2" x14ac:dyDescent="0.3">
      <c r="A5" t="s">
        <v>15</v>
      </c>
      <c r="B5" s="29">
        <v>37801.51999999999</v>
      </c>
    </row>
    <row r="6" spans="1:2" x14ac:dyDescent="0.3">
      <c r="A6" t="s">
        <v>21</v>
      </c>
      <c r="B6" s="29">
        <v>34385.349999999991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AED0-4BAC-43DD-AD08-F6FCDC922AA6}">
  <dimension ref="A3:B6"/>
  <sheetViews>
    <sheetView workbookViewId="0">
      <selection activeCell="M9" sqref="M9"/>
    </sheetView>
  </sheetViews>
  <sheetFormatPr defaultRowHeight="14.4" x14ac:dyDescent="0.3"/>
  <cols>
    <col min="1" max="1" width="14.77734375" bestFit="1" customWidth="1"/>
    <col min="2" max="2" width="14.88671875" bestFit="1" customWidth="1"/>
  </cols>
  <sheetData>
    <row r="3" spans="1:2" x14ac:dyDescent="0.3">
      <c r="A3" s="19" t="s">
        <v>5</v>
      </c>
      <c r="B3" t="s">
        <v>266</v>
      </c>
    </row>
    <row r="4" spans="1:2" x14ac:dyDescent="0.3">
      <c r="A4" t="s">
        <v>18</v>
      </c>
      <c r="B4" s="29">
        <v>1198</v>
      </c>
    </row>
    <row r="5" spans="1:2" x14ac:dyDescent="0.3">
      <c r="A5" t="s">
        <v>15</v>
      </c>
      <c r="B5" s="29">
        <v>5153</v>
      </c>
    </row>
    <row r="6" spans="1:2" x14ac:dyDescent="0.3">
      <c r="A6" t="s">
        <v>21</v>
      </c>
      <c r="B6" s="29">
        <v>5025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D46B-C524-4E22-8A9A-A34D56CD072D}">
  <dimension ref="A1:K108"/>
  <sheetViews>
    <sheetView workbookViewId="0">
      <selection activeCell="I1" activeCellId="1" sqref="F1:F1048576 I1:I1048576"/>
    </sheetView>
  </sheetViews>
  <sheetFormatPr defaultRowHeight="14.4" x14ac:dyDescent="0.3"/>
  <cols>
    <col min="7" max="7" width="10.5546875" style="2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23345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22">
        <v>41150</v>
      </c>
      <c r="H2">
        <v>8</v>
      </c>
      <c r="I2">
        <v>208</v>
      </c>
      <c r="J2">
        <v>14.5</v>
      </c>
      <c r="K2">
        <v>3016</v>
      </c>
    </row>
    <row r="3" spans="1:11" x14ac:dyDescent="0.3">
      <c r="A3">
        <v>23278</v>
      </c>
      <c r="B3" t="s">
        <v>16</v>
      </c>
      <c r="C3" t="s">
        <v>17</v>
      </c>
      <c r="D3" t="s">
        <v>13</v>
      </c>
      <c r="E3" t="s">
        <v>14</v>
      </c>
      <c r="F3" t="s">
        <v>18</v>
      </c>
      <c r="G3" s="22">
        <v>41145</v>
      </c>
      <c r="H3">
        <v>8</v>
      </c>
      <c r="I3">
        <v>197</v>
      </c>
      <c r="J3">
        <v>14.5</v>
      </c>
      <c r="K3">
        <v>2856.5</v>
      </c>
    </row>
    <row r="4" spans="1:11" x14ac:dyDescent="0.3">
      <c r="A4">
        <v>23303</v>
      </c>
      <c r="B4" t="s">
        <v>19</v>
      </c>
      <c r="C4" t="s">
        <v>20</v>
      </c>
      <c r="D4" t="s">
        <v>13</v>
      </c>
      <c r="E4" t="s">
        <v>14</v>
      </c>
      <c r="F4" t="s">
        <v>21</v>
      </c>
      <c r="G4" s="22">
        <v>41138</v>
      </c>
      <c r="H4">
        <v>8</v>
      </c>
      <c r="I4">
        <v>176</v>
      </c>
      <c r="J4">
        <v>14.5</v>
      </c>
      <c r="K4">
        <v>2552</v>
      </c>
    </row>
    <row r="5" spans="1:11" x14ac:dyDescent="0.3">
      <c r="A5">
        <v>23353</v>
      </c>
      <c r="B5" t="s">
        <v>22</v>
      </c>
      <c r="C5" t="s">
        <v>23</v>
      </c>
      <c r="D5" t="s">
        <v>13</v>
      </c>
      <c r="E5" t="s">
        <v>14</v>
      </c>
      <c r="F5" t="s">
        <v>18</v>
      </c>
      <c r="G5" s="22">
        <v>41070</v>
      </c>
      <c r="H5">
        <v>6</v>
      </c>
      <c r="I5">
        <v>168</v>
      </c>
      <c r="J5">
        <v>14.5</v>
      </c>
      <c r="K5">
        <v>2436</v>
      </c>
    </row>
    <row r="6" spans="1:11" x14ac:dyDescent="0.3">
      <c r="A6">
        <v>23289</v>
      </c>
      <c r="B6" t="s">
        <v>24</v>
      </c>
      <c r="C6" t="s">
        <v>25</v>
      </c>
      <c r="D6" t="s">
        <v>13</v>
      </c>
      <c r="E6" t="s">
        <v>14</v>
      </c>
      <c r="F6" t="s">
        <v>21</v>
      </c>
      <c r="G6" s="22">
        <v>41123</v>
      </c>
      <c r="H6">
        <v>8</v>
      </c>
      <c r="I6">
        <v>166</v>
      </c>
      <c r="J6">
        <v>14.5</v>
      </c>
      <c r="K6">
        <v>2407</v>
      </c>
    </row>
    <row r="7" spans="1:11" x14ac:dyDescent="0.3">
      <c r="A7">
        <v>23378</v>
      </c>
      <c r="B7" t="s">
        <v>26</v>
      </c>
      <c r="C7" t="s">
        <v>27</v>
      </c>
      <c r="D7" t="s">
        <v>13</v>
      </c>
      <c r="E7" t="s">
        <v>14</v>
      </c>
      <c r="F7" t="s">
        <v>15</v>
      </c>
      <c r="G7" s="22">
        <v>41078</v>
      </c>
      <c r="H7">
        <v>6</v>
      </c>
      <c r="I7">
        <v>157</v>
      </c>
      <c r="J7">
        <v>14.5</v>
      </c>
      <c r="K7">
        <v>2276.5</v>
      </c>
    </row>
    <row r="8" spans="1:11" x14ac:dyDescent="0.3">
      <c r="A8">
        <v>23283</v>
      </c>
      <c r="B8" t="s">
        <v>28</v>
      </c>
      <c r="C8" t="s">
        <v>29</v>
      </c>
      <c r="D8" t="s">
        <v>13</v>
      </c>
      <c r="E8" t="s">
        <v>14</v>
      </c>
      <c r="F8" t="s">
        <v>15</v>
      </c>
      <c r="G8" s="22">
        <v>41084</v>
      </c>
      <c r="H8">
        <v>6</v>
      </c>
      <c r="I8">
        <v>142</v>
      </c>
      <c r="J8">
        <v>14.5</v>
      </c>
      <c r="K8">
        <v>2059</v>
      </c>
    </row>
    <row r="9" spans="1:11" x14ac:dyDescent="0.3">
      <c r="A9">
        <v>23324</v>
      </c>
      <c r="B9" t="s">
        <v>30</v>
      </c>
      <c r="C9" t="s">
        <v>31</v>
      </c>
      <c r="D9" t="s">
        <v>32</v>
      </c>
      <c r="E9" t="s">
        <v>33</v>
      </c>
      <c r="F9" t="s">
        <v>21</v>
      </c>
      <c r="G9" s="22">
        <v>41134</v>
      </c>
      <c r="H9">
        <v>8</v>
      </c>
      <c r="I9">
        <v>193</v>
      </c>
      <c r="J9">
        <v>9</v>
      </c>
      <c r="K9">
        <v>1928.07</v>
      </c>
    </row>
    <row r="10" spans="1:11" x14ac:dyDescent="0.3">
      <c r="A10">
        <v>23264</v>
      </c>
      <c r="B10" t="s">
        <v>34</v>
      </c>
      <c r="C10" t="s">
        <v>35</v>
      </c>
      <c r="D10" t="s">
        <v>36</v>
      </c>
      <c r="E10" t="s">
        <v>37</v>
      </c>
      <c r="F10" t="s">
        <v>15</v>
      </c>
      <c r="G10" s="22">
        <v>41139</v>
      </c>
      <c r="H10">
        <v>8</v>
      </c>
      <c r="I10">
        <v>205</v>
      </c>
      <c r="J10">
        <v>9</v>
      </c>
      <c r="K10">
        <v>1845</v>
      </c>
    </row>
    <row r="11" spans="1:11" x14ac:dyDescent="0.3">
      <c r="A11">
        <v>23291</v>
      </c>
      <c r="B11" t="s">
        <v>38</v>
      </c>
      <c r="C11" t="s">
        <v>39</v>
      </c>
      <c r="D11" t="s">
        <v>36</v>
      </c>
      <c r="E11" t="s">
        <v>37</v>
      </c>
      <c r="F11" t="s">
        <v>21</v>
      </c>
      <c r="G11" s="22">
        <v>41139</v>
      </c>
      <c r="H11">
        <v>8</v>
      </c>
      <c r="I11">
        <v>199</v>
      </c>
      <c r="J11">
        <v>9</v>
      </c>
      <c r="K11">
        <v>1791</v>
      </c>
    </row>
    <row r="12" spans="1:11" x14ac:dyDescent="0.3">
      <c r="A12">
        <v>23305</v>
      </c>
      <c r="B12" t="s">
        <v>40</v>
      </c>
      <c r="C12" t="s">
        <v>41</v>
      </c>
      <c r="D12" t="s">
        <v>36</v>
      </c>
      <c r="E12" t="s">
        <v>37</v>
      </c>
      <c r="F12" t="s">
        <v>15</v>
      </c>
      <c r="G12" s="22">
        <v>41147</v>
      </c>
      <c r="H12">
        <v>8</v>
      </c>
      <c r="I12">
        <v>188</v>
      </c>
      <c r="J12">
        <v>9</v>
      </c>
      <c r="K12">
        <v>1692</v>
      </c>
    </row>
    <row r="13" spans="1:11" x14ac:dyDescent="0.3">
      <c r="A13">
        <v>23350</v>
      </c>
      <c r="B13" t="s">
        <v>42</v>
      </c>
      <c r="C13" t="s">
        <v>43</v>
      </c>
      <c r="D13" t="s">
        <v>36</v>
      </c>
      <c r="E13" t="s">
        <v>37</v>
      </c>
      <c r="F13" t="s">
        <v>15</v>
      </c>
      <c r="G13" s="22">
        <v>41085</v>
      </c>
      <c r="H13">
        <v>6</v>
      </c>
      <c r="I13">
        <v>188</v>
      </c>
      <c r="J13">
        <v>9</v>
      </c>
      <c r="K13">
        <v>1692</v>
      </c>
    </row>
    <row r="14" spans="1:11" x14ac:dyDescent="0.3">
      <c r="A14">
        <v>23300</v>
      </c>
      <c r="B14" t="s">
        <v>44</v>
      </c>
      <c r="C14" t="s">
        <v>45</v>
      </c>
      <c r="D14" t="s">
        <v>32</v>
      </c>
      <c r="E14" t="s">
        <v>33</v>
      </c>
      <c r="F14" t="s">
        <v>15</v>
      </c>
      <c r="G14" s="22">
        <v>40915</v>
      </c>
      <c r="H14">
        <v>1</v>
      </c>
      <c r="I14">
        <v>167</v>
      </c>
      <c r="J14">
        <v>9.99</v>
      </c>
      <c r="K14">
        <v>1668.33</v>
      </c>
    </row>
    <row r="15" spans="1:11" x14ac:dyDescent="0.3">
      <c r="A15">
        <v>23348</v>
      </c>
      <c r="B15" t="s">
        <v>46</v>
      </c>
      <c r="C15" t="s">
        <v>47</v>
      </c>
      <c r="D15" t="s">
        <v>32</v>
      </c>
      <c r="E15" t="s">
        <v>33</v>
      </c>
      <c r="F15" t="s">
        <v>21</v>
      </c>
      <c r="G15" s="22">
        <v>41146</v>
      </c>
      <c r="H15">
        <v>8</v>
      </c>
      <c r="I15">
        <v>163</v>
      </c>
      <c r="J15">
        <v>9.99</v>
      </c>
      <c r="K15">
        <v>1628.37</v>
      </c>
    </row>
    <row r="16" spans="1:11" x14ac:dyDescent="0.3">
      <c r="A16">
        <v>23290</v>
      </c>
      <c r="B16" t="s">
        <v>48</v>
      </c>
      <c r="C16" t="s">
        <v>49</v>
      </c>
      <c r="D16" t="s">
        <v>36</v>
      </c>
      <c r="E16" t="s">
        <v>37</v>
      </c>
      <c r="F16" t="s">
        <v>15</v>
      </c>
      <c r="G16" s="22">
        <v>41132</v>
      </c>
      <c r="H16">
        <v>8</v>
      </c>
      <c r="I16">
        <v>170</v>
      </c>
      <c r="J16">
        <v>9</v>
      </c>
      <c r="K16">
        <v>1530</v>
      </c>
    </row>
    <row r="17" spans="1:11" x14ac:dyDescent="0.3">
      <c r="A17">
        <v>23328</v>
      </c>
      <c r="B17" t="s">
        <v>50</v>
      </c>
      <c r="C17" t="s">
        <v>51</v>
      </c>
      <c r="D17" t="s">
        <v>13</v>
      </c>
      <c r="E17" t="s">
        <v>14</v>
      </c>
      <c r="F17" t="s">
        <v>21</v>
      </c>
      <c r="G17" s="22">
        <v>40923</v>
      </c>
      <c r="H17">
        <v>1</v>
      </c>
      <c r="I17">
        <v>102</v>
      </c>
      <c r="J17">
        <v>14.5</v>
      </c>
      <c r="K17">
        <v>1479</v>
      </c>
    </row>
    <row r="18" spans="1:11" x14ac:dyDescent="0.3">
      <c r="A18">
        <v>23294</v>
      </c>
      <c r="B18" t="s">
        <v>52</v>
      </c>
      <c r="C18" t="s">
        <v>53</v>
      </c>
      <c r="D18" t="s">
        <v>36</v>
      </c>
      <c r="E18" t="s">
        <v>37</v>
      </c>
      <c r="F18" t="s">
        <v>21</v>
      </c>
      <c r="G18" s="22">
        <v>41082</v>
      </c>
      <c r="H18">
        <v>6</v>
      </c>
      <c r="I18">
        <v>160</v>
      </c>
      <c r="J18">
        <v>9</v>
      </c>
      <c r="K18">
        <v>1440</v>
      </c>
    </row>
    <row r="19" spans="1:11" x14ac:dyDescent="0.3">
      <c r="A19">
        <v>23371</v>
      </c>
      <c r="B19" t="s">
        <v>54</v>
      </c>
      <c r="C19" t="s">
        <v>55</v>
      </c>
      <c r="D19" t="s">
        <v>56</v>
      </c>
      <c r="E19" t="s">
        <v>57</v>
      </c>
      <c r="F19" t="s">
        <v>15</v>
      </c>
      <c r="G19" s="22">
        <v>41136</v>
      </c>
      <c r="H19">
        <v>8</v>
      </c>
      <c r="I19">
        <v>204</v>
      </c>
      <c r="J19">
        <v>6.99</v>
      </c>
      <c r="K19">
        <v>1425.96</v>
      </c>
    </row>
    <row r="20" spans="1:11" x14ac:dyDescent="0.3">
      <c r="A20">
        <v>23288</v>
      </c>
      <c r="B20" t="s">
        <v>58</v>
      </c>
      <c r="C20" t="s">
        <v>59</v>
      </c>
      <c r="D20" t="s">
        <v>32</v>
      </c>
      <c r="E20" t="s">
        <v>33</v>
      </c>
      <c r="F20" t="s">
        <v>18</v>
      </c>
      <c r="G20" s="22">
        <v>41074</v>
      </c>
      <c r="H20">
        <v>6</v>
      </c>
      <c r="I20">
        <v>141</v>
      </c>
      <c r="J20">
        <v>9.99</v>
      </c>
      <c r="K20">
        <v>1408.59</v>
      </c>
    </row>
    <row r="21" spans="1:11" x14ac:dyDescent="0.3">
      <c r="A21">
        <v>23347</v>
      </c>
      <c r="B21" t="s">
        <v>60</v>
      </c>
      <c r="C21" t="s">
        <v>61</v>
      </c>
      <c r="D21" t="s">
        <v>36</v>
      </c>
      <c r="E21" t="s">
        <v>37</v>
      </c>
      <c r="F21" t="s">
        <v>15</v>
      </c>
      <c r="G21" s="22">
        <v>41088</v>
      </c>
      <c r="H21">
        <v>6</v>
      </c>
      <c r="I21">
        <v>147</v>
      </c>
      <c r="J21">
        <v>9</v>
      </c>
      <c r="K21">
        <v>1323</v>
      </c>
    </row>
    <row r="22" spans="1:11" x14ac:dyDescent="0.3">
      <c r="A22">
        <v>23361</v>
      </c>
      <c r="B22" t="s">
        <v>62</v>
      </c>
      <c r="C22" t="s">
        <v>63</v>
      </c>
      <c r="D22" t="s">
        <v>56</v>
      </c>
      <c r="E22" t="s">
        <v>57</v>
      </c>
      <c r="F22" t="s">
        <v>15</v>
      </c>
      <c r="G22" s="22">
        <v>40915</v>
      </c>
      <c r="H22">
        <v>1</v>
      </c>
      <c r="I22">
        <v>184</v>
      </c>
      <c r="J22">
        <v>6.99</v>
      </c>
      <c r="K22">
        <v>1286.1600000000001</v>
      </c>
    </row>
    <row r="23" spans="1:11" x14ac:dyDescent="0.3">
      <c r="A23">
        <v>23275</v>
      </c>
      <c r="B23" t="s">
        <v>64</v>
      </c>
      <c r="C23" t="s">
        <v>65</v>
      </c>
      <c r="D23" t="s">
        <v>36</v>
      </c>
      <c r="E23" t="s">
        <v>37</v>
      </c>
      <c r="F23" t="s">
        <v>21</v>
      </c>
      <c r="G23" s="22">
        <v>40912</v>
      </c>
      <c r="H23">
        <v>1</v>
      </c>
      <c r="I23">
        <v>141</v>
      </c>
      <c r="J23">
        <v>9</v>
      </c>
      <c r="K23">
        <v>1269</v>
      </c>
    </row>
    <row r="24" spans="1:11" x14ac:dyDescent="0.3">
      <c r="A24">
        <v>23297</v>
      </c>
      <c r="B24" t="s">
        <v>66</v>
      </c>
      <c r="C24" t="s">
        <v>67</v>
      </c>
      <c r="D24" t="s">
        <v>36</v>
      </c>
      <c r="E24" t="s">
        <v>37</v>
      </c>
      <c r="F24" t="s">
        <v>15</v>
      </c>
      <c r="G24" s="22">
        <v>41133</v>
      </c>
      <c r="H24">
        <v>8</v>
      </c>
      <c r="I24">
        <v>135</v>
      </c>
      <c r="J24">
        <v>9</v>
      </c>
      <c r="K24">
        <v>1215</v>
      </c>
    </row>
    <row r="25" spans="1:11" x14ac:dyDescent="0.3">
      <c r="A25">
        <v>23327</v>
      </c>
      <c r="B25" t="s">
        <v>68</v>
      </c>
      <c r="C25" t="s">
        <v>69</v>
      </c>
      <c r="D25" t="s">
        <v>70</v>
      </c>
      <c r="E25" t="s">
        <v>71</v>
      </c>
      <c r="F25" t="s">
        <v>21</v>
      </c>
      <c r="G25" s="22">
        <v>40939</v>
      </c>
      <c r="H25">
        <v>1</v>
      </c>
      <c r="I25">
        <v>176</v>
      </c>
      <c r="J25">
        <v>6.5</v>
      </c>
      <c r="K25">
        <v>1144</v>
      </c>
    </row>
    <row r="26" spans="1:11" x14ac:dyDescent="0.3">
      <c r="A26">
        <v>23325</v>
      </c>
      <c r="B26" t="s">
        <v>72</v>
      </c>
      <c r="C26" t="s">
        <v>73</v>
      </c>
      <c r="D26" t="s">
        <v>74</v>
      </c>
      <c r="E26" t="s">
        <v>75</v>
      </c>
      <c r="F26" t="s">
        <v>21</v>
      </c>
      <c r="G26" s="22">
        <v>41082</v>
      </c>
      <c r="H26">
        <v>6</v>
      </c>
      <c r="I26">
        <v>184</v>
      </c>
      <c r="J26">
        <v>6</v>
      </c>
      <c r="K26">
        <v>1104</v>
      </c>
    </row>
    <row r="27" spans="1:11" x14ac:dyDescent="0.3">
      <c r="A27">
        <v>23292</v>
      </c>
      <c r="B27" t="s">
        <v>76</v>
      </c>
      <c r="C27" t="s">
        <v>77</v>
      </c>
      <c r="D27" t="s">
        <v>13</v>
      </c>
      <c r="E27" t="s">
        <v>14</v>
      </c>
      <c r="F27" t="s">
        <v>15</v>
      </c>
      <c r="G27" s="22">
        <v>40911</v>
      </c>
      <c r="H27">
        <v>1</v>
      </c>
      <c r="I27">
        <v>73</v>
      </c>
      <c r="J27">
        <v>14.5</v>
      </c>
      <c r="K27">
        <v>1058.5</v>
      </c>
    </row>
    <row r="28" spans="1:11" x14ac:dyDescent="0.3">
      <c r="A28">
        <v>23335</v>
      </c>
      <c r="B28" t="s">
        <v>78</v>
      </c>
      <c r="C28" t="s">
        <v>79</v>
      </c>
      <c r="D28" t="s">
        <v>36</v>
      </c>
      <c r="E28" t="s">
        <v>37</v>
      </c>
      <c r="F28" t="s">
        <v>15</v>
      </c>
      <c r="G28" s="22">
        <v>41134</v>
      </c>
      <c r="H28">
        <v>8</v>
      </c>
      <c r="I28">
        <v>116</v>
      </c>
      <c r="J28">
        <v>9</v>
      </c>
      <c r="K28">
        <v>1044</v>
      </c>
    </row>
    <row r="29" spans="1:11" x14ac:dyDescent="0.3">
      <c r="A29">
        <v>23314</v>
      </c>
      <c r="B29" t="s">
        <v>80</v>
      </c>
      <c r="C29" t="s">
        <v>81</v>
      </c>
      <c r="D29" t="s">
        <v>32</v>
      </c>
      <c r="E29" t="s">
        <v>33</v>
      </c>
      <c r="F29" t="s">
        <v>21</v>
      </c>
      <c r="G29" s="22">
        <v>41131</v>
      </c>
      <c r="H29">
        <v>8</v>
      </c>
      <c r="I29">
        <v>95</v>
      </c>
      <c r="J29">
        <v>9.99</v>
      </c>
      <c r="K29">
        <v>949.05</v>
      </c>
    </row>
    <row r="30" spans="1:11" x14ac:dyDescent="0.3">
      <c r="A30">
        <v>23329</v>
      </c>
      <c r="B30" t="s">
        <v>82</v>
      </c>
      <c r="C30" t="s">
        <v>83</v>
      </c>
      <c r="D30" t="s">
        <v>84</v>
      </c>
      <c r="E30" t="s">
        <v>85</v>
      </c>
      <c r="F30" t="s">
        <v>21</v>
      </c>
      <c r="G30" s="22">
        <v>40931</v>
      </c>
      <c r="H30">
        <v>1</v>
      </c>
      <c r="I30">
        <v>203</v>
      </c>
      <c r="J30">
        <v>4.5</v>
      </c>
      <c r="K30">
        <v>913.5</v>
      </c>
    </row>
    <row r="31" spans="1:11" x14ac:dyDescent="0.3">
      <c r="A31">
        <v>23332</v>
      </c>
      <c r="B31" t="s">
        <v>86</v>
      </c>
      <c r="C31" t="s">
        <v>87</v>
      </c>
      <c r="D31" t="s">
        <v>84</v>
      </c>
      <c r="E31" t="s">
        <v>85</v>
      </c>
      <c r="F31" t="s">
        <v>18</v>
      </c>
      <c r="G31" s="22">
        <v>40950</v>
      </c>
      <c r="H31">
        <v>2</v>
      </c>
      <c r="I31">
        <v>203</v>
      </c>
      <c r="J31">
        <v>4.5</v>
      </c>
      <c r="K31">
        <v>913.5</v>
      </c>
    </row>
    <row r="32" spans="1:11" x14ac:dyDescent="0.3">
      <c r="A32">
        <v>23317</v>
      </c>
      <c r="B32" t="s">
        <v>88</v>
      </c>
      <c r="C32" t="s">
        <v>89</v>
      </c>
      <c r="D32" t="s">
        <v>84</v>
      </c>
      <c r="E32" t="s">
        <v>85</v>
      </c>
      <c r="F32" t="s">
        <v>18</v>
      </c>
      <c r="G32" s="22">
        <v>40956</v>
      </c>
      <c r="H32">
        <v>2</v>
      </c>
      <c r="I32">
        <v>196</v>
      </c>
      <c r="J32">
        <v>4.5</v>
      </c>
      <c r="K32">
        <v>882</v>
      </c>
    </row>
    <row r="33" spans="1:11" x14ac:dyDescent="0.3">
      <c r="A33">
        <v>23271</v>
      </c>
      <c r="B33" t="s">
        <v>90</v>
      </c>
      <c r="C33" t="s">
        <v>91</v>
      </c>
      <c r="D33" t="s">
        <v>56</v>
      </c>
      <c r="E33" t="s">
        <v>57</v>
      </c>
      <c r="F33" t="s">
        <v>21</v>
      </c>
      <c r="G33" s="22">
        <v>40966</v>
      </c>
      <c r="H33">
        <v>2</v>
      </c>
      <c r="I33">
        <v>125</v>
      </c>
      <c r="J33">
        <v>6.99</v>
      </c>
      <c r="K33">
        <v>873.75</v>
      </c>
    </row>
    <row r="34" spans="1:11" x14ac:dyDescent="0.3">
      <c r="A34">
        <v>23287</v>
      </c>
      <c r="B34" t="s">
        <v>92</v>
      </c>
      <c r="C34" t="s">
        <v>93</v>
      </c>
      <c r="D34" t="s">
        <v>84</v>
      </c>
      <c r="E34" t="s">
        <v>85</v>
      </c>
      <c r="F34" t="s">
        <v>21</v>
      </c>
      <c r="G34" s="22">
        <v>41077</v>
      </c>
      <c r="H34">
        <v>6</v>
      </c>
      <c r="I34">
        <v>189</v>
      </c>
      <c r="J34">
        <v>4.5</v>
      </c>
      <c r="K34">
        <v>850.5</v>
      </c>
    </row>
    <row r="35" spans="1:11" x14ac:dyDescent="0.3">
      <c r="A35">
        <v>23349</v>
      </c>
      <c r="B35" t="s">
        <v>94</v>
      </c>
      <c r="C35" t="s">
        <v>95</v>
      </c>
      <c r="D35" t="s">
        <v>70</v>
      </c>
      <c r="E35" t="s">
        <v>71</v>
      </c>
      <c r="F35" t="s">
        <v>21</v>
      </c>
      <c r="G35" s="22">
        <v>41112</v>
      </c>
      <c r="H35">
        <v>7</v>
      </c>
      <c r="I35">
        <v>126</v>
      </c>
      <c r="J35">
        <v>6.5</v>
      </c>
      <c r="K35">
        <v>819</v>
      </c>
    </row>
    <row r="36" spans="1:11" x14ac:dyDescent="0.3">
      <c r="A36">
        <v>23309</v>
      </c>
      <c r="B36" t="s">
        <v>96</v>
      </c>
      <c r="C36" t="s">
        <v>97</v>
      </c>
      <c r="D36" t="s">
        <v>98</v>
      </c>
      <c r="E36" t="s">
        <v>99</v>
      </c>
      <c r="F36" t="s">
        <v>15</v>
      </c>
      <c r="G36" s="22">
        <v>41083</v>
      </c>
      <c r="H36">
        <v>6</v>
      </c>
      <c r="I36">
        <v>201</v>
      </c>
      <c r="J36">
        <v>3.99</v>
      </c>
      <c r="K36">
        <v>801.99</v>
      </c>
    </row>
    <row r="37" spans="1:11" x14ac:dyDescent="0.3">
      <c r="A37">
        <v>23338</v>
      </c>
      <c r="B37" t="s">
        <v>100</v>
      </c>
      <c r="C37" t="s">
        <v>101</v>
      </c>
      <c r="D37" t="s">
        <v>84</v>
      </c>
      <c r="E37" t="s">
        <v>85</v>
      </c>
      <c r="F37" t="s">
        <v>21</v>
      </c>
      <c r="G37" s="22">
        <v>41133</v>
      </c>
      <c r="H37">
        <v>8</v>
      </c>
      <c r="I37">
        <v>178</v>
      </c>
      <c r="J37">
        <v>4.5</v>
      </c>
      <c r="K37">
        <v>801</v>
      </c>
    </row>
    <row r="38" spans="1:11" x14ac:dyDescent="0.3">
      <c r="A38">
        <v>23301</v>
      </c>
      <c r="B38" t="s">
        <v>102</v>
      </c>
      <c r="C38" t="s">
        <v>103</v>
      </c>
      <c r="D38" t="s">
        <v>56</v>
      </c>
      <c r="E38" t="s">
        <v>57</v>
      </c>
      <c r="F38" t="s">
        <v>21</v>
      </c>
      <c r="G38" s="22">
        <v>41109</v>
      </c>
      <c r="H38">
        <v>7</v>
      </c>
      <c r="I38">
        <v>108</v>
      </c>
      <c r="J38">
        <v>6.99</v>
      </c>
      <c r="K38">
        <v>754.92</v>
      </c>
    </row>
    <row r="39" spans="1:11" x14ac:dyDescent="0.3">
      <c r="A39">
        <v>23320</v>
      </c>
      <c r="B39" t="s">
        <v>104</v>
      </c>
      <c r="C39" t="s">
        <v>105</v>
      </c>
      <c r="D39" t="s">
        <v>74</v>
      </c>
      <c r="E39" t="s">
        <v>75</v>
      </c>
      <c r="F39" t="s">
        <v>18</v>
      </c>
      <c r="G39" s="22">
        <v>41075</v>
      </c>
      <c r="H39">
        <v>6</v>
      </c>
      <c r="I39">
        <v>125</v>
      </c>
      <c r="J39">
        <v>6</v>
      </c>
      <c r="K39">
        <v>750</v>
      </c>
    </row>
    <row r="40" spans="1:11" x14ac:dyDescent="0.3">
      <c r="A40">
        <v>23365</v>
      </c>
      <c r="B40" t="s">
        <v>106</v>
      </c>
      <c r="C40" t="s">
        <v>107</v>
      </c>
      <c r="D40" t="s">
        <v>108</v>
      </c>
      <c r="E40" t="s">
        <v>109</v>
      </c>
      <c r="F40" t="s">
        <v>21</v>
      </c>
      <c r="G40" s="22">
        <v>41099</v>
      </c>
      <c r="H40">
        <v>7</v>
      </c>
      <c r="I40">
        <v>165</v>
      </c>
      <c r="J40">
        <v>4.5</v>
      </c>
      <c r="K40">
        <v>742.5</v>
      </c>
    </row>
    <row r="41" spans="1:11" x14ac:dyDescent="0.3">
      <c r="A41">
        <v>23302</v>
      </c>
      <c r="B41" t="s">
        <v>110</v>
      </c>
      <c r="C41" t="s">
        <v>81</v>
      </c>
      <c r="D41" t="s">
        <v>111</v>
      </c>
      <c r="E41" t="s">
        <v>112</v>
      </c>
      <c r="F41" t="s">
        <v>15</v>
      </c>
      <c r="G41" s="22">
        <v>41117</v>
      </c>
      <c r="H41">
        <v>7</v>
      </c>
      <c r="I41">
        <v>105</v>
      </c>
      <c r="J41">
        <v>6.5</v>
      </c>
      <c r="K41">
        <v>682.5</v>
      </c>
    </row>
    <row r="42" spans="1:11" x14ac:dyDescent="0.3">
      <c r="A42">
        <v>23266</v>
      </c>
      <c r="B42" t="s">
        <v>113</v>
      </c>
      <c r="C42" t="s">
        <v>114</v>
      </c>
      <c r="D42" t="s">
        <v>98</v>
      </c>
      <c r="E42" t="s">
        <v>99</v>
      </c>
      <c r="F42" t="s">
        <v>15</v>
      </c>
      <c r="G42" s="22">
        <v>41132</v>
      </c>
      <c r="H42">
        <v>8</v>
      </c>
      <c r="I42">
        <v>170</v>
      </c>
      <c r="J42">
        <v>3.99</v>
      </c>
      <c r="K42">
        <v>678.3</v>
      </c>
    </row>
    <row r="43" spans="1:11" x14ac:dyDescent="0.3">
      <c r="A43">
        <v>23307</v>
      </c>
      <c r="B43" t="s">
        <v>115</v>
      </c>
      <c r="C43" t="s">
        <v>116</v>
      </c>
      <c r="D43" t="s">
        <v>74</v>
      </c>
      <c r="E43" t="s">
        <v>75</v>
      </c>
      <c r="F43" t="s">
        <v>21</v>
      </c>
      <c r="G43" s="22">
        <v>41094</v>
      </c>
      <c r="H43">
        <v>7</v>
      </c>
      <c r="I43">
        <v>113</v>
      </c>
      <c r="J43">
        <v>6</v>
      </c>
      <c r="K43">
        <v>678</v>
      </c>
    </row>
    <row r="44" spans="1:11" x14ac:dyDescent="0.3">
      <c r="A44">
        <v>23368</v>
      </c>
      <c r="B44" t="s">
        <v>117</v>
      </c>
      <c r="C44" t="s">
        <v>118</v>
      </c>
      <c r="D44" t="s">
        <v>108</v>
      </c>
      <c r="E44" t="s">
        <v>109</v>
      </c>
      <c r="F44" t="s">
        <v>21</v>
      </c>
      <c r="G44" s="22">
        <v>41146</v>
      </c>
      <c r="H44">
        <v>8</v>
      </c>
      <c r="I44">
        <v>150</v>
      </c>
      <c r="J44">
        <v>4.5</v>
      </c>
      <c r="K44">
        <v>675</v>
      </c>
    </row>
    <row r="45" spans="1:11" x14ac:dyDescent="0.3">
      <c r="A45">
        <v>23286</v>
      </c>
      <c r="B45" t="s">
        <v>119</v>
      </c>
      <c r="C45" t="s">
        <v>120</v>
      </c>
      <c r="D45" t="s">
        <v>36</v>
      </c>
      <c r="E45" t="s">
        <v>37</v>
      </c>
      <c r="F45" t="s">
        <v>15</v>
      </c>
      <c r="G45" s="22">
        <v>41129</v>
      </c>
      <c r="H45">
        <v>8</v>
      </c>
      <c r="I45">
        <v>69</v>
      </c>
      <c r="J45">
        <v>9</v>
      </c>
      <c r="K45">
        <v>621</v>
      </c>
    </row>
    <row r="46" spans="1:11" x14ac:dyDescent="0.3">
      <c r="A46">
        <v>23373</v>
      </c>
      <c r="B46" t="s">
        <v>121</v>
      </c>
      <c r="C46" t="s">
        <v>122</v>
      </c>
      <c r="D46" t="s">
        <v>70</v>
      </c>
      <c r="E46" t="s">
        <v>71</v>
      </c>
      <c r="F46" t="s">
        <v>15</v>
      </c>
      <c r="G46" s="22">
        <v>41114</v>
      </c>
      <c r="H46">
        <v>7</v>
      </c>
      <c r="I46">
        <v>95</v>
      </c>
      <c r="J46">
        <v>6.5</v>
      </c>
      <c r="K46">
        <v>617.5</v>
      </c>
    </row>
    <row r="47" spans="1:11" x14ac:dyDescent="0.3">
      <c r="A47">
        <v>23380</v>
      </c>
      <c r="B47" t="s">
        <v>123</v>
      </c>
      <c r="C47" t="s">
        <v>124</v>
      </c>
      <c r="D47" t="s">
        <v>111</v>
      </c>
      <c r="E47" t="s">
        <v>112</v>
      </c>
      <c r="F47" t="s">
        <v>21</v>
      </c>
      <c r="G47" s="22">
        <v>41112</v>
      </c>
      <c r="H47">
        <v>7</v>
      </c>
      <c r="I47">
        <v>95</v>
      </c>
      <c r="J47">
        <v>6.5</v>
      </c>
      <c r="K47">
        <v>617.5</v>
      </c>
    </row>
    <row r="48" spans="1:11" x14ac:dyDescent="0.3">
      <c r="A48">
        <v>23284</v>
      </c>
      <c r="B48" t="s">
        <v>125</v>
      </c>
      <c r="C48" t="s">
        <v>126</v>
      </c>
      <c r="D48" t="s">
        <v>84</v>
      </c>
      <c r="E48" t="s">
        <v>85</v>
      </c>
      <c r="F48" t="s">
        <v>21</v>
      </c>
      <c r="G48" s="22">
        <v>41077</v>
      </c>
      <c r="H48">
        <v>6</v>
      </c>
      <c r="I48">
        <v>135</v>
      </c>
      <c r="J48">
        <v>4.5</v>
      </c>
      <c r="K48">
        <v>607.5</v>
      </c>
    </row>
    <row r="49" spans="1:11" x14ac:dyDescent="0.3">
      <c r="A49">
        <v>23306</v>
      </c>
      <c r="B49" t="s">
        <v>127</v>
      </c>
      <c r="C49" t="s">
        <v>128</v>
      </c>
      <c r="D49" t="s">
        <v>70</v>
      </c>
      <c r="E49" t="s">
        <v>71</v>
      </c>
      <c r="F49" t="s">
        <v>15</v>
      </c>
      <c r="G49" s="22">
        <v>41068</v>
      </c>
      <c r="H49">
        <v>6</v>
      </c>
      <c r="I49">
        <v>93</v>
      </c>
      <c r="J49">
        <v>6.5</v>
      </c>
      <c r="K49">
        <v>604.5</v>
      </c>
    </row>
    <row r="50" spans="1:11" x14ac:dyDescent="0.3">
      <c r="A50">
        <v>23281</v>
      </c>
      <c r="B50" t="s">
        <v>129</v>
      </c>
      <c r="C50" t="s">
        <v>130</v>
      </c>
      <c r="D50" t="s">
        <v>108</v>
      </c>
      <c r="E50" t="s">
        <v>109</v>
      </c>
      <c r="F50" t="s">
        <v>21</v>
      </c>
      <c r="G50" s="22">
        <v>41103</v>
      </c>
      <c r="H50">
        <v>7</v>
      </c>
      <c r="I50">
        <v>134</v>
      </c>
      <c r="J50">
        <v>4.5</v>
      </c>
      <c r="K50">
        <v>603</v>
      </c>
    </row>
    <row r="51" spans="1:11" x14ac:dyDescent="0.3">
      <c r="A51">
        <v>23351</v>
      </c>
      <c r="B51" t="s">
        <v>131</v>
      </c>
      <c r="C51" t="s">
        <v>132</v>
      </c>
      <c r="D51" t="s">
        <v>98</v>
      </c>
      <c r="E51" t="s">
        <v>99</v>
      </c>
      <c r="F51" t="s">
        <v>15</v>
      </c>
      <c r="G51" s="22">
        <v>41124</v>
      </c>
      <c r="H51">
        <v>8</v>
      </c>
      <c r="I51">
        <v>151</v>
      </c>
      <c r="J51">
        <v>3.99</v>
      </c>
      <c r="K51">
        <v>602.49</v>
      </c>
    </row>
    <row r="52" spans="1:11" x14ac:dyDescent="0.3">
      <c r="A52">
        <v>23282</v>
      </c>
      <c r="B52" t="s">
        <v>133</v>
      </c>
      <c r="C52" t="s">
        <v>134</v>
      </c>
      <c r="D52" t="s">
        <v>74</v>
      </c>
      <c r="E52" t="s">
        <v>75</v>
      </c>
      <c r="F52" t="s">
        <v>21</v>
      </c>
      <c r="G52" s="22">
        <v>41142</v>
      </c>
      <c r="H52">
        <v>8</v>
      </c>
      <c r="I52">
        <v>100</v>
      </c>
      <c r="J52">
        <v>6</v>
      </c>
      <c r="K52">
        <v>600</v>
      </c>
    </row>
    <row r="53" spans="1:11" x14ac:dyDescent="0.3">
      <c r="A53">
        <v>23376</v>
      </c>
      <c r="B53" t="s">
        <v>135</v>
      </c>
      <c r="C53" t="s">
        <v>136</v>
      </c>
      <c r="D53" t="s">
        <v>56</v>
      </c>
      <c r="E53" t="s">
        <v>57</v>
      </c>
      <c r="F53" t="s">
        <v>18</v>
      </c>
      <c r="G53" s="22">
        <v>41113</v>
      </c>
      <c r="H53">
        <v>7</v>
      </c>
      <c r="I53">
        <v>85</v>
      </c>
      <c r="J53">
        <v>6.99</v>
      </c>
      <c r="K53">
        <v>594.15</v>
      </c>
    </row>
    <row r="54" spans="1:11" x14ac:dyDescent="0.3">
      <c r="A54">
        <v>23354</v>
      </c>
      <c r="B54" t="s">
        <v>137</v>
      </c>
      <c r="C54" t="s">
        <v>138</v>
      </c>
      <c r="D54" t="s">
        <v>56</v>
      </c>
      <c r="E54" t="s">
        <v>57</v>
      </c>
      <c r="F54" t="s">
        <v>15</v>
      </c>
      <c r="G54" s="22">
        <v>41124</v>
      </c>
      <c r="H54">
        <v>8</v>
      </c>
      <c r="I54">
        <v>84</v>
      </c>
      <c r="J54">
        <v>6.99</v>
      </c>
      <c r="K54">
        <v>587.16</v>
      </c>
    </row>
    <row r="55" spans="1:11" x14ac:dyDescent="0.3">
      <c r="A55">
        <v>23337</v>
      </c>
      <c r="B55" t="s">
        <v>139</v>
      </c>
      <c r="C55" t="s">
        <v>140</v>
      </c>
      <c r="D55" t="s">
        <v>56</v>
      </c>
      <c r="E55" t="s">
        <v>57</v>
      </c>
      <c r="F55" t="s">
        <v>21</v>
      </c>
      <c r="G55" s="22">
        <v>41097</v>
      </c>
      <c r="H55">
        <v>7</v>
      </c>
      <c r="I55">
        <v>82</v>
      </c>
      <c r="J55">
        <v>6.99</v>
      </c>
      <c r="K55">
        <v>573.17999999999995</v>
      </c>
    </row>
    <row r="56" spans="1:11" x14ac:dyDescent="0.3">
      <c r="A56">
        <v>23326</v>
      </c>
      <c r="B56" t="s">
        <v>141</v>
      </c>
      <c r="C56" t="s">
        <v>142</v>
      </c>
      <c r="D56" t="s">
        <v>108</v>
      </c>
      <c r="E56" t="s">
        <v>109</v>
      </c>
      <c r="F56" t="s">
        <v>21</v>
      </c>
      <c r="G56" s="22">
        <v>41142</v>
      </c>
      <c r="H56">
        <v>8</v>
      </c>
      <c r="I56">
        <v>126</v>
      </c>
      <c r="J56">
        <v>4.5</v>
      </c>
      <c r="K56">
        <v>567</v>
      </c>
    </row>
    <row r="57" spans="1:11" x14ac:dyDescent="0.3">
      <c r="A57">
        <v>23316</v>
      </c>
      <c r="B57" t="s">
        <v>143</v>
      </c>
      <c r="C57" t="s">
        <v>144</v>
      </c>
      <c r="D57" t="s">
        <v>98</v>
      </c>
      <c r="E57" t="s">
        <v>99</v>
      </c>
      <c r="F57" t="s">
        <v>21</v>
      </c>
      <c r="G57" s="22">
        <v>41061</v>
      </c>
      <c r="H57">
        <v>6</v>
      </c>
      <c r="I57">
        <v>137</v>
      </c>
      <c r="J57">
        <v>3.99</v>
      </c>
      <c r="K57">
        <v>546.63</v>
      </c>
    </row>
    <row r="58" spans="1:11" x14ac:dyDescent="0.3">
      <c r="A58">
        <v>23362</v>
      </c>
      <c r="B58" t="s">
        <v>145</v>
      </c>
      <c r="C58" t="s">
        <v>146</v>
      </c>
      <c r="D58" t="s">
        <v>147</v>
      </c>
      <c r="E58" t="s">
        <v>148</v>
      </c>
      <c r="F58" t="s">
        <v>15</v>
      </c>
      <c r="G58" s="22">
        <v>41139</v>
      </c>
      <c r="H58">
        <v>8</v>
      </c>
      <c r="I58">
        <v>179</v>
      </c>
      <c r="J58">
        <v>3</v>
      </c>
      <c r="K58">
        <v>537</v>
      </c>
    </row>
    <row r="59" spans="1:11" x14ac:dyDescent="0.3">
      <c r="A59">
        <v>23296</v>
      </c>
      <c r="B59" t="s">
        <v>149</v>
      </c>
      <c r="C59" t="s">
        <v>150</v>
      </c>
      <c r="D59" t="s">
        <v>13</v>
      </c>
      <c r="E59" t="s">
        <v>14</v>
      </c>
      <c r="F59" t="s">
        <v>21</v>
      </c>
      <c r="G59" s="22">
        <v>41068</v>
      </c>
      <c r="H59">
        <v>6</v>
      </c>
      <c r="I59">
        <v>37</v>
      </c>
      <c r="J59">
        <v>14.5</v>
      </c>
      <c r="K59">
        <v>536.5</v>
      </c>
    </row>
    <row r="60" spans="1:11" x14ac:dyDescent="0.3">
      <c r="A60">
        <v>23352</v>
      </c>
      <c r="B60" t="s">
        <v>151</v>
      </c>
      <c r="C60" t="s">
        <v>152</v>
      </c>
      <c r="D60" t="s">
        <v>74</v>
      </c>
      <c r="E60" t="s">
        <v>75</v>
      </c>
      <c r="F60" t="s">
        <v>15</v>
      </c>
      <c r="G60" s="22">
        <v>41097</v>
      </c>
      <c r="H60">
        <v>7</v>
      </c>
      <c r="I60">
        <v>89</v>
      </c>
      <c r="J60">
        <v>6</v>
      </c>
      <c r="K60">
        <v>534</v>
      </c>
    </row>
    <row r="61" spans="1:11" x14ac:dyDescent="0.3">
      <c r="A61">
        <v>23304</v>
      </c>
      <c r="B61" t="s">
        <v>153</v>
      </c>
      <c r="C61" t="s">
        <v>154</v>
      </c>
      <c r="D61" t="s">
        <v>98</v>
      </c>
      <c r="E61" t="s">
        <v>99</v>
      </c>
      <c r="F61" t="s">
        <v>21</v>
      </c>
      <c r="G61" s="22">
        <v>41061</v>
      </c>
      <c r="H61">
        <v>6</v>
      </c>
      <c r="I61">
        <v>131</v>
      </c>
      <c r="J61">
        <v>3.99</v>
      </c>
      <c r="K61">
        <v>522.69000000000005</v>
      </c>
    </row>
    <row r="62" spans="1:11" x14ac:dyDescent="0.3">
      <c r="A62">
        <v>23369</v>
      </c>
      <c r="B62" t="s">
        <v>155</v>
      </c>
      <c r="C62" t="s">
        <v>156</v>
      </c>
      <c r="D62" t="s">
        <v>111</v>
      </c>
      <c r="E62" t="s">
        <v>112</v>
      </c>
      <c r="F62" t="s">
        <v>21</v>
      </c>
      <c r="G62" s="22">
        <v>41092</v>
      </c>
      <c r="H62">
        <v>7</v>
      </c>
      <c r="I62">
        <v>77</v>
      </c>
      <c r="J62">
        <v>6.5</v>
      </c>
      <c r="K62">
        <v>500.5</v>
      </c>
    </row>
    <row r="63" spans="1:11" x14ac:dyDescent="0.3">
      <c r="A63">
        <v>23268</v>
      </c>
      <c r="B63" t="s">
        <v>157</v>
      </c>
      <c r="C63" t="s">
        <v>158</v>
      </c>
      <c r="D63" t="s">
        <v>74</v>
      </c>
      <c r="E63" t="s">
        <v>75</v>
      </c>
      <c r="F63" t="s">
        <v>15</v>
      </c>
      <c r="G63" s="22">
        <v>41102</v>
      </c>
      <c r="H63">
        <v>7</v>
      </c>
      <c r="I63">
        <v>82</v>
      </c>
      <c r="J63">
        <v>6</v>
      </c>
      <c r="K63">
        <v>492</v>
      </c>
    </row>
    <row r="64" spans="1:11" x14ac:dyDescent="0.3">
      <c r="A64">
        <v>23315</v>
      </c>
      <c r="B64" t="s">
        <v>159</v>
      </c>
      <c r="C64" t="s">
        <v>31</v>
      </c>
      <c r="D64" t="s">
        <v>84</v>
      </c>
      <c r="E64" t="s">
        <v>85</v>
      </c>
      <c r="F64" t="s">
        <v>21</v>
      </c>
      <c r="G64" s="22">
        <v>41102</v>
      </c>
      <c r="H64">
        <v>7</v>
      </c>
      <c r="I64">
        <v>109</v>
      </c>
      <c r="J64">
        <v>4.5</v>
      </c>
      <c r="K64">
        <v>490.5</v>
      </c>
    </row>
    <row r="65" spans="1:11" x14ac:dyDescent="0.3">
      <c r="A65">
        <v>23342</v>
      </c>
      <c r="B65" t="s">
        <v>160</v>
      </c>
      <c r="C65" t="s">
        <v>161</v>
      </c>
      <c r="D65" t="s">
        <v>98</v>
      </c>
      <c r="E65" t="s">
        <v>99</v>
      </c>
      <c r="F65" t="s">
        <v>15</v>
      </c>
      <c r="G65" s="22">
        <v>41088</v>
      </c>
      <c r="H65">
        <v>6</v>
      </c>
      <c r="I65">
        <v>122</v>
      </c>
      <c r="J65">
        <v>3.99</v>
      </c>
      <c r="K65">
        <v>486.78</v>
      </c>
    </row>
    <row r="66" spans="1:11" x14ac:dyDescent="0.3">
      <c r="A66">
        <v>23333</v>
      </c>
      <c r="B66" t="s">
        <v>162</v>
      </c>
      <c r="C66" t="s">
        <v>89</v>
      </c>
      <c r="D66" t="s">
        <v>84</v>
      </c>
      <c r="E66" t="s">
        <v>85</v>
      </c>
      <c r="F66" t="s">
        <v>15</v>
      </c>
      <c r="G66" s="22">
        <v>41126</v>
      </c>
      <c r="H66">
        <v>8</v>
      </c>
      <c r="I66">
        <v>106</v>
      </c>
      <c r="J66">
        <v>4.5</v>
      </c>
      <c r="K66">
        <v>477</v>
      </c>
    </row>
    <row r="67" spans="1:11" x14ac:dyDescent="0.3">
      <c r="A67">
        <v>23263</v>
      </c>
      <c r="B67" t="s">
        <v>163</v>
      </c>
      <c r="C67" t="s">
        <v>81</v>
      </c>
      <c r="D67" t="s">
        <v>70</v>
      </c>
      <c r="E67" t="s">
        <v>71</v>
      </c>
      <c r="F67" t="s">
        <v>15</v>
      </c>
      <c r="G67" s="22">
        <v>41096</v>
      </c>
      <c r="H67">
        <v>7</v>
      </c>
      <c r="I67">
        <v>73</v>
      </c>
      <c r="J67">
        <v>6.5</v>
      </c>
      <c r="K67">
        <v>474.5</v>
      </c>
    </row>
    <row r="68" spans="1:11" x14ac:dyDescent="0.3">
      <c r="A68">
        <v>23270</v>
      </c>
      <c r="B68" t="s">
        <v>164</v>
      </c>
      <c r="C68" t="s">
        <v>165</v>
      </c>
      <c r="D68" t="s">
        <v>56</v>
      </c>
      <c r="E68" t="s">
        <v>57</v>
      </c>
      <c r="F68" t="s">
        <v>21</v>
      </c>
      <c r="G68" s="22">
        <v>41067</v>
      </c>
      <c r="H68">
        <v>6</v>
      </c>
      <c r="I68">
        <v>67</v>
      </c>
      <c r="J68">
        <v>6.99</v>
      </c>
      <c r="K68">
        <v>468.33</v>
      </c>
    </row>
    <row r="69" spans="1:11" x14ac:dyDescent="0.3">
      <c r="A69">
        <v>23272</v>
      </c>
      <c r="B69" t="s">
        <v>166</v>
      </c>
      <c r="C69" t="s">
        <v>167</v>
      </c>
      <c r="D69" t="s">
        <v>70</v>
      </c>
      <c r="E69" t="s">
        <v>71</v>
      </c>
      <c r="F69" t="s">
        <v>18</v>
      </c>
      <c r="G69" s="22">
        <v>41121</v>
      </c>
      <c r="H69">
        <v>7</v>
      </c>
      <c r="I69">
        <v>71</v>
      </c>
      <c r="J69">
        <v>6.5</v>
      </c>
      <c r="K69">
        <v>461.5</v>
      </c>
    </row>
    <row r="70" spans="1:11" x14ac:dyDescent="0.3">
      <c r="A70">
        <v>23274</v>
      </c>
      <c r="B70" t="s">
        <v>168</v>
      </c>
      <c r="C70" t="s">
        <v>169</v>
      </c>
      <c r="D70" t="s">
        <v>147</v>
      </c>
      <c r="E70" t="s">
        <v>148</v>
      </c>
      <c r="F70" t="s">
        <v>21</v>
      </c>
      <c r="G70" s="22">
        <v>41143</v>
      </c>
      <c r="H70">
        <v>8</v>
      </c>
      <c r="I70">
        <v>153</v>
      </c>
      <c r="J70">
        <v>3</v>
      </c>
      <c r="K70">
        <v>459</v>
      </c>
    </row>
    <row r="71" spans="1:11" x14ac:dyDescent="0.3">
      <c r="A71">
        <v>23364</v>
      </c>
      <c r="B71" t="s">
        <v>170</v>
      </c>
      <c r="C71" t="s">
        <v>171</v>
      </c>
      <c r="D71" t="s">
        <v>36</v>
      </c>
      <c r="E71" t="s">
        <v>37</v>
      </c>
      <c r="F71" t="s">
        <v>15</v>
      </c>
      <c r="G71" s="22">
        <v>41093</v>
      </c>
      <c r="H71">
        <v>7</v>
      </c>
      <c r="I71">
        <v>47</v>
      </c>
      <c r="J71">
        <v>9</v>
      </c>
      <c r="K71">
        <v>423</v>
      </c>
    </row>
    <row r="72" spans="1:11" x14ac:dyDescent="0.3">
      <c r="A72">
        <v>23276</v>
      </c>
      <c r="B72" t="s">
        <v>172</v>
      </c>
      <c r="C72" t="s">
        <v>173</v>
      </c>
      <c r="D72" t="s">
        <v>111</v>
      </c>
      <c r="E72" t="s">
        <v>112</v>
      </c>
      <c r="F72" t="s">
        <v>15</v>
      </c>
      <c r="G72" s="22">
        <v>41122</v>
      </c>
      <c r="H72">
        <v>8</v>
      </c>
      <c r="I72">
        <v>65</v>
      </c>
      <c r="J72">
        <v>6.5</v>
      </c>
      <c r="K72">
        <v>422.5</v>
      </c>
    </row>
    <row r="73" spans="1:11" x14ac:dyDescent="0.3">
      <c r="A73">
        <v>23343</v>
      </c>
      <c r="B73" t="s">
        <v>174</v>
      </c>
      <c r="C73" t="s">
        <v>122</v>
      </c>
      <c r="D73" t="s">
        <v>32</v>
      </c>
      <c r="E73" t="s">
        <v>33</v>
      </c>
      <c r="F73" t="s">
        <v>15</v>
      </c>
      <c r="G73" s="22">
        <v>41144</v>
      </c>
      <c r="H73">
        <v>8</v>
      </c>
      <c r="I73">
        <v>42</v>
      </c>
      <c r="J73">
        <v>9.99</v>
      </c>
      <c r="K73">
        <v>419.58</v>
      </c>
    </row>
    <row r="74" spans="1:11" x14ac:dyDescent="0.3">
      <c r="A74">
        <v>23344</v>
      </c>
      <c r="B74" t="s">
        <v>175</v>
      </c>
      <c r="C74" t="s">
        <v>176</v>
      </c>
      <c r="D74" t="s">
        <v>70</v>
      </c>
      <c r="E74" t="s">
        <v>71</v>
      </c>
      <c r="F74" t="s">
        <v>15</v>
      </c>
      <c r="G74" s="22">
        <v>41265</v>
      </c>
      <c r="H74">
        <v>12</v>
      </c>
      <c r="I74">
        <v>64</v>
      </c>
      <c r="J74">
        <v>6.5</v>
      </c>
      <c r="K74">
        <v>416</v>
      </c>
    </row>
    <row r="75" spans="1:11" x14ac:dyDescent="0.3">
      <c r="A75">
        <v>23299</v>
      </c>
      <c r="B75" t="s">
        <v>177</v>
      </c>
      <c r="C75" t="s">
        <v>136</v>
      </c>
      <c r="D75" t="s">
        <v>98</v>
      </c>
      <c r="E75" t="s">
        <v>99</v>
      </c>
      <c r="F75" t="s">
        <v>21</v>
      </c>
      <c r="G75" s="22">
        <v>41087</v>
      </c>
      <c r="H75">
        <v>6</v>
      </c>
      <c r="I75">
        <v>104</v>
      </c>
      <c r="J75">
        <v>3.99</v>
      </c>
      <c r="K75">
        <v>414.96</v>
      </c>
    </row>
    <row r="76" spans="1:11" x14ac:dyDescent="0.3">
      <c r="A76">
        <v>23310</v>
      </c>
      <c r="B76" t="s">
        <v>178</v>
      </c>
      <c r="C76" t="s">
        <v>23</v>
      </c>
      <c r="D76" t="s">
        <v>32</v>
      </c>
      <c r="E76" t="s">
        <v>33</v>
      </c>
      <c r="F76" t="s">
        <v>15</v>
      </c>
      <c r="G76" s="22">
        <v>41077</v>
      </c>
      <c r="H76">
        <v>6</v>
      </c>
      <c r="I76">
        <v>41</v>
      </c>
      <c r="J76">
        <v>9.99</v>
      </c>
      <c r="K76">
        <v>409.59</v>
      </c>
    </row>
    <row r="77" spans="1:11" x14ac:dyDescent="0.3">
      <c r="A77">
        <v>23358</v>
      </c>
      <c r="B77" t="s">
        <v>179</v>
      </c>
      <c r="C77" t="s">
        <v>180</v>
      </c>
      <c r="D77" t="s">
        <v>32</v>
      </c>
      <c r="E77" t="s">
        <v>33</v>
      </c>
      <c r="F77" t="s">
        <v>21</v>
      </c>
      <c r="G77" s="22">
        <v>41071</v>
      </c>
      <c r="H77">
        <v>6</v>
      </c>
      <c r="I77">
        <v>41</v>
      </c>
      <c r="J77">
        <v>9.99</v>
      </c>
      <c r="K77">
        <v>409.59</v>
      </c>
    </row>
    <row r="78" spans="1:11" x14ac:dyDescent="0.3">
      <c r="A78">
        <v>23323</v>
      </c>
      <c r="B78" t="s">
        <v>181</v>
      </c>
      <c r="C78" t="s">
        <v>182</v>
      </c>
      <c r="D78" t="s">
        <v>147</v>
      </c>
      <c r="E78" t="s">
        <v>148</v>
      </c>
      <c r="F78" t="s">
        <v>15</v>
      </c>
      <c r="G78" s="22">
        <v>41272</v>
      </c>
      <c r="H78">
        <v>12</v>
      </c>
      <c r="I78">
        <v>135</v>
      </c>
      <c r="J78">
        <v>3</v>
      </c>
      <c r="K78">
        <v>405</v>
      </c>
    </row>
    <row r="79" spans="1:11" x14ac:dyDescent="0.3">
      <c r="A79">
        <v>23267</v>
      </c>
      <c r="B79" t="s">
        <v>183</v>
      </c>
      <c r="C79" t="s">
        <v>184</v>
      </c>
      <c r="D79" t="s">
        <v>147</v>
      </c>
      <c r="E79" t="s">
        <v>148</v>
      </c>
      <c r="F79" t="s">
        <v>15</v>
      </c>
      <c r="G79" s="22">
        <v>41101</v>
      </c>
      <c r="H79">
        <v>7</v>
      </c>
      <c r="I79">
        <v>129</v>
      </c>
      <c r="J79">
        <v>3</v>
      </c>
      <c r="K79">
        <v>387</v>
      </c>
    </row>
    <row r="80" spans="1:11" x14ac:dyDescent="0.3">
      <c r="A80">
        <v>23340</v>
      </c>
      <c r="B80" t="s">
        <v>185</v>
      </c>
      <c r="C80" t="s">
        <v>186</v>
      </c>
      <c r="D80" t="s">
        <v>108</v>
      </c>
      <c r="E80" t="s">
        <v>109</v>
      </c>
      <c r="F80" t="s">
        <v>15</v>
      </c>
      <c r="G80" s="22">
        <v>41095</v>
      </c>
      <c r="H80">
        <v>7</v>
      </c>
      <c r="I80">
        <v>85</v>
      </c>
      <c r="J80">
        <v>4.5</v>
      </c>
      <c r="K80">
        <v>382.5</v>
      </c>
    </row>
    <row r="81" spans="1:11" x14ac:dyDescent="0.3">
      <c r="A81">
        <v>23269</v>
      </c>
      <c r="B81" t="s">
        <v>187</v>
      </c>
      <c r="C81" t="s">
        <v>169</v>
      </c>
      <c r="D81" t="s">
        <v>147</v>
      </c>
      <c r="E81" t="s">
        <v>148</v>
      </c>
      <c r="F81" t="s">
        <v>15</v>
      </c>
      <c r="G81" s="22">
        <v>41063</v>
      </c>
      <c r="H81">
        <v>6</v>
      </c>
      <c r="I81">
        <v>116</v>
      </c>
      <c r="J81">
        <v>3</v>
      </c>
      <c r="K81">
        <v>348</v>
      </c>
    </row>
    <row r="82" spans="1:11" x14ac:dyDescent="0.3">
      <c r="A82">
        <v>23308</v>
      </c>
      <c r="B82" t="s">
        <v>188</v>
      </c>
      <c r="C82" t="s">
        <v>189</v>
      </c>
      <c r="D82" t="s">
        <v>147</v>
      </c>
      <c r="E82" t="s">
        <v>148</v>
      </c>
      <c r="F82" t="s">
        <v>21</v>
      </c>
      <c r="G82" s="22">
        <v>41099</v>
      </c>
      <c r="H82">
        <v>7</v>
      </c>
      <c r="I82">
        <v>112</v>
      </c>
      <c r="J82">
        <v>3</v>
      </c>
      <c r="K82">
        <v>336</v>
      </c>
    </row>
    <row r="83" spans="1:11" x14ac:dyDescent="0.3">
      <c r="A83">
        <v>23356</v>
      </c>
      <c r="B83" t="s">
        <v>190</v>
      </c>
      <c r="C83" t="s">
        <v>191</v>
      </c>
      <c r="D83" t="s">
        <v>98</v>
      </c>
      <c r="E83" t="s">
        <v>99</v>
      </c>
      <c r="F83" t="s">
        <v>15</v>
      </c>
      <c r="G83" s="22">
        <v>41081</v>
      </c>
      <c r="H83">
        <v>6</v>
      </c>
      <c r="I83">
        <v>80</v>
      </c>
      <c r="J83">
        <v>3.99</v>
      </c>
      <c r="K83">
        <v>319.2</v>
      </c>
    </row>
    <row r="84" spans="1:11" x14ac:dyDescent="0.3">
      <c r="A84">
        <v>23318</v>
      </c>
      <c r="B84" t="s">
        <v>192</v>
      </c>
      <c r="C84" t="s">
        <v>193</v>
      </c>
      <c r="D84" t="s">
        <v>70</v>
      </c>
      <c r="E84" t="s">
        <v>71</v>
      </c>
      <c r="F84" t="s">
        <v>15</v>
      </c>
      <c r="G84" s="22">
        <v>41099</v>
      </c>
      <c r="H84">
        <v>7</v>
      </c>
      <c r="I84">
        <v>48</v>
      </c>
      <c r="J84">
        <v>6.5</v>
      </c>
      <c r="K84">
        <v>312</v>
      </c>
    </row>
    <row r="85" spans="1:11" x14ac:dyDescent="0.3">
      <c r="A85">
        <v>23357</v>
      </c>
      <c r="B85" t="s">
        <v>194</v>
      </c>
      <c r="C85" t="s">
        <v>150</v>
      </c>
      <c r="D85" t="s">
        <v>74</v>
      </c>
      <c r="E85" t="s">
        <v>75</v>
      </c>
      <c r="F85" t="s">
        <v>21</v>
      </c>
      <c r="G85" s="22">
        <v>41107</v>
      </c>
      <c r="H85">
        <v>7</v>
      </c>
      <c r="I85">
        <v>50</v>
      </c>
      <c r="J85">
        <v>6</v>
      </c>
      <c r="K85">
        <v>300</v>
      </c>
    </row>
    <row r="86" spans="1:11" x14ac:dyDescent="0.3">
      <c r="A86">
        <v>23377</v>
      </c>
      <c r="B86" t="s">
        <v>195</v>
      </c>
      <c r="C86" t="s">
        <v>138</v>
      </c>
      <c r="D86" t="s">
        <v>111</v>
      </c>
      <c r="E86" t="s">
        <v>112</v>
      </c>
      <c r="F86" t="s">
        <v>15</v>
      </c>
      <c r="G86" s="22">
        <v>41075</v>
      </c>
      <c r="H86">
        <v>6</v>
      </c>
      <c r="I86">
        <v>43</v>
      </c>
      <c r="J86">
        <v>6.5</v>
      </c>
      <c r="K86">
        <v>279.5</v>
      </c>
    </row>
    <row r="87" spans="1:11" x14ac:dyDescent="0.3">
      <c r="A87">
        <v>23311</v>
      </c>
      <c r="B87" t="s">
        <v>196</v>
      </c>
      <c r="C87" t="s">
        <v>197</v>
      </c>
      <c r="D87" t="s">
        <v>13</v>
      </c>
      <c r="E87" t="s">
        <v>14</v>
      </c>
      <c r="F87" t="s">
        <v>21</v>
      </c>
      <c r="G87" s="22">
        <v>41072</v>
      </c>
      <c r="H87">
        <v>6</v>
      </c>
      <c r="I87">
        <v>18</v>
      </c>
      <c r="J87">
        <v>14.5</v>
      </c>
      <c r="K87">
        <v>261</v>
      </c>
    </row>
    <row r="88" spans="1:11" x14ac:dyDescent="0.3">
      <c r="A88">
        <v>23379</v>
      </c>
      <c r="B88" t="s">
        <v>198</v>
      </c>
      <c r="C88" t="s">
        <v>199</v>
      </c>
      <c r="D88" t="s">
        <v>98</v>
      </c>
      <c r="E88" t="s">
        <v>99</v>
      </c>
      <c r="F88" t="s">
        <v>15</v>
      </c>
      <c r="G88" s="22">
        <v>41270</v>
      </c>
      <c r="H88">
        <v>12</v>
      </c>
      <c r="I88">
        <v>65</v>
      </c>
      <c r="J88">
        <v>3.99</v>
      </c>
      <c r="K88">
        <v>259.35000000000002</v>
      </c>
    </row>
    <row r="89" spans="1:11" x14ac:dyDescent="0.3">
      <c r="A89">
        <v>23360</v>
      </c>
      <c r="B89" t="s">
        <v>200</v>
      </c>
      <c r="C89" t="s">
        <v>184</v>
      </c>
      <c r="D89" t="s">
        <v>56</v>
      </c>
      <c r="E89" t="s">
        <v>57</v>
      </c>
      <c r="F89" t="s">
        <v>15</v>
      </c>
      <c r="G89" s="22">
        <v>41073</v>
      </c>
      <c r="H89">
        <v>6</v>
      </c>
      <c r="I89">
        <v>37</v>
      </c>
      <c r="J89">
        <v>6.99</v>
      </c>
      <c r="K89">
        <v>258.63</v>
      </c>
    </row>
    <row r="90" spans="1:11" x14ac:dyDescent="0.3">
      <c r="A90">
        <v>23339</v>
      </c>
      <c r="B90" t="s">
        <v>201</v>
      </c>
      <c r="C90" t="s">
        <v>202</v>
      </c>
      <c r="D90" t="s">
        <v>74</v>
      </c>
      <c r="E90" t="s">
        <v>75</v>
      </c>
      <c r="F90" t="s">
        <v>15</v>
      </c>
      <c r="G90" s="22">
        <v>41101</v>
      </c>
      <c r="H90">
        <v>7</v>
      </c>
      <c r="I90">
        <v>41</v>
      </c>
      <c r="J90">
        <v>6</v>
      </c>
      <c r="K90">
        <v>246</v>
      </c>
    </row>
    <row r="91" spans="1:11" x14ac:dyDescent="0.3">
      <c r="A91">
        <v>23341</v>
      </c>
      <c r="B91" t="s">
        <v>203</v>
      </c>
      <c r="C91" t="s">
        <v>204</v>
      </c>
      <c r="D91" t="s">
        <v>147</v>
      </c>
      <c r="E91" t="s">
        <v>148</v>
      </c>
      <c r="F91" t="s">
        <v>21</v>
      </c>
      <c r="G91" s="22">
        <v>41026</v>
      </c>
      <c r="H91">
        <v>4</v>
      </c>
      <c r="I91">
        <v>77</v>
      </c>
      <c r="J91">
        <v>3</v>
      </c>
      <c r="K91">
        <v>231</v>
      </c>
    </row>
    <row r="92" spans="1:11" x14ac:dyDescent="0.3">
      <c r="A92">
        <v>23374</v>
      </c>
      <c r="B92" t="s">
        <v>205</v>
      </c>
      <c r="C92" t="s">
        <v>206</v>
      </c>
      <c r="D92" t="s">
        <v>98</v>
      </c>
      <c r="E92" t="s">
        <v>99</v>
      </c>
      <c r="F92" t="s">
        <v>15</v>
      </c>
      <c r="G92" s="22">
        <v>41257</v>
      </c>
      <c r="H92">
        <v>12</v>
      </c>
      <c r="I92">
        <v>57</v>
      </c>
      <c r="J92">
        <v>3.99</v>
      </c>
      <c r="K92">
        <v>227.43</v>
      </c>
    </row>
    <row r="93" spans="1:11" x14ac:dyDescent="0.3">
      <c r="A93">
        <v>23273</v>
      </c>
      <c r="B93" t="s">
        <v>207</v>
      </c>
      <c r="C93" t="s">
        <v>208</v>
      </c>
      <c r="D93" t="s">
        <v>32</v>
      </c>
      <c r="E93" t="s">
        <v>33</v>
      </c>
      <c r="F93" t="s">
        <v>15</v>
      </c>
      <c r="G93" s="22">
        <v>41256</v>
      </c>
      <c r="H93">
        <v>12</v>
      </c>
      <c r="I93">
        <v>22</v>
      </c>
      <c r="J93">
        <v>9.99</v>
      </c>
      <c r="K93">
        <v>219.78</v>
      </c>
    </row>
    <row r="94" spans="1:11" x14ac:dyDescent="0.3">
      <c r="A94">
        <v>23280</v>
      </c>
      <c r="B94" t="s">
        <v>209</v>
      </c>
      <c r="C94" t="s">
        <v>31</v>
      </c>
      <c r="D94" t="s">
        <v>56</v>
      </c>
      <c r="E94" t="s">
        <v>57</v>
      </c>
      <c r="F94" t="s">
        <v>15</v>
      </c>
      <c r="G94" s="22">
        <v>41002</v>
      </c>
      <c r="H94">
        <v>4</v>
      </c>
      <c r="I94">
        <v>30</v>
      </c>
      <c r="J94">
        <v>6.99</v>
      </c>
      <c r="K94">
        <v>209.7</v>
      </c>
    </row>
    <row r="95" spans="1:11" x14ac:dyDescent="0.3">
      <c r="A95">
        <v>23370</v>
      </c>
      <c r="B95" t="s">
        <v>210</v>
      </c>
      <c r="C95" t="s">
        <v>73</v>
      </c>
      <c r="D95" t="s">
        <v>147</v>
      </c>
      <c r="E95" t="s">
        <v>148</v>
      </c>
      <c r="F95" t="s">
        <v>21</v>
      </c>
      <c r="G95" s="22">
        <v>41028</v>
      </c>
      <c r="H95">
        <v>4</v>
      </c>
      <c r="I95">
        <v>63</v>
      </c>
      <c r="J95">
        <v>3</v>
      </c>
      <c r="K95">
        <v>189</v>
      </c>
    </row>
    <row r="96" spans="1:11" x14ac:dyDescent="0.3">
      <c r="A96">
        <v>23372</v>
      </c>
      <c r="B96" t="s">
        <v>211</v>
      </c>
      <c r="C96" t="s">
        <v>212</v>
      </c>
      <c r="D96" t="s">
        <v>111</v>
      </c>
      <c r="E96" t="s">
        <v>112</v>
      </c>
      <c r="F96" t="s">
        <v>15</v>
      </c>
      <c r="G96" s="22">
        <v>41255</v>
      </c>
      <c r="H96">
        <v>12</v>
      </c>
      <c r="I96">
        <v>22</v>
      </c>
      <c r="J96">
        <v>6.5</v>
      </c>
      <c r="K96">
        <v>143</v>
      </c>
    </row>
    <row r="97" spans="1:11" x14ac:dyDescent="0.3">
      <c r="A97">
        <v>23265</v>
      </c>
      <c r="B97" t="s">
        <v>213</v>
      </c>
      <c r="C97" t="s">
        <v>214</v>
      </c>
      <c r="D97" t="s">
        <v>32</v>
      </c>
      <c r="E97" t="s">
        <v>33</v>
      </c>
      <c r="F97" t="s">
        <v>21</v>
      </c>
      <c r="G97" s="22">
        <v>41248</v>
      </c>
      <c r="H97">
        <v>12</v>
      </c>
      <c r="I97">
        <v>14</v>
      </c>
      <c r="J97">
        <v>9.99</v>
      </c>
      <c r="K97">
        <v>139.86000000000001</v>
      </c>
    </row>
    <row r="98" spans="1:11" x14ac:dyDescent="0.3">
      <c r="A98">
        <v>23346</v>
      </c>
      <c r="B98" t="s">
        <v>215</v>
      </c>
      <c r="C98" t="s">
        <v>130</v>
      </c>
      <c r="D98" t="s">
        <v>32</v>
      </c>
      <c r="E98" t="s">
        <v>33</v>
      </c>
      <c r="F98" t="s">
        <v>15</v>
      </c>
      <c r="G98" s="22">
        <v>41119</v>
      </c>
      <c r="H98">
        <v>7</v>
      </c>
      <c r="I98">
        <v>13</v>
      </c>
      <c r="J98">
        <v>9.99</v>
      </c>
      <c r="K98">
        <v>129.87</v>
      </c>
    </row>
    <row r="99" spans="1:11" x14ac:dyDescent="0.3">
      <c r="A99">
        <v>23312</v>
      </c>
      <c r="B99" t="s">
        <v>216</v>
      </c>
      <c r="C99" t="s">
        <v>217</v>
      </c>
      <c r="D99" t="s">
        <v>98</v>
      </c>
      <c r="E99" t="s">
        <v>99</v>
      </c>
      <c r="F99" t="s">
        <v>15</v>
      </c>
      <c r="G99" s="22">
        <v>41096</v>
      </c>
      <c r="H99">
        <v>7</v>
      </c>
      <c r="I99">
        <v>28</v>
      </c>
      <c r="J99">
        <v>3.99</v>
      </c>
      <c r="K99">
        <v>111.72</v>
      </c>
    </row>
    <row r="100" spans="1:11" x14ac:dyDescent="0.3">
      <c r="A100">
        <v>23355</v>
      </c>
      <c r="B100" t="s">
        <v>218</v>
      </c>
      <c r="C100" t="s">
        <v>126</v>
      </c>
      <c r="D100" t="s">
        <v>84</v>
      </c>
      <c r="E100" t="s">
        <v>85</v>
      </c>
      <c r="F100" t="s">
        <v>15</v>
      </c>
      <c r="G100" s="22">
        <v>41026</v>
      </c>
      <c r="H100">
        <v>4</v>
      </c>
      <c r="I100">
        <v>16</v>
      </c>
      <c r="J100">
        <v>4.5</v>
      </c>
      <c r="K100">
        <v>72</v>
      </c>
    </row>
    <row r="101" spans="1:11" x14ac:dyDescent="0.3">
      <c r="A101">
        <v>23322</v>
      </c>
      <c r="B101" t="s">
        <v>219</v>
      </c>
      <c r="C101" t="s">
        <v>87</v>
      </c>
      <c r="D101" t="s">
        <v>147</v>
      </c>
      <c r="E101" t="s">
        <v>148</v>
      </c>
      <c r="F101" t="s">
        <v>21</v>
      </c>
      <c r="G101" s="22">
        <v>41009</v>
      </c>
      <c r="H101">
        <v>4</v>
      </c>
      <c r="I101">
        <v>20</v>
      </c>
      <c r="J101">
        <v>3</v>
      </c>
      <c r="K101">
        <v>60</v>
      </c>
    </row>
    <row r="102" spans="1:11" x14ac:dyDescent="0.3">
      <c r="A102">
        <v>23298</v>
      </c>
      <c r="B102" t="s">
        <v>220</v>
      </c>
      <c r="C102" t="s">
        <v>221</v>
      </c>
      <c r="D102" t="s">
        <v>84</v>
      </c>
      <c r="E102" t="s">
        <v>85</v>
      </c>
      <c r="F102" t="s">
        <v>18</v>
      </c>
      <c r="G102" s="22">
        <v>41118</v>
      </c>
      <c r="H102">
        <v>7</v>
      </c>
      <c r="I102">
        <v>12</v>
      </c>
      <c r="J102">
        <v>4.5</v>
      </c>
      <c r="K102">
        <v>54</v>
      </c>
    </row>
    <row r="103" spans="1:11" x14ac:dyDescent="0.3">
      <c r="A103">
        <v>23367</v>
      </c>
      <c r="B103" t="s">
        <v>222</v>
      </c>
      <c r="C103" t="s">
        <v>223</v>
      </c>
      <c r="D103" t="s">
        <v>84</v>
      </c>
      <c r="E103" t="s">
        <v>85</v>
      </c>
      <c r="F103" t="s">
        <v>21</v>
      </c>
      <c r="G103" s="22">
        <v>41023</v>
      </c>
      <c r="H103">
        <v>4</v>
      </c>
      <c r="I103">
        <v>10</v>
      </c>
      <c r="J103">
        <v>4.5</v>
      </c>
      <c r="K103">
        <v>45</v>
      </c>
    </row>
    <row r="104" spans="1:11" x14ac:dyDescent="0.3">
      <c r="A104">
        <v>23334</v>
      </c>
      <c r="B104" t="s">
        <v>224</v>
      </c>
      <c r="C104" t="s">
        <v>118</v>
      </c>
      <c r="D104" t="s">
        <v>147</v>
      </c>
      <c r="E104" t="s">
        <v>148</v>
      </c>
      <c r="F104" t="s">
        <v>15</v>
      </c>
      <c r="G104" s="22">
        <v>41260</v>
      </c>
      <c r="H104">
        <v>12</v>
      </c>
      <c r="I104">
        <v>14</v>
      </c>
      <c r="J104">
        <v>3</v>
      </c>
      <c r="K104">
        <v>42</v>
      </c>
    </row>
    <row r="105" spans="1:11" x14ac:dyDescent="0.3">
      <c r="A105">
        <v>23285</v>
      </c>
      <c r="B105" t="s">
        <v>225</v>
      </c>
      <c r="C105" t="s">
        <v>138</v>
      </c>
      <c r="D105" t="s">
        <v>108</v>
      </c>
      <c r="E105" t="s">
        <v>109</v>
      </c>
      <c r="F105" t="s">
        <v>21</v>
      </c>
      <c r="G105" s="22">
        <v>41114</v>
      </c>
      <c r="H105">
        <v>7</v>
      </c>
      <c r="I105">
        <v>9</v>
      </c>
      <c r="J105">
        <v>4.5</v>
      </c>
      <c r="K105">
        <v>40.5</v>
      </c>
    </row>
    <row r="106" spans="1:11" x14ac:dyDescent="0.3">
      <c r="A106">
        <v>23375</v>
      </c>
      <c r="B106" t="s">
        <v>226</v>
      </c>
      <c r="C106" t="s">
        <v>126</v>
      </c>
      <c r="D106" t="s">
        <v>56</v>
      </c>
      <c r="E106" t="s">
        <v>57</v>
      </c>
      <c r="F106" t="s">
        <v>21</v>
      </c>
      <c r="G106" s="22">
        <v>41029</v>
      </c>
      <c r="H106">
        <v>4</v>
      </c>
      <c r="I106">
        <v>5</v>
      </c>
      <c r="J106">
        <v>6.99</v>
      </c>
      <c r="K106">
        <v>34.950000000000003</v>
      </c>
    </row>
    <row r="107" spans="1:11" x14ac:dyDescent="0.3">
      <c r="A107">
        <v>23336</v>
      </c>
      <c r="B107" t="s">
        <v>227</v>
      </c>
      <c r="C107" t="s">
        <v>228</v>
      </c>
      <c r="D107" t="s">
        <v>108</v>
      </c>
      <c r="E107" t="s">
        <v>109</v>
      </c>
      <c r="F107" t="s">
        <v>21</v>
      </c>
      <c r="G107" s="22">
        <v>41091</v>
      </c>
      <c r="H107">
        <v>7</v>
      </c>
      <c r="I107">
        <v>7</v>
      </c>
      <c r="J107">
        <v>4.5</v>
      </c>
      <c r="K107">
        <v>31.5</v>
      </c>
    </row>
    <row r="108" spans="1:11" x14ac:dyDescent="0.3">
      <c r="A108">
        <v>23279</v>
      </c>
      <c r="B108" t="s">
        <v>229</v>
      </c>
      <c r="C108" t="s">
        <v>202</v>
      </c>
      <c r="D108" t="s">
        <v>147</v>
      </c>
      <c r="E108" t="s">
        <v>148</v>
      </c>
      <c r="F108" t="s">
        <v>15</v>
      </c>
      <c r="G108" s="22">
        <v>41020</v>
      </c>
      <c r="H108">
        <v>4</v>
      </c>
      <c r="I108">
        <v>10</v>
      </c>
      <c r="J108">
        <v>3</v>
      </c>
      <c r="K108">
        <v>30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8A3-C752-404B-BAAF-870F8983BF7F}">
  <dimension ref="O30"/>
  <sheetViews>
    <sheetView showGridLines="0" topLeftCell="A5" workbookViewId="0">
      <selection activeCell="U6" sqref="U6"/>
    </sheetView>
  </sheetViews>
  <sheetFormatPr defaultRowHeight="14.4" x14ac:dyDescent="0.3"/>
  <sheetData>
    <row r="30" spans="15:15" x14ac:dyDescent="0.3">
      <c r="O30" s="32"/>
    </row>
  </sheetData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CE59-CDEB-49A4-A405-1B56B13FB9B3}">
  <dimension ref="A1:K108"/>
  <sheetViews>
    <sheetView workbookViewId="0">
      <selection activeCell="D34" sqref="D34"/>
    </sheetView>
  </sheetViews>
  <sheetFormatPr defaultRowHeight="14.4" x14ac:dyDescent="0.3"/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23345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41150</v>
      </c>
      <c r="H2">
        <v>8</v>
      </c>
      <c r="I2">
        <v>208</v>
      </c>
      <c r="J2">
        <v>14.5</v>
      </c>
      <c r="K2">
        <v>3016</v>
      </c>
    </row>
    <row r="3" spans="1:11" x14ac:dyDescent="0.3">
      <c r="A3">
        <v>23278</v>
      </c>
      <c r="B3" t="s">
        <v>16</v>
      </c>
      <c r="C3" t="s">
        <v>17</v>
      </c>
      <c r="D3" t="s">
        <v>13</v>
      </c>
      <c r="E3" t="s">
        <v>14</v>
      </c>
      <c r="F3" t="s">
        <v>18</v>
      </c>
      <c r="G3">
        <v>41145</v>
      </c>
      <c r="H3">
        <v>8</v>
      </c>
      <c r="I3">
        <v>197</v>
      </c>
      <c r="J3">
        <v>14.5</v>
      </c>
      <c r="K3">
        <v>2856.5</v>
      </c>
    </row>
    <row r="4" spans="1:11" x14ac:dyDescent="0.3">
      <c r="A4">
        <v>23303</v>
      </c>
      <c r="B4" t="s">
        <v>19</v>
      </c>
      <c r="C4" t="s">
        <v>20</v>
      </c>
      <c r="D4" t="s">
        <v>13</v>
      </c>
      <c r="E4" t="s">
        <v>14</v>
      </c>
      <c r="F4" t="s">
        <v>21</v>
      </c>
      <c r="G4">
        <v>41138</v>
      </c>
      <c r="H4">
        <v>8</v>
      </c>
      <c r="I4">
        <v>176</v>
      </c>
      <c r="J4">
        <v>14.5</v>
      </c>
      <c r="K4">
        <v>2552</v>
      </c>
    </row>
    <row r="5" spans="1:11" x14ac:dyDescent="0.3">
      <c r="A5">
        <v>23353</v>
      </c>
      <c r="B5" t="s">
        <v>22</v>
      </c>
      <c r="C5" t="s">
        <v>23</v>
      </c>
      <c r="D5" t="s">
        <v>13</v>
      </c>
      <c r="E5" t="s">
        <v>14</v>
      </c>
      <c r="F5" t="s">
        <v>18</v>
      </c>
      <c r="G5">
        <v>41070</v>
      </c>
      <c r="H5">
        <v>6</v>
      </c>
      <c r="I5">
        <v>168</v>
      </c>
      <c r="J5">
        <v>14.5</v>
      </c>
      <c r="K5">
        <v>2436</v>
      </c>
    </row>
    <row r="6" spans="1:11" x14ac:dyDescent="0.3">
      <c r="A6">
        <v>23289</v>
      </c>
      <c r="B6" t="s">
        <v>24</v>
      </c>
      <c r="C6" t="s">
        <v>25</v>
      </c>
      <c r="D6" t="s">
        <v>13</v>
      </c>
      <c r="E6" t="s">
        <v>14</v>
      </c>
      <c r="F6" t="s">
        <v>21</v>
      </c>
      <c r="G6">
        <v>41123</v>
      </c>
      <c r="H6">
        <v>8</v>
      </c>
      <c r="I6">
        <v>166</v>
      </c>
      <c r="J6">
        <v>14.5</v>
      </c>
      <c r="K6">
        <v>2407</v>
      </c>
    </row>
    <row r="7" spans="1:11" x14ac:dyDescent="0.3">
      <c r="A7">
        <v>23378</v>
      </c>
      <c r="B7" t="s">
        <v>26</v>
      </c>
      <c r="C7" t="s">
        <v>27</v>
      </c>
      <c r="D7" t="s">
        <v>13</v>
      </c>
      <c r="E7" t="s">
        <v>14</v>
      </c>
      <c r="F7" t="s">
        <v>15</v>
      </c>
      <c r="G7">
        <v>41078</v>
      </c>
      <c r="H7">
        <v>6</v>
      </c>
      <c r="I7">
        <v>157</v>
      </c>
      <c r="J7">
        <v>14.5</v>
      </c>
      <c r="K7">
        <v>2276.5</v>
      </c>
    </row>
    <row r="8" spans="1:11" x14ac:dyDescent="0.3">
      <c r="A8">
        <v>23283</v>
      </c>
      <c r="B8" t="s">
        <v>28</v>
      </c>
      <c r="C8" t="s">
        <v>29</v>
      </c>
      <c r="D8" t="s">
        <v>13</v>
      </c>
      <c r="E8" t="s">
        <v>14</v>
      </c>
      <c r="F8" t="s">
        <v>15</v>
      </c>
      <c r="G8">
        <v>41084</v>
      </c>
      <c r="H8">
        <v>6</v>
      </c>
      <c r="I8">
        <v>142</v>
      </c>
      <c r="J8">
        <v>14.5</v>
      </c>
      <c r="K8">
        <v>2059</v>
      </c>
    </row>
    <row r="9" spans="1:11" x14ac:dyDescent="0.3">
      <c r="A9">
        <v>23324</v>
      </c>
      <c r="B9" t="s">
        <v>30</v>
      </c>
      <c r="C9" t="s">
        <v>31</v>
      </c>
      <c r="D9" t="s">
        <v>32</v>
      </c>
      <c r="E9" t="s">
        <v>33</v>
      </c>
      <c r="F9" t="s">
        <v>21</v>
      </c>
      <c r="G9">
        <v>41134</v>
      </c>
      <c r="H9">
        <v>8</v>
      </c>
      <c r="I9">
        <v>193</v>
      </c>
      <c r="J9">
        <v>9</v>
      </c>
      <c r="K9">
        <v>1928.07</v>
      </c>
    </row>
    <row r="10" spans="1:11" x14ac:dyDescent="0.3">
      <c r="A10">
        <v>23264</v>
      </c>
      <c r="B10" t="s">
        <v>34</v>
      </c>
      <c r="C10" t="s">
        <v>35</v>
      </c>
      <c r="D10" t="s">
        <v>36</v>
      </c>
      <c r="E10" t="s">
        <v>37</v>
      </c>
      <c r="F10" t="s">
        <v>15</v>
      </c>
      <c r="G10">
        <v>41139</v>
      </c>
      <c r="H10">
        <v>8</v>
      </c>
      <c r="I10">
        <v>205</v>
      </c>
      <c r="J10">
        <v>9</v>
      </c>
      <c r="K10">
        <v>1845</v>
      </c>
    </row>
    <row r="11" spans="1:11" x14ac:dyDescent="0.3">
      <c r="A11">
        <v>23291</v>
      </c>
      <c r="B11" t="s">
        <v>38</v>
      </c>
      <c r="C11" t="s">
        <v>39</v>
      </c>
      <c r="D11" t="s">
        <v>36</v>
      </c>
      <c r="E11" t="s">
        <v>37</v>
      </c>
      <c r="F11" t="s">
        <v>21</v>
      </c>
      <c r="G11">
        <v>41139</v>
      </c>
      <c r="H11">
        <v>8</v>
      </c>
      <c r="I11">
        <v>199</v>
      </c>
      <c r="J11">
        <v>9</v>
      </c>
      <c r="K11">
        <v>1791</v>
      </c>
    </row>
    <row r="12" spans="1:11" x14ac:dyDescent="0.3">
      <c r="A12">
        <v>23305</v>
      </c>
      <c r="B12" t="s">
        <v>40</v>
      </c>
      <c r="C12" t="s">
        <v>41</v>
      </c>
      <c r="D12" t="s">
        <v>36</v>
      </c>
      <c r="E12" t="s">
        <v>37</v>
      </c>
      <c r="F12" t="s">
        <v>15</v>
      </c>
      <c r="G12">
        <v>41147</v>
      </c>
      <c r="H12">
        <v>8</v>
      </c>
      <c r="I12">
        <v>188</v>
      </c>
      <c r="J12">
        <v>9</v>
      </c>
      <c r="K12">
        <v>1692</v>
      </c>
    </row>
    <row r="13" spans="1:11" x14ac:dyDescent="0.3">
      <c r="A13">
        <v>23350</v>
      </c>
      <c r="B13" t="s">
        <v>42</v>
      </c>
      <c r="C13" t="s">
        <v>43</v>
      </c>
      <c r="D13" t="s">
        <v>36</v>
      </c>
      <c r="E13" t="s">
        <v>37</v>
      </c>
      <c r="F13" t="s">
        <v>15</v>
      </c>
      <c r="G13">
        <v>41085</v>
      </c>
      <c r="H13">
        <v>6</v>
      </c>
      <c r="I13">
        <v>188</v>
      </c>
      <c r="J13">
        <v>9</v>
      </c>
      <c r="K13">
        <v>1692</v>
      </c>
    </row>
    <row r="14" spans="1:11" x14ac:dyDescent="0.3">
      <c r="A14">
        <v>23300</v>
      </c>
      <c r="B14" t="s">
        <v>44</v>
      </c>
      <c r="C14" t="s">
        <v>45</v>
      </c>
      <c r="D14" t="s">
        <v>32</v>
      </c>
      <c r="E14" t="s">
        <v>33</v>
      </c>
      <c r="F14" t="s">
        <v>15</v>
      </c>
      <c r="G14">
        <v>40915</v>
      </c>
      <c r="H14">
        <v>1</v>
      </c>
      <c r="I14">
        <v>167</v>
      </c>
      <c r="J14">
        <v>9.99</v>
      </c>
      <c r="K14">
        <v>1668.33</v>
      </c>
    </row>
    <row r="15" spans="1:11" x14ac:dyDescent="0.3">
      <c r="A15">
        <v>23348</v>
      </c>
      <c r="B15" t="s">
        <v>46</v>
      </c>
      <c r="C15" t="s">
        <v>47</v>
      </c>
      <c r="D15" t="s">
        <v>32</v>
      </c>
      <c r="E15" t="s">
        <v>33</v>
      </c>
      <c r="F15" t="s">
        <v>21</v>
      </c>
      <c r="G15">
        <v>41146</v>
      </c>
      <c r="H15">
        <v>8</v>
      </c>
      <c r="I15">
        <v>163</v>
      </c>
      <c r="J15">
        <v>9.99</v>
      </c>
      <c r="K15">
        <v>1628.37</v>
      </c>
    </row>
    <row r="16" spans="1:11" x14ac:dyDescent="0.3">
      <c r="A16">
        <v>23290</v>
      </c>
      <c r="B16" t="s">
        <v>48</v>
      </c>
      <c r="C16" t="s">
        <v>49</v>
      </c>
      <c r="D16" t="s">
        <v>36</v>
      </c>
      <c r="E16" t="s">
        <v>37</v>
      </c>
      <c r="F16" t="s">
        <v>15</v>
      </c>
      <c r="G16">
        <v>41132</v>
      </c>
      <c r="H16">
        <v>8</v>
      </c>
      <c r="I16">
        <v>170</v>
      </c>
      <c r="J16">
        <v>9</v>
      </c>
      <c r="K16">
        <v>1530</v>
      </c>
    </row>
    <row r="17" spans="1:11" x14ac:dyDescent="0.3">
      <c r="A17">
        <v>23328</v>
      </c>
      <c r="B17" t="s">
        <v>50</v>
      </c>
      <c r="C17" t="s">
        <v>51</v>
      </c>
      <c r="D17" t="s">
        <v>13</v>
      </c>
      <c r="E17" t="s">
        <v>14</v>
      </c>
      <c r="F17" t="s">
        <v>21</v>
      </c>
      <c r="G17">
        <v>40923</v>
      </c>
      <c r="H17">
        <v>1</v>
      </c>
      <c r="I17">
        <v>102</v>
      </c>
      <c r="J17">
        <v>14.5</v>
      </c>
      <c r="K17">
        <v>1479</v>
      </c>
    </row>
    <row r="18" spans="1:11" x14ac:dyDescent="0.3">
      <c r="A18">
        <v>23294</v>
      </c>
      <c r="B18" t="s">
        <v>52</v>
      </c>
      <c r="C18" t="s">
        <v>53</v>
      </c>
      <c r="D18" t="s">
        <v>36</v>
      </c>
      <c r="E18" t="s">
        <v>37</v>
      </c>
      <c r="F18" t="s">
        <v>21</v>
      </c>
      <c r="G18">
        <v>41082</v>
      </c>
      <c r="H18">
        <v>6</v>
      </c>
      <c r="I18">
        <v>160</v>
      </c>
      <c r="J18">
        <v>9</v>
      </c>
      <c r="K18">
        <v>1440</v>
      </c>
    </row>
    <row r="19" spans="1:11" x14ac:dyDescent="0.3">
      <c r="A19">
        <v>23371</v>
      </c>
      <c r="B19" t="s">
        <v>54</v>
      </c>
      <c r="C19" t="s">
        <v>55</v>
      </c>
      <c r="D19" t="s">
        <v>56</v>
      </c>
      <c r="E19" t="s">
        <v>57</v>
      </c>
      <c r="F19" t="s">
        <v>15</v>
      </c>
      <c r="G19">
        <v>41136</v>
      </c>
      <c r="H19">
        <v>8</v>
      </c>
      <c r="I19">
        <v>204</v>
      </c>
      <c r="J19">
        <v>6.99</v>
      </c>
      <c r="K19">
        <v>1425.96</v>
      </c>
    </row>
    <row r="20" spans="1:11" x14ac:dyDescent="0.3">
      <c r="A20">
        <v>23288</v>
      </c>
      <c r="B20" t="s">
        <v>58</v>
      </c>
      <c r="C20" t="s">
        <v>59</v>
      </c>
      <c r="D20" t="s">
        <v>32</v>
      </c>
      <c r="E20" t="s">
        <v>33</v>
      </c>
      <c r="F20" t="s">
        <v>18</v>
      </c>
      <c r="G20">
        <v>41074</v>
      </c>
      <c r="H20">
        <v>6</v>
      </c>
      <c r="I20">
        <v>141</v>
      </c>
      <c r="J20">
        <v>9.99</v>
      </c>
      <c r="K20">
        <v>1408.59</v>
      </c>
    </row>
    <row r="21" spans="1:11" x14ac:dyDescent="0.3">
      <c r="A21">
        <v>23347</v>
      </c>
      <c r="B21" t="s">
        <v>60</v>
      </c>
      <c r="C21" t="s">
        <v>61</v>
      </c>
      <c r="D21" t="s">
        <v>36</v>
      </c>
      <c r="E21" t="s">
        <v>37</v>
      </c>
      <c r="F21" t="s">
        <v>15</v>
      </c>
      <c r="G21">
        <v>41088</v>
      </c>
      <c r="H21">
        <v>6</v>
      </c>
      <c r="I21">
        <v>147</v>
      </c>
      <c r="J21">
        <v>9</v>
      </c>
      <c r="K21">
        <v>1323</v>
      </c>
    </row>
    <row r="22" spans="1:11" x14ac:dyDescent="0.3">
      <c r="A22">
        <v>23361</v>
      </c>
      <c r="B22" t="s">
        <v>62</v>
      </c>
      <c r="C22" t="s">
        <v>63</v>
      </c>
      <c r="D22" t="s">
        <v>56</v>
      </c>
      <c r="E22" t="s">
        <v>57</v>
      </c>
      <c r="F22" t="s">
        <v>15</v>
      </c>
      <c r="G22">
        <v>40915</v>
      </c>
      <c r="H22">
        <v>1</v>
      </c>
      <c r="I22">
        <v>184</v>
      </c>
      <c r="J22">
        <v>6.99</v>
      </c>
      <c r="K22">
        <v>1286.1600000000001</v>
      </c>
    </row>
    <row r="23" spans="1:11" x14ac:dyDescent="0.3">
      <c r="A23">
        <v>23275</v>
      </c>
      <c r="B23" t="s">
        <v>64</v>
      </c>
      <c r="C23" t="s">
        <v>65</v>
      </c>
      <c r="D23" t="s">
        <v>36</v>
      </c>
      <c r="E23" t="s">
        <v>37</v>
      </c>
      <c r="F23" t="s">
        <v>21</v>
      </c>
      <c r="G23">
        <v>40912</v>
      </c>
      <c r="H23">
        <v>1</v>
      </c>
      <c r="I23">
        <v>141</v>
      </c>
      <c r="J23">
        <v>9</v>
      </c>
      <c r="K23">
        <v>1269</v>
      </c>
    </row>
    <row r="24" spans="1:11" x14ac:dyDescent="0.3">
      <c r="A24">
        <v>23297</v>
      </c>
      <c r="B24" t="s">
        <v>66</v>
      </c>
      <c r="C24" t="s">
        <v>67</v>
      </c>
      <c r="D24" t="s">
        <v>36</v>
      </c>
      <c r="E24" t="s">
        <v>37</v>
      </c>
      <c r="F24" t="s">
        <v>15</v>
      </c>
      <c r="G24">
        <v>41133</v>
      </c>
      <c r="H24">
        <v>8</v>
      </c>
      <c r="I24">
        <v>135</v>
      </c>
      <c r="J24">
        <v>9</v>
      </c>
      <c r="K24">
        <v>1215</v>
      </c>
    </row>
    <row r="25" spans="1:11" x14ac:dyDescent="0.3">
      <c r="A25">
        <v>23327</v>
      </c>
      <c r="B25" t="s">
        <v>68</v>
      </c>
      <c r="C25" t="s">
        <v>69</v>
      </c>
      <c r="D25" t="s">
        <v>70</v>
      </c>
      <c r="E25" t="s">
        <v>71</v>
      </c>
      <c r="F25" t="s">
        <v>21</v>
      </c>
      <c r="G25">
        <v>40939</v>
      </c>
      <c r="H25">
        <v>1</v>
      </c>
      <c r="I25">
        <v>176</v>
      </c>
      <c r="J25">
        <v>6.5</v>
      </c>
      <c r="K25">
        <v>1144</v>
      </c>
    </row>
    <row r="26" spans="1:11" x14ac:dyDescent="0.3">
      <c r="A26">
        <v>23325</v>
      </c>
      <c r="B26" t="s">
        <v>72</v>
      </c>
      <c r="C26" t="s">
        <v>73</v>
      </c>
      <c r="D26" t="s">
        <v>74</v>
      </c>
      <c r="E26" t="s">
        <v>75</v>
      </c>
      <c r="F26" t="s">
        <v>21</v>
      </c>
      <c r="G26">
        <v>41082</v>
      </c>
      <c r="H26">
        <v>6</v>
      </c>
      <c r="I26">
        <v>184</v>
      </c>
      <c r="J26">
        <v>6</v>
      </c>
      <c r="K26">
        <v>1104</v>
      </c>
    </row>
    <row r="27" spans="1:11" x14ac:dyDescent="0.3">
      <c r="A27">
        <v>23292</v>
      </c>
      <c r="B27" t="s">
        <v>76</v>
      </c>
      <c r="C27" t="s">
        <v>77</v>
      </c>
      <c r="D27" t="s">
        <v>13</v>
      </c>
      <c r="E27" t="s">
        <v>14</v>
      </c>
      <c r="F27" t="s">
        <v>15</v>
      </c>
      <c r="G27">
        <v>40911</v>
      </c>
      <c r="H27">
        <v>1</v>
      </c>
      <c r="I27">
        <v>73</v>
      </c>
      <c r="J27">
        <v>14.5</v>
      </c>
      <c r="K27">
        <v>1058.5</v>
      </c>
    </row>
    <row r="28" spans="1:11" x14ac:dyDescent="0.3">
      <c r="A28">
        <v>23335</v>
      </c>
      <c r="B28" t="s">
        <v>78</v>
      </c>
      <c r="C28" t="s">
        <v>79</v>
      </c>
      <c r="D28" t="s">
        <v>36</v>
      </c>
      <c r="E28" t="s">
        <v>37</v>
      </c>
      <c r="F28" t="s">
        <v>15</v>
      </c>
      <c r="G28">
        <v>41134</v>
      </c>
      <c r="H28">
        <v>8</v>
      </c>
      <c r="I28">
        <v>116</v>
      </c>
      <c r="J28">
        <v>9</v>
      </c>
      <c r="K28">
        <v>1044</v>
      </c>
    </row>
    <row r="29" spans="1:11" x14ac:dyDescent="0.3">
      <c r="A29">
        <v>23314</v>
      </c>
      <c r="B29" t="s">
        <v>80</v>
      </c>
      <c r="C29" t="s">
        <v>81</v>
      </c>
      <c r="D29" t="s">
        <v>32</v>
      </c>
      <c r="E29" t="s">
        <v>33</v>
      </c>
      <c r="F29" t="s">
        <v>21</v>
      </c>
      <c r="G29">
        <v>41131</v>
      </c>
      <c r="H29">
        <v>8</v>
      </c>
      <c r="I29">
        <v>95</v>
      </c>
      <c r="J29">
        <v>9.99</v>
      </c>
      <c r="K29">
        <v>949.05</v>
      </c>
    </row>
    <row r="30" spans="1:11" x14ac:dyDescent="0.3">
      <c r="A30">
        <v>23329</v>
      </c>
      <c r="B30" t="s">
        <v>82</v>
      </c>
      <c r="C30" t="s">
        <v>83</v>
      </c>
      <c r="D30" t="s">
        <v>84</v>
      </c>
      <c r="E30" t="s">
        <v>85</v>
      </c>
      <c r="F30" t="s">
        <v>21</v>
      </c>
      <c r="G30">
        <v>40931</v>
      </c>
      <c r="H30">
        <v>1</v>
      </c>
      <c r="I30">
        <v>203</v>
      </c>
      <c r="J30">
        <v>4.5</v>
      </c>
      <c r="K30">
        <v>913.5</v>
      </c>
    </row>
    <row r="31" spans="1:11" x14ac:dyDescent="0.3">
      <c r="A31">
        <v>23332</v>
      </c>
      <c r="B31" t="s">
        <v>86</v>
      </c>
      <c r="C31" t="s">
        <v>87</v>
      </c>
      <c r="D31" t="s">
        <v>84</v>
      </c>
      <c r="E31" t="s">
        <v>85</v>
      </c>
      <c r="F31" t="s">
        <v>18</v>
      </c>
      <c r="G31">
        <v>40950</v>
      </c>
      <c r="H31">
        <v>2</v>
      </c>
      <c r="I31">
        <v>203</v>
      </c>
      <c r="J31">
        <v>4.5</v>
      </c>
      <c r="K31">
        <v>913.5</v>
      </c>
    </row>
    <row r="32" spans="1:11" x14ac:dyDescent="0.3">
      <c r="A32">
        <v>23317</v>
      </c>
      <c r="B32" t="s">
        <v>88</v>
      </c>
      <c r="C32" t="s">
        <v>89</v>
      </c>
      <c r="D32" t="s">
        <v>84</v>
      </c>
      <c r="E32" t="s">
        <v>85</v>
      </c>
      <c r="F32" t="s">
        <v>18</v>
      </c>
      <c r="G32">
        <v>40956</v>
      </c>
      <c r="H32">
        <v>2</v>
      </c>
      <c r="I32">
        <v>196</v>
      </c>
      <c r="J32">
        <v>4.5</v>
      </c>
      <c r="K32">
        <v>882</v>
      </c>
    </row>
    <row r="33" spans="1:11" x14ac:dyDescent="0.3">
      <c r="A33">
        <v>23271</v>
      </c>
      <c r="B33" t="s">
        <v>90</v>
      </c>
      <c r="C33" t="s">
        <v>91</v>
      </c>
      <c r="D33" t="s">
        <v>56</v>
      </c>
      <c r="E33" t="s">
        <v>57</v>
      </c>
      <c r="F33" t="s">
        <v>21</v>
      </c>
      <c r="G33">
        <v>40966</v>
      </c>
      <c r="H33">
        <v>2</v>
      </c>
      <c r="I33">
        <v>125</v>
      </c>
      <c r="J33">
        <v>6.99</v>
      </c>
      <c r="K33">
        <v>873.75</v>
      </c>
    </row>
    <row r="34" spans="1:11" x14ac:dyDescent="0.3">
      <c r="A34">
        <v>23287</v>
      </c>
      <c r="B34" t="s">
        <v>92</v>
      </c>
      <c r="C34" t="s">
        <v>93</v>
      </c>
      <c r="D34" t="s">
        <v>84</v>
      </c>
      <c r="E34" t="s">
        <v>85</v>
      </c>
      <c r="F34" t="s">
        <v>21</v>
      </c>
      <c r="G34">
        <v>41077</v>
      </c>
      <c r="H34">
        <v>6</v>
      </c>
      <c r="I34">
        <v>189</v>
      </c>
      <c r="J34">
        <v>4.5</v>
      </c>
      <c r="K34">
        <v>850.5</v>
      </c>
    </row>
    <row r="35" spans="1:11" x14ac:dyDescent="0.3">
      <c r="A35">
        <v>23349</v>
      </c>
      <c r="B35" t="s">
        <v>94</v>
      </c>
      <c r="C35" t="s">
        <v>95</v>
      </c>
      <c r="D35" t="s">
        <v>70</v>
      </c>
      <c r="E35" t="s">
        <v>71</v>
      </c>
      <c r="F35" t="s">
        <v>21</v>
      </c>
      <c r="G35">
        <v>41112</v>
      </c>
      <c r="H35">
        <v>7</v>
      </c>
      <c r="I35">
        <v>126</v>
      </c>
      <c r="J35">
        <v>6.5</v>
      </c>
      <c r="K35">
        <v>819</v>
      </c>
    </row>
    <row r="36" spans="1:11" x14ac:dyDescent="0.3">
      <c r="A36">
        <v>23309</v>
      </c>
      <c r="B36" t="s">
        <v>96</v>
      </c>
      <c r="C36" t="s">
        <v>97</v>
      </c>
      <c r="D36" t="s">
        <v>98</v>
      </c>
      <c r="E36" t="s">
        <v>99</v>
      </c>
      <c r="F36" t="s">
        <v>15</v>
      </c>
      <c r="G36">
        <v>41083</v>
      </c>
      <c r="H36">
        <v>6</v>
      </c>
      <c r="I36">
        <v>201</v>
      </c>
      <c r="J36">
        <v>3.99</v>
      </c>
      <c r="K36">
        <v>801.99</v>
      </c>
    </row>
    <row r="37" spans="1:11" x14ac:dyDescent="0.3">
      <c r="A37">
        <v>23338</v>
      </c>
      <c r="B37" t="s">
        <v>100</v>
      </c>
      <c r="C37" t="s">
        <v>101</v>
      </c>
      <c r="D37" t="s">
        <v>84</v>
      </c>
      <c r="E37" t="s">
        <v>85</v>
      </c>
      <c r="F37" t="s">
        <v>21</v>
      </c>
      <c r="G37">
        <v>41133</v>
      </c>
      <c r="H37">
        <v>8</v>
      </c>
      <c r="I37">
        <v>178</v>
      </c>
      <c r="J37">
        <v>4.5</v>
      </c>
      <c r="K37">
        <v>801</v>
      </c>
    </row>
    <row r="38" spans="1:11" x14ac:dyDescent="0.3">
      <c r="A38">
        <v>23301</v>
      </c>
      <c r="B38" t="s">
        <v>102</v>
      </c>
      <c r="C38" t="s">
        <v>103</v>
      </c>
      <c r="D38" t="s">
        <v>56</v>
      </c>
      <c r="E38" t="s">
        <v>57</v>
      </c>
      <c r="F38" t="s">
        <v>21</v>
      </c>
      <c r="G38">
        <v>41109</v>
      </c>
      <c r="H38">
        <v>7</v>
      </c>
      <c r="I38">
        <v>108</v>
      </c>
      <c r="J38">
        <v>6.99</v>
      </c>
      <c r="K38">
        <v>754.92</v>
      </c>
    </row>
    <row r="39" spans="1:11" x14ac:dyDescent="0.3">
      <c r="A39">
        <v>23320</v>
      </c>
      <c r="B39" t="s">
        <v>104</v>
      </c>
      <c r="C39" t="s">
        <v>105</v>
      </c>
      <c r="D39" t="s">
        <v>74</v>
      </c>
      <c r="E39" t="s">
        <v>75</v>
      </c>
      <c r="F39" t="s">
        <v>18</v>
      </c>
      <c r="G39">
        <v>41075</v>
      </c>
      <c r="H39">
        <v>6</v>
      </c>
      <c r="I39">
        <v>125</v>
      </c>
      <c r="J39">
        <v>6</v>
      </c>
      <c r="K39">
        <v>750</v>
      </c>
    </row>
    <row r="40" spans="1:11" x14ac:dyDescent="0.3">
      <c r="A40">
        <v>23365</v>
      </c>
      <c r="B40" t="s">
        <v>106</v>
      </c>
      <c r="C40" t="s">
        <v>107</v>
      </c>
      <c r="D40" t="s">
        <v>108</v>
      </c>
      <c r="E40" t="s">
        <v>109</v>
      </c>
      <c r="F40" t="s">
        <v>21</v>
      </c>
      <c r="G40">
        <v>41099</v>
      </c>
      <c r="H40">
        <v>7</v>
      </c>
      <c r="I40">
        <v>165</v>
      </c>
      <c r="J40">
        <v>4.5</v>
      </c>
      <c r="K40">
        <v>742.5</v>
      </c>
    </row>
    <row r="41" spans="1:11" x14ac:dyDescent="0.3">
      <c r="A41">
        <v>23302</v>
      </c>
      <c r="B41" t="s">
        <v>110</v>
      </c>
      <c r="C41" t="s">
        <v>81</v>
      </c>
      <c r="D41" t="s">
        <v>111</v>
      </c>
      <c r="E41" t="s">
        <v>112</v>
      </c>
      <c r="F41" t="s">
        <v>15</v>
      </c>
      <c r="G41">
        <v>41117</v>
      </c>
      <c r="H41">
        <v>7</v>
      </c>
      <c r="I41">
        <v>105</v>
      </c>
      <c r="J41">
        <v>6.5</v>
      </c>
      <c r="K41">
        <v>682.5</v>
      </c>
    </row>
    <row r="42" spans="1:11" x14ac:dyDescent="0.3">
      <c r="A42">
        <v>23266</v>
      </c>
      <c r="B42" t="s">
        <v>113</v>
      </c>
      <c r="C42" t="s">
        <v>114</v>
      </c>
      <c r="D42" t="s">
        <v>98</v>
      </c>
      <c r="E42" t="s">
        <v>99</v>
      </c>
      <c r="F42" t="s">
        <v>15</v>
      </c>
      <c r="G42">
        <v>41132</v>
      </c>
      <c r="H42">
        <v>8</v>
      </c>
      <c r="I42">
        <v>170</v>
      </c>
      <c r="J42">
        <v>3.99</v>
      </c>
      <c r="K42">
        <v>678.3</v>
      </c>
    </row>
    <row r="43" spans="1:11" x14ac:dyDescent="0.3">
      <c r="A43">
        <v>23307</v>
      </c>
      <c r="B43" t="s">
        <v>115</v>
      </c>
      <c r="C43" t="s">
        <v>116</v>
      </c>
      <c r="D43" t="s">
        <v>74</v>
      </c>
      <c r="E43" t="s">
        <v>75</v>
      </c>
      <c r="F43" t="s">
        <v>21</v>
      </c>
      <c r="G43">
        <v>41094</v>
      </c>
      <c r="H43">
        <v>7</v>
      </c>
      <c r="I43">
        <v>113</v>
      </c>
      <c r="J43">
        <v>6</v>
      </c>
      <c r="K43">
        <v>678</v>
      </c>
    </row>
    <row r="44" spans="1:11" x14ac:dyDescent="0.3">
      <c r="A44">
        <v>23368</v>
      </c>
      <c r="B44" t="s">
        <v>117</v>
      </c>
      <c r="C44" t="s">
        <v>118</v>
      </c>
      <c r="D44" t="s">
        <v>108</v>
      </c>
      <c r="E44" t="s">
        <v>109</v>
      </c>
      <c r="F44" t="s">
        <v>21</v>
      </c>
      <c r="G44">
        <v>41146</v>
      </c>
      <c r="H44">
        <v>8</v>
      </c>
      <c r="I44">
        <v>150</v>
      </c>
      <c r="J44">
        <v>4.5</v>
      </c>
      <c r="K44">
        <v>675</v>
      </c>
    </row>
    <row r="45" spans="1:11" x14ac:dyDescent="0.3">
      <c r="A45">
        <v>23286</v>
      </c>
      <c r="B45" t="s">
        <v>119</v>
      </c>
      <c r="C45" t="s">
        <v>120</v>
      </c>
      <c r="D45" t="s">
        <v>36</v>
      </c>
      <c r="E45" t="s">
        <v>37</v>
      </c>
      <c r="F45" t="s">
        <v>15</v>
      </c>
      <c r="G45">
        <v>41129</v>
      </c>
      <c r="H45">
        <v>8</v>
      </c>
      <c r="I45">
        <v>69</v>
      </c>
      <c r="J45">
        <v>9</v>
      </c>
      <c r="K45">
        <v>621</v>
      </c>
    </row>
    <row r="46" spans="1:11" x14ac:dyDescent="0.3">
      <c r="A46">
        <v>23373</v>
      </c>
      <c r="B46" t="s">
        <v>121</v>
      </c>
      <c r="C46" t="s">
        <v>122</v>
      </c>
      <c r="D46" t="s">
        <v>70</v>
      </c>
      <c r="E46" t="s">
        <v>71</v>
      </c>
      <c r="F46" t="s">
        <v>15</v>
      </c>
      <c r="G46">
        <v>41114</v>
      </c>
      <c r="H46">
        <v>7</v>
      </c>
      <c r="I46">
        <v>95</v>
      </c>
      <c r="J46">
        <v>6.5</v>
      </c>
      <c r="K46">
        <v>617.5</v>
      </c>
    </row>
    <row r="47" spans="1:11" x14ac:dyDescent="0.3">
      <c r="A47">
        <v>23380</v>
      </c>
      <c r="B47" t="s">
        <v>123</v>
      </c>
      <c r="C47" t="s">
        <v>124</v>
      </c>
      <c r="D47" t="s">
        <v>111</v>
      </c>
      <c r="E47" t="s">
        <v>112</v>
      </c>
      <c r="F47" t="s">
        <v>21</v>
      </c>
      <c r="G47">
        <v>41112</v>
      </c>
      <c r="H47">
        <v>7</v>
      </c>
      <c r="I47">
        <v>95</v>
      </c>
      <c r="J47">
        <v>6.5</v>
      </c>
      <c r="K47">
        <v>617.5</v>
      </c>
    </row>
    <row r="48" spans="1:11" x14ac:dyDescent="0.3">
      <c r="A48">
        <v>23284</v>
      </c>
      <c r="B48" t="s">
        <v>125</v>
      </c>
      <c r="C48" t="s">
        <v>126</v>
      </c>
      <c r="D48" t="s">
        <v>84</v>
      </c>
      <c r="E48" t="s">
        <v>85</v>
      </c>
      <c r="F48" t="s">
        <v>21</v>
      </c>
      <c r="G48">
        <v>41077</v>
      </c>
      <c r="H48">
        <v>6</v>
      </c>
      <c r="I48">
        <v>135</v>
      </c>
      <c r="J48">
        <v>4.5</v>
      </c>
      <c r="K48">
        <v>607.5</v>
      </c>
    </row>
    <row r="49" spans="1:11" x14ac:dyDescent="0.3">
      <c r="A49">
        <v>23306</v>
      </c>
      <c r="B49" t="s">
        <v>127</v>
      </c>
      <c r="C49" t="s">
        <v>128</v>
      </c>
      <c r="D49" t="s">
        <v>70</v>
      </c>
      <c r="E49" t="s">
        <v>71</v>
      </c>
      <c r="F49" t="s">
        <v>15</v>
      </c>
      <c r="G49">
        <v>41068</v>
      </c>
      <c r="H49">
        <v>6</v>
      </c>
      <c r="I49">
        <v>93</v>
      </c>
      <c r="J49">
        <v>6.5</v>
      </c>
      <c r="K49">
        <v>604.5</v>
      </c>
    </row>
    <row r="50" spans="1:11" x14ac:dyDescent="0.3">
      <c r="A50">
        <v>23281</v>
      </c>
      <c r="B50" t="s">
        <v>129</v>
      </c>
      <c r="C50" t="s">
        <v>130</v>
      </c>
      <c r="D50" t="s">
        <v>108</v>
      </c>
      <c r="E50" t="s">
        <v>109</v>
      </c>
      <c r="F50" t="s">
        <v>21</v>
      </c>
      <c r="G50">
        <v>41103</v>
      </c>
      <c r="H50">
        <v>7</v>
      </c>
      <c r="I50">
        <v>134</v>
      </c>
      <c r="J50">
        <v>4.5</v>
      </c>
      <c r="K50">
        <v>603</v>
      </c>
    </row>
    <row r="51" spans="1:11" x14ac:dyDescent="0.3">
      <c r="A51">
        <v>23351</v>
      </c>
      <c r="B51" t="s">
        <v>131</v>
      </c>
      <c r="C51" t="s">
        <v>132</v>
      </c>
      <c r="D51" t="s">
        <v>98</v>
      </c>
      <c r="E51" t="s">
        <v>99</v>
      </c>
      <c r="F51" t="s">
        <v>15</v>
      </c>
      <c r="G51">
        <v>41124</v>
      </c>
      <c r="H51">
        <v>8</v>
      </c>
      <c r="I51">
        <v>151</v>
      </c>
      <c r="J51">
        <v>3.99</v>
      </c>
      <c r="K51">
        <v>602.49</v>
      </c>
    </row>
    <row r="52" spans="1:11" x14ac:dyDescent="0.3">
      <c r="A52">
        <v>23282</v>
      </c>
      <c r="B52" t="s">
        <v>133</v>
      </c>
      <c r="C52" t="s">
        <v>134</v>
      </c>
      <c r="D52" t="s">
        <v>74</v>
      </c>
      <c r="E52" t="s">
        <v>75</v>
      </c>
      <c r="F52" t="s">
        <v>21</v>
      </c>
      <c r="G52">
        <v>41142</v>
      </c>
      <c r="H52">
        <v>8</v>
      </c>
      <c r="I52">
        <v>100</v>
      </c>
      <c r="J52">
        <v>6</v>
      </c>
      <c r="K52">
        <v>600</v>
      </c>
    </row>
    <row r="53" spans="1:11" x14ac:dyDescent="0.3">
      <c r="A53">
        <v>23376</v>
      </c>
      <c r="B53" t="s">
        <v>135</v>
      </c>
      <c r="C53" t="s">
        <v>136</v>
      </c>
      <c r="D53" t="s">
        <v>56</v>
      </c>
      <c r="E53" t="s">
        <v>57</v>
      </c>
      <c r="F53" t="s">
        <v>18</v>
      </c>
      <c r="G53">
        <v>41113</v>
      </c>
      <c r="H53">
        <v>7</v>
      </c>
      <c r="I53">
        <v>85</v>
      </c>
      <c r="J53">
        <v>6.99</v>
      </c>
      <c r="K53">
        <v>594.15</v>
      </c>
    </row>
    <row r="54" spans="1:11" x14ac:dyDescent="0.3">
      <c r="A54">
        <v>23354</v>
      </c>
      <c r="B54" t="s">
        <v>137</v>
      </c>
      <c r="C54" t="s">
        <v>138</v>
      </c>
      <c r="D54" t="s">
        <v>56</v>
      </c>
      <c r="E54" t="s">
        <v>57</v>
      </c>
      <c r="F54" t="s">
        <v>15</v>
      </c>
      <c r="G54">
        <v>41124</v>
      </c>
      <c r="H54">
        <v>8</v>
      </c>
      <c r="I54">
        <v>84</v>
      </c>
      <c r="J54">
        <v>6.99</v>
      </c>
      <c r="K54">
        <v>587.16</v>
      </c>
    </row>
    <row r="55" spans="1:11" x14ac:dyDescent="0.3">
      <c r="A55">
        <v>23337</v>
      </c>
      <c r="B55" t="s">
        <v>139</v>
      </c>
      <c r="C55" t="s">
        <v>140</v>
      </c>
      <c r="D55" t="s">
        <v>56</v>
      </c>
      <c r="E55" t="s">
        <v>57</v>
      </c>
      <c r="F55" t="s">
        <v>21</v>
      </c>
      <c r="G55">
        <v>41097</v>
      </c>
      <c r="H55">
        <v>7</v>
      </c>
      <c r="I55">
        <v>82</v>
      </c>
      <c r="J55">
        <v>6.99</v>
      </c>
      <c r="K55">
        <v>573.17999999999995</v>
      </c>
    </row>
    <row r="56" spans="1:11" x14ac:dyDescent="0.3">
      <c r="A56">
        <v>23326</v>
      </c>
      <c r="B56" t="s">
        <v>141</v>
      </c>
      <c r="C56" t="s">
        <v>142</v>
      </c>
      <c r="D56" t="s">
        <v>108</v>
      </c>
      <c r="E56" t="s">
        <v>109</v>
      </c>
      <c r="F56" t="s">
        <v>21</v>
      </c>
      <c r="G56">
        <v>41142</v>
      </c>
      <c r="H56">
        <v>8</v>
      </c>
      <c r="I56">
        <v>126</v>
      </c>
      <c r="J56">
        <v>4.5</v>
      </c>
      <c r="K56">
        <v>567</v>
      </c>
    </row>
    <row r="57" spans="1:11" x14ac:dyDescent="0.3">
      <c r="A57">
        <v>23316</v>
      </c>
      <c r="B57" t="s">
        <v>143</v>
      </c>
      <c r="C57" t="s">
        <v>144</v>
      </c>
      <c r="D57" t="s">
        <v>98</v>
      </c>
      <c r="E57" t="s">
        <v>99</v>
      </c>
      <c r="F57" t="s">
        <v>21</v>
      </c>
      <c r="G57">
        <v>41061</v>
      </c>
      <c r="H57">
        <v>6</v>
      </c>
      <c r="I57">
        <v>137</v>
      </c>
      <c r="J57">
        <v>3.99</v>
      </c>
      <c r="K57">
        <v>546.63</v>
      </c>
    </row>
    <row r="58" spans="1:11" x14ac:dyDescent="0.3">
      <c r="A58">
        <v>23362</v>
      </c>
      <c r="B58" t="s">
        <v>145</v>
      </c>
      <c r="C58" t="s">
        <v>146</v>
      </c>
      <c r="D58" t="s">
        <v>147</v>
      </c>
      <c r="E58" t="s">
        <v>148</v>
      </c>
      <c r="F58" t="s">
        <v>15</v>
      </c>
      <c r="G58">
        <v>41139</v>
      </c>
      <c r="H58">
        <v>8</v>
      </c>
      <c r="I58">
        <v>179</v>
      </c>
      <c r="J58">
        <v>3</v>
      </c>
      <c r="K58">
        <v>537</v>
      </c>
    </row>
    <row r="59" spans="1:11" x14ac:dyDescent="0.3">
      <c r="A59">
        <v>23296</v>
      </c>
      <c r="B59" t="s">
        <v>149</v>
      </c>
      <c r="C59" t="s">
        <v>150</v>
      </c>
      <c r="D59" t="s">
        <v>13</v>
      </c>
      <c r="E59" t="s">
        <v>14</v>
      </c>
      <c r="F59" t="s">
        <v>21</v>
      </c>
      <c r="G59">
        <v>41068</v>
      </c>
      <c r="H59">
        <v>6</v>
      </c>
      <c r="I59">
        <v>37</v>
      </c>
      <c r="J59">
        <v>14.5</v>
      </c>
      <c r="K59">
        <v>536.5</v>
      </c>
    </row>
    <row r="60" spans="1:11" x14ac:dyDescent="0.3">
      <c r="A60">
        <v>23352</v>
      </c>
      <c r="B60" t="s">
        <v>151</v>
      </c>
      <c r="C60" t="s">
        <v>152</v>
      </c>
      <c r="D60" t="s">
        <v>74</v>
      </c>
      <c r="E60" t="s">
        <v>75</v>
      </c>
      <c r="F60" t="s">
        <v>15</v>
      </c>
      <c r="G60">
        <v>41097</v>
      </c>
      <c r="H60">
        <v>7</v>
      </c>
      <c r="I60">
        <v>89</v>
      </c>
      <c r="J60">
        <v>6</v>
      </c>
      <c r="K60">
        <v>534</v>
      </c>
    </row>
    <row r="61" spans="1:11" x14ac:dyDescent="0.3">
      <c r="A61">
        <v>23304</v>
      </c>
      <c r="B61" t="s">
        <v>153</v>
      </c>
      <c r="C61" t="s">
        <v>154</v>
      </c>
      <c r="D61" t="s">
        <v>98</v>
      </c>
      <c r="E61" t="s">
        <v>99</v>
      </c>
      <c r="F61" t="s">
        <v>21</v>
      </c>
      <c r="G61">
        <v>41061</v>
      </c>
      <c r="H61">
        <v>6</v>
      </c>
      <c r="I61">
        <v>131</v>
      </c>
      <c r="J61">
        <v>3.99</v>
      </c>
      <c r="K61">
        <v>522.69000000000005</v>
      </c>
    </row>
    <row r="62" spans="1:11" x14ac:dyDescent="0.3">
      <c r="A62">
        <v>23369</v>
      </c>
      <c r="B62" t="s">
        <v>155</v>
      </c>
      <c r="C62" t="s">
        <v>156</v>
      </c>
      <c r="D62" t="s">
        <v>111</v>
      </c>
      <c r="E62" t="s">
        <v>112</v>
      </c>
      <c r="F62" t="s">
        <v>21</v>
      </c>
      <c r="G62">
        <v>41092</v>
      </c>
      <c r="H62">
        <v>7</v>
      </c>
      <c r="I62">
        <v>77</v>
      </c>
      <c r="J62">
        <v>6.5</v>
      </c>
      <c r="K62">
        <v>500.5</v>
      </c>
    </row>
    <row r="63" spans="1:11" x14ac:dyDescent="0.3">
      <c r="A63">
        <v>23268</v>
      </c>
      <c r="B63" t="s">
        <v>157</v>
      </c>
      <c r="C63" t="s">
        <v>158</v>
      </c>
      <c r="D63" t="s">
        <v>74</v>
      </c>
      <c r="E63" t="s">
        <v>75</v>
      </c>
      <c r="F63" t="s">
        <v>15</v>
      </c>
      <c r="G63">
        <v>41102</v>
      </c>
      <c r="H63">
        <v>7</v>
      </c>
      <c r="I63">
        <v>82</v>
      </c>
      <c r="J63">
        <v>6</v>
      </c>
      <c r="K63">
        <v>492</v>
      </c>
    </row>
    <row r="64" spans="1:11" x14ac:dyDescent="0.3">
      <c r="A64">
        <v>23315</v>
      </c>
      <c r="B64" t="s">
        <v>159</v>
      </c>
      <c r="C64" t="s">
        <v>31</v>
      </c>
      <c r="D64" t="s">
        <v>84</v>
      </c>
      <c r="E64" t="s">
        <v>85</v>
      </c>
      <c r="F64" t="s">
        <v>21</v>
      </c>
      <c r="G64">
        <v>41102</v>
      </c>
      <c r="H64">
        <v>7</v>
      </c>
      <c r="I64">
        <v>109</v>
      </c>
      <c r="J64">
        <v>4.5</v>
      </c>
      <c r="K64">
        <v>490.5</v>
      </c>
    </row>
    <row r="65" spans="1:11" x14ac:dyDescent="0.3">
      <c r="A65">
        <v>23342</v>
      </c>
      <c r="B65" t="s">
        <v>160</v>
      </c>
      <c r="C65" t="s">
        <v>161</v>
      </c>
      <c r="D65" t="s">
        <v>98</v>
      </c>
      <c r="E65" t="s">
        <v>99</v>
      </c>
      <c r="F65" t="s">
        <v>15</v>
      </c>
      <c r="G65">
        <v>41088</v>
      </c>
      <c r="H65">
        <v>6</v>
      </c>
      <c r="I65">
        <v>122</v>
      </c>
      <c r="J65">
        <v>3.99</v>
      </c>
      <c r="K65">
        <v>486.78</v>
      </c>
    </row>
    <row r="66" spans="1:11" x14ac:dyDescent="0.3">
      <c r="A66">
        <v>23333</v>
      </c>
      <c r="B66" t="s">
        <v>162</v>
      </c>
      <c r="C66" t="s">
        <v>89</v>
      </c>
      <c r="D66" t="s">
        <v>84</v>
      </c>
      <c r="E66" t="s">
        <v>85</v>
      </c>
      <c r="F66" t="s">
        <v>15</v>
      </c>
      <c r="G66">
        <v>41126</v>
      </c>
      <c r="H66">
        <v>8</v>
      </c>
      <c r="I66">
        <v>106</v>
      </c>
      <c r="J66">
        <v>4.5</v>
      </c>
      <c r="K66">
        <v>477</v>
      </c>
    </row>
    <row r="67" spans="1:11" x14ac:dyDescent="0.3">
      <c r="A67">
        <v>23263</v>
      </c>
      <c r="B67" t="s">
        <v>163</v>
      </c>
      <c r="C67" t="s">
        <v>81</v>
      </c>
      <c r="D67" t="s">
        <v>70</v>
      </c>
      <c r="E67" t="s">
        <v>71</v>
      </c>
      <c r="F67" t="s">
        <v>15</v>
      </c>
      <c r="G67">
        <v>41096</v>
      </c>
      <c r="H67">
        <v>7</v>
      </c>
      <c r="I67">
        <v>73</v>
      </c>
      <c r="J67">
        <v>6.5</v>
      </c>
      <c r="K67">
        <v>474.5</v>
      </c>
    </row>
    <row r="68" spans="1:11" x14ac:dyDescent="0.3">
      <c r="A68">
        <v>23270</v>
      </c>
      <c r="B68" t="s">
        <v>164</v>
      </c>
      <c r="C68" t="s">
        <v>165</v>
      </c>
      <c r="D68" t="s">
        <v>56</v>
      </c>
      <c r="E68" t="s">
        <v>57</v>
      </c>
      <c r="F68" t="s">
        <v>21</v>
      </c>
      <c r="G68">
        <v>41067</v>
      </c>
      <c r="H68">
        <v>6</v>
      </c>
      <c r="I68">
        <v>67</v>
      </c>
      <c r="J68">
        <v>6.99</v>
      </c>
      <c r="K68">
        <v>468.33</v>
      </c>
    </row>
    <row r="69" spans="1:11" x14ac:dyDescent="0.3">
      <c r="A69">
        <v>23272</v>
      </c>
      <c r="B69" t="s">
        <v>166</v>
      </c>
      <c r="C69" t="s">
        <v>167</v>
      </c>
      <c r="D69" t="s">
        <v>70</v>
      </c>
      <c r="E69" t="s">
        <v>71</v>
      </c>
      <c r="F69" t="s">
        <v>18</v>
      </c>
      <c r="G69">
        <v>41121</v>
      </c>
      <c r="H69">
        <v>7</v>
      </c>
      <c r="I69">
        <v>71</v>
      </c>
      <c r="J69">
        <v>6.5</v>
      </c>
      <c r="K69">
        <v>461.5</v>
      </c>
    </row>
    <row r="70" spans="1:11" x14ac:dyDescent="0.3">
      <c r="A70">
        <v>23274</v>
      </c>
      <c r="B70" t="s">
        <v>168</v>
      </c>
      <c r="C70" t="s">
        <v>169</v>
      </c>
      <c r="D70" t="s">
        <v>147</v>
      </c>
      <c r="E70" t="s">
        <v>148</v>
      </c>
      <c r="F70" t="s">
        <v>21</v>
      </c>
      <c r="G70">
        <v>41143</v>
      </c>
      <c r="H70">
        <v>8</v>
      </c>
      <c r="I70">
        <v>153</v>
      </c>
      <c r="J70">
        <v>3</v>
      </c>
      <c r="K70">
        <v>459</v>
      </c>
    </row>
    <row r="71" spans="1:11" x14ac:dyDescent="0.3">
      <c r="A71">
        <v>23364</v>
      </c>
      <c r="B71" t="s">
        <v>170</v>
      </c>
      <c r="C71" t="s">
        <v>171</v>
      </c>
      <c r="D71" t="s">
        <v>36</v>
      </c>
      <c r="E71" t="s">
        <v>37</v>
      </c>
      <c r="F71" t="s">
        <v>15</v>
      </c>
      <c r="G71">
        <v>41093</v>
      </c>
      <c r="H71">
        <v>7</v>
      </c>
      <c r="I71">
        <v>47</v>
      </c>
      <c r="J71">
        <v>9</v>
      </c>
      <c r="K71">
        <v>423</v>
      </c>
    </row>
    <row r="72" spans="1:11" x14ac:dyDescent="0.3">
      <c r="A72">
        <v>23276</v>
      </c>
      <c r="B72" t="s">
        <v>172</v>
      </c>
      <c r="C72" t="s">
        <v>173</v>
      </c>
      <c r="D72" t="s">
        <v>111</v>
      </c>
      <c r="E72" t="s">
        <v>112</v>
      </c>
      <c r="F72" t="s">
        <v>15</v>
      </c>
      <c r="G72">
        <v>41122</v>
      </c>
      <c r="H72">
        <v>8</v>
      </c>
      <c r="I72">
        <v>65</v>
      </c>
      <c r="J72">
        <v>6.5</v>
      </c>
      <c r="K72">
        <v>422.5</v>
      </c>
    </row>
    <row r="73" spans="1:11" x14ac:dyDescent="0.3">
      <c r="A73">
        <v>23343</v>
      </c>
      <c r="B73" t="s">
        <v>174</v>
      </c>
      <c r="C73" t="s">
        <v>122</v>
      </c>
      <c r="D73" t="s">
        <v>32</v>
      </c>
      <c r="E73" t="s">
        <v>33</v>
      </c>
      <c r="F73" t="s">
        <v>15</v>
      </c>
      <c r="G73">
        <v>41144</v>
      </c>
      <c r="H73">
        <v>8</v>
      </c>
      <c r="I73">
        <v>42</v>
      </c>
      <c r="J73">
        <v>9.99</v>
      </c>
      <c r="K73">
        <v>419.58</v>
      </c>
    </row>
    <row r="74" spans="1:11" x14ac:dyDescent="0.3">
      <c r="A74">
        <v>23344</v>
      </c>
      <c r="B74" t="s">
        <v>175</v>
      </c>
      <c r="C74" t="s">
        <v>176</v>
      </c>
      <c r="D74" t="s">
        <v>70</v>
      </c>
      <c r="E74" t="s">
        <v>71</v>
      </c>
      <c r="F74" t="s">
        <v>15</v>
      </c>
      <c r="G74">
        <v>41265</v>
      </c>
      <c r="H74">
        <v>12</v>
      </c>
      <c r="I74">
        <v>64</v>
      </c>
      <c r="J74">
        <v>6.5</v>
      </c>
      <c r="K74">
        <v>416</v>
      </c>
    </row>
    <row r="75" spans="1:11" x14ac:dyDescent="0.3">
      <c r="A75">
        <v>23299</v>
      </c>
      <c r="B75" t="s">
        <v>177</v>
      </c>
      <c r="C75" t="s">
        <v>136</v>
      </c>
      <c r="D75" t="s">
        <v>98</v>
      </c>
      <c r="E75" t="s">
        <v>99</v>
      </c>
      <c r="F75" t="s">
        <v>21</v>
      </c>
      <c r="G75">
        <v>41087</v>
      </c>
      <c r="H75">
        <v>6</v>
      </c>
      <c r="I75">
        <v>104</v>
      </c>
      <c r="J75">
        <v>3.99</v>
      </c>
      <c r="K75">
        <v>414.96</v>
      </c>
    </row>
    <row r="76" spans="1:11" x14ac:dyDescent="0.3">
      <c r="A76">
        <v>23310</v>
      </c>
      <c r="B76" t="s">
        <v>178</v>
      </c>
      <c r="C76" t="s">
        <v>23</v>
      </c>
      <c r="D76" t="s">
        <v>32</v>
      </c>
      <c r="E76" t="s">
        <v>33</v>
      </c>
      <c r="F76" t="s">
        <v>15</v>
      </c>
      <c r="G76">
        <v>41077</v>
      </c>
      <c r="H76">
        <v>6</v>
      </c>
      <c r="I76">
        <v>41</v>
      </c>
      <c r="J76">
        <v>9.99</v>
      </c>
      <c r="K76">
        <v>409.59</v>
      </c>
    </row>
    <row r="77" spans="1:11" x14ac:dyDescent="0.3">
      <c r="A77">
        <v>23358</v>
      </c>
      <c r="B77" t="s">
        <v>179</v>
      </c>
      <c r="C77" t="s">
        <v>180</v>
      </c>
      <c r="D77" t="s">
        <v>32</v>
      </c>
      <c r="E77" t="s">
        <v>33</v>
      </c>
      <c r="F77" t="s">
        <v>21</v>
      </c>
      <c r="G77">
        <v>41071</v>
      </c>
      <c r="H77">
        <v>6</v>
      </c>
      <c r="I77">
        <v>41</v>
      </c>
      <c r="J77">
        <v>9.99</v>
      </c>
      <c r="K77">
        <v>409.59</v>
      </c>
    </row>
    <row r="78" spans="1:11" x14ac:dyDescent="0.3">
      <c r="A78">
        <v>23323</v>
      </c>
      <c r="B78" t="s">
        <v>181</v>
      </c>
      <c r="C78" t="s">
        <v>182</v>
      </c>
      <c r="D78" t="s">
        <v>147</v>
      </c>
      <c r="E78" t="s">
        <v>148</v>
      </c>
      <c r="F78" t="s">
        <v>15</v>
      </c>
      <c r="G78">
        <v>41272</v>
      </c>
      <c r="H78">
        <v>12</v>
      </c>
      <c r="I78">
        <v>135</v>
      </c>
      <c r="J78">
        <v>3</v>
      </c>
      <c r="K78">
        <v>405</v>
      </c>
    </row>
    <row r="79" spans="1:11" x14ac:dyDescent="0.3">
      <c r="A79">
        <v>23267</v>
      </c>
      <c r="B79" t="s">
        <v>183</v>
      </c>
      <c r="C79" t="s">
        <v>184</v>
      </c>
      <c r="D79" t="s">
        <v>147</v>
      </c>
      <c r="E79" t="s">
        <v>148</v>
      </c>
      <c r="F79" t="s">
        <v>15</v>
      </c>
      <c r="G79">
        <v>41101</v>
      </c>
      <c r="H79">
        <v>7</v>
      </c>
      <c r="I79">
        <v>129</v>
      </c>
      <c r="J79">
        <v>3</v>
      </c>
      <c r="K79">
        <v>387</v>
      </c>
    </row>
    <row r="80" spans="1:11" x14ac:dyDescent="0.3">
      <c r="A80">
        <v>23340</v>
      </c>
      <c r="B80" t="s">
        <v>185</v>
      </c>
      <c r="C80" t="s">
        <v>186</v>
      </c>
      <c r="D80" t="s">
        <v>108</v>
      </c>
      <c r="E80" t="s">
        <v>109</v>
      </c>
      <c r="F80" t="s">
        <v>15</v>
      </c>
      <c r="G80">
        <v>41095</v>
      </c>
      <c r="H80">
        <v>7</v>
      </c>
      <c r="I80">
        <v>85</v>
      </c>
      <c r="J80">
        <v>4.5</v>
      </c>
      <c r="K80">
        <v>382.5</v>
      </c>
    </row>
    <row r="81" spans="1:11" x14ac:dyDescent="0.3">
      <c r="A81">
        <v>23269</v>
      </c>
      <c r="B81" t="s">
        <v>187</v>
      </c>
      <c r="C81" t="s">
        <v>169</v>
      </c>
      <c r="D81" t="s">
        <v>147</v>
      </c>
      <c r="E81" t="s">
        <v>148</v>
      </c>
      <c r="F81" t="s">
        <v>15</v>
      </c>
      <c r="G81">
        <v>41063</v>
      </c>
      <c r="H81">
        <v>6</v>
      </c>
      <c r="I81">
        <v>116</v>
      </c>
      <c r="J81">
        <v>3</v>
      </c>
      <c r="K81">
        <v>348</v>
      </c>
    </row>
    <row r="82" spans="1:11" x14ac:dyDescent="0.3">
      <c r="A82">
        <v>23308</v>
      </c>
      <c r="B82" t="s">
        <v>188</v>
      </c>
      <c r="C82" t="s">
        <v>189</v>
      </c>
      <c r="D82" t="s">
        <v>147</v>
      </c>
      <c r="E82" t="s">
        <v>148</v>
      </c>
      <c r="F82" t="s">
        <v>21</v>
      </c>
      <c r="G82">
        <v>41099</v>
      </c>
      <c r="H82">
        <v>7</v>
      </c>
      <c r="I82">
        <v>112</v>
      </c>
      <c r="J82">
        <v>3</v>
      </c>
      <c r="K82">
        <v>336</v>
      </c>
    </row>
    <row r="83" spans="1:11" x14ac:dyDescent="0.3">
      <c r="A83">
        <v>23356</v>
      </c>
      <c r="B83" t="s">
        <v>190</v>
      </c>
      <c r="C83" t="s">
        <v>191</v>
      </c>
      <c r="D83" t="s">
        <v>98</v>
      </c>
      <c r="E83" t="s">
        <v>99</v>
      </c>
      <c r="F83" t="s">
        <v>15</v>
      </c>
      <c r="G83">
        <v>41081</v>
      </c>
      <c r="H83">
        <v>6</v>
      </c>
      <c r="I83">
        <v>80</v>
      </c>
      <c r="J83">
        <v>3.99</v>
      </c>
      <c r="K83">
        <v>319.2</v>
      </c>
    </row>
    <row r="84" spans="1:11" x14ac:dyDescent="0.3">
      <c r="A84">
        <v>23318</v>
      </c>
      <c r="B84" t="s">
        <v>192</v>
      </c>
      <c r="C84" t="s">
        <v>193</v>
      </c>
      <c r="D84" t="s">
        <v>70</v>
      </c>
      <c r="E84" t="s">
        <v>71</v>
      </c>
      <c r="F84" t="s">
        <v>15</v>
      </c>
      <c r="G84">
        <v>41099</v>
      </c>
      <c r="H84">
        <v>7</v>
      </c>
      <c r="I84">
        <v>48</v>
      </c>
      <c r="J84">
        <v>6.5</v>
      </c>
      <c r="K84">
        <v>312</v>
      </c>
    </row>
    <row r="85" spans="1:11" x14ac:dyDescent="0.3">
      <c r="A85">
        <v>23357</v>
      </c>
      <c r="B85" t="s">
        <v>194</v>
      </c>
      <c r="C85" t="s">
        <v>150</v>
      </c>
      <c r="D85" t="s">
        <v>74</v>
      </c>
      <c r="E85" t="s">
        <v>75</v>
      </c>
      <c r="F85" t="s">
        <v>21</v>
      </c>
      <c r="G85">
        <v>41107</v>
      </c>
      <c r="H85">
        <v>7</v>
      </c>
      <c r="I85">
        <v>50</v>
      </c>
      <c r="J85">
        <v>6</v>
      </c>
      <c r="K85">
        <v>300</v>
      </c>
    </row>
    <row r="86" spans="1:11" x14ac:dyDescent="0.3">
      <c r="A86">
        <v>23377</v>
      </c>
      <c r="B86" t="s">
        <v>195</v>
      </c>
      <c r="C86" t="s">
        <v>138</v>
      </c>
      <c r="D86" t="s">
        <v>111</v>
      </c>
      <c r="E86" t="s">
        <v>112</v>
      </c>
      <c r="F86" t="s">
        <v>15</v>
      </c>
      <c r="G86">
        <v>41075</v>
      </c>
      <c r="H86">
        <v>6</v>
      </c>
      <c r="I86">
        <v>43</v>
      </c>
      <c r="J86">
        <v>6.5</v>
      </c>
      <c r="K86">
        <v>279.5</v>
      </c>
    </row>
    <row r="87" spans="1:11" x14ac:dyDescent="0.3">
      <c r="A87">
        <v>23311</v>
      </c>
      <c r="B87" t="s">
        <v>196</v>
      </c>
      <c r="C87" t="s">
        <v>197</v>
      </c>
      <c r="D87" t="s">
        <v>13</v>
      </c>
      <c r="E87" t="s">
        <v>14</v>
      </c>
      <c r="F87" t="s">
        <v>21</v>
      </c>
      <c r="G87">
        <v>41072</v>
      </c>
      <c r="H87">
        <v>6</v>
      </c>
      <c r="I87">
        <v>18</v>
      </c>
      <c r="J87">
        <v>14.5</v>
      </c>
      <c r="K87">
        <v>261</v>
      </c>
    </row>
    <row r="88" spans="1:11" x14ac:dyDescent="0.3">
      <c r="A88">
        <v>23379</v>
      </c>
      <c r="B88" t="s">
        <v>198</v>
      </c>
      <c r="C88" t="s">
        <v>199</v>
      </c>
      <c r="D88" t="s">
        <v>98</v>
      </c>
      <c r="E88" t="s">
        <v>99</v>
      </c>
      <c r="F88" t="s">
        <v>15</v>
      </c>
      <c r="G88">
        <v>41270</v>
      </c>
      <c r="H88">
        <v>12</v>
      </c>
      <c r="I88">
        <v>65</v>
      </c>
      <c r="J88">
        <v>3.99</v>
      </c>
      <c r="K88">
        <v>259.35000000000002</v>
      </c>
    </row>
    <row r="89" spans="1:11" x14ac:dyDescent="0.3">
      <c r="A89">
        <v>23360</v>
      </c>
      <c r="B89" t="s">
        <v>200</v>
      </c>
      <c r="C89" t="s">
        <v>184</v>
      </c>
      <c r="D89" t="s">
        <v>56</v>
      </c>
      <c r="E89" t="s">
        <v>57</v>
      </c>
      <c r="F89" t="s">
        <v>15</v>
      </c>
      <c r="G89">
        <v>41073</v>
      </c>
      <c r="H89">
        <v>6</v>
      </c>
      <c r="I89">
        <v>37</v>
      </c>
      <c r="J89">
        <v>6.99</v>
      </c>
      <c r="K89">
        <v>258.63</v>
      </c>
    </row>
    <row r="90" spans="1:11" x14ac:dyDescent="0.3">
      <c r="A90">
        <v>23339</v>
      </c>
      <c r="B90" t="s">
        <v>201</v>
      </c>
      <c r="C90" t="s">
        <v>202</v>
      </c>
      <c r="D90" t="s">
        <v>74</v>
      </c>
      <c r="E90" t="s">
        <v>75</v>
      </c>
      <c r="F90" t="s">
        <v>15</v>
      </c>
      <c r="G90">
        <v>41101</v>
      </c>
      <c r="H90">
        <v>7</v>
      </c>
      <c r="I90">
        <v>41</v>
      </c>
      <c r="J90">
        <v>6</v>
      </c>
      <c r="K90">
        <v>246</v>
      </c>
    </row>
    <row r="91" spans="1:11" x14ac:dyDescent="0.3">
      <c r="A91">
        <v>23341</v>
      </c>
      <c r="B91" t="s">
        <v>203</v>
      </c>
      <c r="C91" t="s">
        <v>204</v>
      </c>
      <c r="D91" t="s">
        <v>147</v>
      </c>
      <c r="E91" t="s">
        <v>148</v>
      </c>
      <c r="F91" t="s">
        <v>21</v>
      </c>
      <c r="G91">
        <v>41026</v>
      </c>
      <c r="H91">
        <v>4</v>
      </c>
      <c r="I91">
        <v>77</v>
      </c>
      <c r="J91">
        <v>3</v>
      </c>
      <c r="K91">
        <v>231</v>
      </c>
    </row>
    <row r="92" spans="1:11" x14ac:dyDescent="0.3">
      <c r="A92">
        <v>23374</v>
      </c>
      <c r="B92" t="s">
        <v>205</v>
      </c>
      <c r="C92" t="s">
        <v>206</v>
      </c>
      <c r="D92" t="s">
        <v>98</v>
      </c>
      <c r="E92" t="s">
        <v>99</v>
      </c>
      <c r="F92" t="s">
        <v>15</v>
      </c>
      <c r="G92">
        <v>41257</v>
      </c>
      <c r="H92">
        <v>12</v>
      </c>
      <c r="I92">
        <v>57</v>
      </c>
      <c r="J92">
        <v>3.99</v>
      </c>
      <c r="K92">
        <v>227.43</v>
      </c>
    </row>
    <row r="93" spans="1:11" x14ac:dyDescent="0.3">
      <c r="A93">
        <v>23273</v>
      </c>
      <c r="B93" t="s">
        <v>207</v>
      </c>
      <c r="C93" t="s">
        <v>208</v>
      </c>
      <c r="D93" t="s">
        <v>32</v>
      </c>
      <c r="E93" t="s">
        <v>33</v>
      </c>
      <c r="F93" t="s">
        <v>15</v>
      </c>
      <c r="G93">
        <v>41256</v>
      </c>
      <c r="H93">
        <v>12</v>
      </c>
      <c r="I93">
        <v>22</v>
      </c>
      <c r="J93">
        <v>9.99</v>
      </c>
      <c r="K93">
        <v>219.78</v>
      </c>
    </row>
    <row r="94" spans="1:11" x14ac:dyDescent="0.3">
      <c r="A94">
        <v>23280</v>
      </c>
      <c r="B94" t="s">
        <v>209</v>
      </c>
      <c r="C94" t="s">
        <v>31</v>
      </c>
      <c r="D94" t="s">
        <v>56</v>
      </c>
      <c r="E94" t="s">
        <v>57</v>
      </c>
      <c r="F94" t="s">
        <v>15</v>
      </c>
      <c r="G94">
        <v>41002</v>
      </c>
      <c r="H94">
        <v>4</v>
      </c>
      <c r="I94">
        <v>30</v>
      </c>
      <c r="J94">
        <v>6.99</v>
      </c>
      <c r="K94">
        <v>209.7</v>
      </c>
    </row>
    <row r="95" spans="1:11" x14ac:dyDescent="0.3">
      <c r="A95">
        <v>23370</v>
      </c>
      <c r="B95" t="s">
        <v>210</v>
      </c>
      <c r="C95" t="s">
        <v>73</v>
      </c>
      <c r="D95" t="s">
        <v>147</v>
      </c>
      <c r="E95" t="s">
        <v>148</v>
      </c>
      <c r="F95" t="s">
        <v>21</v>
      </c>
      <c r="G95">
        <v>41028</v>
      </c>
      <c r="H95">
        <v>4</v>
      </c>
      <c r="I95">
        <v>63</v>
      </c>
      <c r="J95">
        <v>3</v>
      </c>
      <c r="K95">
        <v>189</v>
      </c>
    </row>
    <row r="96" spans="1:11" x14ac:dyDescent="0.3">
      <c r="A96">
        <v>23372</v>
      </c>
      <c r="B96" t="s">
        <v>211</v>
      </c>
      <c r="C96" t="s">
        <v>212</v>
      </c>
      <c r="D96" t="s">
        <v>111</v>
      </c>
      <c r="E96" t="s">
        <v>112</v>
      </c>
      <c r="F96" t="s">
        <v>15</v>
      </c>
      <c r="G96">
        <v>41255</v>
      </c>
      <c r="H96">
        <v>12</v>
      </c>
      <c r="I96">
        <v>22</v>
      </c>
      <c r="J96">
        <v>6.5</v>
      </c>
      <c r="K96">
        <v>143</v>
      </c>
    </row>
    <row r="97" spans="1:11" x14ac:dyDescent="0.3">
      <c r="A97">
        <v>23265</v>
      </c>
      <c r="B97" t="s">
        <v>213</v>
      </c>
      <c r="C97" t="s">
        <v>214</v>
      </c>
      <c r="D97" t="s">
        <v>32</v>
      </c>
      <c r="E97" t="s">
        <v>33</v>
      </c>
      <c r="F97" t="s">
        <v>21</v>
      </c>
      <c r="G97">
        <v>41248</v>
      </c>
      <c r="H97">
        <v>12</v>
      </c>
      <c r="I97">
        <v>14</v>
      </c>
      <c r="J97">
        <v>9.99</v>
      </c>
      <c r="K97">
        <v>139.86000000000001</v>
      </c>
    </row>
    <row r="98" spans="1:11" x14ac:dyDescent="0.3">
      <c r="A98">
        <v>23346</v>
      </c>
      <c r="B98" t="s">
        <v>215</v>
      </c>
      <c r="C98" t="s">
        <v>130</v>
      </c>
      <c r="D98" t="s">
        <v>32</v>
      </c>
      <c r="E98" t="s">
        <v>33</v>
      </c>
      <c r="F98" t="s">
        <v>15</v>
      </c>
      <c r="G98">
        <v>41119</v>
      </c>
      <c r="H98">
        <v>7</v>
      </c>
      <c r="I98">
        <v>13</v>
      </c>
      <c r="J98">
        <v>9.99</v>
      </c>
      <c r="K98">
        <v>129.87</v>
      </c>
    </row>
    <row r="99" spans="1:11" x14ac:dyDescent="0.3">
      <c r="A99">
        <v>23312</v>
      </c>
      <c r="B99" t="s">
        <v>216</v>
      </c>
      <c r="C99" t="s">
        <v>217</v>
      </c>
      <c r="D99" t="s">
        <v>98</v>
      </c>
      <c r="E99" t="s">
        <v>99</v>
      </c>
      <c r="F99" t="s">
        <v>15</v>
      </c>
      <c r="G99">
        <v>41096</v>
      </c>
      <c r="H99">
        <v>7</v>
      </c>
      <c r="I99">
        <v>28</v>
      </c>
      <c r="J99">
        <v>3.99</v>
      </c>
      <c r="K99">
        <v>111.72</v>
      </c>
    </row>
    <row r="100" spans="1:11" x14ac:dyDescent="0.3">
      <c r="A100">
        <v>23355</v>
      </c>
      <c r="B100" t="s">
        <v>218</v>
      </c>
      <c r="C100" t="s">
        <v>126</v>
      </c>
      <c r="D100" t="s">
        <v>84</v>
      </c>
      <c r="E100" t="s">
        <v>85</v>
      </c>
      <c r="F100" t="s">
        <v>15</v>
      </c>
      <c r="G100">
        <v>41026</v>
      </c>
      <c r="H100">
        <v>4</v>
      </c>
      <c r="I100">
        <v>16</v>
      </c>
      <c r="J100">
        <v>4.5</v>
      </c>
      <c r="K100">
        <v>72</v>
      </c>
    </row>
    <row r="101" spans="1:11" x14ac:dyDescent="0.3">
      <c r="A101">
        <v>23322</v>
      </c>
      <c r="B101" t="s">
        <v>219</v>
      </c>
      <c r="C101" t="s">
        <v>87</v>
      </c>
      <c r="D101" t="s">
        <v>147</v>
      </c>
      <c r="E101" t="s">
        <v>148</v>
      </c>
      <c r="F101" t="s">
        <v>21</v>
      </c>
      <c r="G101">
        <v>41009</v>
      </c>
      <c r="H101">
        <v>4</v>
      </c>
      <c r="I101">
        <v>20</v>
      </c>
      <c r="J101">
        <v>3</v>
      </c>
      <c r="K101">
        <v>60</v>
      </c>
    </row>
    <row r="102" spans="1:11" x14ac:dyDescent="0.3">
      <c r="A102">
        <v>23298</v>
      </c>
      <c r="B102" t="s">
        <v>220</v>
      </c>
      <c r="C102" t="s">
        <v>221</v>
      </c>
      <c r="D102" t="s">
        <v>84</v>
      </c>
      <c r="E102" t="s">
        <v>85</v>
      </c>
      <c r="F102" t="s">
        <v>18</v>
      </c>
      <c r="G102">
        <v>41118</v>
      </c>
      <c r="H102">
        <v>7</v>
      </c>
      <c r="I102">
        <v>12</v>
      </c>
      <c r="J102">
        <v>4.5</v>
      </c>
      <c r="K102">
        <v>54</v>
      </c>
    </row>
    <row r="103" spans="1:11" x14ac:dyDescent="0.3">
      <c r="A103">
        <v>23367</v>
      </c>
      <c r="B103" t="s">
        <v>222</v>
      </c>
      <c r="C103" t="s">
        <v>223</v>
      </c>
      <c r="D103" t="s">
        <v>84</v>
      </c>
      <c r="E103" t="s">
        <v>85</v>
      </c>
      <c r="F103" t="s">
        <v>21</v>
      </c>
      <c r="G103">
        <v>41023</v>
      </c>
      <c r="H103">
        <v>4</v>
      </c>
      <c r="I103">
        <v>10</v>
      </c>
      <c r="J103">
        <v>4.5</v>
      </c>
      <c r="K103">
        <v>45</v>
      </c>
    </row>
    <row r="104" spans="1:11" x14ac:dyDescent="0.3">
      <c r="A104">
        <v>23334</v>
      </c>
      <c r="B104" t="s">
        <v>224</v>
      </c>
      <c r="C104" t="s">
        <v>118</v>
      </c>
      <c r="D104" t="s">
        <v>147</v>
      </c>
      <c r="E104" t="s">
        <v>148</v>
      </c>
      <c r="F104" t="s">
        <v>15</v>
      </c>
      <c r="G104">
        <v>41260</v>
      </c>
      <c r="H104">
        <v>12</v>
      </c>
      <c r="I104">
        <v>14</v>
      </c>
      <c r="J104">
        <v>3</v>
      </c>
      <c r="K104">
        <v>42</v>
      </c>
    </row>
    <row r="105" spans="1:11" x14ac:dyDescent="0.3">
      <c r="A105">
        <v>23285</v>
      </c>
      <c r="B105" t="s">
        <v>225</v>
      </c>
      <c r="C105" t="s">
        <v>138</v>
      </c>
      <c r="D105" t="s">
        <v>108</v>
      </c>
      <c r="E105" t="s">
        <v>109</v>
      </c>
      <c r="F105" t="s">
        <v>21</v>
      </c>
      <c r="G105">
        <v>41114</v>
      </c>
      <c r="H105">
        <v>7</v>
      </c>
      <c r="I105">
        <v>9</v>
      </c>
      <c r="J105">
        <v>4.5</v>
      </c>
      <c r="K105">
        <v>40.5</v>
      </c>
    </row>
    <row r="106" spans="1:11" x14ac:dyDescent="0.3">
      <c r="A106">
        <v>23375</v>
      </c>
      <c r="B106" t="s">
        <v>226</v>
      </c>
      <c r="C106" t="s">
        <v>126</v>
      </c>
      <c r="D106" t="s">
        <v>56</v>
      </c>
      <c r="E106" t="s">
        <v>57</v>
      </c>
      <c r="F106" t="s">
        <v>21</v>
      </c>
      <c r="G106">
        <v>41029</v>
      </c>
      <c r="H106">
        <v>4</v>
      </c>
      <c r="I106">
        <v>5</v>
      </c>
      <c r="J106">
        <v>6.99</v>
      </c>
      <c r="K106">
        <v>34.950000000000003</v>
      </c>
    </row>
    <row r="107" spans="1:11" x14ac:dyDescent="0.3">
      <c r="A107">
        <v>23336</v>
      </c>
      <c r="B107" t="s">
        <v>227</v>
      </c>
      <c r="C107" t="s">
        <v>228</v>
      </c>
      <c r="D107" t="s">
        <v>108</v>
      </c>
      <c r="E107" t="s">
        <v>109</v>
      </c>
      <c r="F107" t="s">
        <v>21</v>
      </c>
      <c r="G107">
        <v>41091</v>
      </c>
      <c r="H107">
        <v>7</v>
      </c>
      <c r="I107">
        <v>7</v>
      </c>
      <c r="J107">
        <v>4.5</v>
      </c>
      <c r="K107">
        <v>31.5</v>
      </c>
    </row>
    <row r="108" spans="1:11" x14ac:dyDescent="0.3">
      <c r="A108">
        <v>23279</v>
      </c>
      <c r="B108" t="s">
        <v>229</v>
      </c>
      <c r="C108" t="s">
        <v>202</v>
      </c>
      <c r="D108" t="s">
        <v>147</v>
      </c>
      <c r="E108" t="s">
        <v>148</v>
      </c>
      <c r="F108" t="s">
        <v>15</v>
      </c>
      <c r="G108">
        <v>41020</v>
      </c>
      <c r="H108">
        <v>4</v>
      </c>
      <c r="I108">
        <v>10</v>
      </c>
      <c r="J108">
        <v>3</v>
      </c>
      <c r="K108">
        <v>30</v>
      </c>
    </row>
  </sheetData>
  <conditionalFormatting sqref="I2:I108">
    <cfRule type="cellIs" dxfId="3" priority="2" operator="between">
      <formula>150</formula>
      <formula>170</formula>
    </cfRule>
  </conditionalFormatting>
  <conditionalFormatting sqref="K2:K10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{7FC9BD78-FF18-4D59-B6A5-188F19A44602}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9BD78-FF18-4D59-B6A5-188F19A446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K2:K108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CAA0-F1D6-4386-ADE2-30B9E2E907CF}">
  <dimension ref="A1:R108"/>
  <sheetViews>
    <sheetView topLeftCell="F1" workbookViewId="0">
      <selection activeCell="M6" sqref="M6:N6"/>
    </sheetView>
  </sheetViews>
  <sheetFormatPr defaultRowHeight="14.4" x14ac:dyDescent="0.3"/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8" x14ac:dyDescent="0.3">
      <c r="A2">
        <v>23345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41150</v>
      </c>
      <c r="H2">
        <v>8</v>
      </c>
      <c r="I2">
        <v>208</v>
      </c>
      <c r="J2">
        <v>14.5</v>
      </c>
      <c r="K2">
        <v>3016</v>
      </c>
      <c r="M2" s="23" t="s">
        <v>230</v>
      </c>
      <c r="N2" s="23"/>
      <c r="O2" s="23"/>
      <c r="P2" s="23"/>
      <c r="Q2" s="23"/>
    </row>
    <row r="3" spans="1:18" x14ac:dyDescent="0.3">
      <c r="A3">
        <v>23278</v>
      </c>
      <c r="B3" t="s">
        <v>16</v>
      </c>
      <c r="C3" t="s">
        <v>17</v>
      </c>
      <c r="D3" t="s">
        <v>13</v>
      </c>
      <c r="E3" t="s">
        <v>14</v>
      </c>
      <c r="F3" t="s">
        <v>18</v>
      </c>
      <c r="G3">
        <v>41145</v>
      </c>
      <c r="H3">
        <v>8</v>
      </c>
      <c r="I3">
        <v>197</v>
      </c>
      <c r="J3">
        <v>14.5</v>
      </c>
      <c r="K3">
        <v>2856.5</v>
      </c>
      <c r="M3" s="24" t="s">
        <v>233</v>
      </c>
      <c r="N3" s="24"/>
      <c r="O3">
        <f>SUM(Qty)</f>
        <v>11376</v>
      </c>
    </row>
    <row r="4" spans="1:18" x14ac:dyDescent="0.3">
      <c r="A4">
        <v>23303</v>
      </c>
      <c r="B4" t="s">
        <v>19</v>
      </c>
      <c r="C4" t="s">
        <v>20</v>
      </c>
      <c r="D4" t="s">
        <v>13</v>
      </c>
      <c r="E4" t="s">
        <v>14</v>
      </c>
      <c r="F4" t="s">
        <v>21</v>
      </c>
      <c r="G4">
        <v>41138</v>
      </c>
      <c r="H4">
        <v>8</v>
      </c>
      <c r="I4">
        <v>176</v>
      </c>
      <c r="J4">
        <v>14.5</v>
      </c>
      <c r="K4">
        <v>2552</v>
      </c>
    </row>
    <row r="5" spans="1:18" x14ac:dyDescent="0.3">
      <c r="A5">
        <v>23353</v>
      </c>
      <c r="B5" t="s">
        <v>22</v>
      </c>
      <c r="C5" t="s">
        <v>23</v>
      </c>
      <c r="D5" t="s">
        <v>13</v>
      </c>
      <c r="E5" t="s">
        <v>14</v>
      </c>
      <c r="F5" t="s">
        <v>18</v>
      </c>
      <c r="G5">
        <v>41070</v>
      </c>
      <c r="H5">
        <v>6</v>
      </c>
      <c r="I5">
        <v>168</v>
      </c>
      <c r="J5">
        <v>14.5</v>
      </c>
      <c r="K5">
        <v>2436</v>
      </c>
      <c r="M5" s="23" t="s">
        <v>231</v>
      </c>
      <c r="N5" s="23"/>
      <c r="O5" s="23"/>
      <c r="P5" s="23"/>
      <c r="Q5" s="23"/>
      <c r="R5" s="23"/>
    </row>
    <row r="6" spans="1:18" x14ac:dyDescent="0.3">
      <c r="A6">
        <v>23289</v>
      </c>
      <c r="B6" t="s">
        <v>24</v>
      </c>
      <c r="C6" t="s">
        <v>25</v>
      </c>
      <c r="D6" t="s">
        <v>13</v>
      </c>
      <c r="E6" t="s">
        <v>14</v>
      </c>
      <c r="F6" t="s">
        <v>21</v>
      </c>
      <c r="G6">
        <v>41123</v>
      </c>
      <c r="H6">
        <v>8</v>
      </c>
      <c r="I6">
        <v>166</v>
      </c>
      <c r="J6">
        <v>14.5</v>
      </c>
      <c r="K6">
        <v>2407</v>
      </c>
      <c r="M6" s="25" t="s">
        <v>232</v>
      </c>
      <c r="N6" s="24"/>
      <c r="O6">
        <f>SUM(Revenue)</f>
        <v>82543.11</v>
      </c>
    </row>
    <row r="7" spans="1:18" x14ac:dyDescent="0.3">
      <c r="A7">
        <v>23378</v>
      </c>
      <c r="B7" t="s">
        <v>26</v>
      </c>
      <c r="C7" t="s">
        <v>27</v>
      </c>
      <c r="D7" t="s">
        <v>13</v>
      </c>
      <c r="E7" t="s">
        <v>14</v>
      </c>
      <c r="F7" t="s">
        <v>15</v>
      </c>
      <c r="G7">
        <v>41078</v>
      </c>
      <c r="H7">
        <v>6</v>
      </c>
      <c r="I7">
        <v>157</v>
      </c>
      <c r="J7">
        <v>14.5</v>
      </c>
      <c r="K7">
        <v>2276.5</v>
      </c>
    </row>
    <row r="8" spans="1:18" x14ac:dyDescent="0.3">
      <c r="A8">
        <v>23283</v>
      </c>
      <c r="B8" t="s">
        <v>28</v>
      </c>
      <c r="C8" t="s">
        <v>29</v>
      </c>
      <c r="D8" t="s">
        <v>13</v>
      </c>
      <c r="E8" t="s">
        <v>14</v>
      </c>
      <c r="F8" t="s">
        <v>15</v>
      </c>
      <c r="G8">
        <v>41084</v>
      </c>
      <c r="H8">
        <v>6</v>
      </c>
      <c r="I8">
        <v>142</v>
      </c>
      <c r="J8">
        <v>14.5</v>
      </c>
      <c r="K8">
        <v>2059</v>
      </c>
    </row>
    <row r="9" spans="1:18" x14ac:dyDescent="0.3">
      <c r="A9">
        <v>23324</v>
      </c>
      <c r="B9" t="s">
        <v>30</v>
      </c>
      <c r="C9" t="s">
        <v>31</v>
      </c>
      <c r="D9" t="s">
        <v>32</v>
      </c>
      <c r="E9" t="s">
        <v>33</v>
      </c>
      <c r="F9" t="s">
        <v>21</v>
      </c>
      <c r="G9">
        <v>41134</v>
      </c>
      <c r="H9">
        <v>8</v>
      </c>
      <c r="I9">
        <v>193</v>
      </c>
      <c r="J9">
        <v>9</v>
      </c>
      <c r="K9">
        <v>1928.07</v>
      </c>
    </row>
    <row r="10" spans="1:18" x14ac:dyDescent="0.3">
      <c r="A10">
        <v>23264</v>
      </c>
      <c r="B10" t="s">
        <v>34</v>
      </c>
      <c r="C10" t="s">
        <v>35</v>
      </c>
      <c r="D10" t="s">
        <v>36</v>
      </c>
      <c r="E10" t="s">
        <v>37</v>
      </c>
      <c r="F10" t="s">
        <v>15</v>
      </c>
      <c r="G10">
        <v>41139</v>
      </c>
      <c r="H10">
        <v>8</v>
      </c>
      <c r="I10">
        <v>205</v>
      </c>
      <c r="J10">
        <v>9</v>
      </c>
      <c r="K10">
        <v>1845</v>
      </c>
    </row>
    <row r="11" spans="1:18" x14ac:dyDescent="0.3">
      <c r="A11">
        <v>23291</v>
      </c>
      <c r="B11" t="s">
        <v>38</v>
      </c>
      <c r="C11" t="s">
        <v>39</v>
      </c>
      <c r="D11" t="s">
        <v>36</v>
      </c>
      <c r="E11" t="s">
        <v>37</v>
      </c>
      <c r="F11" t="s">
        <v>21</v>
      </c>
      <c r="G11">
        <v>41139</v>
      </c>
      <c r="H11">
        <v>8</v>
      </c>
      <c r="I11">
        <v>199</v>
      </c>
      <c r="J11">
        <v>9</v>
      </c>
      <c r="K11">
        <v>1791</v>
      </c>
    </row>
    <row r="12" spans="1:18" x14ac:dyDescent="0.3">
      <c r="A12">
        <v>23305</v>
      </c>
      <c r="B12" t="s">
        <v>40</v>
      </c>
      <c r="C12" t="s">
        <v>41</v>
      </c>
      <c r="D12" t="s">
        <v>36</v>
      </c>
      <c r="E12" t="s">
        <v>37</v>
      </c>
      <c r="F12" t="s">
        <v>15</v>
      </c>
      <c r="G12">
        <v>41147</v>
      </c>
      <c r="H12">
        <v>8</v>
      </c>
      <c r="I12">
        <v>188</v>
      </c>
      <c r="J12">
        <v>9</v>
      </c>
      <c r="K12">
        <v>1692</v>
      </c>
    </row>
    <row r="13" spans="1:18" x14ac:dyDescent="0.3">
      <c r="A13">
        <v>23350</v>
      </c>
      <c r="B13" t="s">
        <v>42</v>
      </c>
      <c r="C13" t="s">
        <v>43</v>
      </c>
      <c r="D13" t="s">
        <v>36</v>
      </c>
      <c r="E13" t="s">
        <v>37</v>
      </c>
      <c r="F13" t="s">
        <v>15</v>
      </c>
      <c r="G13">
        <v>41085</v>
      </c>
      <c r="H13">
        <v>6</v>
      </c>
      <c r="I13">
        <v>188</v>
      </c>
      <c r="J13">
        <v>9</v>
      </c>
      <c r="K13">
        <v>1692</v>
      </c>
    </row>
    <row r="14" spans="1:18" x14ac:dyDescent="0.3">
      <c r="A14">
        <v>23300</v>
      </c>
      <c r="B14" t="s">
        <v>44</v>
      </c>
      <c r="C14" t="s">
        <v>45</v>
      </c>
      <c r="D14" t="s">
        <v>32</v>
      </c>
      <c r="E14" t="s">
        <v>33</v>
      </c>
      <c r="F14" t="s">
        <v>15</v>
      </c>
      <c r="G14">
        <v>40915</v>
      </c>
      <c r="H14">
        <v>1</v>
      </c>
      <c r="I14">
        <v>167</v>
      </c>
      <c r="J14">
        <v>9.99</v>
      </c>
      <c r="K14">
        <v>1668.33</v>
      </c>
    </row>
    <row r="15" spans="1:18" x14ac:dyDescent="0.3">
      <c r="A15">
        <v>23348</v>
      </c>
      <c r="B15" t="s">
        <v>46</v>
      </c>
      <c r="C15" t="s">
        <v>47</v>
      </c>
      <c r="D15" t="s">
        <v>32</v>
      </c>
      <c r="E15" t="s">
        <v>33</v>
      </c>
      <c r="F15" t="s">
        <v>21</v>
      </c>
      <c r="G15">
        <v>41146</v>
      </c>
      <c r="H15">
        <v>8</v>
      </c>
      <c r="I15">
        <v>163</v>
      </c>
      <c r="J15">
        <v>9.99</v>
      </c>
      <c r="K15">
        <v>1628.37</v>
      </c>
    </row>
    <row r="16" spans="1:18" x14ac:dyDescent="0.3">
      <c r="A16">
        <v>23290</v>
      </c>
      <c r="B16" t="s">
        <v>48</v>
      </c>
      <c r="C16" t="s">
        <v>49</v>
      </c>
      <c r="D16" t="s">
        <v>36</v>
      </c>
      <c r="E16" t="s">
        <v>37</v>
      </c>
      <c r="F16" t="s">
        <v>15</v>
      </c>
      <c r="G16">
        <v>41132</v>
      </c>
      <c r="H16">
        <v>8</v>
      </c>
      <c r="I16">
        <v>170</v>
      </c>
      <c r="J16">
        <v>9</v>
      </c>
      <c r="K16">
        <v>1530</v>
      </c>
    </row>
    <row r="17" spans="1:11" x14ac:dyDescent="0.3">
      <c r="A17">
        <v>23328</v>
      </c>
      <c r="B17" t="s">
        <v>50</v>
      </c>
      <c r="C17" t="s">
        <v>51</v>
      </c>
      <c r="D17" t="s">
        <v>13</v>
      </c>
      <c r="E17" t="s">
        <v>14</v>
      </c>
      <c r="F17" t="s">
        <v>21</v>
      </c>
      <c r="G17">
        <v>40923</v>
      </c>
      <c r="H17">
        <v>1</v>
      </c>
      <c r="I17">
        <v>102</v>
      </c>
      <c r="J17">
        <v>14.5</v>
      </c>
      <c r="K17">
        <v>1479</v>
      </c>
    </row>
    <row r="18" spans="1:11" x14ac:dyDescent="0.3">
      <c r="A18">
        <v>23294</v>
      </c>
      <c r="B18" t="s">
        <v>52</v>
      </c>
      <c r="C18" t="s">
        <v>53</v>
      </c>
      <c r="D18" t="s">
        <v>36</v>
      </c>
      <c r="E18" t="s">
        <v>37</v>
      </c>
      <c r="F18" t="s">
        <v>21</v>
      </c>
      <c r="G18">
        <v>41082</v>
      </c>
      <c r="H18">
        <v>6</v>
      </c>
      <c r="I18">
        <v>160</v>
      </c>
      <c r="J18">
        <v>9</v>
      </c>
      <c r="K18">
        <v>1440</v>
      </c>
    </row>
    <row r="19" spans="1:11" x14ac:dyDescent="0.3">
      <c r="A19">
        <v>23371</v>
      </c>
      <c r="B19" t="s">
        <v>54</v>
      </c>
      <c r="C19" t="s">
        <v>55</v>
      </c>
      <c r="D19" t="s">
        <v>56</v>
      </c>
      <c r="E19" t="s">
        <v>57</v>
      </c>
      <c r="F19" t="s">
        <v>15</v>
      </c>
      <c r="G19">
        <v>41136</v>
      </c>
      <c r="H19">
        <v>8</v>
      </c>
      <c r="I19">
        <v>204</v>
      </c>
      <c r="J19">
        <v>6.99</v>
      </c>
      <c r="K19">
        <v>1425.96</v>
      </c>
    </row>
    <row r="20" spans="1:11" x14ac:dyDescent="0.3">
      <c r="A20">
        <v>23288</v>
      </c>
      <c r="B20" t="s">
        <v>58</v>
      </c>
      <c r="C20" t="s">
        <v>59</v>
      </c>
      <c r="D20" t="s">
        <v>32</v>
      </c>
      <c r="E20" t="s">
        <v>33</v>
      </c>
      <c r="F20" t="s">
        <v>18</v>
      </c>
      <c r="G20">
        <v>41074</v>
      </c>
      <c r="H20">
        <v>6</v>
      </c>
      <c r="I20">
        <v>141</v>
      </c>
      <c r="J20">
        <v>9.99</v>
      </c>
      <c r="K20">
        <v>1408.59</v>
      </c>
    </row>
    <row r="21" spans="1:11" x14ac:dyDescent="0.3">
      <c r="A21">
        <v>23347</v>
      </c>
      <c r="B21" t="s">
        <v>60</v>
      </c>
      <c r="C21" t="s">
        <v>61</v>
      </c>
      <c r="D21" t="s">
        <v>36</v>
      </c>
      <c r="E21" t="s">
        <v>37</v>
      </c>
      <c r="F21" t="s">
        <v>15</v>
      </c>
      <c r="G21">
        <v>41088</v>
      </c>
      <c r="H21">
        <v>6</v>
      </c>
      <c r="I21">
        <v>147</v>
      </c>
      <c r="J21">
        <v>9</v>
      </c>
      <c r="K21">
        <v>1323</v>
      </c>
    </row>
    <row r="22" spans="1:11" x14ac:dyDescent="0.3">
      <c r="A22">
        <v>23361</v>
      </c>
      <c r="B22" t="s">
        <v>62</v>
      </c>
      <c r="C22" t="s">
        <v>63</v>
      </c>
      <c r="D22" t="s">
        <v>56</v>
      </c>
      <c r="E22" t="s">
        <v>57</v>
      </c>
      <c r="F22" t="s">
        <v>15</v>
      </c>
      <c r="G22">
        <v>40915</v>
      </c>
      <c r="H22">
        <v>1</v>
      </c>
      <c r="I22">
        <v>184</v>
      </c>
      <c r="J22">
        <v>6.99</v>
      </c>
      <c r="K22">
        <v>1286.1600000000001</v>
      </c>
    </row>
    <row r="23" spans="1:11" x14ac:dyDescent="0.3">
      <c r="A23">
        <v>23275</v>
      </c>
      <c r="B23" t="s">
        <v>64</v>
      </c>
      <c r="C23" t="s">
        <v>65</v>
      </c>
      <c r="D23" t="s">
        <v>36</v>
      </c>
      <c r="E23" t="s">
        <v>37</v>
      </c>
      <c r="F23" t="s">
        <v>21</v>
      </c>
      <c r="G23">
        <v>40912</v>
      </c>
      <c r="H23">
        <v>1</v>
      </c>
      <c r="I23">
        <v>141</v>
      </c>
      <c r="J23">
        <v>9</v>
      </c>
      <c r="K23">
        <v>1269</v>
      </c>
    </row>
    <row r="24" spans="1:11" x14ac:dyDescent="0.3">
      <c r="A24">
        <v>23297</v>
      </c>
      <c r="B24" t="s">
        <v>66</v>
      </c>
      <c r="C24" t="s">
        <v>67</v>
      </c>
      <c r="D24" t="s">
        <v>36</v>
      </c>
      <c r="E24" t="s">
        <v>37</v>
      </c>
      <c r="F24" t="s">
        <v>15</v>
      </c>
      <c r="G24">
        <v>41133</v>
      </c>
      <c r="H24">
        <v>8</v>
      </c>
      <c r="I24">
        <v>135</v>
      </c>
      <c r="J24">
        <v>9</v>
      </c>
      <c r="K24">
        <v>1215</v>
      </c>
    </row>
    <row r="25" spans="1:11" x14ac:dyDescent="0.3">
      <c r="A25">
        <v>23327</v>
      </c>
      <c r="B25" t="s">
        <v>68</v>
      </c>
      <c r="C25" t="s">
        <v>69</v>
      </c>
      <c r="D25" t="s">
        <v>70</v>
      </c>
      <c r="E25" t="s">
        <v>71</v>
      </c>
      <c r="F25" t="s">
        <v>21</v>
      </c>
      <c r="G25">
        <v>40939</v>
      </c>
      <c r="H25">
        <v>1</v>
      </c>
      <c r="I25">
        <v>176</v>
      </c>
      <c r="J25">
        <v>6.5</v>
      </c>
      <c r="K25">
        <v>1144</v>
      </c>
    </row>
    <row r="26" spans="1:11" x14ac:dyDescent="0.3">
      <c r="A26">
        <v>23325</v>
      </c>
      <c r="B26" t="s">
        <v>72</v>
      </c>
      <c r="C26" t="s">
        <v>73</v>
      </c>
      <c r="D26" t="s">
        <v>74</v>
      </c>
      <c r="E26" t="s">
        <v>75</v>
      </c>
      <c r="F26" t="s">
        <v>21</v>
      </c>
      <c r="G26">
        <v>41082</v>
      </c>
      <c r="H26">
        <v>6</v>
      </c>
      <c r="I26">
        <v>184</v>
      </c>
      <c r="J26">
        <v>6</v>
      </c>
      <c r="K26">
        <v>1104</v>
      </c>
    </row>
    <row r="27" spans="1:11" x14ac:dyDescent="0.3">
      <c r="A27">
        <v>23292</v>
      </c>
      <c r="B27" t="s">
        <v>76</v>
      </c>
      <c r="C27" t="s">
        <v>77</v>
      </c>
      <c r="D27" t="s">
        <v>13</v>
      </c>
      <c r="E27" t="s">
        <v>14</v>
      </c>
      <c r="F27" t="s">
        <v>15</v>
      </c>
      <c r="G27">
        <v>40911</v>
      </c>
      <c r="H27">
        <v>1</v>
      </c>
      <c r="I27">
        <v>73</v>
      </c>
      <c r="J27">
        <v>14.5</v>
      </c>
      <c r="K27">
        <v>1058.5</v>
      </c>
    </row>
    <row r="28" spans="1:11" x14ac:dyDescent="0.3">
      <c r="A28">
        <v>23335</v>
      </c>
      <c r="B28" t="s">
        <v>78</v>
      </c>
      <c r="C28" t="s">
        <v>79</v>
      </c>
      <c r="D28" t="s">
        <v>36</v>
      </c>
      <c r="E28" t="s">
        <v>37</v>
      </c>
      <c r="F28" t="s">
        <v>15</v>
      </c>
      <c r="G28">
        <v>41134</v>
      </c>
      <c r="H28">
        <v>8</v>
      </c>
      <c r="I28">
        <v>116</v>
      </c>
      <c r="J28">
        <v>9</v>
      </c>
      <c r="K28">
        <v>1044</v>
      </c>
    </row>
    <row r="29" spans="1:11" x14ac:dyDescent="0.3">
      <c r="A29">
        <v>23314</v>
      </c>
      <c r="B29" t="s">
        <v>80</v>
      </c>
      <c r="C29" t="s">
        <v>81</v>
      </c>
      <c r="D29" t="s">
        <v>32</v>
      </c>
      <c r="E29" t="s">
        <v>33</v>
      </c>
      <c r="F29" t="s">
        <v>21</v>
      </c>
      <c r="G29">
        <v>41131</v>
      </c>
      <c r="H29">
        <v>8</v>
      </c>
      <c r="I29">
        <v>95</v>
      </c>
      <c r="J29">
        <v>9.99</v>
      </c>
      <c r="K29">
        <v>949.05</v>
      </c>
    </row>
    <row r="30" spans="1:11" x14ac:dyDescent="0.3">
      <c r="A30">
        <v>23329</v>
      </c>
      <c r="B30" t="s">
        <v>82</v>
      </c>
      <c r="C30" t="s">
        <v>83</v>
      </c>
      <c r="D30" t="s">
        <v>84</v>
      </c>
      <c r="E30" t="s">
        <v>85</v>
      </c>
      <c r="F30" t="s">
        <v>21</v>
      </c>
      <c r="G30">
        <v>40931</v>
      </c>
      <c r="H30">
        <v>1</v>
      </c>
      <c r="I30">
        <v>203</v>
      </c>
      <c r="J30">
        <v>4.5</v>
      </c>
      <c r="K30">
        <v>913.5</v>
      </c>
    </row>
    <row r="31" spans="1:11" x14ac:dyDescent="0.3">
      <c r="A31">
        <v>23332</v>
      </c>
      <c r="B31" t="s">
        <v>86</v>
      </c>
      <c r="C31" t="s">
        <v>87</v>
      </c>
      <c r="D31" t="s">
        <v>84</v>
      </c>
      <c r="E31" t="s">
        <v>85</v>
      </c>
      <c r="F31" t="s">
        <v>18</v>
      </c>
      <c r="G31">
        <v>40950</v>
      </c>
      <c r="H31">
        <v>2</v>
      </c>
      <c r="I31">
        <v>203</v>
      </c>
      <c r="J31">
        <v>4.5</v>
      </c>
      <c r="K31">
        <v>913.5</v>
      </c>
    </row>
    <row r="32" spans="1:11" x14ac:dyDescent="0.3">
      <c r="A32">
        <v>23317</v>
      </c>
      <c r="B32" t="s">
        <v>88</v>
      </c>
      <c r="C32" t="s">
        <v>89</v>
      </c>
      <c r="D32" t="s">
        <v>84</v>
      </c>
      <c r="E32" t="s">
        <v>85</v>
      </c>
      <c r="F32" t="s">
        <v>18</v>
      </c>
      <c r="G32">
        <v>40956</v>
      </c>
      <c r="H32">
        <v>2</v>
      </c>
      <c r="I32">
        <v>196</v>
      </c>
      <c r="J32">
        <v>4.5</v>
      </c>
      <c r="K32">
        <v>882</v>
      </c>
    </row>
    <row r="33" spans="1:11" x14ac:dyDescent="0.3">
      <c r="A33">
        <v>23271</v>
      </c>
      <c r="B33" t="s">
        <v>90</v>
      </c>
      <c r="C33" t="s">
        <v>91</v>
      </c>
      <c r="D33" t="s">
        <v>56</v>
      </c>
      <c r="E33" t="s">
        <v>57</v>
      </c>
      <c r="F33" t="s">
        <v>21</v>
      </c>
      <c r="G33">
        <v>40966</v>
      </c>
      <c r="H33">
        <v>2</v>
      </c>
      <c r="I33">
        <v>125</v>
      </c>
      <c r="J33">
        <v>6.99</v>
      </c>
      <c r="K33">
        <v>873.75</v>
      </c>
    </row>
    <row r="34" spans="1:11" x14ac:dyDescent="0.3">
      <c r="A34">
        <v>23287</v>
      </c>
      <c r="B34" t="s">
        <v>92</v>
      </c>
      <c r="C34" t="s">
        <v>93</v>
      </c>
      <c r="D34" t="s">
        <v>84</v>
      </c>
      <c r="E34" t="s">
        <v>85</v>
      </c>
      <c r="F34" t="s">
        <v>21</v>
      </c>
      <c r="G34">
        <v>41077</v>
      </c>
      <c r="H34">
        <v>6</v>
      </c>
      <c r="I34">
        <v>189</v>
      </c>
      <c r="J34">
        <v>4.5</v>
      </c>
      <c r="K34">
        <v>850.5</v>
      </c>
    </row>
    <row r="35" spans="1:11" x14ac:dyDescent="0.3">
      <c r="A35">
        <v>23349</v>
      </c>
      <c r="B35" t="s">
        <v>94</v>
      </c>
      <c r="C35" t="s">
        <v>95</v>
      </c>
      <c r="D35" t="s">
        <v>70</v>
      </c>
      <c r="E35" t="s">
        <v>71</v>
      </c>
      <c r="F35" t="s">
        <v>21</v>
      </c>
      <c r="G35">
        <v>41112</v>
      </c>
      <c r="H35">
        <v>7</v>
      </c>
      <c r="I35">
        <v>126</v>
      </c>
      <c r="J35">
        <v>6.5</v>
      </c>
      <c r="K35">
        <v>819</v>
      </c>
    </row>
    <row r="36" spans="1:11" x14ac:dyDescent="0.3">
      <c r="A36">
        <v>23309</v>
      </c>
      <c r="B36" t="s">
        <v>96</v>
      </c>
      <c r="C36" t="s">
        <v>97</v>
      </c>
      <c r="D36" t="s">
        <v>98</v>
      </c>
      <c r="E36" t="s">
        <v>99</v>
      </c>
      <c r="F36" t="s">
        <v>15</v>
      </c>
      <c r="G36">
        <v>41083</v>
      </c>
      <c r="H36">
        <v>6</v>
      </c>
      <c r="I36">
        <v>201</v>
      </c>
      <c r="J36">
        <v>3.99</v>
      </c>
      <c r="K36">
        <v>801.99</v>
      </c>
    </row>
    <row r="37" spans="1:11" x14ac:dyDescent="0.3">
      <c r="A37">
        <v>23338</v>
      </c>
      <c r="B37" t="s">
        <v>100</v>
      </c>
      <c r="C37" t="s">
        <v>101</v>
      </c>
      <c r="D37" t="s">
        <v>84</v>
      </c>
      <c r="E37" t="s">
        <v>85</v>
      </c>
      <c r="F37" t="s">
        <v>21</v>
      </c>
      <c r="G37">
        <v>41133</v>
      </c>
      <c r="H37">
        <v>8</v>
      </c>
      <c r="I37">
        <v>178</v>
      </c>
      <c r="J37">
        <v>4.5</v>
      </c>
      <c r="K37">
        <v>801</v>
      </c>
    </row>
    <row r="38" spans="1:11" x14ac:dyDescent="0.3">
      <c r="A38">
        <v>23301</v>
      </c>
      <c r="B38" t="s">
        <v>102</v>
      </c>
      <c r="C38" t="s">
        <v>103</v>
      </c>
      <c r="D38" t="s">
        <v>56</v>
      </c>
      <c r="E38" t="s">
        <v>57</v>
      </c>
      <c r="F38" t="s">
        <v>21</v>
      </c>
      <c r="G38">
        <v>41109</v>
      </c>
      <c r="H38">
        <v>7</v>
      </c>
      <c r="I38">
        <v>108</v>
      </c>
      <c r="J38">
        <v>6.99</v>
      </c>
      <c r="K38">
        <v>754.92</v>
      </c>
    </row>
    <row r="39" spans="1:11" x14ac:dyDescent="0.3">
      <c r="A39">
        <v>23320</v>
      </c>
      <c r="B39" t="s">
        <v>104</v>
      </c>
      <c r="C39" t="s">
        <v>105</v>
      </c>
      <c r="D39" t="s">
        <v>74</v>
      </c>
      <c r="E39" t="s">
        <v>75</v>
      </c>
      <c r="F39" t="s">
        <v>18</v>
      </c>
      <c r="G39">
        <v>41075</v>
      </c>
      <c r="H39">
        <v>6</v>
      </c>
      <c r="I39">
        <v>125</v>
      </c>
      <c r="J39">
        <v>6</v>
      </c>
      <c r="K39">
        <v>750</v>
      </c>
    </row>
    <row r="40" spans="1:11" x14ac:dyDescent="0.3">
      <c r="A40">
        <v>23365</v>
      </c>
      <c r="B40" t="s">
        <v>106</v>
      </c>
      <c r="C40" t="s">
        <v>107</v>
      </c>
      <c r="D40" t="s">
        <v>108</v>
      </c>
      <c r="E40" t="s">
        <v>109</v>
      </c>
      <c r="F40" t="s">
        <v>21</v>
      </c>
      <c r="G40">
        <v>41099</v>
      </c>
      <c r="H40">
        <v>7</v>
      </c>
      <c r="I40">
        <v>165</v>
      </c>
      <c r="J40">
        <v>4.5</v>
      </c>
      <c r="K40">
        <v>742.5</v>
      </c>
    </row>
    <row r="41" spans="1:11" x14ac:dyDescent="0.3">
      <c r="A41">
        <v>23302</v>
      </c>
      <c r="B41" t="s">
        <v>110</v>
      </c>
      <c r="C41" t="s">
        <v>81</v>
      </c>
      <c r="D41" t="s">
        <v>111</v>
      </c>
      <c r="E41" t="s">
        <v>112</v>
      </c>
      <c r="F41" t="s">
        <v>15</v>
      </c>
      <c r="G41">
        <v>41117</v>
      </c>
      <c r="H41">
        <v>7</v>
      </c>
      <c r="I41">
        <v>105</v>
      </c>
      <c r="J41">
        <v>6.5</v>
      </c>
      <c r="K41">
        <v>682.5</v>
      </c>
    </row>
    <row r="42" spans="1:11" x14ac:dyDescent="0.3">
      <c r="A42">
        <v>23266</v>
      </c>
      <c r="B42" t="s">
        <v>113</v>
      </c>
      <c r="C42" t="s">
        <v>114</v>
      </c>
      <c r="D42" t="s">
        <v>98</v>
      </c>
      <c r="E42" t="s">
        <v>99</v>
      </c>
      <c r="F42" t="s">
        <v>15</v>
      </c>
      <c r="G42">
        <v>41132</v>
      </c>
      <c r="H42">
        <v>8</v>
      </c>
      <c r="I42">
        <v>170</v>
      </c>
      <c r="J42">
        <v>3.99</v>
      </c>
      <c r="K42">
        <v>678.3</v>
      </c>
    </row>
    <row r="43" spans="1:11" x14ac:dyDescent="0.3">
      <c r="A43">
        <v>23307</v>
      </c>
      <c r="B43" t="s">
        <v>115</v>
      </c>
      <c r="C43" t="s">
        <v>116</v>
      </c>
      <c r="D43" t="s">
        <v>74</v>
      </c>
      <c r="E43" t="s">
        <v>75</v>
      </c>
      <c r="F43" t="s">
        <v>21</v>
      </c>
      <c r="G43">
        <v>41094</v>
      </c>
      <c r="H43">
        <v>7</v>
      </c>
      <c r="I43">
        <v>113</v>
      </c>
      <c r="J43">
        <v>6</v>
      </c>
      <c r="K43">
        <v>678</v>
      </c>
    </row>
    <row r="44" spans="1:11" x14ac:dyDescent="0.3">
      <c r="A44">
        <v>23368</v>
      </c>
      <c r="B44" t="s">
        <v>117</v>
      </c>
      <c r="C44" t="s">
        <v>118</v>
      </c>
      <c r="D44" t="s">
        <v>108</v>
      </c>
      <c r="E44" t="s">
        <v>109</v>
      </c>
      <c r="F44" t="s">
        <v>21</v>
      </c>
      <c r="G44">
        <v>41146</v>
      </c>
      <c r="H44">
        <v>8</v>
      </c>
      <c r="I44">
        <v>150</v>
      </c>
      <c r="J44">
        <v>4.5</v>
      </c>
      <c r="K44">
        <v>675</v>
      </c>
    </row>
    <row r="45" spans="1:11" x14ac:dyDescent="0.3">
      <c r="A45">
        <v>23286</v>
      </c>
      <c r="B45" t="s">
        <v>119</v>
      </c>
      <c r="C45" t="s">
        <v>120</v>
      </c>
      <c r="D45" t="s">
        <v>36</v>
      </c>
      <c r="E45" t="s">
        <v>37</v>
      </c>
      <c r="F45" t="s">
        <v>15</v>
      </c>
      <c r="G45">
        <v>41129</v>
      </c>
      <c r="H45">
        <v>8</v>
      </c>
      <c r="I45">
        <v>69</v>
      </c>
      <c r="J45">
        <v>9</v>
      </c>
      <c r="K45">
        <v>621</v>
      </c>
    </row>
    <row r="46" spans="1:11" x14ac:dyDescent="0.3">
      <c r="A46">
        <v>23373</v>
      </c>
      <c r="B46" t="s">
        <v>121</v>
      </c>
      <c r="C46" t="s">
        <v>122</v>
      </c>
      <c r="D46" t="s">
        <v>70</v>
      </c>
      <c r="E46" t="s">
        <v>71</v>
      </c>
      <c r="F46" t="s">
        <v>15</v>
      </c>
      <c r="G46">
        <v>41114</v>
      </c>
      <c r="H46">
        <v>7</v>
      </c>
      <c r="I46">
        <v>95</v>
      </c>
      <c r="J46">
        <v>6.5</v>
      </c>
      <c r="K46">
        <v>617.5</v>
      </c>
    </row>
    <row r="47" spans="1:11" x14ac:dyDescent="0.3">
      <c r="A47">
        <v>23380</v>
      </c>
      <c r="B47" t="s">
        <v>123</v>
      </c>
      <c r="C47" t="s">
        <v>124</v>
      </c>
      <c r="D47" t="s">
        <v>111</v>
      </c>
      <c r="E47" t="s">
        <v>112</v>
      </c>
      <c r="F47" t="s">
        <v>21</v>
      </c>
      <c r="G47">
        <v>41112</v>
      </c>
      <c r="H47">
        <v>7</v>
      </c>
      <c r="I47">
        <v>95</v>
      </c>
      <c r="J47">
        <v>6.5</v>
      </c>
      <c r="K47">
        <v>617.5</v>
      </c>
    </row>
    <row r="48" spans="1:11" x14ac:dyDescent="0.3">
      <c r="A48">
        <v>23284</v>
      </c>
      <c r="B48" t="s">
        <v>125</v>
      </c>
      <c r="C48" t="s">
        <v>126</v>
      </c>
      <c r="D48" t="s">
        <v>84</v>
      </c>
      <c r="E48" t="s">
        <v>85</v>
      </c>
      <c r="F48" t="s">
        <v>21</v>
      </c>
      <c r="G48">
        <v>41077</v>
      </c>
      <c r="H48">
        <v>6</v>
      </c>
      <c r="I48">
        <v>135</v>
      </c>
      <c r="J48">
        <v>4.5</v>
      </c>
      <c r="K48">
        <v>607.5</v>
      </c>
    </row>
    <row r="49" spans="1:11" x14ac:dyDescent="0.3">
      <c r="A49">
        <v>23306</v>
      </c>
      <c r="B49" t="s">
        <v>127</v>
      </c>
      <c r="C49" t="s">
        <v>128</v>
      </c>
      <c r="D49" t="s">
        <v>70</v>
      </c>
      <c r="E49" t="s">
        <v>71</v>
      </c>
      <c r="F49" t="s">
        <v>15</v>
      </c>
      <c r="G49">
        <v>41068</v>
      </c>
      <c r="H49">
        <v>6</v>
      </c>
      <c r="I49">
        <v>93</v>
      </c>
      <c r="J49">
        <v>6.5</v>
      </c>
      <c r="K49">
        <v>604.5</v>
      </c>
    </row>
    <row r="50" spans="1:11" x14ac:dyDescent="0.3">
      <c r="A50">
        <v>23281</v>
      </c>
      <c r="B50" t="s">
        <v>129</v>
      </c>
      <c r="C50" t="s">
        <v>130</v>
      </c>
      <c r="D50" t="s">
        <v>108</v>
      </c>
      <c r="E50" t="s">
        <v>109</v>
      </c>
      <c r="F50" t="s">
        <v>21</v>
      </c>
      <c r="G50">
        <v>41103</v>
      </c>
      <c r="H50">
        <v>7</v>
      </c>
      <c r="I50">
        <v>134</v>
      </c>
      <c r="J50">
        <v>4.5</v>
      </c>
      <c r="K50">
        <v>603</v>
      </c>
    </row>
    <row r="51" spans="1:11" x14ac:dyDescent="0.3">
      <c r="A51">
        <v>23351</v>
      </c>
      <c r="B51" t="s">
        <v>131</v>
      </c>
      <c r="C51" t="s">
        <v>132</v>
      </c>
      <c r="D51" t="s">
        <v>98</v>
      </c>
      <c r="E51" t="s">
        <v>99</v>
      </c>
      <c r="F51" t="s">
        <v>15</v>
      </c>
      <c r="G51">
        <v>41124</v>
      </c>
      <c r="H51">
        <v>8</v>
      </c>
      <c r="I51">
        <v>151</v>
      </c>
      <c r="J51">
        <v>3.99</v>
      </c>
      <c r="K51">
        <v>602.49</v>
      </c>
    </row>
    <row r="52" spans="1:11" x14ac:dyDescent="0.3">
      <c r="A52">
        <v>23282</v>
      </c>
      <c r="B52" t="s">
        <v>133</v>
      </c>
      <c r="C52" t="s">
        <v>134</v>
      </c>
      <c r="D52" t="s">
        <v>74</v>
      </c>
      <c r="E52" t="s">
        <v>75</v>
      </c>
      <c r="F52" t="s">
        <v>21</v>
      </c>
      <c r="G52">
        <v>41142</v>
      </c>
      <c r="H52">
        <v>8</v>
      </c>
      <c r="I52">
        <v>100</v>
      </c>
      <c r="J52">
        <v>6</v>
      </c>
      <c r="K52">
        <v>600</v>
      </c>
    </row>
    <row r="53" spans="1:11" x14ac:dyDescent="0.3">
      <c r="A53">
        <v>23376</v>
      </c>
      <c r="B53" t="s">
        <v>135</v>
      </c>
      <c r="C53" t="s">
        <v>136</v>
      </c>
      <c r="D53" t="s">
        <v>56</v>
      </c>
      <c r="E53" t="s">
        <v>57</v>
      </c>
      <c r="F53" t="s">
        <v>18</v>
      </c>
      <c r="G53">
        <v>41113</v>
      </c>
      <c r="H53">
        <v>7</v>
      </c>
      <c r="I53">
        <v>85</v>
      </c>
      <c r="J53">
        <v>6.99</v>
      </c>
      <c r="K53">
        <v>594.15</v>
      </c>
    </row>
    <row r="54" spans="1:11" x14ac:dyDescent="0.3">
      <c r="A54">
        <v>23354</v>
      </c>
      <c r="B54" t="s">
        <v>137</v>
      </c>
      <c r="C54" t="s">
        <v>138</v>
      </c>
      <c r="D54" t="s">
        <v>56</v>
      </c>
      <c r="E54" t="s">
        <v>57</v>
      </c>
      <c r="F54" t="s">
        <v>15</v>
      </c>
      <c r="G54">
        <v>41124</v>
      </c>
      <c r="H54">
        <v>8</v>
      </c>
      <c r="I54">
        <v>84</v>
      </c>
      <c r="J54">
        <v>6.99</v>
      </c>
      <c r="K54">
        <v>587.16</v>
      </c>
    </row>
    <row r="55" spans="1:11" x14ac:dyDescent="0.3">
      <c r="A55">
        <v>23337</v>
      </c>
      <c r="B55" t="s">
        <v>139</v>
      </c>
      <c r="C55" t="s">
        <v>140</v>
      </c>
      <c r="D55" t="s">
        <v>56</v>
      </c>
      <c r="E55" t="s">
        <v>57</v>
      </c>
      <c r="F55" t="s">
        <v>21</v>
      </c>
      <c r="G55">
        <v>41097</v>
      </c>
      <c r="H55">
        <v>7</v>
      </c>
      <c r="I55">
        <v>82</v>
      </c>
      <c r="J55">
        <v>6.99</v>
      </c>
      <c r="K55">
        <v>573.17999999999995</v>
      </c>
    </row>
    <row r="56" spans="1:11" x14ac:dyDescent="0.3">
      <c r="A56">
        <v>23326</v>
      </c>
      <c r="B56" t="s">
        <v>141</v>
      </c>
      <c r="C56" t="s">
        <v>142</v>
      </c>
      <c r="D56" t="s">
        <v>108</v>
      </c>
      <c r="E56" t="s">
        <v>109</v>
      </c>
      <c r="F56" t="s">
        <v>21</v>
      </c>
      <c r="G56">
        <v>41142</v>
      </c>
      <c r="H56">
        <v>8</v>
      </c>
      <c r="I56">
        <v>126</v>
      </c>
      <c r="J56">
        <v>4.5</v>
      </c>
      <c r="K56">
        <v>567</v>
      </c>
    </row>
    <row r="57" spans="1:11" x14ac:dyDescent="0.3">
      <c r="A57">
        <v>23316</v>
      </c>
      <c r="B57" t="s">
        <v>143</v>
      </c>
      <c r="C57" t="s">
        <v>144</v>
      </c>
      <c r="D57" t="s">
        <v>98</v>
      </c>
      <c r="E57" t="s">
        <v>99</v>
      </c>
      <c r="F57" t="s">
        <v>21</v>
      </c>
      <c r="G57">
        <v>41061</v>
      </c>
      <c r="H57">
        <v>6</v>
      </c>
      <c r="I57">
        <v>137</v>
      </c>
      <c r="J57">
        <v>3.99</v>
      </c>
      <c r="K57">
        <v>546.63</v>
      </c>
    </row>
    <row r="58" spans="1:11" x14ac:dyDescent="0.3">
      <c r="A58">
        <v>23362</v>
      </c>
      <c r="B58" t="s">
        <v>145</v>
      </c>
      <c r="C58" t="s">
        <v>146</v>
      </c>
      <c r="D58" t="s">
        <v>147</v>
      </c>
      <c r="E58" t="s">
        <v>148</v>
      </c>
      <c r="F58" t="s">
        <v>15</v>
      </c>
      <c r="G58">
        <v>41139</v>
      </c>
      <c r="H58">
        <v>8</v>
      </c>
      <c r="I58">
        <v>179</v>
      </c>
      <c r="J58">
        <v>3</v>
      </c>
      <c r="K58">
        <v>537</v>
      </c>
    </row>
    <row r="59" spans="1:11" x14ac:dyDescent="0.3">
      <c r="A59">
        <v>23296</v>
      </c>
      <c r="B59" t="s">
        <v>149</v>
      </c>
      <c r="C59" t="s">
        <v>150</v>
      </c>
      <c r="D59" t="s">
        <v>13</v>
      </c>
      <c r="E59" t="s">
        <v>14</v>
      </c>
      <c r="F59" t="s">
        <v>21</v>
      </c>
      <c r="G59">
        <v>41068</v>
      </c>
      <c r="H59">
        <v>6</v>
      </c>
      <c r="I59">
        <v>37</v>
      </c>
      <c r="J59">
        <v>14.5</v>
      </c>
      <c r="K59">
        <v>536.5</v>
      </c>
    </row>
    <row r="60" spans="1:11" x14ac:dyDescent="0.3">
      <c r="A60">
        <v>23352</v>
      </c>
      <c r="B60" t="s">
        <v>151</v>
      </c>
      <c r="C60" t="s">
        <v>152</v>
      </c>
      <c r="D60" t="s">
        <v>74</v>
      </c>
      <c r="E60" t="s">
        <v>75</v>
      </c>
      <c r="F60" t="s">
        <v>15</v>
      </c>
      <c r="G60">
        <v>41097</v>
      </c>
      <c r="H60">
        <v>7</v>
      </c>
      <c r="I60">
        <v>89</v>
      </c>
      <c r="J60">
        <v>6</v>
      </c>
      <c r="K60">
        <v>534</v>
      </c>
    </row>
    <row r="61" spans="1:11" x14ac:dyDescent="0.3">
      <c r="A61">
        <v>23304</v>
      </c>
      <c r="B61" t="s">
        <v>153</v>
      </c>
      <c r="C61" t="s">
        <v>154</v>
      </c>
      <c r="D61" t="s">
        <v>98</v>
      </c>
      <c r="E61" t="s">
        <v>99</v>
      </c>
      <c r="F61" t="s">
        <v>21</v>
      </c>
      <c r="G61">
        <v>41061</v>
      </c>
      <c r="H61">
        <v>6</v>
      </c>
      <c r="I61">
        <v>131</v>
      </c>
      <c r="J61">
        <v>3.99</v>
      </c>
      <c r="K61">
        <v>522.69000000000005</v>
      </c>
    </row>
    <row r="62" spans="1:11" x14ac:dyDescent="0.3">
      <c r="A62">
        <v>23369</v>
      </c>
      <c r="B62" t="s">
        <v>155</v>
      </c>
      <c r="C62" t="s">
        <v>156</v>
      </c>
      <c r="D62" t="s">
        <v>111</v>
      </c>
      <c r="E62" t="s">
        <v>112</v>
      </c>
      <c r="F62" t="s">
        <v>21</v>
      </c>
      <c r="G62">
        <v>41092</v>
      </c>
      <c r="H62">
        <v>7</v>
      </c>
      <c r="I62">
        <v>77</v>
      </c>
      <c r="J62">
        <v>6.5</v>
      </c>
      <c r="K62">
        <v>500.5</v>
      </c>
    </row>
    <row r="63" spans="1:11" x14ac:dyDescent="0.3">
      <c r="A63">
        <v>23268</v>
      </c>
      <c r="B63" t="s">
        <v>157</v>
      </c>
      <c r="C63" t="s">
        <v>158</v>
      </c>
      <c r="D63" t="s">
        <v>74</v>
      </c>
      <c r="E63" t="s">
        <v>75</v>
      </c>
      <c r="F63" t="s">
        <v>15</v>
      </c>
      <c r="G63">
        <v>41102</v>
      </c>
      <c r="H63">
        <v>7</v>
      </c>
      <c r="I63">
        <v>82</v>
      </c>
      <c r="J63">
        <v>6</v>
      </c>
      <c r="K63">
        <v>492</v>
      </c>
    </row>
    <row r="64" spans="1:11" x14ac:dyDescent="0.3">
      <c r="A64">
        <v>23315</v>
      </c>
      <c r="B64" t="s">
        <v>159</v>
      </c>
      <c r="C64" t="s">
        <v>31</v>
      </c>
      <c r="D64" t="s">
        <v>84</v>
      </c>
      <c r="E64" t="s">
        <v>85</v>
      </c>
      <c r="F64" t="s">
        <v>21</v>
      </c>
      <c r="G64">
        <v>41102</v>
      </c>
      <c r="H64">
        <v>7</v>
      </c>
      <c r="I64">
        <v>109</v>
      </c>
      <c r="J64">
        <v>4.5</v>
      </c>
      <c r="K64">
        <v>490.5</v>
      </c>
    </row>
    <row r="65" spans="1:11" x14ac:dyDescent="0.3">
      <c r="A65">
        <v>23342</v>
      </c>
      <c r="B65" t="s">
        <v>160</v>
      </c>
      <c r="C65" t="s">
        <v>161</v>
      </c>
      <c r="D65" t="s">
        <v>98</v>
      </c>
      <c r="E65" t="s">
        <v>99</v>
      </c>
      <c r="F65" t="s">
        <v>15</v>
      </c>
      <c r="G65">
        <v>41088</v>
      </c>
      <c r="H65">
        <v>6</v>
      </c>
      <c r="I65">
        <v>122</v>
      </c>
      <c r="J65">
        <v>3.99</v>
      </c>
      <c r="K65">
        <v>486.78</v>
      </c>
    </row>
    <row r="66" spans="1:11" x14ac:dyDescent="0.3">
      <c r="A66">
        <v>23333</v>
      </c>
      <c r="B66" t="s">
        <v>162</v>
      </c>
      <c r="C66" t="s">
        <v>89</v>
      </c>
      <c r="D66" t="s">
        <v>84</v>
      </c>
      <c r="E66" t="s">
        <v>85</v>
      </c>
      <c r="F66" t="s">
        <v>15</v>
      </c>
      <c r="G66">
        <v>41126</v>
      </c>
      <c r="H66">
        <v>8</v>
      </c>
      <c r="I66">
        <v>106</v>
      </c>
      <c r="J66">
        <v>4.5</v>
      </c>
      <c r="K66">
        <v>477</v>
      </c>
    </row>
    <row r="67" spans="1:11" x14ac:dyDescent="0.3">
      <c r="A67">
        <v>23263</v>
      </c>
      <c r="B67" t="s">
        <v>163</v>
      </c>
      <c r="C67" t="s">
        <v>81</v>
      </c>
      <c r="D67" t="s">
        <v>70</v>
      </c>
      <c r="E67" t="s">
        <v>71</v>
      </c>
      <c r="F67" t="s">
        <v>15</v>
      </c>
      <c r="G67">
        <v>41096</v>
      </c>
      <c r="H67">
        <v>7</v>
      </c>
      <c r="I67">
        <v>73</v>
      </c>
      <c r="J67">
        <v>6.5</v>
      </c>
      <c r="K67">
        <v>474.5</v>
      </c>
    </row>
    <row r="68" spans="1:11" x14ac:dyDescent="0.3">
      <c r="A68">
        <v>23270</v>
      </c>
      <c r="B68" t="s">
        <v>164</v>
      </c>
      <c r="C68" t="s">
        <v>165</v>
      </c>
      <c r="D68" t="s">
        <v>56</v>
      </c>
      <c r="E68" t="s">
        <v>57</v>
      </c>
      <c r="F68" t="s">
        <v>21</v>
      </c>
      <c r="G68">
        <v>41067</v>
      </c>
      <c r="H68">
        <v>6</v>
      </c>
      <c r="I68">
        <v>67</v>
      </c>
      <c r="J68">
        <v>6.99</v>
      </c>
      <c r="K68">
        <v>468.33</v>
      </c>
    </row>
    <row r="69" spans="1:11" x14ac:dyDescent="0.3">
      <c r="A69">
        <v>23272</v>
      </c>
      <c r="B69" t="s">
        <v>166</v>
      </c>
      <c r="C69" t="s">
        <v>167</v>
      </c>
      <c r="D69" t="s">
        <v>70</v>
      </c>
      <c r="E69" t="s">
        <v>71</v>
      </c>
      <c r="F69" t="s">
        <v>18</v>
      </c>
      <c r="G69">
        <v>41121</v>
      </c>
      <c r="H69">
        <v>7</v>
      </c>
      <c r="I69">
        <v>71</v>
      </c>
      <c r="J69">
        <v>6.5</v>
      </c>
      <c r="K69">
        <v>461.5</v>
      </c>
    </row>
    <row r="70" spans="1:11" x14ac:dyDescent="0.3">
      <c r="A70">
        <v>23274</v>
      </c>
      <c r="B70" t="s">
        <v>168</v>
      </c>
      <c r="C70" t="s">
        <v>169</v>
      </c>
      <c r="D70" t="s">
        <v>147</v>
      </c>
      <c r="E70" t="s">
        <v>148</v>
      </c>
      <c r="F70" t="s">
        <v>21</v>
      </c>
      <c r="G70">
        <v>41143</v>
      </c>
      <c r="H70">
        <v>8</v>
      </c>
      <c r="I70">
        <v>153</v>
      </c>
      <c r="J70">
        <v>3</v>
      </c>
      <c r="K70">
        <v>459</v>
      </c>
    </row>
    <row r="71" spans="1:11" x14ac:dyDescent="0.3">
      <c r="A71">
        <v>23364</v>
      </c>
      <c r="B71" t="s">
        <v>170</v>
      </c>
      <c r="C71" t="s">
        <v>171</v>
      </c>
      <c r="D71" t="s">
        <v>36</v>
      </c>
      <c r="E71" t="s">
        <v>37</v>
      </c>
      <c r="F71" t="s">
        <v>15</v>
      </c>
      <c r="G71">
        <v>41093</v>
      </c>
      <c r="H71">
        <v>7</v>
      </c>
      <c r="I71">
        <v>47</v>
      </c>
      <c r="J71">
        <v>9</v>
      </c>
      <c r="K71">
        <v>423</v>
      </c>
    </row>
    <row r="72" spans="1:11" x14ac:dyDescent="0.3">
      <c r="A72">
        <v>23276</v>
      </c>
      <c r="B72" t="s">
        <v>172</v>
      </c>
      <c r="C72" t="s">
        <v>173</v>
      </c>
      <c r="D72" t="s">
        <v>111</v>
      </c>
      <c r="E72" t="s">
        <v>112</v>
      </c>
      <c r="F72" t="s">
        <v>15</v>
      </c>
      <c r="G72">
        <v>41122</v>
      </c>
      <c r="H72">
        <v>8</v>
      </c>
      <c r="I72">
        <v>65</v>
      </c>
      <c r="J72">
        <v>6.5</v>
      </c>
      <c r="K72">
        <v>422.5</v>
      </c>
    </row>
    <row r="73" spans="1:11" x14ac:dyDescent="0.3">
      <c r="A73">
        <v>23343</v>
      </c>
      <c r="B73" t="s">
        <v>174</v>
      </c>
      <c r="C73" t="s">
        <v>122</v>
      </c>
      <c r="D73" t="s">
        <v>32</v>
      </c>
      <c r="E73" t="s">
        <v>33</v>
      </c>
      <c r="F73" t="s">
        <v>15</v>
      </c>
      <c r="G73">
        <v>41144</v>
      </c>
      <c r="H73">
        <v>8</v>
      </c>
      <c r="I73">
        <v>42</v>
      </c>
      <c r="J73">
        <v>9.99</v>
      </c>
      <c r="K73">
        <v>419.58</v>
      </c>
    </row>
    <row r="74" spans="1:11" x14ac:dyDescent="0.3">
      <c r="A74">
        <v>23344</v>
      </c>
      <c r="B74" t="s">
        <v>175</v>
      </c>
      <c r="C74" t="s">
        <v>176</v>
      </c>
      <c r="D74" t="s">
        <v>70</v>
      </c>
      <c r="E74" t="s">
        <v>71</v>
      </c>
      <c r="F74" t="s">
        <v>15</v>
      </c>
      <c r="G74">
        <v>41265</v>
      </c>
      <c r="H74">
        <v>12</v>
      </c>
      <c r="I74">
        <v>64</v>
      </c>
      <c r="J74">
        <v>6.5</v>
      </c>
      <c r="K74">
        <v>416</v>
      </c>
    </row>
    <row r="75" spans="1:11" x14ac:dyDescent="0.3">
      <c r="A75">
        <v>23299</v>
      </c>
      <c r="B75" t="s">
        <v>177</v>
      </c>
      <c r="C75" t="s">
        <v>136</v>
      </c>
      <c r="D75" t="s">
        <v>98</v>
      </c>
      <c r="E75" t="s">
        <v>99</v>
      </c>
      <c r="F75" t="s">
        <v>21</v>
      </c>
      <c r="G75">
        <v>41087</v>
      </c>
      <c r="H75">
        <v>6</v>
      </c>
      <c r="I75">
        <v>104</v>
      </c>
      <c r="J75">
        <v>3.99</v>
      </c>
      <c r="K75">
        <v>414.96</v>
      </c>
    </row>
    <row r="76" spans="1:11" x14ac:dyDescent="0.3">
      <c r="A76">
        <v>23310</v>
      </c>
      <c r="B76" t="s">
        <v>178</v>
      </c>
      <c r="C76" t="s">
        <v>23</v>
      </c>
      <c r="D76" t="s">
        <v>32</v>
      </c>
      <c r="E76" t="s">
        <v>33</v>
      </c>
      <c r="F76" t="s">
        <v>15</v>
      </c>
      <c r="G76">
        <v>41077</v>
      </c>
      <c r="H76">
        <v>6</v>
      </c>
      <c r="I76">
        <v>41</v>
      </c>
      <c r="J76">
        <v>9.99</v>
      </c>
      <c r="K76">
        <v>409.59</v>
      </c>
    </row>
    <row r="77" spans="1:11" x14ac:dyDescent="0.3">
      <c r="A77">
        <v>23358</v>
      </c>
      <c r="B77" t="s">
        <v>179</v>
      </c>
      <c r="C77" t="s">
        <v>180</v>
      </c>
      <c r="D77" t="s">
        <v>32</v>
      </c>
      <c r="E77" t="s">
        <v>33</v>
      </c>
      <c r="F77" t="s">
        <v>21</v>
      </c>
      <c r="G77">
        <v>41071</v>
      </c>
      <c r="H77">
        <v>6</v>
      </c>
      <c r="I77">
        <v>41</v>
      </c>
      <c r="J77">
        <v>9.99</v>
      </c>
      <c r="K77">
        <v>409.59</v>
      </c>
    </row>
    <row r="78" spans="1:11" x14ac:dyDescent="0.3">
      <c r="A78">
        <v>23323</v>
      </c>
      <c r="B78" t="s">
        <v>181</v>
      </c>
      <c r="C78" t="s">
        <v>182</v>
      </c>
      <c r="D78" t="s">
        <v>147</v>
      </c>
      <c r="E78" t="s">
        <v>148</v>
      </c>
      <c r="F78" t="s">
        <v>15</v>
      </c>
      <c r="G78">
        <v>41272</v>
      </c>
      <c r="H78">
        <v>12</v>
      </c>
      <c r="I78">
        <v>135</v>
      </c>
      <c r="J78">
        <v>3</v>
      </c>
      <c r="K78">
        <v>405</v>
      </c>
    </row>
    <row r="79" spans="1:11" x14ac:dyDescent="0.3">
      <c r="A79">
        <v>23267</v>
      </c>
      <c r="B79" t="s">
        <v>183</v>
      </c>
      <c r="C79" t="s">
        <v>184</v>
      </c>
      <c r="D79" t="s">
        <v>147</v>
      </c>
      <c r="E79" t="s">
        <v>148</v>
      </c>
      <c r="F79" t="s">
        <v>15</v>
      </c>
      <c r="G79">
        <v>41101</v>
      </c>
      <c r="H79">
        <v>7</v>
      </c>
      <c r="I79">
        <v>129</v>
      </c>
      <c r="J79">
        <v>3</v>
      </c>
      <c r="K79">
        <v>387</v>
      </c>
    </row>
    <row r="80" spans="1:11" x14ac:dyDescent="0.3">
      <c r="A80">
        <v>23340</v>
      </c>
      <c r="B80" t="s">
        <v>185</v>
      </c>
      <c r="C80" t="s">
        <v>186</v>
      </c>
      <c r="D80" t="s">
        <v>108</v>
      </c>
      <c r="E80" t="s">
        <v>109</v>
      </c>
      <c r="F80" t="s">
        <v>15</v>
      </c>
      <c r="G80">
        <v>41095</v>
      </c>
      <c r="H80">
        <v>7</v>
      </c>
      <c r="I80">
        <v>85</v>
      </c>
      <c r="J80">
        <v>4.5</v>
      </c>
      <c r="K80">
        <v>382.5</v>
      </c>
    </row>
    <row r="81" spans="1:11" x14ac:dyDescent="0.3">
      <c r="A81">
        <v>23269</v>
      </c>
      <c r="B81" t="s">
        <v>187</v>
      </c>
      <c r="C81" t="s">
        <v>169</v>
      </c>
      <c r="D81" t="s">
        <v>147</v>
      </c>
      <c r="E81" t="s">
        <v>148</v>
      </c>
      <c r="F81" t="s">
        <v>15</v>
      </c>
      <c r="G81">
        <v>41063</v>
      </c>
      <c r="H81">
        <v>6</v>
      </c>
      <c r="I81">
        <v>116</v>
      </c>
      <c r="J81">
        <v>3</v>
      </c>
      <c r="K81">
        <v>348</v>
      </c>
    </row>
    <row r="82" spans="1:11" x14ac:dyDescent="0.3">
      <c r="A82">
        <v>23308</v>
      </c>
      <c r="B82" t="s">
        <v>188</v>
      </c>
      <c r="C82" t="s">
        <v>189</v>
      </c>
      <c r="D82" t="s">
        <v>147</v>
      </c>
      <c r="E82" t="s">
        <v>148</v>
      </c>
      <c r="F82" t="s">
        <v>21</v>
      </c>
      <c r="G82">
        <v>41099</v>
      </c>
      <c r="H82">
        <v>7</v>
      </c>
      <c r="I82">
        <v>112</v>
      </c>
      <c r="J82">
        <v>3</v>
      </c>
      <c r="K82">
        <v>336</v>
      </c>
    </row>
    <row r="83" spans="1:11" x14ac:dyDescent="0.3">
      <c r="A83">
        <v>23356</v>
      </c>
      <c r="B83" t="s">
        <v>190</v>
      </c>
      <c r="C83" t="s">
        <v>191</v>
      </c>
      <c r="D83" t="s">
        <v>98</v>
      </c>
      <c r="E83" t="s">
        <v>99</v>
      </c>
      <c r="F83" t="s">
        <v>15</v>
      </c>
      <c r="G83">
        <v>41081</v>
      </c>
      <c r="H83">
        <v>6</v>
      </c>
      <c r="I83">
        <v>80</v>
      </c>
      <c r="J83">
        <v>3.99</v>
      </c>
      <c r="K83">
        <v>319.2</v>
      </c>
    </row>
    <row r="84" spans="1:11" x14ac:dyDescent="0.3">
      <c r="A84">
        <v>23318</v>
      </c>
      <c r="B84" t="s">
        <v>192</v>
      </c>
      <c r="C84" t="s">
        <v>193</v>
      </c>
      <c r="D84" t="s">
        <v>70</v>
      </c>
      <c r="E84" t="s">
        <v>71</v>
      </c>
      <c r="F84" t="s">
        <v>15</v>
      </c>
      <c r="G84">
        <v>41099</v>
      </c>
      <c r="H84">
        <v>7</v>
      </c>
      <c r="I84">
        <v>48</v>
      </c>
      <c r="J84">
        <v>6.5</v>
      </c>
      <c r="K84">
        <v>312</v>
      </c>
    </row>
    <row r="85" spans="1:11" x14ac:dyDescent="0.3">
      <c r="A85">
        <v>23357</v>
      </c>
      <c r="B85" t="s">
        <v>194</v>
      </c>
      <c r="C85" t="s">
        <v>150</v>
      </c>
      <c r="D85" t="s">
        <v>74</v>
      </c>
      <c r="E85" t="s">
        <v>75</v>
      </c>
      <c r="F85" t="s">
        <v>21</v>
      </c>
      <c r="G85">
        <v>41107</v>
      </c>
      <c r="H85">
        <v>7</v>
      </c>
      <c r="I85">
        <v>50</v>
      </c>
      <c r="J85">
        <v>6</v>
      </c>
      <c r="K85">
        <v>300</v>
      </c>
    </row>
    <row r="86" spans="1:11" x14ac:dyDescent="0.3">
      <c r="A86">
        <v>23377</v>
      </c>
      <c r="B86" t="s">
        <v>195</v>
      </c>
      <c r="C86" t="s">
        <v>138</v>
      </c>
      <c r="D86" t="s">
        <v>111</v>
      </c>
      <c r="E86" t="s">
        <v>112</v>
      </c>
      <c r="F86" t="s">
        <v>15</v>
      </c>
      <c r="G86">
        <v>41075</v>
      </c>
      <c r="H86">
        <v>6</v>
      </c>
      <c r="I86">
        <v>43</v>
      </c>
      <c r="J86">
        <v>6.5</v>
      </c>
      <c r="K86">
        <v>279.5</v>
      </c>
    </row>
    <row r="87" spans="1:11" x14ac:dyDescent="0.3">
      <c r="A87">
        <v>23311</v>
      </c>
      <c r="B87" t="s">
        <v>196</v>
      </c>
      <c r="C87" t="s">
        <v>197</v>
      </c>
      <c r="D87" t="s">
        <v>13</v>
      </c>
      <c r="E87" t="s">
        <v>14</v>
      </c>
      <c r="F87" t="s">
        <v>21</v>
      </c>
      <c r="G87">
        <v>41072</v>
      </c>
      <c r="H87">
        <v>6</v>
      </c>
      <c r="I87">
        <v>18</v>
      </c>
      <c r="J87">
        <v>14.5</v>
      </c>
      <c r="K87">
        <v>261</v>
      </c>
    </row>
    <row r="88" spans="1:11" x14ac:dyDescent="0.3">
      <c r="A88">
        <v>23379</v>
      </c>
      <c r="B88" t="s">
        <v>198</v>
      </c>
      <c r="C88" t="s">
        <v>199</v>
      </c>
      <c r="D88" t="s">
        <v>98</v>
      </c>
      <c r="E88" t="s">
        <v>99</v>
      </c>
      <c r="F88" t="s">
        <v>15</v>
      </c>
      <c r="G88">
        <v>41270</v>
      </c>
      <c r="H88">
        <v>12</v>
      </c>
      <c r="I88">
        <v>65</v>
      </c>
      <c r="J88">
        <v>3.99</v>
      </c>
      <c r="K88">
        <v>259.35000000000002</v>
      </c>
    </row>
    <row r="89" spans="1:11" x14ac:dyDescent="0.3">
      <c r="A89">
        <v>23360</v>
      </c>
      <c r="B89" t="s">
        <v>200</v>
      </c>
      <c r="C89" t="s">
        <v>184</v>
      </c>
      <c r="D89" t="s">
        <v>56</v>
      </c>
      <c r="E89" t="s">
        <v>57</v>
      </c>
      <c r="F89" t="s">
        <v>15</v>
      </c>
      <c r="G89">
        <v>41073</v>
      </c>
      <c r="H89">
        <v>6</v>
      </c>
      <c r="I89">
        <v>37</v>
      </c>
      <c r="J89">
        <v>6.99</v>
      </c>
      <c r="K89">
        <v>258.63</v>
      </c>
    </row>
    <row r="90" spans="1:11" x14ac:dyDescent="0.3">
      <c r="A90">
        <v>23339</v>
      </c>
      <c r="B90" t="s">
        <v>201</v>
      </c>
      <c r="C90" t="s">
        <v>202</v>
      </c>
      <c r="D90" t="s">
        <v>74</v>
      </c>
      <c r="E90" t="s">
        <v>75</v>
      </c>
      <c r="F90" t="s">
        <v>15</v>
      </c>
      <c r="G90">
        <v>41101</v>
      </c>
      <c r="H90">
        <v>7</v>
      </c>
      <c r="I90">
        <v>41</v>
      </c>
      <c r="J90">
        <v>6</v>
      </c>
      <c r="K90">
        <v>246</v>
      </c>
    </row>
    <row r="91" spans="1:11" x14ac:dyDescent="0.3">
      <c r="A91">
        <v>23341</v>
      </c>
      <c r="B91" t="s">
        <v>203</v>
      </c>
      <c r="C91" t="s">
        <v>204</v>
      </c>
      <c r="D91" t="s">
        <v>147</v>
      </c>
      <c r="E91" t="s">
        <v>148</v>
      </c>
      <c r="F91" t="s">
        <v>21</v>
      </c>
      <c r="G91">
        <v>41026</v>
      </c>
      <c r="H91">
        <v>4</v>
      </c>
      <c r="I91">
        <v>77</v>
      </c>
      <c r="J91">
        <v>3</v>
      </c>
      <c r="K91">
        <v>231</v>
      </c>
    </row>
    <row r="92" spans="1:11" x14ac:dyDescent="0.3">
      <c r="A92">
        <v>23374</v>
      </c>
      <c r="B92" t="s">
        <v>205</v>
      </c>
      <c r="C92" t="s">
        <v>206</v>
      </c>
      <c r="D92" t="s">
        <v>98</v>
      </c>
      <c r="E92" t="s">
        <v>99</v>
      </c>
      <c r="F92" t="s">
        <v>15</v>
      </c>
      <c r="G92">
        <v>41257</v>
      </c>
      <c r="H92">
        <v>12</v>
      </c>
      <c r="I92">
        <v>57</v>
      </c>
      <c r="J92">
        <v>3.99</v>
      </c>
      <c r="K92">
        <v>227.43</v>
      </c>
    </row>
    <row r="93" spans="1:11" x14ac:dyDescent="0.3">
      <c r="A93">
        <v>23273</v>
      </c>
      <c r="B93" t="s">
        <v>207</v>
      </c>
      <c r="C93" t="s">
        <v>208</v>
      </c>
      <c r="D93" t="s">
        <v>32</v>
      </c>
      <c r="E93" t="s">
        <v>33</v>
      </c>
      <c r="F93" t="s">
        <v>15</v>
      </c>
      <c r="G93">
        <v>41256</v>
      </c>
      <c r="H93">
        <v>12</v>
      </c>
      <c r="I93">
        <v>22</v>
      </c>
      <c r="J93">
        <v>9.99</v>
      </c>
      <c r="K93">
        <v>219.78</v>
      </c>
    </row>
    <row r="94" spans="1:11" x14ac:dyDescent="0.3">
      <c r="A94">
        <v>23280</v>
      </c>
      <c r="B94" t="s">
        <v>209</v>
      </c>
      <c r="C94" t="s">
        <v>31</v>
      </c>
      <c r="D94" t="s">
        <v>56</v>
      </c>
      <c r="E94" t="s">
        <v>57</v>
      </c>
      <c r="F94" t="s">
        <v>15</v>
      </c>
      <c r="G94">
        <v>41002</v>
      </c>
      <c r="H94">
        <v>4</v>
      </c>
      <c r="I94">
        <v>30</v>
      </c>
      <c r="J94">
        <v>6.99</v>
      </c>
      <c r="K94">
        <v>209.7</v>
      </c>
    </row>
    <row r="95" spans="1:11" x14ac:dyDescent="0.3">
      <c r="A95">
        <v>23370</v>
      </c>
      <c r="B95" t="s">
        <v>210</v>
      </c>
      <c r="C95" t="s">
        <v>73</v>
      </c>
      <c r="D95" t="s">
        <v>147</v>
      </c>
      <c r="E95" t="s">
        <v>148</v>
      </c>
      <c r="F95" t="s">
        <v>21</v>
      </c>
      <c r="G95">
        <v>41028</v>
      </c>
      <c r="H95">
        <v>4</v>
      </c>
      <c r="I95">
        <v>63</v>
      </c>
      <c r="J95">
        <v>3</v>
      </c>
      <c r="K95">
        <v>189</v>
      </c>
    </row>
    <row r="96" spans="1:11" x14ac:dyDescent="0.3">
      <c r="A96">
        <v>23372</v>
      </c>
      <c r="B96" t="s">
        <v>211</v>
      </c>
      <c r="C96" t="s">
        <v>212</v>
      </c>
      <c r="D96" t="s">
        <v>111</v>
      </c>
      <c r="E96" t="s">
        <v>112</v>
      </c>
      <c r="F96" t="s">
        <v>15</v>
      </c>
      <c r="G96">
        <v>41255</v>
      </c>
      <c r="H96">
        <v>12</v>
      </c>
      <c r="I96">
        <v>22</v>
      </c>
      <c r="J96">
        <v>6.5</v>
      </c>
      <c r="K96">
        <v>143</v>
      </c>
    </row>
    <row r="97" spans="1:11" x14ac:dyDescent="0.3">
      <c r="A97">
        <v>23265</v>
      </c>
      <c r="B97" t="s">
        <v>213</v>
      </c>
      <c r="C97" t="s">
        <v>214</v>
      </c>
      <c r="D97" t="s">
        <v>32</v>
      </c>
      <c r="E97" t="s">
        <v>33</v>
      </c>
      <c r="F97" t="s">
        <v>21</v>
      </c>
      <c r="G97">
        <v>41248</v>
      </c>
      <c r="H97">
        <v>12</v>
      </c>
      <c r="I97">
        <v>14</v>
      </c>
      <c r="J97">
        <v>9.99</v>
      </c>
      <c r="K97">
        <v>139.86000000000001</v>
      </c>
    </row>
    <row r="98" spans="1:11" x14ac:dyDescent="0.3">
      <c r="A98">
        <v>23346</v>
      </c>
      <c r="B98" t="s">
        <v>215</v>
      </c>
      <c r="C98" t="s">
        <v>130</v>
      </c>
      <c r="D98" t="s">
        <v>32</v>
      </c>
      <c r="E98" t="s">
        <v>33</v>
      </c>
      <c r="F98" t="s">
        <v>15</v>
      </c>
      <c r="G98">
        <v>41119</v>
      </c>
      <c r="H98">
        <v>7</v>
      </c>
      <c r="I98">
        <v>13</v>
      </c>
      <c r="J98">
        <v>9.99</v>
      </c>
      <c r="K98">
        <v>129.87</v>
      </c>
    </row>
    <row r="99" spans="1:11" x14ac:dyDescent="0.3">
      <c r="A99">
        <v>23312</v>
      </c>
      <c r="B99" t="s">
        <v>216</v>
      </c>
      <c r="C99" t="s">
        <v>217</v>
      </c>
      <c r="D99" t="s">
        <v>98</v>
      </c>
      <c r="E99" t="s">
        <v>99</v>
      </c>
      <c r="F99" t="s">
        <v>15</v>
      </c>
      <c r="G99">
        <v>41096</v>
      </c>
      <c r="H99">
        <v>7</v>
      </c>
      <c r="I99">
        <v>28</v>
      </c>
      <c r="J99">
        <v>3.99</v>
      </c>
      <c r="K99">
        <v>111.72</v>
      </c>
    </row>
    <row r="100" spans="1:11" x14ac:dyDescent="0.3">
      <c r="A100">
        <v>23355</v>
      </c>
      <c r="B100" t="s">
        <v>218</v>
      </c>
      <c r="C100" t="s">
        <v>126</v>
      </c>
      <c r="D100" t="s">
        <v>84</v>
      </c>
      <c r="E100" t="s">
        <v>85</v>
      </c>
      <c r="F100" t="s">
        <v>15</v>
      </c>
      <c r="G100">
        <v>41026</v>
      </c>
      <c r="H100">
        <v>4</v>
      </c>
      <c r="I100">
        <v>16</v>
      </c>
      <c r="J100">
        <v>4.5</v>
      </c>
      <c r="K100">
        <v>72</v>
      </c>
    </row>
    <row r="101" spans="1:11" x14ac:dyDescent="0.3">
      <c r="A101">
        <v>23322</v>
      </c>
      <c r="B101" t="s">
        <v>219</v>
      </c>
      <c r="C101" t="s">
        <v>87</v>
      </c>
      <c r="D101" t="s">
        <v>147</v>
      </c>
      <c r="E101" t="s">
        <v>148</v>
      </c>
      <c r="F101" t="s">
        <v>21</v>
      </c>
      <c r="G101">
        <v>41009</v>
      </c>
      <c r="H101">
        <v>4</v>
      </c>
      <c r="I101">
        <v>20</v>
      </c>
      <c r="J101">
        <v>3</v>
      </c>
      <c r="K101">
        <v>60</v>
      </c>
    </row>
    <row r="102" spans="1:11" x14ac:dyDescent="0.3">
      <c r="A102">
        <v>23298</v>
      </c>
      <c r="B102" t="s">
        <v>220</v>
      </c>
      <c r="C102" t="s">
        <v>221</v>
      </c>
      <c r="D102" t="s">
        <v>84</v>
      </c>
      <c r="E102" t="s">
        <v>85</v>
      </c>
      <c r="F102" t="s">
        <v>18</v>
      </c>
      <c r="G102">
        <v>41118</v>
      </c>
      <c r="H102">
        <v>7</v>
      </c>
      <c r="I102">
        <v>12</v>
      </c>
      <c r="J102">
        <v>4.5</v>
      </c>
      <c r="K102">
        <v>54</v>
      </c>
    </row>
    <row r="103" spans="1:11" x14ac:dyDescent="0.3">
      <c r="A103">
        <v>23367</v>
      </c>
      <c r="B103" t="s">
        <v>222</v>
      </c>
      <c r="C103" t="s">
        <v>223</v>
      </c>
      <c r="D103" t="s">
        <v>84</v>
      </c>
      <c r="E103" t="s">
        <v>85</v>
      </c>
      <c r="F103" t="s">
        <v>21</v>
      </c>
      <c r="G103">
        <v>41023</v>
      </c>
      <c r="H103">
        <v>4</v>
      </c>
      <c r="I103">
        <v>10</v>
      </c>
      <c r="J103">
        <v>4.5</v>
      </c>
      <c r="K103">
        <v>45</v>
      </c>
    </row>
    <row r="104" spans="1:11" x14ac:dyDescent="0.3">
      <c r="A104">
        <v>23334</v>
      </c>
      <c r="B104" t="s">
        <v>224</v>
      </c>
      <c r="C104" t="s">
        <v>118</v>
      </c>
      <c r="D104" t="s">
        <v>147</v>
      </c>
      <c r="E104" t="s">
        <v>148</v>
      </c>
      <c r="F104" t="s">
        <v>15</v>
      </c>
      <c r="G104">
        <v>41260</v>
      </c>
      <c r="H104">
        <v>12</v>
      </c>
      <c r="I104">
        <v>14</v>
      </c>
      <c r="J104">
        <v>3</v>
      </c>
      <c r="K104">
        <v>42</v>
      </c>
    </row>
    <row r="105" spans="1:11" x14ac:dyDescent="0.3">
      <c r="A105">
        <v>23285</v>
      </c>
      <c r="B105" t="s">
        <v>225</v>
      </c>
      <c r="C105" t="s">
        <v>138</v>
      </c>
      <c r="D105" t="s">
        <v>108</v>
      </c>
      <c r="E105" t="s">
        <v>109</v>
      </c>
      <c r="F105" t="s">
        <v>21</v>
      </c>
      <c r="G105">
        <v>41114</v>
      </c>
      <c r="H105">
        <v>7</v>
      </c>
      <c r="I105">
        <v>9</v>
      </c>
      <c r="J105">
        <v>4.5</v>
      </c>
      <c r="K105">
        <v>40.5</v>
      </c>
    </row>
    <row r="106" spans="1:11" x14ac:dyDescent="0.3">
      <c r="A106">
        <v>23375</v>
      </c>
      <c r="B106" t="s">
        <v>226</v>
      </c>
      <c r="C106" t="s">
        <v>126</v>
      </c>
      <c r="D106" t="s">
        <v>56</v>
      </c>
      <c r="E106" t="s">
        <v>57</v>
      </c>
      <c r="F106" t="s">
        <v>21</v>
      </c>
      <c r="G106">
        <v>41029</v>
      </c>
      <c r="H106">
        <v>4</v>
      </c>
      <c r="I106">
        <v>5</v>
      </c>
      <c r="J106">
        <v>6.99</v>
      </c>
      <c r="K106">
        <v>34.950000000000003</v>
      </c>
    </row>
    <row r="107" spans="1:11" x14ac:dyDescent="0.3">
      <c r="A107">
        <v>23336</v>
      </c>
      <c r="B107" t="s">
        <v>227</v>
      </c>
      <c r="C107" t="s">
        <v>228</v>
      </c>
      <c r="D107" t="s">
        <v>108</v>
      </c>
      <c r="E107" t="s">
        <v>109</v>
      </c>
      <c r="F107" t="s">
        <v>21</v>
      </c>
      <c r="G107">
        <v>41091</v>
      </c>
      <c r="H107">
        <v>7</v>
      </c>
      <c r="I107">
        <v>7</v>
      </c>
      <c r="J107">
        <v>4.5</v>
      </c>
      <c r="K107">
        <v>31.5</v>
      </c>
    </row>
    <row r="108" spans="1:11" x14ac:dyDescent="0.3">
      <c r="A108">
        <v>23279</v>
      </c>
      <c r="B108" t="s">
        <v>229</v>
      </c>
      <c r="C108" t="s">
        <v>202</v>
      </c>
      <c r="D108" t="s">
        <v>147</v>
      </c>
      <c r="E108" t="s">
        <v>148</v>
      </c>
      <c r="F108" t="s">
        <v>15</v>
      </c>
      <c r="G108">
        <v>41020</v>
      </c>
      <c r="H108">
        <v>4</v>
      </c>
      <c r="I108">
        <v>10</v>
      </c>
      <c r="J108">
        <v>3</v>
      </c>
      <c r="K108">
        <v>30</v>
      </c>
    </row>
  </sheetData>
  <mergeCells count="4">
    <mergeCell ref="M2:Q2"/>
    <mergeCell ref="M5:R5"/>
    <mergeCell ref="M3:N3"/>
    <mergeCell ref="M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588B-ECD3-4A36-8995-AA81D51738AD}">
  <dimension ref="A1:G22"/>
  <sheetViews>
    <sheetView workbookViewId="0">
      <selection activeCell="F19" sqref="F19:F22"/>
    </sheetView>
  </sheetViews>
  <sheetFormatPr defaultRowHeight="14.4" x14ac:dyDescent="0.3"/>
  <cols>
    <col min="2" max="2" width="20.88671875" bestFit="1" customWidth="1"/>
  </cols>
  <sheetData>
    <row r="1" spans="1:7" x14ac:dyDescent="0.3">
      <c r="A1" s="3" t="s">
        <v>234</v>
      </c>
      <c r="B1" s="3"/>
    </row>
    <row r="2" spans="1:7" x14ac:dyDescent="0.3">
      <c r="C2" s="3" t="s">
        <v>235</v>
      </c>
      <c r="D2" s="3" t="s">
        <v>236</v>
      </c>
      <c r="E2" s="3" t="s">
        <v>237</v>
      </c>
      <c r="F2" s="3" t="s">
        <v>238</v>
      </c>
      <c r="G2" s="3" t="s">
        <v>239</v>
      </c>
    </row>
    <row r="3" spans="1:7" x14ac:dyDescent="0.3">
      <c r="B3" t="s">
        <v>12</v>
      </c>
      <c r="C3">
        <v>150</v>
      </c>
      <c r="D3">
        <v>250</v>
      </c>
      <c r="E3">
        <v>120</v>
      </c>
      <c r="F3">
        <v>280</v>
      </c>
      <c r="G3">
        <f>SUM(C3:F3)</f>
        <v>800</v>
      </c>
    </row>
    <row r="4" spans="1:7" x14ac:dyDescent="0.3">
      <c r="B4" t="s">
        <v>17</v>
      </c>
      <c r="C4">
        <v>230</v>
      </c>
      <c r="D4">
        <v>180</v>
      </c>
      <c r="E4">
        <v>250</v>
      </c>
      <c r="F4">
        <v>320</v>
      </c>
      <c r="G4">
        <f t="shared" ref="G4:G6" si="0">SUM(C4:F4)</f>
        <v>980</v>
      </c>
    </row>
    <row r="5" spans="1:7" x14ac:dyDescent="0.3">
      <c r="B5" t="s">
        <v>20</v>
      </c>
      <c r="C5">
        <v>300</v>
      </c>
      <c r="D5">
        <v>240</v>
      </c>
      <c r="E5">
        <v>290</v>
      </c>
      <c r="F5">
        <v>310</v>
      </c>
      <c r="G5">
        <f t="shared" si="0"/>
        <v>1140</v>
      </c>
    </row>
    <row r="6" spans="1:7" x14ac:dyDescent="0.3">
      <c r="B6" t="s">
        <v>23</v>
      </c>
      <c r="C6">
        <v>190</v>
      </c>
      <c r="D6">
        <v>230</v>
      </c>
      <c r="E6">
        <v>200</v>
      </c>
      <c r="F6">
        <v>180</v>
      </c>
      <c r="G6">
        <f t="shared" si="0"/>
        <v>800</v>
      </c>
    </row>
    <row r="8" spans="1:7" x14ac:dyDescent="0.3">
      <c r="A8" s="3" t="s">
        <v>240</v>
      </c>
      <c r="B8" s="3"/>
    </row>
    <row r="9" spans="1:7" x14ac:dyDescent="0.3">
      <c r="C9" t="s">
        <v>241</v>
      </c>
      <c r="E9" s="4">
        <v>0.15</v>
      </c>
    </row>
    <row r="10" spans="1:7" x14ac:dyDescent="0.3">
      <c r="C10" s="3" t="s">
        <v>235</v>
      </c>
      <c r="D10" s="3" t="s">
        <v>242</v>
      </c>
      <c r="E10" s="3" t="s">
        <v>243</v>
      </c>
    </row>
    <row r="11" spans="1:7" x14ac:dyDescent="0.3">
      <c r="B11" t="s">
        <v>12</v>
      </c>
      <c r="C11">
        <v>150</v>
      </c>
      <c r="D11">
        <f>$E$9*$C$11</f>
        <v>22.5</v>
      </c>
      <c r="E11">
        <f>C11+D11</f>
        <v>172.5</v>
      </c>
    </row>
    <row r="12" spans="1:7" x14ac:dyDescent="0.3">
      <c r="B12" t="s">
        <v>17</v>
      </c>
      <c r="C12">
        <v>230</v>
      </c>
      <c r="D12">
        <f>$E$9*$C$12</f>
        <v>34.5</v>
      </c>
      <c r="E12">
        <f t="shared" ref="E12:E14" si="1">C12+D12</f>
        <v>264.5</v>
      </c>
    </row>
    <row r="13" spans="1:7" x14ac:dyDescent="0.3">
      <c r="B13" t="s">
        <v>20</v>
      </c>
      <c r="C13">
        <v>300</v>
      </c>
      <c r="D13">
        <f>$E$9*$C$13</f>
        <v>45</v>
      </c>
      <c r="E13">
        <f t="shared" si="1"/>
        <v>345</v>
      </c>
    </row>
    <row r="14" spans="1:7" x14ac:dyDescent="0.3">
      <c r="B14" t="s">
        <v>23</v>
      </c>
      <c r="C14">
        <v>190</v>
      </c>
      <c r="D14">
        <f>$E$9*$C$14</f>
        <v>28.5</v>
      </c>
      <c r="E14">
        <f t="shared" si="1"/>
        <v>218.5</v>
      </c>
    </row>
    <row r="16" spans="1:7" x14ac:dyDescent="0.3">
      <c r="A16" s="3" t="s">
        <v>244</v>
      </c>
      <c r="B16" s="3"/>
    </row>
    <row r="18" spans="2:6" x14ac:dyDescent="0.3">
      <c r="C18" s="3" t="s">
        <v>235</v>
      </c>
      <c r="D18" s="5">
        <v>0.1</v>
      </c>
      <c r="E18" s="5">
        <v>0.15</v>
      </c>
      <c r="F18" s="5">
        <v>0.2</v>
      </c>
    </row>
    <row r="19" spans="2:6" x14ac:dyDescent="0.3">
      <c r="B19" t="s">
        <v>12</v>
      </c>
      <c r="C19">
        <v>150</v>
      </c>
      <c r="D19">
        <f>$C19*D$18</f>
        <v>15</v>
      </c>
      <c r="E19">
        <f>$C19*E$18</f>
        <v>22.5</v>
      </c>
      <c r="F19">
        <f>$C19*F$18</f>
        <v>30</v>
      </c>
    </row>
    <row r="20" spans="2:6" x14ac:dyDescent="0.3">
      <c r="B20" t="s">
        <v>17</v>
      </c>
      <c r="C20">
        <v>230</v>
      </c>
      <c r="D20">
        <f t="shared" ref="D20:F22" si="2">$C20*D$18</f>
        <v>23</v>
      </c>
      <c r="E20">
        <f t="shared" si="2"/>
        <v>34.5</v>
      </c>
      <c r="F20">
        <f t="shared" si="2"/>
        <v>46</v>
      </c>
    </row>
    <row r="21" spans="2:6" x14ac:dyDescent="0.3">
      <c r="B21" t="s">
        <v>20</v>
      </c>
      <c r="C21">
        <v>300</v>
      </c>
      <c r="D21">
        <f t="shared" si="2"/>
        <v>30</v>
      </c>
      <c r="E21">
        <f t="shared" si="2"/>
        <v>45</v>
      </c>
      <c r="F21">
        <f t="shared" si="2"/>
        <v>60</v>
      </c>
    </row>
    <row r="22" spans="2:6" x14ac:dyDescent="0.3">
      <c r="B22" t="s">
        <v>23</v>
      </c>
      <c r="C22">
        <v>190</v>
      </c>
      <c r="D22">
        <f t="shared" si="2"/>
        <v>19</v>
      </c>
      <c r="E22">
        <f t="shared" si="2"/>
        <v>28.5</v>
      </c>
      <c r="F22">
        <f t="shared" si="2"/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5D3C-FF64-4F84-A790-AA0566FA17AB}">
  <dimension ref="A1:O108"/>
  <sheetViews>
    <sheetView topLeftCell="H1" workbookViewId="0">
      <selection activeCell="N17" sqref="N17"/>
    </sheetView>
  </sheetViews>
  <sheetFormatPr defaultRowHeight="14.4" x14ac:dyDescent="0.3"/>
  <cols>
    <col min="1" max="1" width="14" customWidth="1"/>
    <col min="2" max="2" width="17.21875" customWidth="1"/>
    <col min="3" max="3" width="9.6640625" customWidth="1"/>
    <col min="4" max="4" width="14.33203125" customWidth="1"/>
    <col min="5" max="5" width="9.5546875" customWidth="1"/>
    <col min="6" max="6" width="14.44140625" customWidth="1"/>
    <col min="7" max="7" width="10.88671875" customWidth="1"/>
    <col min="8" max="8" width="12.77734375" customWidth="1"/>
    <col min="9" max="9" width="10.21875" customWidth="1"/>
    <col min="10" max="10" width="11" customWidth="1"/>
    <col min="11" max="11" width="10.21875" customWidth="1"/>
    <col min="13" max="13" width="27.21875" bestFit="1" customWidth="1"/>
  </cols>
  <sheetData>
    <row r="1" spans="1:15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5" x14ac:dyDescent="0.3">
      <c r="A2">
        <v>23345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41150</v>
      </c>
      <c r="H2">
        <v>8</v>
      </c>
      <c r="I2">
        <v>208</v>
      </c>
      <c r="J2">
        <v>14.5</v>
      </c>
      <c r="K2">
        <v>3016</v>
      </c>
      <c r="M2" s="26" t="s">
        <v>245</v>
      </c>
      <c r="N2" s="27"/>
      <c r="O2" s="28"/>
    </row>
    <row r="3" spans="1:15" x14ac:dyDescent="0.3">
      <c r="A3">
        <v>23278</v>
      </c>
      <c r="B3" t="s">
        <v>16</v>
      </c>
      <c r="C3" t="s">
        <v>17</v>
      </c>
      <c r="D3" t="s">
        <v>13</v>
      </c>
      <c r="E3" t="s">
        <v>14</v>
      </c>
      <c r="F3" t="s">
        <v>18</v>
      </c>
      <c r="G3">
        <v>41145</v>
      </c>
      <c r="H3">
        <v>8</v>
      </c>
      <c r="I3">
        <v>197</v>
      </c>
      <c r="J3">
        <v>14.5</v>
      </c>
      <c r="K3">
        <v>2856.5</v>
      </c>
      <c r="M3" s="6"/>
      <c r="N3" s="7" t="s">
        <v>8</v>
      </c>
      <c r="O3" s="8" t="s">
        <v>10</v>
      </c>
    </row>
    <row r="4" spans="1:15" x14ac:dyDescent="0.3">
      <c r="A4">
        <v>23303</v>
      </c>
      <c r="B4" t="s">
        <v>19</v>
      </c>
      <c r="C4" t="s">
        <v>20</v>
      </c>
      <c r="D4" t="s">
        <v>13</v>
      </c>
      <c r="E4" t="s">
        <v>14</v>
      </c>
      <c r="F4" t="s">
        <v>21</v>
      </c>
      <c r="G4">
        <v>41138</v>
      </c>
      <c r="H4">
        <v>8</v>
      </c>
      <c r="I4">
        <v>176</v>
      </c>
      <c r="J4">
        <v>14.5</v>
      </c>
      <c r="K4">
        <v>2552</v>
      </c>
      <c r="M4" s="9" t="s">
        <v>246</v>
      </c>
      <c r="N4" s="10">
        <f>SUM(Table1[Quantity])</f>
        <v>11376</v>
      </c>
      <c r="O4" s="11">
        <f>SUM(Table1[Revenue])</f>
        <v>82543.11</v>
      </c>
    </row>
    <row r="5" spans="1:15" x14ac:dyDescent="0.3">
      <c r="A5">
        <v>23353</v>
      </c>
      <c r="B5" t="s">
        <v>22</v>
      </c>
      <c r="C5" t="s">
        <v>23</v>
      </c>
      <c r="D5" t="s">
        <v>13</v>
      </c>
      <c r="E5" t="s">
        <v>14</v>
      </c>
      <c r="F5" t="s">
        <v>18</v>
      </c>
      <c r="G5">
        <v>41070</v>
      </c>
      <c r="H5">
        <v>6</v>
      </c>
      <c r="I5">
        <v>168</v>
      </c>
      <c r="J5">
        <v>14.5</v>
      </c>
      <c r="K5">
        <v>2436</v>
      </c>
      <c r="M5" s="9" t="s">
        <v>247</v>
      </c>
      <c r="N5" s="10">
        <f>MIN(Table1[Quantity])</f>
        <v>5</v>
      </c>
      <c r="O5" s="11">
        <f>MIN(Table1[Revenue])</f>
        <v>30</v>
      </c>
    </row>
    <row r="6" spans="1:15" x14ac:dyDescent="0.3">
      <c r="A6">
        <v>23289</v>
      </c>
      <c r="B6" t="s">
        <v>24</v>
      </c>
      <c r="C6" t="s">
        <v>25</v>
      </c>
      <c r="D6" t="s">
        <v>13</v>
      </c>
      <c r="E6" t="s">
        <v>14</v>
      </c>
      <c r="F6" t="s">
        <v>21</v>
      </c>
      <c r="G6">
        <v>41123</v>
      </c>
      <c r="H6">
        <v>8</v>
      </c>
      <c r="I6">
        <v>166</v>
      </c>
      <c r="J6">
        <v>14.5</v>
      </c>
      <c r="K6">
        <v>2407</v>
      </c>
      <c r="M6" s="9" t="s">
        <v>248</v>
      </c>
      <c r="N6" s="10">
        <f>MAX(Table1[Quantity])</f>
        <v>208</v>
      </c>
      <c r="O6" s="11">
        <f>MAX(Table1[Revenue])</f>
        <v>3016</v>
      </c>
    </row>
    <row r="7" spans="1:15" x14ac:dyDescent="0.3">
      <c r="A7">
        <v>23378</v>
      </c>
      <c r="B7" t="s">
        <v>26</v>
      </c>
      <c r="C7" t="s">
        <v>27</v>
      </c>
      <c r="D7" t="s">
        <v>13</v>
      </c>
      <c r="E7" t="s">
        <v>14</v>
      </c>
      <c r="F7" t="s">
        <v>15</v>
      </c>
      <c r="G7">
        <v>41078</v>
      </c>
      <c r="H7">
        <v>6</v>
      </c>
      <c r="I7">
        <v>157</v>
      </c>
      <c r="J7">
        <v>14.5</v>
      </c>
      <c r="K7">
        <v>2276.5</v>
      </c>
      <c r="M7" s="9" t="s">
        <v>249</v>
      </c>
      <c r="N7" s="15">
        <f>AVERAGE(Table1[Quantity])</f>
        <v>106.3177570093458</v>
      </c>
      <c r="O7" s="11">
        <f>AVERAGE(Table1[Revenue])</f>
        <v>771.43093457943928</v>
      </c>
    </row>
    <row r="8" spans="1:15" x14ac:dyDescent="0.3">
      <c r="A8">
        <v>23283</v>
      </c>
      <c r="B8" t="s">
        <v>28</v>
      </c>
      <c r="C8" t="s">
        <v>29</v>
      </c>
      <c r="D8" t="s">
        <v>13</v>
      </c>
      <c r="E8" t="s">
        <v>14</v>
      </c>
      <c r="F8" t="s">
        <v>15</v>
      </c>
      <c r="G8">
        <v>41084</v>
      </c>
      <c r="H8">
        <v>6</v>
      </c>
      <c r="I8">
        <v>142</v>
      </c>
      <c r="J8">
        <v>14.5</v>
      </c>
      <c r="K8">
        <v>2059</v>
      </c>
      <c r="M8" s="9" t="s">
        <v>250</v>
      </c>
      <c r="N8" s="10">
        <f>COUNT(Table1[Quantity])</f>
        <v>107</v>
      </c>
      <c r="O8" s="12">
        <f>COUNT(Table1[Revenue])</f>
        <v>107</v>
      </c>
    </row>
    <row r="9" spans="1:15" ht="15" thickBot="1" x14ac:dyDescent="0.35">
      <c r="A9">
        <v>23324</v>
      </c>
      <c r="B9" t="s">
        <v>30</v>
      </c>
      <c r="C9" t="s">
        <v>31</v>
      </c>
      <c r="D9" t="s">
        <v>32</v>
      </c>
      <c r="E9" t="s">
        <v>33</v>
      </c>
      <c r="F9" t="s">
        <v>21</v>
      </c>
      <c r="G9">
        <v>41134</v>
      </c>
      <c r="H9">
        <v>8</v>
      </c>
      <c r="I9">
        <v>193</v>
      </c>
      <c r="J9">
        <v>9</v>
      </c>
      <c r="K9">
        <v>1928.07</v>
      </c>
      <c r="M9" s="13" t="s">
        <v>251</v>
      </c>
      <c r="N9" s="10">
        <f>COUNTA(Table1[Quantity])</f>
        <v>107</v>
      </c>
      <c r="O9" s="14">
        <f>COUNTA(Table1[Revenue])</f>
        <v>107</v>
      </c>
    </row>
    <row r="10" spans="1:15" x14ac:dyDescent="0.3">
      <c r="A10">
        <v>23264</v>
      </c>
      <c r="B10" t="s">
        <v>34</v>
      </c>
      <c r="C10" t="s">
        <v>35</v>
      </c>
      <c r="D10" t="s">
        <v>36</v>
      </c>
      <c r="E10" t="s">
        <v>37</v>
      </c>
      <c r="F10" t="s">
        <v>15</v>
      </c>
      <c r="G10">
        <v>41139</v>
      </c>
      <c r="H10">
        <v>8</v>
      </c>
      <c r="I10">
        <v>205</v>
      </c>
      <c r="J10">
        <v>9</v>
      </c>
      <c r="K10">
        <v>1845</v>
      </c>
    </row>
    <row r="11" spans="1:15" x14ac:dyDescent="0.3">
      <c r="A11">
        <v>23291</v>
      </c>
      <c r="B11" t="s">
        <v>38</v>
      </c>
      <c r="C11" t="s">
        <v>39</v>
      </c>
      <c r="D11" t="s">
        <v>36</v>
      </c>
      <c r="E11" t="s">
        <v>37</v>
      </c>
      <c r="F11" t="s">
        <v>21</v>
      </c>
      <c r="G11">
        <v>41139</v>
      </c>
      <c r="H11">
        <v>8</v>
      </c>
      <c r="I11">
        <v>199</v>
      </c>
      <c r="J11">
        <v>9</v>
      </c>
      <c r="K11">
        <v>1791</v>
      </c>
      <c r="M11" s="17" t="s">
        <v>253</v>
      </c>
      <c r="N11" s="16"/>
      <c r="O11" s="16"/>
    </row>
    <row r="12" spans="1:15" x14ac:dyDescent="0.3">
      <c r="A12">
        <v>23305</v>
      </c>
      <c r="B12" t="s">
        <v>40</v>
      </c>
      <c r="C12" t="s">
        <v>41</v>
      </c>
      <c r="D12" t="s">
        <v>36</v>
      </c>
      <c r="E12" t="s">
        <v>37</v>
      </c>
      <c r="F12" t="s">
        <v>15</v>
      </c>
      <c r="G12">
        <v>41147</v>
      </c>
      <c r="H12">
        <v>8</v>
      </c>
      <c r="I12">
        <v>188</v>
      </c>
      <c r="J12">
        <v>9</v>
      </c>
      <c r="K12">
        <v>1692</v>
      </c>
      <c r="M12" s="2" t="s">
        <v>252</v>
      </c>
      <c r="N12" s="2" t="s">
        <v>8</v>
      </c>
      <c r="O12" s="2" t="s">
        <v>10</v>
      </c>
    </row>
    <row r="13" spans="1:15" x14ac:dyDescent="0.3">
      <c r="A13">
        <v>23350</v>
      </c>
      <c r="B13" t="s">
        <v>42</v>
      </c>
      <c r="C13" t="s">
        <v>43</v>
      </c>
      <c r="D13" t="s">
        <v>36</v>
      </c>
      <c r="E13" t="s">
        <v>37</v>
      </c>
      <c r="F13" t="s">
        <v>15</v>
      </c>
      <c r="G13">
        <v>41085</v>
      </c>
      <c r="H13">
        <v>6</v>
      </c>
      <c r="I13">
        <v>188</v>
      </c>
      <c r="J13">
        <v>9</v>
      </c>
      <c r="K13">
        <v>1692</v>
      </c>
      <c r="M13" t="s">
        <v>14</v>
      </c>
      <c r="N13">
        <f>SUMIF(Product,"Super Soft Bulk - 2 Litres",Qty)</f>
        <v>1444</v>
      </c>
      <c r="O13">
        <f>SUMIF(Product,"Super Soft Bulk - 2 Litres",Revenue)</f>
        <v>20938</v>
      </c>
    </row>
    <row r="14" spans="1:15" x14ac:dyDescent="0.3">
      <c r="A14">
        <v>23300</v>
      </c>
      <c r="B14" t="s">
        <v>44</v>
      </c>
      <c r="C14" t="s">
        <v>45</v>
      </c>
      <c r="D14" t="s">
        <v>32</v>
      </c>
      <c r="E14" t="s">
        <v>33</v>
      </c>
      <c r="F14" t="s">
        <v>15</v>
      </c>
      <c r="G14">
        <v>40915</v>
      </c>
      <c r="H14">
        <v>1</v>
      </c>
      <c r="I14">
        <v>167</v>
      </c>
      <c r="J14">
        <v>9.99</v>
      </c>
      <c r="K14">
        <v>1668.33</v>
      </c>
      <c r="M14" t="s">
        <v>37</v>
      </c>
      <c r="N14">
        <f>SUMIF(Product,"Detafast Stain Remover - 800ml",Qty)</f>
        <v>1765</v>
      </c>
      <c r="O14">
        <f>SUMIF(Product,"Detafast Stain Remover - 800ml",Revenue)</f>
        <v>15885</v>
      </c>
    </row>
    <row r="15" spans="1:15" x14ac:dyDescent="0.3">
      <c r="A15">
        <v>23348</v>
      </c>
      <c r="B15" t="s">
        <v>46</v>
      </c>
      <c r="C15" t="s">
        <v>47</v>
      </c>
      <c r="D15" t="s">
        <v>32</v>
      </c>
      <c r="E15" t="s">
        <v>33</v>
      </c>
      <c r="F15" t="s">
        <v>21</v>
      </c>
      <c r="G15">
        <v>41146</v>
      </c>
      <c r="H15">
        <v>8</v>
      </c>
      <c r="I15">
        <v>163</v>
      </c>
      <c r="J15">
        <v>9.99</v>
      </c>
      <c r="K15">
        <v>1628.37</v>
      </c>
    </row>
    <row r="16" spans="1:15" x14ac:dyDescent="0.3">
      <c r="A16">
        <v>23290</v>
      </c>
      <c r="B16" t="s">
        <v>48</v>
      </c>
      <c r="C16" t="s">
        <v>49</v>
      </c>
      <c r="D16" t="s">
        <v>36</v>
      </c>
      <c r="E16" t="s">
        <v>37</v>
      </c>
      <c r="F16" t="s">
        <v>15</v>
      </c>
      <c r="G16">
        <v>41132</v>
      </c>
      <c r="H16">
        <v>8</v>
      </c>
      <c r="I16">
        <v>170</v>
      </c>
      <c r="J16">
        <v>9</v>
      </c>
      <c r="K16">
        <v>1530</v>
      </c>
    </row>
    <row r="17" spans="1:11" x14ac:dyDescent="0.3">
      <c r="A17">
        <v>23328</v>
      </c>
      <c r="B17" t="s">
        <v>50</v>
      </c>
      <c r="C17" t="s">
        <v>51</v>
      </c>
      <c r="D17" t="s">
        <v>13</v>
      </c>
      <c r="E17" t="s">
        <v>14</v>
      </c>
      <c r="F17" t="s">
        <v>21</v>
      </c>
      <c r="G17">
        <v>40923</v>
      </c>
      <c r="H17">
        <v>1</v>
      </c>
      <c r="I17">
        <v>102</v>
      </c>
      <c r="J17">
        <v>14.5</v>
      </c>
      <c r="K17">
        <v>1479</v>
      </c>
    </row>
    <row r="18" spans="1:11" x14ac:dyDescent="0.3">
      <c r="A18">
        <v>23294</v>
      </c>
      <c r="B18" t="s">
        <v>52</v>
      </c>
      <c r="C18" t="s">
        <v>53</v>
      </c>
      <c r="D18" t="s">
        <v>36</v>
      </c>
      <c r="E18" t="s">
        <v>37</v>
      </c>
      <c r="F18" t="s">
        <v>21</v>
      </c>
      <c r="G18">
        <v>41082</v>
      </c>
      <c r="H18">
        <v>6</v>
      </c>
      <c r="I18">
        <v>160</v>
      </c>
      <c r="J18">
        <v>9</v>
      </c>
      <c r="K18">
        <v>1440</v>
      </c>
    </row>
    <row r="19" spans="1:11" x14ac:dyDescent="0.3">
      <c r="A19">
        <v>23371</v>
      </c>
      <c r="B19" t="s">
        <v>54</v>
      </c>
      <c r="C19" t="s">
        <v>55</v>
      </c>
      <c r="D19" t="s">
        <v>56</v>
      </c>
      <c r="E19" t="s">
        <v>57</v>
      </c>
      <c r="F19" t="s">
        <v>15</v>
      </c>
      <c r="G19">
        <v>41136</v>
      </c>
      <c r="H19">
        <v>8</v>
      </c>
      <c r="I19">
        <v>204</v>
      </c>
      <c r="J19">
        <v>6.99</v>
      </c>
      <c r="K19">
        <v>1425.96</v>
      </c>
    </row>
    <row r="20" spans="1:11" x14ac:dyDescent="0.3">
      <c r="A20">
        <v>23288</v>
      </c>
      <c r="B20" t="s">
        <v>58</v>
      </c>
      <c r="C20" t="s">
        <v>59</v>
      </c>
      <c r="D20" t="s">
        <v>32</v>
      </c>
      <c r="E20" t="s">
        <v>33</v>
      </c>
      <c r="F20" t="s">
        <v>18</v>
      </c>
      <c r="G20">
        <v>41074</v>
      </c>
      <c r="H20">
        <v>6</v>
      </c>
      <c r="I20">
        <v>141</v>
      </c>
      <c r="J20">
        <v>9.99</v>
      </c>
      <c r="K20">
        <v>1408.59</v>
      </c>
    </row>
    <row r="21" spans="1:11" x14ac:dyDescent="0.3">
      <c r="A21">
        <v>23347</v>
      </c>
      <c r="B21" t="s">
        <v>60</v>
      </c>
      <c r="C21" t="s">
        <v>61</v>
      </c>
      <c r="D21" t="s">
        <v>36</v>
      </c>
      <c r="E21" t="s">
        <v>37</v>
      </c>
      <c r="F21" t="s">
        <v>15</v>
      </c>
      <c r="G21">
        <v>41088</v>
      </c>
      <c r="H21">
        <v>6</v>
      </c>
      <c r="I21">
        <v>147</v>
      </c>
      <c r="J21">
        <v>9</v>
      </c>
      <c r="K21">
        <v>1323</v>
      </c>
    </row>
    <row r="22" spans="1:11" x14ac:dyDescent="0.3">
      <c r="A22">
        <v>23361</v>
      </c>
      <c r="B22" t="s">
        <v>62</v>
      </c>
      <c r="C22" t="s">
        <v>63</v>
      </c>
      <c r="D22" t="s">
        <v>56</v>
      </c>
      <c r="E22" t="s">
        <v>57</v>
      </c>
      <c r="F22" t="s">
        <v>15</v>
      </c>
      <c r="G22">
        <v>40915</v>
      </c>
      <c r="H22">
        <v>1</v>
      </c>
      <c r="I22">
        <v>184</v>
      </c>
      <c r="J22">
        <v>6.99</v>
      </c>
      <c r="K22">
        <v>1286.1600000000001</v>
      </c>
    </row>
    <row r="23" spans="1:11" x14ac:dyDescent="0.3">
      <c r="A23">
        <v>23275</v>
      </c>
      <c r="B23" t="s">
        <v>64</v>
      </c>
      <c r="C23" t="s">
        <v>65</v>
      </c>
      <c r="D23" t="s">
        <v>36</v>
      </c>
      <c r="E23" t="s">
        <v>37</v>
      </c>
      <c r="F23" t="s">
        <v>21</v>
      </c>
      <c r="G23">
        <v>40912</v>
      </c>
      <c r="H23">
        <v>1</v>
      </c>
      <c r="I23">
        <v>141</v>
      </c>
      <c r="J23">
        <v>9</v>
      </c>
      <c r="K23">
        <v>1269</v>
      </c>
    </row>
    <row r="24" spans="1:11" x14ac:dyDescent="0.3">
      <c r="A24">
        <v>23297</v>
      </c>
      <c r="B24" t="s">
        <v>66</v>
      </c>
      <c r="C24" t="s">
        <v>67</v>
      </c>
      <c r="D24" t="s">
        <v>36</v>
      </c>
      <c r="E24" t="s">
        <v>37</v>
      </c>
      <c r="F24" t="s">
        <v>15</v>
      </c>
      <c r="G24">
        <v>41133</v>
      </c>
      <c r="H24">
        <v>8</v>
      </c>
      <c r="I24">
        <v>135</v>
      </c>
      <c r="J24">
        <v>9</v>
      </c>
      <c r="K24">
        <v>1215</v>
      </c>
    </row>
    <row r="25" spans="1:11" x14ac:dyDescent="0.3">
      <c r="A25">
        <v>23327</v>
      </c>
      <c r="B25" t="s">
        <v>68</v>
      </c>
      <c r="C25" t="s">
        <v>69</v>
      </c>
      <c r="D25" t="s">
        <v>70</v>
      </c>
      <c r="E25" t="s">
        <v>71</v>
      </c>
      <c r="F25" t="s">
        <v>21</v>
      </c>
      <c r="G25">
        <v>40939</v>
      </c>
      <c r="H25">
        <v>1</v>
      </c>
      <c r="I25">
        <v>176</v>
      </c>
      <c r="J25">
        <v>6.5</v>
      </c>
      <c r="K25">
        <v>1144</v>
      </c>
    </row>
    <row r="26" spans="1:11" x14ac:dyDescent="0.3">
      <c r="A26">
        <v>23325</v>
      </c>
      <c r="B26" t="s">
        <v>72</v>
      </c>
      <c r="C26" t="s">
        <v>73</v>
      </c>
      <c r="D26" t="s">
        <v>74</v>
      </c>
      <c r="E26" t="s">
        <v>75</v>
      </c>
      <c r="F26" t="s">
        <v>21</v>
      </c>
      <c r="G26">
        <v>41082</v>
      </c>
      <c r="H26">
        <v>6</v>
      </c>
      <c r="I26">
        <v>184</v>
      </c>
      <c r="J26">
        <v>6</v>
      </c>
      <c r="K26">
        <v>1104</v>
      </c>
    </row>
    <row r="27" spans="1:11" x14ac:dyDescent="0.3">
      <c r="A27">
        <v>23292</v>
      </c>
      <c r="B27" t="s">
        <v>76</v>
      </c>
      <c r="C27" t="s">
        <v>77</v>
      </c>
      <c r="D27" t="s">
        <v>13</v>
      </c>
      <c r="E27" t="s">
        <v>14</v>
      </c>
      <c r="F27" t="s">
        <v>15</v>
      </c>
      <c r="G27">
        <v>40911</v>
      </c>
      <c r="H27">
        <v>1</v>
      </c>
      <c r="I27">
        <v>73</v>
      </c>
      <c r="J27">
        <v>14.5</v>
      </c>
      <c r="K27">
        <v>1058.5</v>
      </c>
    </row>
    <row r="28" spans="1:11" x14ac:dyDescent="0.3">
      <c r="A28">
        <v>23335</v>
      </c>
      <c r="B28" t="s">
        <v>78</v>
      </c>
      <c r="C28" t="s">
        <v>79</v>
      </c>
      <c r="D28" t="s">
        <v>36</v>
      </c>
      <c r="E28" t="s">
        <v>37</v>
      </c>
      <c r="F28" t="s">
        <v>15</v>
      </c>
      <c r="G28">
        <v>41134</v>
      </c>
      <c r="H28">
        <v>8</v>
      </c>
      <c r="I28">
        <v>116</v>
      </c>
      <c r="J28">
        <v>9</v>
      </c>
      <c r="K28">
        <v>1044</v>
      </c>
    </row>
    <row r="29" spans="1:11" x14ac:dyDescent="0.3">
      <c r="A29">
        <v>23314</v>
      </c>
      <c r="B29" t="s">
        <v>80</v>
      </c>
      <c r="C29" t="s">
        <v>81</v>
      </c>
      <c r="D29" t="s">
        <v>32</v>
      </c>
      <c r="E29" t="s">
        <v>33</v>
      </c>
      <c r="F29" t="s">
        <v>21</v>
      </c>
      <c r="G29">
        <v>41131</v>
      </c>
      <c r="H29">
        <v>8</v>
      </c>
      <c r="I29">
        <v>95</v>
      </c>
      <c r="J29">
        <v>9.99</v>
      </c>
      <c r="K29">
        <v>949.05</v>
      </c>
    </row>
    <row r="30" spans="1:11" x14ac:dyDescent="0.3">
      <c r="A30">
        <v>23329</v>
      </c>
      <c r="B30" t="s">
        <v>82</v>
      </c>
      <c r="C30" t="s">
        <v>83</v>
      </c>
      <c r="D30" t="s">
        <v>84</v>
      </c>
      <c r="E30" t="s">
        <v>85</v>
      </c>
      <c r="F30" t="s">
        <v>21</v>
      </c>
      <c r="G30">
        <v>40931</v>
      </c>
      <c r="H30">
        <v>1</v>
      </c>
      <c r="I30">
        <v>203</v>
      </c>
      <c r="J30">
        <v>4.5</v>
      </c>
      <c r="K30">
        <v>913.5</v>
      </c>
    </row>
    <row r="31" spans="1:11" x14ac:dyDescent="0.3">
      <c r="A31">
        <v>23332</v>
      </c>
      <c r="B31" t="s">
        <v>86</v>
      </c>
      <c r="C31" t="s">
        <v>87</v>
      </c>
      <c r="D31" t="s">
        <v>84</v>
      </c>
      <c r="E31" t="s">
        <v>85</v>
      </c>
      <c r="F31" t="s">
        <v>18</v>
      </c>
      <c r="G31">
        <v>40950</v>
      </c>
      <c r="H31">
        <v>2</v>
      </c>
      <c r="I31">
        <v>203</v>
      </c>
      <c r="J31">
        <v>4.5</v>
      </c>
      <c r="K31">
        <v>913.5</v>
      </c>
    </row>
    <row r="32" spans="1:11" x14ac:dyDescent="0.3">
      <c r="A32">
        <v>23317</v>
      </c>
      <c r="B32" t="s">
        <v>88</v>
      </c>
      <c r="C32" t="s">
        <v>89</v>
      </c>
      <c r="D32" t="s">
        <v>84</v>
      </c>
      <c r="E32" t="s">
        <v>85</v>
      </c>
      <c r="F32" t="s">
        <v>18</v>
      </c>
      <c r="G32">
        <v>40956</v>
      </c>
      <c r="H32">
        <v>2</v>
      </c>
      <c r="I32">
        <v>196</v>
      </c>
      <c r="J32">
        <v>4.5</v>
      </c>
      <c r="K32">
        <v>882</v>
      </c>
    </row>
    <row r="33" spans="1:11" x14ac:dyDescent="0.3">
      <c r="A33">
        <v>23271</v>
      </c>
      <c r="B33" t="s">
        <v>90</v>
      </c>
      <c r="C33" t="s">
        <v>91</v>
      </c>
      <c r="D33" t="s">
        <v>56</v>
      </c>
      <c r="E33" t="s">
        <v>57</v>
      </c>
      <c r="F33" t="s">
        <v>21</v>
      </c>
      <c r="G33">
        <v>40966</v>
      </c>
      <c r="H33">
        <v>2</v>
      </c>
      <c r="I33">
        <v>125</v>
      </c>
      <c r="J33">
        <v>6.99</v>
      </c>
      <c r="K33">
        <v>873.75</v>
      </c>
    </row>
    <row r="34" spans="1:11" x14ac:dyDescent="0.3">
      <c r="A34">
        <v>23287</v>
      </c>
      <c r="B34" t="s">
        <v>92</v>
      </c>
      <c r="C34" t="s">
        <v>93</v>
      </c>
      <c r="D34" t="s">
        <v>84</v>
      </c>
      <c r="E34" t="s">
        <v>85</v>
      </c>
      <c r="F34" t="s">
        <v>21</v>
      </c>
      <c r="G34">
        <v>41077</v>
      </c>
      <c r="H34">
        <v>6</v>
      </c>
      <c r="I34">
        <v>189</v>
      </c>
      <c r="J34">
        <v>4.5</v>
      </c>
      <c r="K34">
        <v>850.5</v>
      </c>
    </row>
    <row r="35" spans="1:11" x14ac:dyDescent="0.3">
      <c r="A35">
        <v>23349</v>
      </c>
      <c r="B35" t="s">
        <v>94</v>
      </c>
      <c r="C35" t="s">
        <v>95</v>
      </c>
      <c r="D35" t="s">
        <v>70</v>
      </c>
      <c r="E35" t="s">
        <v>71</v>
      </c>
      <c r="F35" t="s">
        <v>21</v>
      </c>
      <c r="G35">
        <v>41112</v>
      </c>
      <c r="H35">
        <v>7</v>
      </c>
      <c r="I35">
        <v>126</v>
      </c>
      <c r="J35">
        <v>6.5</v>
      </c>
      <c r="K35">
        <v>819</v>
      </c>
    </row>
    <row r="36" spans="1:11" x14ac:dyDescent="0.3">
      <c r="A36">
        <v>23309</v>
      </c>
      <c r="B36" t="s">
        <v>96</v>
      </c>
      <c r="C36" t="s">
        <v>97</v>
      </c>
      <c r="D36" t="s">
        <v>98</v>
      </c>
      <c r="E36" t="s">
        <v>99</v>
      </c>
      <c r="F36" t="s">
        <v>15</v>
      </c>
      <c r="G36">
        <v>41083</v>
      </c>
      <c r="H36">
        <v>6</v>
      </c>
      <c r="I36">
        <v>201</v>
      </c>
      <c r="J36">
        <v>3.99</v>
      </c>
      <c r="K36">
        <v>801.99</v>
      </c>
    </row>
    <row r="37" spans="1:11" x14ac:dyDescent="0.3">
      <c r="A37">
        <v>23338</v>
      </c>
      <c r="B37" t="s">
        <v>100</v>
      </c>
      <c r="C37" t="s">
        <v>101</v>
      </c>
      <c r="D37" t="s">
        <v>84</v>
      </c>
      <c r="E37" t="s">
        <v>85</v>
      </c>
      <c r="F37" t="s">
        <v>21</v>
      </c>
      <c r="G37">
        <v>41133</v>
      </c>
      <c r="H37">
        <v>8</v>
      </c>
      <c r="I37">
        <v>178</v>
      </c>
      <c r="J37">
        <v>4.5</v>
      </c>
      <c r="K37">
        <v>801</v>
      </c>
    </row>
    <row r="38" spans="1:11" x14ac:dyDescent="0.3">
      <c r="A38">
        <v>23301</v>
      </c>
      <c r="B38" t="s">
        <v>102</v>
      </c>
      <c r="C38" t="s">
        <v>103</v>
      </c>
      <c r="D38" t="s">
        <v>56</v>
      </c>
      <c r="E38" t="s">
        <v>57</v>
      </c>
      <c r="F38" t="s">
        <v>21</v>
      </c>
      <c r="G38">
        <v>41109</v>
      </c>
      <c r="H38">
        <v>7</v>
      </c>
      <c r="I38">
        <v>108</v>
      </c>
      <c r="J38">
        <v>6.99</v>
      </c>
      <c r="K38">
        <v>754.92</v>
      </c>
    </row>
    <row r="39" spans="1:11" x14ac:dyDescent="0.3">
      <c r="A39">
        <v>23320</v>
      </c>
      <c r="B39" t="s">
        <v>104</v>
      </c>
      <c r="C39" t="s">
        <v>105</v>
      </c>
      <c r="D39" t="s">
        <v>74</v>
      </c>
      <c r="E39" t="s">
        <v>75</v>
      </c>
      <c r="F39" t="s">
        <v>18</v>
      </c>
      <c r="G39">
        <v>41075</v>
      </c>
      <c r="H39">
        <v>6</v>
      </c>
      <c r="I39">
        <v>125</v>
      </c>
      <c r="J39">
        <v>6</v>
      </c>
      <c r="K39">
        <v>750</v>
      </c>
    </row>
    <row r="40" spans="1:11" x14ac:dyDescent="0.3">
      <c r="A40">
        <v>23365</v>
      </c>
      <c r="B40" t="s">
        <v>106</v>
      </c>
      <c r="C40" t="s">
        <v>107</v>
      </c>
      <c r="D40" t="s">
        <v>108</v>
      </c>
      <c r="E40" t="s">
        <v>109</v>
      </c>
      <c r="F40" t="s">
        <v>21</v>
      </c>
      <c r="G40">
        <v>41099</v>
      </c>
      <c r="H40">
        <v>7</v>
      </c>
      <c r="I40">
        <v>165</v>
      </c>
      <c r="J40">
        <v>4.5</v>
      </c>
      <c r="K40">
        <v>742.5</v>
      </c>
    </row>
    <row r="41" spans="1:11" x14ac:dyDescent="0.3">
      <c r="A41">
        <v>23302</v>
      </c>
      <c r="B41" t="s">
        <v>110</v>
      </c>
      <c r="C41" t="s">
        <v>81</v>
      </c>
      <c r="D41" t="s">
        <v>111</v>
      </c>
      <c r="E41" t="s">
        <v>112</v>
      </c>
      <c r="F41" t="s">
        <v>15</v>
      </c>
      <c r="G41">
        <v>41117</v>
      </c>
      <c r="H41">
        <v>7</v>
      </c>
      <c r="I41">
        <v>105</v>
      </c>
      <c r="J41">
        <v>6.5</v>
      </c>
      <c r="K41">
        <v>682.5</v>
      </c>
    </row>
    <row r="42" spans="1:11" x14ac:dyDescent="0.3">
      <c r="A42">
        <v>23266</v>
      </c>
      <c r="B42" t="s">
        <v>113</v>
      </c>
      <c r="C42" t="s">
        <v>114</v>
      </c>
      <c r="D42" t="s">
        <v>98</v>
      </c>
      <c r="E42" t="s">
        <v>99</v>
      </c>
      <c r="F42" t="s">
        <v>15</v>
      </c>
      <c r="G42">
        <v>41132</v>
      </c>
      <c r="H42">
        <v>8</v>
      </c>
      <c r="I42">
        <v>170</v>
      </c>
      <c r="J42">
        <v>3.99</v>
      </c>
      <c r="K42">
        <v>678.3</v>
      </c>
    </row>
    <row r="43" spans="1:11" x14ac:dyDescent="0.3">
      <c r="A43">
        <v>23307</v>
      </c>
      <c r="B43" t="s">
        <v>115</v>
      </c>
      <c r="C43" t="s">
        <v>116</v>
      </c>
      <c r="D43" t="s">
        <v>74</v>
      </c>
      <c r="E43" t="s">
        <v>75</v>
      </c>
      <c r="F43" t="s">
        <v>21</v>
      </c>
      <c r="G43">
        <v>41094</v>
      </c>
      <c r="H43">
        <v>7</v>
      </c>
      <c r="I43">
        <v>113</v>
      </c>
      <c r="J43">
        <v>6</v>
      </c>
      <c r="K43">
        <v>678</v>
      </c>
    </row>
    <row r="44" spans="1:11" x14ac:dyDescent="0.3">
      <c r="A44">
        <v>23368</v>
      </c>
      <c r="B44" t="s">
        <v>117</v>
      </c>
      <c r="C44" t="s">
        <v>118</v>
      </c>
      <c r="D44" t="s">
        <v>108</v>
      </c>
      <c r="E44" t="s">
        <v>109</v>
      </c>
      <c r="F44" t="s">
        <v>21</v>
      </c>
      <c r="G44">
        <v>41146</v>
      </c>
      <c r="H44">
        <v>8</v>
      </c>
      <c r="I44">
        <v>150</v>
      </c>
      <c r="J44">
        <v>4.5</v>
      </c>
      <c r="K44">
        <v>675</v>
      </c>
    </row>
    <row r="45" spans="1:11" x14ac:dyDescent="0.3">
      <c r="A45">
        <v>23286</v>
      </c>
      <c r="B45" t="s">
        <v>119</v>
      </c>
      <c r="C45" t="s">
        <v>120</v>
      </c>
      <c r="D45" t="s">
        <v>36</v>
      </c>
      <c r="E45" t="s">
        <v>37</v>
      </c>
      <c r="F45" t="s">
        <v>15</v>
      </c>
      <c r="G45">
        <v>41129</v>
      </c>
      <c r="H45">
        <v>8</v>
      </c>
      <c r="I45">
        <v>69</v>
      </c>
      <c r="J45">
        <v>9</v>
      </c>
      <c r="K45">
        <v>621</v>
      </c>
    </row>
    <row r="46" spans="1:11" x14ac:dyDescent="0.3">
      <c r="A46">
        <v>23373</v>
      </c>
      <c r="B46" t="s">
        <v>121</v>
      </c>
      <c r="C46" t="s">
        <v>122</v>
      </c>
      <c r="D46" t="s">
        <v>70</v>
      </c>
      <c r="E46" t="s">
        <v>71</v>
      </c>
      <c r="F46" t="s">
        <v>15</v>
      </c>
      <c r="G46">
        <v>41114</v>
      </c>
      <c r="H46">
        <v>7</v>
      </c>
      <c r="I46">
        <v>95</v>
      </c>
      <c r="J46">
        <v>6.5</v>
      </c>
      <c r="K46">
        <v>617.5</v>
      </c>
    </row>
    <row r="47" spans="1:11" x14ac:dyDescent="0.3">
      <c r="A47">
        <v>23380</v>
      </c>
      <c r="B47" t="s">
        <v>123</v>
      </c>
      <c r="C47" t="s">
        <v>124</v>
      </c>
      <c r="D47" t="s">
        <v>111</v>
      </c>
      <c r="E47" t="s">
        <v>112</v>
      </c>
      <c r="F47" t="s">
        <v>21</v>
      </c>
      <c r="G47">
        <v>41112</v>
      </c>
      <c r="H47">
        <v>7</v>
      </c>
      <c r="I47">
        <v>95</v>
      </c>
      <c r="J47">
        <v>6.5</v>
      </c>
      <c r="K47">
        <v>617.5</v>
      </c>
    </row>
    <row r="48" spans="1:11" x14ac:dyDescent="0.3">
      <c r="A48">
        <v>23284</v>
      </c>
      <c r="B48" t="s">
        <v>125</v>
      </c>
      <c r="C48" t="s">
        <v>126</v>
      </c>
      <c r="D48" t="s">
        <v>84</v>
      </c>
      <c r="E48" t="s">
        <v>85</v>
      </c>
      <c r="F48" t="s">
        <v>21</v>
      </c>
      <c r="G48">
        <v>41077</v>
      </c>
      <c r="H48">
        <v>6</v>
      </c>
      <c r="I48">
        <v>135</v>
      </c>
      <c r="J48">
        <v>4.5</v>
      </c>
      <c r="K48">
        <v>607.5</v>
      </c>
    </row>
    <row r="49" spans="1:11" x14ac:dyDescent="0.3">
      <c r="A49">
        <v>23306</v>
      </c>
      <c r="B49" t="s">
        <v>127</v>
      </c>
      <c r="C49" t="s">
        <v>128</v>
      </c>
      <c r="D49" t="s">
        <v>70</v>
      </c>
      <c r="E49" t="s">
        <v>71</v>
      </c>
      <c r="F49" t="s">
        <v>15</v>
      </c>
      <c r="G49">
        <v>41068</v>
      </c>
      <c r="H49">
        <v>6</v>
      </c>
      <c r="I49">
        <v>93</v>
      </c>
      <c r="J49">
        <v>6.5</v>
      </c>
      <c r="K49">
        <v>604.5</v>
      </c>
    </row>
    <row r="50" spans="1:11" x14ac:dyDescent="0.3">
      <c r="A50">
        <v>23281</v>
      </c>
      <c r="B50" t="s">
        <v>129</v>
      </c>
      <c r="C50" t="s">
        <v>130</v>
      </c>
      <c r="D50" t="s">
        <v>108</v>
      </c>
      <c r="E50" t="s">
        <v>109</v>
      </c>
      <c r="F50" t="s">
        <v>21</v>
      </c>
      <c r="G50">
        <v>41103</v>
      </c>
      <c r="H50">
        <v>7</v>
      </c>
      <c r="I50">
        <v>134</v>
      </c>
      <c r="J50">
        <v>4.5</v>
      </c>
      <c r="K50">
        <v>603</v>
      </c>
    </row>
    <row r="51" spans="1:11" x14ac:dyDescent="0.3">
      <c r="A51">
        <v>23351</v>
      </c>
      <c r="B51" t="s">
        <v>131</v>
      </c>
      <c r="C51" t="s">
        <v>132</v>
      </c>
      <c r="D51" t="s">
        <v>98</v>
      </c>
      <c r="E51" t="s">
        <v>99</v>
      </c>
      <c r="F51" t="s">
        <v>15</v>
      </c>
      <c r="G51">
        <v>41124</v>
      </c>
      <c r="H51">
        <v>8</v>
      </c>
      <c r="I51">
        <v>151</v>
      </c>
      <c r="J51">
        <v>3.99</v>
      </c>
      <c r="K51">
        <v>602.49</v>
      </c>
    </row>
    <row r="52" spans="1:11" x14ac:dyDescent="0.3">
      <c r="A52">
        <v>23282</v>
      </c>
      <c r="B52" t="s">
        <v>133</v>
      </c>
      <c r="C52" t="s">
        <v>134</v>
      </c>
      <c r="D52" t="s">
        <v>74</v>
      </c>
      <c r="E52" t="s">
        <v>75</v>
      </c>
      <c r="F52" t="s">
        <v>21</v>
      </c>
      <c r="G52">
        <v>41142</v>
      </c>
      <c r="H52">
        <v>8</v>
      </c>
      <c r="I52">
        <v>100</v>
      </c>
      <c r="J52">
        <v>6</v>
      </c>
      <c r="K52">
        <v>600</v>
      </c>
    </row>
    <row r="53" spans="1:11" x14ac:dyDescent="0.3">
      <c r="A53">
        <v>23376</v>
      </c>
      <c r="B53" t="s">
        <v>135</v>
      </c>
      <c r="C53" t="s">
        <v>136</v>
      </c>
      <c r="D53" t="s">
        <v>56</v>
      </c>
      <c r="E53" t="s">
        <v>57</v>
      </c>
      <c r="F53" t="s">
        <v>18</v>
      </c>
      <c r="G53">
        <v>41113</v>
      </c>
      <c r="H53">
        <v>7</v>
      </c>
      <c r="I53">
        <v>85</v>
      </c>
      <c r="J53">
        <v>6.99</v>
      </c>
      <c r="K53">
        <v>594.15</v>
      </c>
    </row>
    <row r="54" spans="1:11" x14ac:dyDescent="0.3">
      <c r="A54">
        <v>23354</v>
      </c>
      <c r="B54" t="s">
        <v>137</v>
      </c>
      <c r="C54" t="s">
        <v>138</v>
      </c>
      <c r="D54" t="s">
        <v>56</v>
      </c>
      <c r="E54" t="s">
        <v>57</v>
      </c>
      <c r="F54" t="s">
        <v>15</v>
      </c>
      <c r="G54">
        <v>41124</v>
      </c>
      <c r="H54">
        <v>8</v>
      </c>
      <c r="I54">
        <v>84</v>
      </c>
      <c r="J54">
        <v>6.99</v>
      </c>
      <c r="K54">
        <v>587.16</v>
      </c>
    </row>
    <row r="55" spans="1:11" x14ac:dyDescent="0.3">
      <c r="A55">
        <v>23337</v>
      </c>
      <c r="B55" t="s">
        <v>139</v>
      </c>
      <c r="C55" t="s">
        <v>140</v>
      </c>
      <c r="D55" t="s">
        <v>56</v>
      </c>
      <c r="E55" t="s">
        <v>57</v>
      </c>
      <c r="F55" t="s">
        <v>21</v>
      </c>
      <c r="G55">
        <v>41097</v>
      </c>
      <c r="H55">
        <v>7</v>
      </c>
      <c r="I55">
        <v>82</v>
      </c>
      <c r="J55">
        <v>6.99</v>
      </c>
      <c r="K55">
        <v>573.17999999999995</v>
      </c>
    </row>
    <row r="56" spans="1:11" x14ac:dyDescent="0.3">
      <c r="A56">
        <v>23326</v>
      </c>
      <c r="B56" t="s">
        <v>141</v>
      </c>
      <c r="C56" t="s">
        <v>142</v>
      </c>
      <c r="D56" t="s">
        <v>108</v>
      </c>
      <c r="E56" t="s">
        <v>109</v>
      </c>
      <c r="F56" t="s">
        <v>21</v>
      </c>
      <c r="G56">
        <v>41142</v>
      </c>
      <c r="H56">
        <v>8</v>
      </c>
      <c r="I56">
        <v>126</v>
      </c>
      <c r="J56">
        <v>4.5</v>
      </c>
      <c r="K56">
        <v>567</v>
      </c>
    </row>
    <row r="57" spans="1:11" x14ac:dyDescent="0.3">
      <c r="A57">
        <v>23316</v>
      </c>
      <c r="B57" t="s">
        <v>143</v>
      </c>
      <c r="C57" t="s">
        <v>144</v>
      </c>
      <c r="D57" t="s">
        <v>98</v>
      </c>
      <c r="E57" t="s">
        <v>99</v>
      </c>
      <c r="F57" t="s">
        <v>21</v>
      </c>
      <c r="G57">
        <v>41061</v>
      </c>
      <c r="H57">
        <v>6</v>
      </c>
      <c r="I57">
        <v>137</v>
      </c>
      <c r="J57">
        <v>3.99</v>
      </c>
      <c r="K57">
        <v>546.63</v>
      </c>
    </row>
    <row r="58" spans="1:11" x14ac:dyDescent="0.3">
      <c r="A58">
        <v>23362</v>
      </c>
      <c r="B58" t="s">
        <v>145</v>
      </c>
      <c r="C58" t="s">
        <v>146</v>
      </c>
      <c r="D58" t="s">
        <v>147</v>
      </c>
      <c r="E58" t="s">
        <v>148</v>
      </c>
      <c r="F58" t="s">
        <v>15</v>
      </c>
      <c r="G58">
        <v>41139</v>
      </c>
      <c r="H58">
        <v>8</v>
      </c>
      <c r="I58">
        <v>179</v>
      </c>
      <c r="J58">
        <v>3</v>
      </c>
      <c r="K58">
        <v>537</v>
      </c>
    </row>
    <row r="59" spans="1:11" x14ac:dyDescent="0.3">
      <c r="A59">
        <v>23296</v>
      </c>
      <c r="B59" t="s">
        <v>149</v>
      </c>
      <c r="C59" t="s">
        <v>150</v>
      </c>
      <c r="D59" t="s">
        <v>13</v>
      </c>
      <c r="E59" t="s">
        <v>14</v>
      </c>
      <c r="F59" t="s">
        <v>21</v>
      </c>
      <c r="G59">
        <v>41068</v>
      </c>
      <c r="H59">
        <v>6</v>
      </c>
      <c r="I59">
        <v>37</v>
      </c>
      <c r="J59">
        <v>14.5</v>
      </c>
      <c r="K59">
        <v>536.5</v>
      </c>
    </row>
    <row r="60" spans="1:11" x14ac:dyDescent="0.3">
      <c r="A60">
        <v>23352</v>
      </c>
      <c r="B60" t="s">
        <v>151</v>
      </c>
      <c r="C60" t="s">
        <v>152</v>
      </c>
      <c r="D60" t="s">
        <v>74</v>
      </c>
      <c r="E60" t="s">
        <v>75</v>
      </c>
      <c r="F60" t="s">
        <v>15</v>
      </c>
      <c r="G60">
        <v>41097</v>
      </c>
      <c r="H60">
        <v>7</v>
      </c>
      <c r="I60">
        <v>89</v>
      </c>
      <c r="J60">
        <v>6</v>
      </c>
      <c r="K60">
        <v>534</v>
      </c>
    </row>
    <row r="61" spans="1:11" x14ac:dyDescent="0.3">
      <c r="A61">
        <v>23304</v>
      </c>
      <c r="B61" t="s">
        <v>153</v>
      </c>
      <c r="C61" t="s">
        <v>154</v>
      </c>
      <c r="D61" t="s">
        <v>98</v>
      </c>
      <c r="E61" t="s">
        <v>99</v>
      </c>
      <c r="F61" t="s">
        <v>21</v>
      </c>
      <c r="G61">
        <v>41061</v>
      </c>
      <c r="H61">
        <v>6</v>
      </c>
      <c r="I61">
        <v>131</v>
      </c>
      <c r="J61">
        <v>3.99</v>
      </c>
      <c r="K61">
        <v>522.69000000000005</v>
      </c>
    </row>
    <row r="62" spans="1:11" x14ac:dyDescent="0.3">
      <c r="A62">
        <v>23369</v>
      </c>
      <c r="B62" t="s">
        <v>155</v>
      </c>
      <c r="C62" t="s">
        <v>156</v>
      </c>
      <c r="D62" t="s">
        <v>111</v>
      </c>
      <c r="E62" t="s">
        <v>112</v>
      </c>
      <c r="F62" t="s">
        <v>21</v>
      </c>
      <c r="G62">
        <v>41092</v>
      </c>
      <c r="H62">
        <v>7</v>
      </c>
      <c r="I62">
        <v>77</v>
      </c>
      <c r="J62">
        <v>6.5</v>
      </c>
      <c r="K62">
        <v>500.5</v>
      </c>
    </row>
    <row r="63" spans="1:11" x14ac:dyDescent="0.3">
      <c r="A63">
        <v>23268</v>
      </c>
      <c r="B63" t="s">
        <v>157</v>
      </c>
      <c r="C63" t="s">
        <v>158</v>
      </c>
      <c r="D63" t="s">
        <v>74</v>
      </c>
      <c r="E63" t="s">
        <v>75</v>
      </c>
      <c r="F63" t="s">
        <v>15</v>
      </c>
      <c r="G63">
        <v>41102</v>
      </c>
      <c r="H63">
        <v>7</v>
      </c>
      <c r="I63">
        <v>82</v>
      </c>
      <c r="J63">
        <v>6</v>
      </c>
      <c r="K63">
        <v>492</v>
      </c>
    </row>
    <row r="64" spans="1:11" x14ac:dyDescent="0.3">
      <c r="A64">
        <v>23315</v>
      </c>
      <c r="B64" t="s">
        <v>159</v>
      </c>
      <c r="C64" t="s">
        <v>31</v>
      </c>
      <c r="D64" t="s">
        <v>84</v>
      </c>
      <c r="E64" t="s">
        <v>85</v>
      </c>
      <c r="F64" t="s">
        <v>21</v>
      </c>
      <c r="G64">
        <v>41102</v>
      </c>
      <c r="H64">
        <v>7</v>
      </c>
      <c r="I64">
        <v>109</v>
      </c>
      <c r="J64">
        <v>4.5</v>
      </c>
      <c r="K64">
        <v>490.5</v>
      </c>
    </row>
    <row r="65" spans="1:11" x14ac:dyDescent="0.3">
      <c r="A65">
        <v>23342</v>
      </c>
      <c r="B65" t="s">
        <v>160</v>
      </c>
      <c r="C65" t="s">
        <v>161</v>
      </c>
      <c r="D65" t="s">
        <v>98</v>
      </c>
      <c r="E65" t="s">
        <v>99</v>
      </c>
      <c r="F65" t="s">
        <v>15</v>
      </c>
      <c r="G65">
        <v>41088</v>
      </c>
      <c r="H65">
        <v>6</v>
      </c>
      <c r="I65">
        <v>122</v>
      </c>
      <c r="J65">
        <v>3.99</v>
      </c>
      <c r="K65">
        <v>486.78</v>
      </c>
    </row>
    <row r="66" spans="1:11" x14ac:dyDescent="0.3">
      <c r="A66">
        <v>23333</v>
      </c>
      <c r="B66" t="s">
        <v>162</v>
      </c>
      <c r="C66" t="s">
        <v>89</v>
      </c>
      <c r="D66" t="s">
        <v>84</v>
      </c>
      <c r="E66" t="s">
        <v>85</v>
      </c>
      <c r="F66" t="s">
        <v>15</v>
      </c>
      <c r="G66">
        <v>41126</v>
      </c>
      <c r="H66">
        <v>8</v>
      </c>
      <c r="I66">
        <v>106</v>
      </c>
      <c r="J66">
        <v>4.5</v>
      </c>
      <c r="K66">
        <v>477</v>
      </c>
    </row>
    <row r="67" spans="1:11" x14ac:dyDescent="0.3">
      <c r="A67">
        <v>23263</v>
      </c>
      <c r="B67" t="s">
        <v>163</v>
      </c>
      <c r="C67" t="s">
        <v>81</v>
      </c>
      <c r="D67" t="s">
        <v>70</v>
      </c>
      <c r="E67" t="s">
        <v>71</v>
      </c>
      <c r="F67" t="s">
        <v>15</v>
      </c>
      <c r="G67">
        <v>41096</v>
      </c>
      <c r="H67">
        <v>7</v>
      </c>
      <c r="I67">
        <v>73</v>
      </c>
      <c r="J67">
        <v>6.5</v>
      </c>
      <c r="K67">
        <v>474.5</v>
      </c>
    </row>
    <row r="68" spans="1:11" x14ac:dyDescent="0.3">
      <c r="A68">
        <v>23270</v>
      </c>
      <c r="B68" t="s">
        <v>164</v>
      </c>
      <c r="C68" t="s">
        <v>165</v>
      </c>
      <c r="D68" t="s">
        <v>56</v>
      </c>
      <c r="E68" t="s">
        <v>57</v>
      </c>
      <c r="F68" t="s">
        <v>21</v>
      </c>
      <c r="G68">
        <v>41067</v>
      </c>
      <c r="H68">
        <v>6</v>
      </c>
      <c r="I68">
        <v>67</v>
      </c>
      <c r="J68">
        <v>6.99</v>
      </c>
      <c r="K68">
        <v>468.33</v>
      </c>
    </row>
    <row r="69" spans="1:11" x14ac:dyDescent="0.3">
      <c r="A69">
        <v>23272</v>
      </c>
      <c r="B69" t="s">
        <v>166</v>
      </c>
      <c r="C69" t="s">
        <v>167</v>
      </c>
      <c r="D69" t="s">
        <v>70</v>
      </c>
      <c r="E69" t="s">
        <v>71</v>
      </c>
      <c r="F69" t="s">
        <v>18</v>
      </c>
      <c r="G69">
        <v>41121</v>
      </c>
      <c r="H69">
        <v>7</v>
      </c>
      <c r="I69">
        <v>71</v>
      </c>
      <c r="J69">
        <v>6.5</v>
      </c>
      <c r="K69">
        <v>461.5</v>
      </c>
    </row>
    <row r="70" spans="1:11" x14ac:dyDescent="0.3">
      <c r="A70">
        <v>23274</v>
      </c>
      <c r="B70" t="s">
        <v>168</v>
      </c>
      <c r="C70" t="s">
        <v>169</v>
      </c>
      <c r="D70" t="s">
        <v>147</v>
      </c>
      <c r="E70" t="s">
        <v>148</v>
      </c>
      <c r="F70" t="s">
        <v>21</v>
      </c>
      <c r="G70">
        <v>41143</v>
      </c>
      <c r="H70">
        <v>8</v>
      </c>
      <c r="I70">
        <v>153</v>
      </c>
      <c r="J70">
        <v>3</v>
      </c>
      <c r="K70">
        <v>459</v>
      </c>
    </row>
    <row r="71" spans="1:11" x14ac:dyDescent="0.3">
      <c r="A71">
        <v>23364</v>
      </c>
      <c r="B71" t="s">
        <v>170</v>
      </c>
      <c r="C71" t="s">
        <v>171</v>
      </c>
      <c r="D71" t="s">
        <v>36</v>
      </c>
      <c r="E71" t="s">
        <v>37</v>
      </c>
      <c r="F71" t="s">
        <v>15</v>
      </c>
      <c r="G71">
        <v>41093</v>
      </c>
      <c r="H71">
        <v>7</v>
      </c>
      <c r="I71">
        <v>47</v>
      </c>
      <c r="J71">
        <v>9</v>
      </c>
      <c r="K71">
        <v>423</v>
      </c>
    </row>
    <row r="72" spans="1:11" x14ac:dyDescent="0.3">
      <c r="A72">
        <v>23276</v>
      </c>
      <c r="B72" t="s">
        <v>172</v>
      </c>
      <c r="C72" t="s">
        <v>173</v>
      </c>
      <c r="D72" t="s">
        <v>111</v>
      </c>
      <c r="E72" t="s">
        <v>112</v>
      </c>
      <c r="F72" t="s">
        <v>15</v>
      </c>
      <c r="G72">
        <v>41122</v>
      </c>
      <c r="H72">
        <v>8</v>
      </c>
      <c r="I72">
        <v>65</v>
      </c>
      <c r="J72">
        <v>6.5</v>
      </c>
      <c r="K72">
        <v>422.5</v>
      </c>
    </row>
    <row r="73" spans="1:11" x14ac:dyDescent="0.3">
      <c r="A73">
        <v>23343</v>
      </c>
      <c r="B73" t="s">
        <v>174</v>
      </c>
      <c r="C73" t="s">
        <v>122</v>
      </c>
      <c r="D73" t="s">
        <v>32</v>
      </c>
      <c r="E73" t="s">
        <v>33</v>
      </c>
      <c r="F73" t="s">
        <v>15</v>
      </c>
      <c r="G73">
        <v>41144</v>
      </c>
      <c r="H73">
        <v>8</v>
      </c>
      <c r="I73">
        <v>42</v>
      </c>
      <c r="J73">
        <v>9.99</v>
      </c>
      <c r="K73">
        <v>419.58</v>
      </c>
    </row>
    <row r="74" spans="1:11" x14ac:dyDescent="0.3">
      <c r="A74">
        <v>23344</v>
      </c>
      <c r="B74" t="s">
        <v>175</v>
      </c>
      <c r="C74" t="s">
        <v>176</v>
      </c>
      <c r="D74" t="s">
        <v>70</v>
      </c>
      <c r="E74" t="s">
        <v>71</v>
      </c>
      <c r="F74" t="s">
        <v>15</v>
      </c>
      <c r="G74">
        <v>41265</v>
      </c>
      <c r="H74">
        <v>12</v>
      </c>
      <c r="I74">
        <v>64</v>
      </c>
      <c r="J74">
        <v>6.5</v>
      </c>
      <c r="K74">
        <v>416</v>
      </c>
    </row>
    <row r="75" spans="1:11" x14ac:dyDescent="0.3">
      <c r="A75">
        <v>23299</v>
      </c>
      <c r="B75" t="s">
        <v>177</v>
      </c>
      <c r="C75" t="s">
        <v>136</v>
      </c>
      <c r="D75" t="s">
        <v>98</v>
      </c>
      <c r="E75" t="s">
        <v>99</v>
      </c>
      <c r="F75" t="s">
        <v>21</v>
      </c>
      <c r="G75">
        <v>41087</v>
      </c>
      <c r="H75">
        <v>6</v>
      </c>
      <c r="I75">
        <v>104</v>
      </c>
      <c r="J75">
        <v>3.99</v>
      </c>
      <c r="K75">
        <v>414.96</v>
      </c>
    </row>
    <row r="76" spans="1:11" x14ac:dyDescent="0.3">
      <c r="A76">
        <v>23310</v>
      </c>
      <c r="B76" t="s">
        <v>178</v>
      </c>
      <c r="C76" t="s">
        <v>23</v>
      </c>
      <c r="D76" t="s">
        <v>32</v>
      </c>
      <c r="E76" t="s">
        <v>33</v>
      </c>
      <c r="F76" t="s">
        <v>15</v>
      </c>
      <c r="G76">
        <v>41077</v>
      </c>
      <c r="H76">
        <v>6</v>
      </c>
      <c r="I76">
        <v>41</v>
      </c>
      <c r="J76">
        <v>9.99</v>
      </c>
      <c r="K76">
        <v>409.59</v>
      </c>
    </row>
    <row r="77" spans="1:11" x14ac:dyDescent="0.3">
      <c r="A77">
        <v>23358</v>
      </c>
      <c r="B77" t="s">
        <v>179</v>
      </c>
      <c r="C77" t="s">
        <v>180</v>
      </c>
      <c r="D77" t="s">
        <v>32</v>
      </c>
      <c r="E77" t="s">
        <v>33</v>
      </c>
      <c r="F77" t="s">
        <v>21</v>
      </c>
      <c r="G77">
        <v>41071</v>
      </c>
      <c r="H77">
        <v>6</v>
      </c>
      <c r="I77">
        <v>41</v>
      </c>
      <c r="J77">
        <v>9.99</v>
      </c>
      <c r="K77">
        <v>409.59</v>
      </c>
    </row>
    <row r="78" spans="1:11" x14ac:dyDescent="0.3">
      <c r="A78">
        <v>23323</v>
      </c>
      <c r="B78" t="s">
        <v>181</v>
      </c>
      <c r="C78" t="s">
        <v>182</v>
      </c>
      <c r="D78" t="s">
        <v>147</v>
      </c>
      <c r="E78" t="s">
        <v>148</v>
      </c>
      <c r="F78" t="s">
        <v>15</v>
      </c>
      <c r="G78">
        <v>41272</v>
      </c>
      <c r="H78">
        <v>12</v>
      </c>
      <c r="I78">
        <v>135</v>
      </c>
      <c r="J78">
        <v>3</v>
      </c>
      <c r="K78">
        <v>405</v>
      </c>
    </row>
    <row r="79" spans="1:11" x14ac:dyDescent="0.3">
      <c r="A79">
        <v>23267</v>
      </c>
      <c r="B79" t="s">
        <v>183</v>
      </c>
      <c r="C79" t="s">
        <v>184</v>
      </c>
      <c r="D79" t="s">
        <v>147</v>
      </c>
      <c r="E79" t="s">
        <v>148</v>
      </c>
      <c r="F79" t="s">
        <v>15</v>
      </c>
      <c r="G79">
        <v>41101</v>
      </c>
      <c r="H79">
        <v>7</v>
      </c>
      <c r="I79">
        <v>129</v>
      </c>
      <c r="J79">
        <v>3</v>
      </c>
      <c r="K79">
        <v>387</v>
      </c>
    </row>
    <row r="80" spans="1:11" x14ac:dyDescent="0.3">
      <c r="A80">
        <v>23340</v>
      </c>
      <c r="B80" t="s">
        <v>185</v>
      </c>
      <c r="C80" t="s">
        <v>186</v>
      </c>
      <c r="D80" t="s">
        <v>108</v>
      </c>
      <c r="E80" t="s">
        <v>109</v>
      </c>
      <c r="F80" t="s">
        <v>15</v>
      </c>
      <c r="G80">
        <v>41095</v>
      </c>
      <c r="H80">
        <v>7</v>
      </c>
      <c r="I80">
        <v>85</v>
      </c>
      <c r="J80">
        <v>4.5</v>
      </c>
      <c r="K80">
        <v>382.5</v>
      </c>
    </row>
    <row r="81" spans="1:11" x14ac:dyDescent="0.3">
      <c r="A81">
        <v>23269</v>
      </c>
      <c r="B81" t="s">
        <v>187</v>
      </c>
      <c r="C81" t="s">
        <v>169</v>
      </c>
      <c r="D81" t="s">
        <v>147</v>
      </c>
      <c r="E81" t="s">
        <v>148</v>
      </c>
      <c r="F81" t="s">
        <v>15</v>
      </c>
      <c r="G81">
        <v>41063</v>
      </c>
      <c r="H81">
        <v>6</v>
      </c>
      <c r="I81">
        <v>116</v>
      </c>
      <c r="J81">
        <v>3</v>
      </c>
      <c r="K81">
        <v>348</v>
      </c>
    </row>
    <row r="82" spans="1:11" x14ac:dyDescent="0.3">
      <c r="A82">
        <v>23308</v>
      </c>
      <c r="B82" t="s">
        <v>188</v>
      </c>
      <c r="C82" t="s">
        <v>189</v>
      </c>
      <c r="D82" t="s">
        <v>147</v>
      </c>
      <c r="E82" t="s">
        <v>148</v>
      </c>
      <c r="F82" t="s">
        <v>21</v>
      </c>
      <c r="G82">
        <v>41099</v>
      </c>
      <c r="H82">
        <v>7</v>
      </c>
      <c r="I82">
        <v>112</v>
      </c>
      <c r="J82">
        <v>3</v>
      </c>
      <c r="K82">
        <v>336</v>
      </c>
    </row>
    <row r="83" spans="1:11" x14ac:dyDescent="0.3">
      <c r="A83">
        <v>23356</v>
      </c>
      <c r="B83" t="s">
        <v>190</v>
      </c>
      <c r="C83" t="s">
        <v>191</v>
      </c>
      <c r="D83" t="s">
        <v>98</v>
      </c>
      <c r="E83" t="s">
        <v>99</v>
      </c>
      <c r="F83" t="s">
        <v>15</v>
      </c>
      <c r="G83">
        <v>41081</v>
      </c>
      <c r="H83">
        <v>6</v>
      </c>
      <c r="I83">
        <v>80</v>
      </c>
      <c r="J83">
        <v>3.99</v>
      </c>
      <c r="K83">
        <v>319.2</v>
      </c>
    </row>
    <row r="84" spans="1:11" x14ac:dyDescent="0.3">
      <c r="A84">
        <v>23318</v>
      </c>
      <c r="B84" t="s">
        <v>192</v>
      </c>
      <c r="C84" t="s">
        <v>193</v>
      </c>
      <c r="D84" t="s">
        <v>70</v>
      </c>
      <c r="E84" t="s">
        <v>71</v>
      </c>
      <c r="F84" t="s">
        <v>15</v>
      </c>
      <c r="G84">
        <v>41099</v>
      </c>
      <c r="H84">
        <v>7</v>
      </c>
      <c r="I84">
        <v>48</v>
      </c>
      <c r="J84">
        <v>6.5</v>
      </c>
      <c r="K84">
        <v>312</v>
      </c>
    </row>
    <row r="85" spans="1:11" x14ac:dyDescent="0.3">
      <c r="A85">
        <v>23357</v>
      </c>
      <c r="B85" t="s">
        <v>194</v>
      </c>
      <c r="C85" t="s">
        <v>150</v>
      </c>
      <c r="D85" t="s">
        <v>74</v>
      </c>
      <c r="E85" t="s">
        <v>75</v>
      </c>
      <c r="F85" t="s">
        <v>21</v>
      </c>
      <c r="G85">
        <v>41107</v>
      </c>
      <c r="H85">
        <v>7</v>
      </c>
      <c r="I85">
        <v>50</v>
      </c>
      <c r="J85">
        <v>6</v>
      </c>
      <c r="K85">
        <v>300</v>
      </c>
    </row>
    <row r="86" spans="1:11" x14ac:dyDescent="0.3">
      <c r="A86">
        <v>23377</v>
      </c>
      <c r="B86" t="s">
        <v>195</v>
      </c>
      <c r="C86" t="s">
        <v>138</v>
      </c>
      <c r="D86" t="s">
        <v>111</v>
      </c>
      <c r="E86" t="s">
        <v>112</v>
      </c>
      <c r="F86" t="s">
        <v>15</v>
      </c>
      <c r="G86">
        <v>41075</v>
      </c>
      <c r="H86">
        <v>6</v>
      </c>
      <c r="I86">
        <v>43</v>
      </c>
      <c r="J86">
        <v>6.5</v>
      </c>
      <c r="K86">
        <v>279.5</v>
      </c>
    </row>
    <row r="87" spans="1:11" x14ac:dyDescent="0.3">
      <c r="A87">
        <v>23311</v>
      </c>
      <c r="B87" t="s">
        <v>196</v>
      </c>
      <c r="C87" t="s">
        <v>197</v>
      </c>
      <c r="D87" t="s">
        <v>13</v>
      </c>
      <c r="E87" t="s">
        <v>14</v>
      </c>
      <c r="F87" t="s">
        <v>21</v>
      </c>
      <c r="G87">
        <v>41072</v>
      </c>
      <c r="H87">
        <v>6</v>
      </c>
      <c r="I87">
        <v>18</v>
      </c>
      <c r="J87">
        <v>14.5</v>
      </c>
      <c r="K87">
        <v>261</v>
      </c>
    </row>
    <row r="88" spans="1:11" x14ac:dyDescent="0.3">
      <c r="A88">
        <v>23379</v>
      </c>
      <c r="B88" t="s">
        <v>198</v>
      </c>
      <c r="C88" t="s">
        <v>199</v>
      </c>
      <c r="D88" t="s">
        <v>98</v>
      </c>
      <c r="E88" t="s">
        <v>99</v>
      </c>
      <c r="F88" t="s">
        <v>15</v>
      </c>
      <c r="G88">
        <v>41270</v>
      </c>
      <c r="H88">
        <v>12</v>
      </c>
      <c r="I88">
        <v>65</v>
      </c>
      <c r="J88">
        <v>3.99</v>
      </c>
      <c r="K88">
        <v>259.35000000000002</v>
      </c>
    </row>
    <row r="89" spans="1:11" x14ac:dyDescent="0.3">
      <c r="A89">
        <v>23360</v>
      </c>
      <c r="B89" t="s">
        <v>200</v>
      </c>
      <c r="C89" t="s">
        <v>184</v>
      </c>
      <c r="D89" t="s">
        <v>56</v>
      </c>
      <c r="E89" t="s">
        <v>57</v>
      </c>
      <c r="F89" t="s">
        <v>15</v>
      </c>
      <c r="G89">
        <v>41073</v>
      </c>
      <c r="H89">
        <v>6</v>
      </c>
      <c r="I89">
        <v>37</v>
      </c>
      <c r="J89">
        <v>6.99</v>
      </c>
      <c r="K89">
        <v>258.63</v>
      </c>
    </row>
    <row r="90" spans="1:11" x14ac:dyDescent="0.3">
      <c r="A90">
        <v>23339</v>
      </c>
      <c r="B90" t="s">
        <v>201</v>
      </c>
      <c r="C90" t="s">
        <v>202</v>
      </c>
      <c r="D90" t="s">
        <v>74</v>
      </c>
      <c r="E90" t="s">
        <v>75</v>
      </c>
      <c r="F90" t="s">
        <v>15</v>
      </c>
      <c r="G90">
        <v>41101</v>
      </c>
      <c r="H90">
        <v>7</v>
      </c>
      <c r="I90">
        <v>41</v>
      </c>
      <c r="J90">
        <v>6</v>
      </c>
      <c r="K90">
        <v>246</v>
      </c>
    </row>
    <row r="91" spans="1:11" x14ac:dyDescent="0.3">
      <c r="A91">
        <v>23341</v>
      </c>
      <c r="B91" t="s">
        <v>203</v>
      </c>
      <c r="C91" t="s">
        <v>204</v>
      </c>
      <c r="D91" t="s">
        <v>147</v>
      </c>
      <c r="E91" t="s">
        <v>148</v>
      </c>
      <c r="F91" t="s">
        <v>21</v>
      </c>
      <c r="G91">
        <v>41026</v>
      </c>
      <c r="H91">
        <v>4</v>
      </c>
      <c r="I91">
        <v>77</v>
      </c>
      <c r="J91">
        <v>3</v>
      </c>
      <c r="K91">
        <v>231</v>
      </c>
    </row>
    <row r="92" spans="1:11" x14ac:dyDescent="0.3">
      <c r="A92">
        <v>23374</v>
      </c>
      <c r="B92" t="s">
        <v>205</v>
      </c>
      <c r="C92" t="s">
        <v>206</v>
      </c>
      <c r="D92" t="s">
        <v>98</v>
      </c>
      <c r="E92" t="s">
        <v>99</v>
      </c>
      <c r="F92" t="s">
        <v>15</v>
      </c>
      <c r="G92">
        <v>41257</v>
      </c>
      <c r="H92">
        <v>12</v>
      </c>
      <c r="I92">
        <v>57</v>
      </c>
      <c r="J92">
        <v>3.99</v>
      </c>
      <c r="K92">
        <v>227.43</v>
      </c>
    </row>
    <row r="93" spans="1:11" x14ac:dyDescent="0.3">
      <c r="A93">
        <v>23273</v>
      </c>
      <c r="B93" t="s">
        <v>207</v>
      </c>
      <c r="C93" t="s">
        <v>208</v>
      </c>
      <c r="D93" t="s">
        <v>32</v>
      </c>
      <c r="E93" t="s">
        <v>33</v>
      </c>
      <c r="F93" t="s">
        <v>15</v>
      </c>
      <c r="G93">
        <v>41256</v>
      </c>
      <c r="H93">
        <v>12</v>
      </c>
      <c r="I93">
        <v>22</v>
      </c>
      <c r="J93">
        <v>9.99</v>
      </c>
      <c r="K93">
        <v>219.78</v>
      </c>
    </row>
    <row r="94" spans="1:11" x14ac:dyDescent="0.3">
      <c r="A94">
        <v>23280</v>
      </c>
      <c r="B94" t="s">
        <v>209</v>
      </c>
      <c r="C94" t="s">
        <v>31</v>
      </c>
      <c r="D94" t="s">
        <v>56</v>
      </c>
      <c r="E94" t="s">
        <v>57</v>
      </c>
      <c r="F94" t="s">
        <v>15</v>
      </c>
      <c r="G94">
        <v>41002</v>
      </c>
      <c r="H94">
        <v>4</v>
      </c>
      <c r="I94">
        <v>30</v>
      </c>
      <c r="J94">
        <v>6.99</v>
      </c>
      <c r="K94">
        <v>209.7</v>
      </c>
    </row>
    <row r="95" spans="1:11" x14ac:dyDescent="0.3">
      <c r="A95">
        <v>23370</v>
      </c>
      <c r="B95" t="s">
        <v>210</v>
      </c>
      <c r="C95" t="s">
        <v>73</v>
      </c>
      <c r="D95" t="s">
        <v>147</v>
      </c>
      <c r="E95" t="s">
        <v>148</v>
      </c>
      <c r="F95" t="s">
        <v>21</v>
      </c>
      <c r="G95">
        <v>41028</v>
      </c>
      <c r="H95">
        <v>4</v>
      </c>
      <c r="I95">
        <v>63</v>
      </c>
      <c r="J95">
        <v>3</v>
      </c>
      <c r="K95">
        <v>189</v>
      </c>
    </row>
    <row r="96" spans="1:11" x14ac:dyDescent="0.3">
      <c r="A96">
        <v>23372</v>
      </c>
      <c r="B96" t="s">
        <v>211</v>
      </c>
      <c r="C96" t="s">
        <v>212</v>
      </c>
      <c r="D96" t="s">
        <v>111</v>
      </c>
      <c r="E96" t="s">
        <v>112</v>
      </c>
      <c r="F96" t="s">
        <v>15</v>
      </c>
      <c r="G96">
        <v>41255</v>
      </c>
      <c r="H96">
        <v>12</v>
      </c>
      <c r="I96">
        <v>22</v>
      </c>
      <c r="J96">
        <v>6.5</v>
      </c>
      <c r="K96">
        <v>143</v>
      </c>
    </row>
    <row r="97" spans="1:11" x14ac:dyDescent="0.3">
      <c r="A97">
        <v>23265</v>
      </c>
      <c r="B97" t="s">
        <v>213</v>
      </c>
      <c r="C97" t="s">
        <v>214</v>
      </c>
      <c r="D97" t="s">
        <v>32</v>
      </c>
      <c r="E97" t="s">
        <v>33</v>
      </c>
      <c r="F97" t="s">
        <v>21</v>
      </c>
      <c r="G97">
        <v>41248</v>
      </c>
      <c r="H97">
        <v>12</v>
      </c>
      <c r="I97">
        <v>14</v>
      </c>
      <c r="J97">
        <v>9.99</v>
      </c>
      <c r="K97">
        <v>139.86000000000001</v>
      </c>
    </row>
    <row r="98" spans="1:11" x14ac:dyDescent="0.3">
      <c r="A98">
        <v>23346</v>
      </c>
      <c r="B98" t="s">
        <v>215</v>
      </c>
      <c r="C98" t="s">
        <v>130</v>
      </c>
      <c r="D98" t="s">
        <v>32</v>
      </c>
      <c r="E98" t="s">
        <v>33</v>
      </c>
      <c r="F98" t="s">
        <v>15</v>
      </c>
      <c r="G98">
        <v>41119</v>
      </c>
      <c r="H98">
        <v>7</v>
      </c>
      <c r="I98">
        <v>13</v>
      </c>
      <c r="J98">
        <v>9.99</v>
      </c>
      <c r="K98">
        <v>129.87</v>
      </c>
    </row>
    <row r="99" spans="1:11" x14ac:dyDescent="0.3">
      <c r="A99">
        <v>23312</v>
      </c>
      <c r="B99" t="s">
        <v>216</v>
      </c>
      <c r="C99" t="s">
        <v>217</v>
      </c>
      <c r="D99" t="s">
        <v>98</v>
      </c>
      <c r="E99" t="s">
        <v>99</v>
      </c>
      <c r="F99" t="s">
        <v>15</v>
      </c>
      <c r="G99">
        <v>41096</v>
      </c>
      <c r="H99">
        <v>7</v>
      </c>
      <c r="I99">
        <v>28</v>
      </c>
      <c r="J99">
        <v>3.99</v>
      </c>
      <c r="K99">
        <v>111.72</v>
      </c>
    </row>
    <row r="100" spans="1:11" x14ac:dyDescent="0.3">
      <c r="A100">
        <v>23355</v>
      </c>
      <c r="B100" t="s">
        <v>218</v>
      </c>
      <c r="C100" t="s">
        <v>126</v>
      </c>
      <c r="D100" t="s">
        <v>84</v>
      </c>
      <c r="E100" t="s">
        <v>85</v>
      </c>
      <c r="F100" t="s">
        <v>15</v>
      </c>
      <c r="G100">
        <v>41026</v>
      </c>
      <c r="H100">
        <v>4</v>
      </c>
      <c r="I100">
        <v>16</v>
      </c>
      <c r="J100">
        <v>4.5</v>
      </c>
      <c r="K100">
        <v>72</v>
      </c>
    </row>
    <row r="101" spans="1:11" x14ac:dyDescent="0.3">
      <c r="A101">
        <v>23322</v>
      </c>
      <c r="B101" t="s">
        <v>219</v>
      </c>
      <c r="C101" t="s">
        <v>87</v>
      </c>
      <c r="D101" t="s">
        <v>147</v>
      </c>
      <c r="E101" t="s">
        <v>148</v>
      </c>
      <c r="F101" t="s">
        <v>21</v>
      </c>
      <c r="G101">
        <v>41009</v>
      </c>
      <c r="H101">
        <v>4</v>
      </c>
      <c r="I101">
        <v>20</v>
      </c>
      <c r="J101">
        <v>3</v>
      </c>
      <c r="K101">
        <v>60</v>
      </c>
    </row>
    <row r="102" spans="1:11" x14ac:dyDescent="0.3">
      <c r="A102">
        <v>23298</v>
      </c>
      <c r="B102" t="s">
        <v>220</v>
      </c>
      <c r="C102" t="s">
        <v>221</v>
      </c>
      <c r="D102" t="s">
        <v>84</v>
      </c>
      <c r="E102" t="s">
        <v>85</v>
      </c>
      <c r="F102" t="s">
        <v>18</v>
      </c>
      <c r="G102">
        <v>41118</v>
      </c>
      <c r="H102">
        <v>7</v>
      </c>
      <c r="I102">
        <v>12</v>
      </c>
      <c r="J102">
        <v>4.5</v>
      </c>
      <c r="K102">
        <v>54</v>
      </c>
    </row>
    <row r="103" spans="1:11" x14ac:dyDescent="0.3">
      <c r="A103">
        <v>23367</v>
      </c>
      <c r="B103" t="s">
        <v>222</v>
      </c>
      <c r="C103" t="s">
        <v>223</v>
      </c>
      <c r="D103" t="s">
        <v>84</v>
      </c>
      <c r="E103" t="s">
        <v>85</v>
      </c>
      <c r="F103" t="s">
        <v>21</v>
      </c>
      <c r="G103">
        <v>41023</v>
      </c>
      <c r="H103">
        <v>4</v>
      </c>
      <c r="I103">
        <v>10</v>
      </c>
      <c r="J103">
        <v>4.5</v>
      </c>
      <c r="K103">
        <v>45</v>
      </c>
    </row>
    <row r="104" spans="1:11" x14ac:dyDescent="0.3">
      <c r="A104">
        <v>23334</v>
      </c>
      <c r="B104" t="s">
        <v>224</v>
      </c>
      <c r="C104" t="s">
        <v>118</v>
      </c>
      <c r="D104" t="s">
        <v>147</v>
      </c>
      <c r="E104" t="s">
        <v>148</v>
      </c>
      <c r="F104" t="s">
        <v>15</v>
      </c>
      <c r="G104">
        <v>41260</v>
      </c>
      <c r="H104">
        <v>12</v>
      </c>
      <c r="I104">
        <v>14</v>
      </c>
      <c r="J104">
        <v>3</v>
      </c>
      <c r="K104">
        <v>42</v>
      </c>
    </row>
    <row r="105" spans="1:11" x14ac:dyDescent="0.3">
      <c r="A105">
        <v>23285</v>
      </c>
      <c r="B105" t="s">
        <v>225</v>
      </c>
      <c r="C105" t="s">
        <v>138</v>
      </c>
      <c r="D105" t="s">
        <v>108</v>
      </c>
      <c r="E105" t="s">
        <v>109</v>
      </c>
      <c r="F105" t="s">
        <v>21</v>
      </c>
      <c r="G105">
        <v>41114</v>
      </c>
      <c r="H105">
        <v>7</v>
      </c>
      <c r="I105">
        <v>9</v>
      </c>
      <c r="J105">
        <v>4.5</v>
      </c>
      <c r="K105">
        <v>40.5</v>
      </c>
    </row>
    <row r="106" spans="1:11" x14ac:dyDescent="0.3">
      <c r="A106">
        <v>23375</v>
      </c>
      <c r="B106" t="s">
        <v>226</v>
      </c>
      <c r="C106" t="s">
        <v>126</v>
      </c>
      <c r="D106" t="s">
        <v>56</v>
      </c>
      <c r="E106" t="s">
        <v>57</v>
      </c>
      <c r="F106" t="s">
        <v>21</v>
      </c>
      <c r="G106">
        <v>41029</v>
      </c>
      <c r="H106">
        <v>4</v>
      </c>
      <c r="I106">
        <v>5</v>
      </c>
      <c r="J106">
        <v>6.99</v>
      </c>
      <c r="K106">
        <v>34.950000000000003</v>
      </c>
    </row>
    <row r="107" spans="1:11" x14ac:dyDescent="0.3">
      <c r="A107">
        <v>23336</v>
      </c>
      <c r="B107" t="s">
        <v>227</v>
      </c>
      <c r="C107" t="s">
        <v>228</v>
      </c>
      <c r="D107" t="s">
        <v>108</v>
      </c>
      <c r="E107" t="s">
        <v>109</v>
      </c>
      <c r="F107" t="s">
        <v>21</v>
      </c>
      <c r="G107">
        <v>41091</v>
      </c>
      <c r="H107">
        <v>7</v>
      </c>
      <c r="I107">
        <v>7</v>
      </c>
      <c r="J107">
        <v>4.5</v>
      </c>
      <c r="K107">
        <v>31.5</v>
      </c>
    </row>
    <row r="108" spans="1:11" x14ac:dyDescent="0.3">
      <c r="A108">
        <v>23279</v>
      </c>
      <c r="B108" t="s">
        <v>229</v>
      </c>
      <c r="C108" t="s">
        <v>202</v>
      </c>
      <c r="D108" t="s">
        <v>147</v>
      </c>
      <c r="E108" t="s">
        <v>148</v>
      </c>
      <c r="F108" t="s">
        <v>15</v>
      </c>
      <c r="G108">
        <v>41020</v>
      </c>
      <c r="H108">
        <v>4</v>
      </c>
      <c r="I108">
        <v>10</v>
      </c>
      <c r="J108">
        <v>3</v>
      </c>
      <c r="K108">
        <v>30</v>
      </c>
    </row>
  </sheetData>
  <mergeCells count="1">
    <mergeCell ref="M2:O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A7FF-4BB9-493E-9B3B-7FCB179FB26F}">
  <dimension ref="A1:P109"/>
  <sheetViews>
    <sheetView topLeftCell="F1" workbookViewId="0">
      <selection activeCell="O6" sqref="O6"/>
    </sheetView>
  </sheetViews>
  <sheetFormatPr defaultRowHeight="14.4" x14ac:dyDescent="0.3"/>
  <cols>
    <col min="12" max="12" width="13.2187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254</v>
      </c>
    </row>
    <row r="2" spans="1:16" x14ac:dyDescent="0.3">
      <c r="A2">
        <v>23345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41150</v>
      </c>
      <c r="H2">
        <v>8</v>
      </c>
      <c r="I2">
        <v>208</v>
      </c>
      <c r="J2">
        <v>14.5</v>
      </c>
      <c r="K2">
        <v>3016</v>
      </c>
      <c r="L2">
        <f t="shared" ref="L2:L33" si="0">(K2*P$5/100)+K2</f>
        <v>3288.4634465553822</v>
      </c>
      <c r="N2" t="s">
        <v>255</v>
      </c>
      <c r="O2" s="18">
        <v>90000</v>
      </c>
    </row>
    <row r="3" spans="1:16" x14ac:dyDescent="0.3">
      <c r="A3">
        <v>23278</v>
      </c>
      <c r="B3" t="s">
        <v>16</v>
      </c>
      <c r="C3" t="s">
        <v>17</v>
      </c>
      <c r="D3" t="s">
        <v>13</v>
      </c>
      <c r="E3" t="s">
        <v>14</v>
      </c>
      <c r="F3" t="s">
        <v>18</v>
      </c>
      <c r="G3">
        <v>41145</v>
      </c>
      <c r="H3">
        <v>8</v>
      </c>
      <c r="I3">
        <v>197</v>
      </c>
      <c r="J3">
        <v>14.5</v>
      </c>
      <c r="K3">
        <v>2856.5</v>
      </c>
      <c r="L3">
        <f t="shared" si="0"/>
        <v>3114.5543219779343</v>
      </c>
      <c r="N3" t="s">
        <v>256</v>
      </c>
      <c r="O3">
        <v>82543.11</v>
      </c>
    </row>
    <row r="4" spans="1:16" x14ac:dyDescent="0.3">
      <c r="A4">
        <v>23303</v>
      </c>
      <c r="B4" t="s">
        <v>19</v>
      </c>
      <c r="C4" t="s">
        <v>20</v>
      </c>
      <c r="D4" t="s">
        <v>13</v>
      </c>
      <c r="E4" t="s">
        <v>14</v>
      </c>
      <c r="F4" t="s">
        <v>21</v>
      </c>
      <c r="G4">
        <v>41138</v>
      </c>
      <c r="H4">
        <v>8</v>
      </c>
      <c r="I4">
        <v>176</v>
      </c>
      <c r="J4">
        <v>14.5</v>
      </c>
      <c r="K4">
        <v>2552</v>
      </c>
      <c r="L4">
        <f t="shared" si="0"/>
        <v>2782.5459932391695</v>
      </c>
      <c r="N4" t="s">
        <v>257</v>
      </c>
      <c r="O4">
        <v>107</v>
      </c>
    </row>
    <row r="5" spans="1:16" x14ac:dyDescent="0.3">
      <c r="A5">
        <v>23353</v>
      </c>
      <c r="B5" t="s">
        <v>22</v>
      </c>
      <c r="C5" t="s">
        <v>23</v>
      </c>
      <c r="D5" t="s">
        <v>13</v>
      </c>
      <c r="E5" t="s">
        <v>14</v>
      </c>
      <c r="F5" t="s">
        <v>18</v>
      </c>
      <c r="G5">
        <v>41070</v>
      </c>
      <c r="H5">
        <v>6</v>
      </c>
      <c r="I5">
        <v>168</v>
      </c>
      <c r="J5">
        <v>14.5</v>
      </c>
      <c r="K5">
        <v>2436</v>
      </c>
      <c r="L5">
        <f t="shared" si="0"/>
        <v>2656.0666299101163</v>
      </c>
      <c r="N5" t="s">
        <v>258</v>
      </c>
      <c r="O5">
        <v>109.03393390435618</v>
      </c>
      <c r="P5">
        <f>O5-100</f>
        <v>9.033933904356175</v>
      </c>
    </row>
    <row r="6" spans="1:16" x14ac:dyDescent="0.3">
      <c r="A6">
        <v>23289</v>
      </c>
      <c r="B6" t="s">
        <v>24</v>
      </c>
      <c r="C6" t="s">
        <v>25</v>
      </c>
      <c r="D6" t="s">
        <v>13</v>
      </c>
      <c r="E6" t="s">
        <v>14</v>
      </c>
      <c r="F6" t="s">
        <v>21</v>
      </c>
      <c r="G6">
        <v>41123</v>
      </c>
      <c r="H6">
        <v>8</v>
      </c>
      <c r="I6">
        <v>166</v>
      </c>
      <c r="J6">
        <v>14.5</v>
      </c>
      <c r="K6">
        <v>2407</v>
      </c>
      <c r="L6">
        <f t="shared" si="0"/>
        <v>2624.4467890778533</v>
      </c>
      <c r="O6">
        <f>(O5/100)*O3</f>
        <v>90000.000000000015</v>
      </c>
    </row>
    <row r="7" spans="1:16" x14ac:dyDescent="0.3">
      <c r="A7">
        <v>23378</v>
      </c>
      <c r="B7" t="s">
        <v>26</v>
      </c>
      <c r="C7" t="s">
        <v>27</v>
      </c>
      <c r="D7" t="s">
        <v>13</v>
      </c>
      <c r="E7" t="s">
        <v>14</v>
      </c>
      <c r="F7" t="s">
        <v>15</v>
      </c>
      <c r="G7">
        <v>41078</v>
      </c>
      <c r="H7">
        <v>6</v>
      </c>
      <c r="I7">
        <v>157</v>
      </c>
      <c r="J7">
        <v>14.5</v>
      </c>
      <c r="K7">
        <v>2276.5</v>
      </c>
      <c r="L7">
        <f t="shared" si="0"/>
        <v>2482.1575053326683</v>
      </c>
    </row>
    <row r="8" spans="1:16" x14ac:dyDescent="0.3">
      <c r="A8">
        <v>23283</v>
      </c>
      <c r="B8" t="s">
        <v>28</v>
      </c>
      <c r="C8" t="s">
        <v>29</v>
      </c>
      <c r="D8" t="s">
        <v>13</v>
      </c>
      <c r="E8" t="s">
        <v>14</v>
      </c>
      <c r="F8" t="s">
        <v>15</v>
      </c>
      <c r="G8">
        <v>41084</v>
      </c>
      <c r="H8">
        <v>6</v>
      </c>
      <c r="I8">
        <v>142</v>
      </c>
      <c r="J8">
        <v>14.5</v>
      </c>
      <c r="K8">
        <v>2059</v>
      </c>
      <c r="L8">
        <f t="shared" si="0"/>
        <v>2245.0086990906934</v>
      </c>
    </row>
    <row r="9" spans="1:16" x14ac:dyDescent="0.3">
      <c r="A9">
        <v>23324</v>
      </c>
      <c r="B9" t="s">
        <v>30</v>
      </c>
      <c r="C9" t="s">
        <v>31</v>
      </c>
      <c r="D9" t="s">
        <v>32</v>
      </c>
      <c r="E9" t="s">
        <v>33</v>
      </c>
      <c r="F9" t="s">
        <v>21</v>
      </c>
      <c r="G9">
        <v>41134</v>
      </c>
      <c r="H9">
        <v>8</v>
      </c>
      <c r="I9">
        <v>193</v>
      </c>
      <c r="J9">
        <v>9</v>
      </c>
      <c r="K9">
        <v>1928.07</v>
      </c>
      <c r="L9">
        <f t="shared" si="0"/>
        <v>2102.2505694297201</v>
      </c>
    </row>
    <row r="10" spans="1:16" x14ac:dyDescent="0.3">
      <c r="A10">
        <v>23264</v>
      </c>
      <c r="B10" t="s">
        <v>34</v>
      </c>
      <c r="C10" t="s">
        <v>35</v>
      </c>
      <c r="D10" t="s">
        <v>36</v>
      </c>
      <c r="E10" t="s">
        <v>37</v>
      </c>
      <c r="F10" t="s">
        <v>15</v>
      </c>
      <c r="G10">
        <v>41139</v>
      </c>
      <c r="H10">
        <v>8</v>
      </c>
      <c r="I10">
        <v>205</v>
      </c>
      <c r="J10">
        <v>9</v>
      </c>
      <c r="K10">
        <v>1845</v>
      </c>
      <c r="L10">
        <f t="shared" si="0"/>
        <v>2011.6760805353715</v>
      </c>
    </row>
    <row r="11" spans="1:16" x14ac:dyDescent="0.3">
      <c r="A11">
        <v>23291</v>
      </c>
      <c r="B11" t="s">
        <v>38</v>
      </c>
      <c r="C11" t="s">
        <v>39</v>
      </c>
      <c r="D11" t="s">
        <v>36</v>
      </c>
      <c r="E11" t="s">
        <v>37</v>
      </c>
      <c r="F11" t="s">
        <v>21</v>
      </c>
      <c r="G11">
        <v>41139</v>
      </c>
      <c r="H11">
        <v>8</v>
      </c>
      <c r="I11">
        <v>199</v>
      </c>
      <c r="J11">
        <v>9</v>
      </c>
      <c r="K11">
        <v>1791</v>
      </c>
      <c r="L11">
        <f t="shared" si="0"/>
        <v>1952.7977562270191</v>
      </c>
    </row>
    <row r="12" spans="1:16" x14ac:dyDescent="0.3">
      <c r="A12">
        <v>23305</v>
      </c>
      <c r="B12" t="s">
        <v>40</v>
      </c>
      <c r="C12" t="s">
        <v>41</v>
      </c>
      <c r="D12" t="s">
        <v>36</v>
      </c>
      <c r="E12" t="s">
        <v>37</v>
      </c>
      <c r="F12" t="s">
        <v>15</v>
      </c>
      <c r="G12">
        <v>41147</v>
      </c>
      <c r="H12">
        <v>8</v>
      </c>
      <c r="I12">
        <v>188</v>
      </c>
      <c r="J12">
        <v>9</v>
      </c>
      <c r="K12">
        <v>1692</v>
      </c>
      <c r="L12">
        <f t="shared" si="0"/>
        <v>1844.8541616617065</v>
      </c>
    </row>
    <row r="13" spans="1:16" x14ac:dyDescent="0.3">
      <c r="A13">
        <v>23350</v>
      </c>
      <c r="B13" t="s">
        <v>42</v>
      </c>
      <c r="C13" t="s">
        <v>43</v>
      </c>
      <c r="D13" t="s">
        <v>36</v>
      </c>
      <c r="E13" t="s">
        <v>37</v>
      </c>
      <c r="F13" t="s">
        <v>15</v>
      </c>
      <c r="G13">
        <v>41085</v>
      </c>
      <c r="H13">
        <v>6</v>
      </c>
      <c r="I13">
        <v>188</v>
      </c>
      <c r="J13">
        <v>9</v>
      </c>
      <c r="K13">
        <v>1692</v>
      </c>
      <c r="L13">
        <f t="shared" si="0"/>
        <v>1844.8541616617065</v>
      </c>
    </row>
    <row r="14" spans="1:16" x14ac:dyDescent="0.3">
      <c r="A14">
        <v>23300</v>
      </c>
      <c r="B14" t="s">
        <v>44</v>
      </c>
      <c r="C14" t="s">
        <v>45</v>
      </c>
      <c r="D14" t="s">
        <v>32</v>
      </c>
      <c r="E14" t="s">
        <v>33</v>
      </c>
      <c r="F14" t="s">
        <v>15</v>
      </c>
      <c r="G14">
        <v>40915</v>
      </c>
      <c r="H14">
        <v>1</v>
      </c>
      <c r="I14">
        <v>167</v>
      </c>
      <c r="J14">
        <v>9.99</v>
      </c>
      <c r="K14">
        <v>1668.33</v>
      </c>
      <c r="L14">
        <f t="shared" si="0"/>
        <v>1819.0458295065453</v>
      </c>
    </row>
    <row r="15" spans="1:16" x14ac:dyDescent="0.3">
      <c r="A15">
        <v>23348</v>
      </c>
      <c r="B15" t="s">
        <v>46</v>
      </c>
      <c r="C15" t="s">
        <v>47</v>
      </c>
      <c r="D15" t="s">
        <v>32</v>
      </c>
      <c r="E15" t="s">
        <v>33</v>
      </c>
      <c r="F15" t="s">
        <v>21</v>
      </c>
      <c r="G15">
        <v>41146</v>
      </c>
      <c r="H15">
        <v>8</v>
      </c>
      <c r="I15">
        <v>163</v>
      </c>
      <c r="J15">
        <v>9.99</v>
      </c>
      <c r="K15">
        <v>1628.37</v>
      </c>
      <c r="L15">
        <f t="shared" si="0"/>
        <v>1775.4758695183646</v>
      </c>
    </row>
    <row r="16" spans="1:16" x14ac:dyDescent="0.3">
      <c r="A16">
        <v>23290</v>
      </c>
      <c r="B16" t="s">
        <v>48</v>
      </c>
      <c r="C16" t="s">
        <v>49</v>
      </c>
      <c r="D16" t="s">
        <v>36</v>
      </c>
      <c r="E16" t="s">
        <v>37</v>
      </c>
      <c r="F16" t="s">
        <v>15</v>
      </c>
      <c r="G16">
        <v>41132</v>
      </c>
      <c r="H16">
        <v>8</v>
      </c>
      <c r="I16">
        <v>170</v>
      </c>
      <c r="J16">
        <v>9</v>
      </c>
      <c r="K16">
        <v>1530</v>
      </c>
      <c r="L16">
        <f t="shared" si="0"/>
        <v>1668.2191887366494</v>
      </c>
    </row>
    <row r="17" spans="1:12" x14ac:dyDescent="0.3">
      <c r="A17">
        <v>23328</v>
      </c>
      <c r="B17" t="s">
        <v>50</v>
      </c>
      <c r="C17" t="s">
        <v>51</v>
      </c>
      <c r="D17" t="s">
        <v>13</v>
      </c>
      <c r="E17" t="s">
        <v>14</v>
      </c>
      <c r="F17" t="s">
        <v>21</v>
      </c>
      <c r="G17">
        <v>40923</v>
      </c>
      <c r="H17">
        <v>1</v>
      </c>
      <c r="I17">
        <v>102</v>
      </c>
      <c r="J17">
        <v>14.5</v>
      </c>
      <c r="K17">
        <v>1479</v>
      </c>
      <c r="L17">
        <f t="shared" si="0"/>
        <v>1612.6118824454279</v>
      </c>
    </row>
    <row r="18" spans="1:12" x14ac:dyDescent="0.3">
      <c r="A18">
        <v>23294</v>
      </c>
      <c r="B18" t="s">
        <v>52</v>
      </c>
      <c r="C18" t="s">
        <v>53</v>
      </c>
      <c r="D18" t="s">
        <v>36</v>
      </c>
      <c r="E18" t="s">
        <v>37</v>
      </c>
      <c r="F18" t="s">
        <v>21</v>
      </c>
      <c r="G18">
        <v>41082</v>
      </c>
      <c r="H18">
        <v>6</v>
      </c>
      <c r="I18">
        <v>160</v>
      </c>
      <c r="J18">
        <v>9</v>
      </c>
      <c r="K18">
        <v>1440</v>
      </c>
      <c r="L18">
        <f t="shared" si="0"/>
        <v>1570.0886482227288</v>
      </c>
    </row>
    <row r="19" spans="1:12" x14ac:dyDescent="0.3">
      <c r="A19">
        <v>23371</v>
      </c>
      <c r="B19" t="s">
        <v>54</v>
      </c>
      <c r="C19" t="s">
        <v>55</v>
      </c>
      <c r="D19" t="s">
        <v>56</v>
      </c>
      <c r="E19" t="s">
        <v>57</v>
      </c>
      <c r="F19" t="s">
        <v>15</v>
      </c>
      <c r="G19">
        <v>41136</v>
      </c>
      <c r="H19">
        <v>8</v>
      </c>
      <c r="I19">
        <v>204</v>
      </c>
      <c r="J19">
        <v>6.99</v>
      </c>
      <c r="K19">
        <v>1425.96</v>
      </c>
      <c r="L19">
        <f t="shared" si="0"/>
        <v>1554.7802839025574</v>
      </c>
    </row>
    <row r="20" spans="1:12" x14ac:dyDescent="0.3">
      <c r="A20">
        <v>23288</v>
      </c>
      <c r="B20" t="s">
        <v>58</v>
      </c>
      <c r="C20" t="s">
        <v>59</v>
      </c>
      <c r="D20" t="s">
        <v>32</v>
      </c>
      <c r="E20" t="s">
        <v>33</v>
      </c>
      <c r="F20" t="s">
        <v>18</v>
      </c>
      <c r="G20">
        <v>41074</v>
      </c>
      <c r="H20">
        <v>6</v>
      </c>
      <c r="I20">
        <v>141</v>
      </c>
      <c r="J20">
        <v>9.99</v>
      </c>
      <c r="K20">
        <v>1408.59</v>
      </c>
      <c r="L20">
        <f t="shared" si="0"/>
        <v>1535.8410895833706</v>
      </c>
    </row>
    <row r="21" spans="1:12" x14ac:dyDescent="0.3">
      <c r="A21">
        <v>23347</v>
      </c>
      <c r="B21" t="s">
        <v>60</v>
      </c>
      <c r="C21" t="s">
        <v>61</v>
      </c>
      <c r="D21" t="s">
        <v>36</v>
      </c>
      <c r="E21" t="s">
        <v>37</v>
      </c>
      <c r="F21" t="s">
        <v>15</v>
      </c>
      <c r="G21">
        <v>41088</v>
      </c>
      <c r="H21">
        <v>6</v>
      </c>
      <c r="I21">
        <v>147</v>
      </c>
      <c r="J21">
        <v>9</v>
      </c>
      <c r="K21">
        <v>1323</v>
      </c>
      <c r="L21">
        <f t="shared" si="0"/>
        <v>1442.5189455546322</v>
      </c>
    </row>
    <row r="22" spans="1:12" x14ac:dyDescent="0.3">
      <c r="A22">
        <v>23361</v>
      </c>
      <c r="B22" t="s">
        <v>62</v>
      </c>
      <c r="C22" t="s">
        <v>63</v>
      </c>
      <c r="D22" t="s">
        <v>56</v>
      </c>
      <c r="E22" t="s">
        <v>57</v>
      </c>
      <c r="F22" t="s">
        <v>15</v>
      </c>
      <c r="G22">
        <v>40915</v>
      </c>
      <c r="H22">
        <v>1</v>
      </c>
      <c r="I22">
        <v>184</v>
      </c>
      <c r="J22">
        <v>6.99</v>
      </c>
      <c r="K22">
        <v>1286.1600000000001</v>
      </c>
      <c r="L22">
        <f t="shared" si="0"/>
        <v>1402.3508443042674</v>
      </c>
    </row>
    <row r="23" spans="1:12" x14ac:dyDescent="0.3">
      <c r="A23">
        <v>23275</v>
      </c>
      <c r="B23" t="s">
        <v>64</v>
      </c>
      <c r="C23" t="s">
        <v>65</v>
      </c>
      <c r="D23" t="s">
        <v>36</v>
      </c>
      <c r="E23" t="s">
        <v>37</v>
      </c>
      <c r="F23" t="s">
        <v>21</v>
      </c>
      <c r="G23">
        <v>40912</v>
      </c>
      <c r="H23">
        <v>1</v>
      </c>
      <c r="I23">
        <v>141</v>
      </c>
      <c r="J23">
        <v>9</v>
      </c>
      <c r="K23">
        <v>1269</v>
      </c>
      <c r="L23">
        <f t="shared" si="0"/>
        <v>1383.6406212462798</v>
      </c>
    </row>
    <row r="24" spans="1:12" x14ac:dyDescent="0.3">
      <c r="A24">
        <v>23297</v>
      </c>
      <c r="B24" t="s">
        <v>66</v>
      </c>
      <c r="C24" t="s">
        <v>67</v>
      </c>
      <c r="D24" t="s">
        <v>36</v>
      </c>
      <c r="E24" t="s">
        <v>37</v>
      </c>
      <c r="F24" t="s">
        <v>15</v>
      </c>
      <c r="G24">
        <v>41133</v>
      </c>
      <c r="H24">
        <v>8</v>
      </c>
      <c r="I24">
        <v>135</v>
      </c>
      <c r="J24">
        <v>9</v>
      </c>
      <c r="K24">
        <v>1215</v>
      </c>
      <c r="L24">
        <f t="shared" si="0"/>
        <v>1324.7622969379274</v>
      </c>
    </row>
    <row r="25" spans="1:12" x14ac:dyDescent="0.3">
      <c r="A25">
        <v>23327</v>
      </c>
      <c r="B25" t="s">
        <v>68</v>
      </c>
      <c r="C25" t="s">
        <v>69</v>
      </c>
      <c r="D25" t="s">
        <v>70</v>
      </c>
      <c r="E25" t="s">
        <v>71</v>
      </c>
      <c r="F25" t="s">
        <v>21</v>
      </c>
      <c r="G25">
        <v>40939</v>
      </c>
      <c r="H25">
        <v>1</v>
      </c>
      <c r="I25">
        <v>176</v>
      </c>
      <c r="J25">
        <v>6.5</v>
      </c>
      <c r="K25">
        <v>1144</v>
      </c>
      <c r="L25">
        <f t="shared" si="0"/>
        <v>1247.3482038658346</v>
      </c>
    </row>
    <row r="26" spans="1:12" x14ac:dyDescent="0.3">
      <c r="A26">
        <v>23325</v>
      </c>
      <c r="B26" t="s">
        <v>72</v>
      </c>
      <c r="C26" t="s">
        <v>73</v>
      </c>
      <c r="D26" t="s">
        <v>74</v>
      </c>
      <c r="E26" t="s">
        <v>75</v>
      </c>
      <c r="F26" t="s">
        <v>21</v>
      </c>
      <c r="G26">
        <v>41082</v>
      </c>
      <c r="H26">
        <v>6</v>
      </c>
      <c r="I26">
        <v>184</v>
      </c>
      <c r="J26">
        <v>6</v>
      </c>
      <c r="K26">
        <v>1104</v>
      </c>
      <c r="L26">
        <f t="shared" si="0"/>
        <v>1203.7346303040922</v>
      </c>
    </row>
    <row r="27" spans="1:12" x14ac:dyDescent="0.3">
      <c r="A27">
        <v>23292</v>
      </c>
      <c r="B27" t="s">
        <v>76</v>
      </c>
      <c r="C27" t="s">
        <v>77</v>
      </c>
      <c r="D27" t="s">
        <v>13</v>
      </c>
      <c r="E27" t="s">
        <v>14</v>
      </c>
      <c r="F27" t="s">
        <v>15</v>
      </c>
      <c r="G27">
        <v>40911</v>
      </c>
      <c r="H27">
        <v>1</v>
      </c>
      <c r="I27">
        <v>73</v>
      </c>
      <c r="J27">
        <v>14.5</v>
      </c>
      <c r="K27">
        <v>1058.5</v>
      </c>
      <c r="L27">
        <f t="shared" si="0"/>
        <v>1154.1241903776101</v>
      </c>
    </row>
    <row r="28" spans="1:12" x14ac:dyDescent="0.3">
      <c r="A28">
        <v>23335</v>
      </c>
      <c r="B28" t="s">
        <v>78</v>
      </c>
      <c r="C28" t="s">
        <v>79</v>
      </c>
      <c r="D28" t="s">
        <v>36</v>
      </c>
      <c r="E28" t="s">
        <v>37</v>
      </c>
      <c r="F28" t="s">
        <v>15</v>
      </c>
      <c r="G28">
        <v>41134</v>
      </c>
      <c r="H28">
        <v>8</v>
      </c>
      <c r="I28">
        <v>116</v>
      </c>
      <c r="J28">
        <v>9</v>
      </c>
      <c r="K28">
        <v>1044</v>
      </c>
      <c r="L28">
        <f t="shared" si="0"/>
        <v>1138.3142699614784</v>
      </c>
    </row>
    <row r="29" spans="1:12" x14ac:dyDescent="0.3">
      <c r="A29">
        <v>23314</v>
      </c>
      <c r="B29" t="s">
        <v>80</v>
      </c>
      <c r="C29" t="s">
        <v>81</v>
      </c>
      <c r="D29" t="s">
        <v>32</v>
      </c>
      <c r="E29" t="s">
        <v>33</v>
      </c>
      <c r="F29" t="s">
        <v>21</v>
      </c>
      <c r="G29">
        <v>41131</v>
      </c>
      <c r="H29">
        <v>8</v>
      </c>
      <c r="I29">
        <v>95</v>
      </c>
      <c r="J29">
        <v>9.99</v>
      </c>
      <c r="K29">
        <v>949.05</v>
      </c>
      <c r="L29">
        <f t="shared" si="0"/>
        <v>1034.7865497192922</v>
      </c>
    </row>
    <row r="30" spans="1:12" x14ac:dyDescent="0.3">
      <c r="A30">
        <v>23329</v>
      </c>
      <c r="B30" t="s">
        <v>82</v>
      </c>
      <c r="C30" t="s">
        <v>83</v>
      </c>
      <c r="D30" t="s">
        <v>84</v>
      </c>
      <c r="E30" t="s">
        <v>85</v>
      </c>
      <c r="F30" t="s">
        <v>21</v>
      </c>
      <c r="G30">
        <v>40931</v>
      </c>
      <c r="H30">
        <v>1</v>
      </c>
      <c r="I30">
        <v>203</v>
      </c>
      <c r="J30">
        <v>4.5</v>
      </c>
      <c r="K30">
        <v>913.5</v>
      </c>
      <c r="L30">
        <f t="shared" si="0"/>
        <v>996.02498621629366</v>
      </c>
    </row>
    <row r="31" spans="1:12" x14ac:dyDescent="0.3">
      <c r="A31">
        <v>23332</v>
      </c>
      <c r="B31" t="s">
        <v>86</v>
      </c>
      <c r="C31" t="s">
        <v>87</v>
      </c>
      <c r="D31" t="s">
        <v>84</v>
      </c>
      <c r="E31" t="s">
        <v>85</v>
      </c>
      <c r="F31" t="s">
        <v>18</v>
      </c>
      <c r="G31">
        <v>40950</v>
      </c>
      <c r="H31">
        <v>2</v>
      </c>
      <c r="I31">
        <v>203</v>
      </c>
      <c r="J31">
        <v>4.5</v>
      </c>
      <c r="K31">
        <v>913.5</v>
      </c>
      <c r="L31">
        <f t="shared" si="0"/>
        <v>996.02498621629366</v>
      </c>
    </row>
    <row r="32" spans="1:12" x14ac:dyDescent="0.3">
      <c r="A32">
        <v>23317</v>
      </c>
      <c r="B32" t="s">
        <v>88</v>
      </c>
      <c r="C32" t="s">
        <v>89</v>
      </c>
      <c r="D32" t="s">
        <v>84</v>
      </c>
      <c r="E32" t="s">
        <v>85</v>
      </c>
      <c r="F32" t="s">
        <v>18</v>
      </c>
      <c r="G32">
        <v>40956</v>
      </c>
      <c r="H32">
        <v>2</v>
      </c>
      <c r="I32">
        <v>196</v>
      </c>
      <c r="J32">
        <v>4.5</v>
      </c>
      <c r="K32">
        <v>882</v>
      </c>
      <c r="L32">
        <f t="shared" si="0"/>
        <v>961.67929703642153</v>
      </c>
    </row>
    <row r="33" spans="1:12" x14ac:dyDescent="0.3">
      <c r="A33">
        <v>23271</v>
      </c>
      <c r="B33" t="s">
        <v>90</v>
      </c>
      <c r="C33" t="s">
        <v>91</v>
      </c>
      <c r="D33" t="s">
        <v>56</v>
      </c>
      <c r="E33" t="s">
        <v>57</v>
      </c>
      <c r="F33" t="s">
        <v>21</v>
      </c>
      <c r="G33">
        <v>40966</v>
      </c>
      <c r="H33">
        <v>2</v>
      </c>
      <c r="I33">
        <v>125</v>
      </c>
      <c r="J33">
        <v>6.99</v>
      </c>
      <c r="K33">
        <v>873.75</v>
      </c>
      <c r="L33">
        <f t="shared" si="0"/>
        <v>952.68399748931211</v>
      </c>
    </row>
    <row r="34" spans="1:12" x14ac:dyDescent="0.3">
      <c r="A34">
        <v>23287</v>
      </c>
      <c r="B34" t="s">
        <v>92</v>
      </c>
      <c r="C34" t="s">
        <v>93</v>
      </c>
      <c r="D34" t="s">
        <v>84</v>
      </c>
      <c r="E34" t="s">
        <v>85</v>
      </c>
      <c r="F34" t="s">
        <v>21</v>
      </c>
      <c r="G34">
        <v>41077</v>
      </c>
      <c r="H34">
        <v>6</v>
      </c>
      <c r="I34">
        <v>189</v>
      </c>
      <c r="J34">
        <v>4.5</v>
      </c>
      <c r="K34">
        <v>850.5</v>
      </c>
      <c r="L34">
        <f t="shared" ref="L34:L65" si="1">(K34*P$5/100)+K34</f>
        <v>927.33360785654929</v>
      </c>
    </row>
    <row r="35" spans="1:12" x14ac:dyDescent="0.3">
      <c r="A35">
        <v>23349</v>
      </c>
      <c r="B35" t="s">
        <v>94</v>
      </c>
      <c r="C35" t="s">
        <v>95</v>
      </c>
      <c r="D35" t="s">
        <v>70</v>
      </c>
      <c r="E35" t="s">
        <v>71</v>
      </c>
      <c r="F35" t="s">
        <v>21</v>
      </c>
      <c r="G35">
        <v>41112</v>
      </c>
      <c r="H35">
        <v>7</v>
      </c>
      <c r="I35">
        <v>126</v>
      </c>
      <c r="J35">
        <v>6.5</v>
      </c>
      <c r="K35">
        <v>819</v>
      </c>
      <c r="L35">
        <f t="shared" si="1"/>
        <v>892.98791867667705</v>
      </c>
    </row>
    <row r="36" spans="1:12" x14ac:dyDescent="0.3">
      <c r="A36">
        <v>23309</v>
      </c>
      <c r="B36" t="s">
        <v>96</v>
      </c>
      <c r="C36" t="s">
        <v>97</v>
      </c>
      <c r="D36" t="s">
        <v>98</v>
      </c>
      <c r="E36" t="s">
        <v>99</v>
      </c>
      <c r="F36" t="s">
        <v>15</v>
      </c>
      <c r="G36">
        <v>41083</v>
      </c>
      <c r="H36">
        <v>6</v>
      </c>
      <c r="I36">
        <v>201</v>
      </c>
      <c r="J36">
        <v>3.99</v>
      </c>
      <c r="K36">
        <v>801.99</v>
      </c>
      <c r="L36">
        <f t="shared" si="1"/>
        <v>874.4412465195461</v>
      </c>
    </row>
    <row r="37" spans="1:12" x14ac:dyDescent="0.3">
      <c r="A37">
        <v>23338</v>
      </c>
      <c r="B37" t="s">
        <v>100</v>
      </c>
      <c r="C37" t="s">
        <v>101</v>
      </c>
      <c r="D37" t="s">
        <v>84</v>
      </c>
      <c r="E37" t="s">
        <v>85</v>
      </c>
      <c r="F37" t="s">
        <v>21</v>
      </c>
      <c r="G37">
        <v>41133</v>
      </c>
      <c r="H37">
        <v>8</v>
      </c>
      <c r="I37">
        <v>178</v>
      </c>
      <c r="J37">
        <v>4.5</v>
      </c>
      <c r="K37">
        <v>801</v>
      </c>
      <c r="L37">
        <f t="shared" si="1"/>
        <v>873.36181057389297</v>
      </c>
    </row>
    <row r="38" spans="1:12" x14ac:dyDescent="0.3">
      <c r="A38">
        <v>23301</v>
      </c>
      <c r="B38" t="s">
        <v>102</v>
      </c>
      <c r="C38" t="s">
        <v>103</v>
      </c>
      <c r="D38" t="s">
        <v>56</v>
      </c>
      <c r="E38" t="s">
        <v>57</v>
      </c>
      <c r="F38" t="s">
        <v>21</v>
      </c>
      <c r="G38">
        <v>41109</v>
      </c>
      <c r="H38">
        <v>7</v>
      </c>
      <c r="I38">
        <v>108</v>
      </c>
      <c r="J38">
        <v>6.99</v>
      </c>
      <c r="K38">
        <v>754.92</v>
      </c>
      <c r="L38">
        <f t="shared" si="1"/>
        <v>823.11897383076564</v>
      </c>
    </row>
    <row r="39" spans="1:12" x14ac:dyDescent="0.3">
      <c r="A39">
        <v>23320</v>
      </c>
      <c r="B39" t="s">
        <v>104</v>
      </c>
      <c r="C39" t="s">
        <v>105</v>
      </c>
      <c r="D39" t="s">
        <v>74</v>
      </c>
      <c r="E39" t="s">
        <v>75</v>
      </c>
      <c r="F39" t="s">
        <v>18</v>
      </c>
      <c r="G39">
        <v>41075</v>
      </c>
      <c r="H39">
        <v>6</v>
      </c>
      <c r="I39">
        <v>125</v>
      </c>
      <c r="J39">
        <v>6</v>
      </c>
      <c r="K39">
        <v>750</v>
      </c>
      <c r="L39">
        <f t="shared" si="1"/>
        <v>817.75450428267129</v>
      </c>
    </row>
    <row r="40" spans="1:12" x14ac:dyDescent="0.3">
      <c r="A40">
        <v>23365</v>
      </c>
      <c r="B40" t="s">
        <v>106</v>
      </c>
      <c r="C40" t="s">
        <v>107</v>
      </c>
      <c r="D40" t="s">
        <v>108</v>
      </c>
      <c r="E40" t="s">
        <v>109</v>
      </c>
      <c r="F40" t="s">
        <v>21</v>
      </c>
      <c r="G40">
        <v>41099</v>
      </c>
      <c r="H40">
        <v>7</v>
      </c>
      <c r="I40">
        <v>165</v>
      </c>
      <c r="J40">
        <v>4.5</v>
      </c>
      <c r="K40">
        <v>742.5</v>
      </c>
      <c r="L40">
        <f t="shared" si="1"/>
        <v>809.57695923984465</v>
      </c>
    </row>
    <row r="41" spans="1:12" x14ac:dyDescent="0.3">
      <c r="A41">
        <v>23302</v>
      </c>
      <c r="B41" t="s">
        <v>110</v>
      </c>
      <c r="C41" t="s">
        <v>81</v>
      </c>
      <c r="D41" t="s">
        <v>111</v>
      </c>
      <c r="E41" t="s">
        <v>112</v>
      </c>
      <c r="F41" t="s">
        <v>15</v>
      </c>
      <c r="G41">
        <v>41117</v>
      </c>
      <c r="H41">
        <v>7</v>
      </c>
      <c r="I41">
        <v>105</v>
      </c>
      <c r="J41">
        <v>6.5</v>
      </c>
      <c r="K41">
        <v>682.5</v>
      </c>
      <c r="L41">
        <f t="shared" si="1"/>
        <v>744.15659889723088</v>
      </c>
    </row>
    <row r="42" spans="1:12" x14ac:dyDescent="0.3">
      <c r="A42">
        <v>23266</v>
      </c>
      <c r="B42" t="s">
        <v>113</v>
      </c>
      <c r="C42" t="s">
        <v>114</v>
      </c>
      <c r="D42" t="s">
        <v>98</v>
      </c>
      <c r="E42" t="s">
        <v>99</v>
      </c>
      <c r="F42" t="s">
        <v>15</v>
      </c>
      <c r="G42">
        <v>41132</v>
      </c>
      <c r="H42">
        <v>8</v>
      </c>
      <c r="I42">
        <v>170</v>
      </c>
      <c r="J42">
        <v>3.99</v>
      </c>
      <c r="K42">
        <v>678.3</v>
      </c>
      <c r="L42">
        <f t="shared" si="1"/>
        <v>739.5771736732479</v>
      </c>
    </row>
    <row r="43" spans="1:12" x14ac:dyDescent="0.3">
      <c r="A43">
        <v>23307</v>
      </c>
      <c r="B43" t="s">
        <v>115</v>
      </c>
      <c r="C43" t="s">
        <v>116</v>
      </c>
      <c r="D43" t="s">
        <v>74</v>
      </c>
      <c r="E43" t="s">
        <v>75</v>
      </c>
      <c r="F43" t="s">
        <v>21</v>
      </c>
      <c r="G43">
        <v>41094</v>
      </c>
      <c r="H43">
        <v>7</v>
      </c>
      <c r="I43">
        <v>113</v>
      </c>
      <c r="J43">
        <v>6</v>
      </c>
      <c r="K43">
        <v>678</v>
      </c>
      <c r="L43">
        <f t="shared" si="1"/>
        <v>739.25007187153483</v>
      </c>
    </row>
    <row r="44" spans="1:12" x14ac:dyDescent="0.3">
      <c r="A44">
        <v>23368</v>
      </c>
      <c r="B44" t="s">
        <v>117</v>
      </c>
      <c r="C44" t="s">
        <v>118</v>
      </c>
      <c r="D44" t="s">
        <v>108</v>
      </c>
      <c r="E44" t="s">
        <v>109</v>
      </c>
      <c r="F44" t="s">
        <v>21</v>
      </c>
      <c r="G44">
        <v>41146</v>
      </c>
      <c r="H44">
        <v>8</v>
      </c>
      <c r="I44">
        <v>150</v>
      </c>
      <c r="J44">
        <v>4.5</v>
      </c>
      <c r="K44">
        <v>675</v>
      </c>
      <c r="L44">
        <f t="shared" si="1"/>
        <v>735.97905385440413</v>
      </c>
    </row>
    <row r="45" spans="1:12" x14ac:dyDescent="0.3">
      <c r="A45">
        <v>23286</v>
      </c>
      <c r="B45" t="s">
        <v>119</v>
      </c>
      <c r="C45" t="s">
        <v>120</v>
      </c>
      <c r="D45" t="s">
        <v>36</v>
      </c>
      <c r="E45" t="s">
        <v>37</v>
      </c>
      <c r="F45" t="s">
        <v>15</v>
      </c>
      <c r="G45">
        <v>41129</v>
      </c>
      <c r="H45">
        <v>8</v>
      </c>
      <c r="I45">
        <v>69</v>
      </c>
      <c r="J45">
        <v>9</v>
      </c>
      <c r="K45">
        <v>621</v>
      </c>
      <c r="L45">
        <f t="shared" si="1"/>
        <v>677.10072954605187</v>
      </c>
    </row>
    <row r="46" spans="1:12" x14ac:dyDescent="0.3">
      <c r="A46">
        <v>23373</v>
      </c>
      <c r="B46" t="s">
        <v>121</v>
      </c>
      <c r="C46" t="s">
        <v>122</v>
      </c>
      <c r="D46" t="s">
        <v>70</v>
      </c>
      <c r="E46" t="s">
        <v>71</v>
      </c>
      <c r="F46" t="s">
        <v>15</v>
      </c>
      <c r="G46">
        <v>41114</v>
      </c>
      <c r="H46">
        <v>7</v>
      </c>
      <c r="I46">
        <v>95</v>
      </c>
      <c r="J46">
        <v>6.5</v>
      </c>
      <c r="K46">
        <v>617.5</v>
      </c>
      <c r="L46">
        <f t="shared" si="1"/>
        <v>673.28454185939938</v>
      </c>
    </row>
    <row r="47" spans="1:12" x14ac:dyDescent="0.3">
      <c r="A47">
        <v>23380</v>
      </c>
      <c r="B47" t="s">
        <v>123</v>
      </c>
      <c r="C47" t="s">
        <v>124</v>
      </c>
      <c r="D47" t="s">
        <v>111</v>
      </c>
      <c r="E47" t="s">
        <v>112</v>
      </c>
      <c r="F47" t="s">
        <v>21</v>
      </c>
      <c r="G47">
        <v>41112</v>
      </c>
      <c r="H47">
        <v>7</v>
      </c>
      <c r="I47">
        <v>95</v>
      </c>
      <c r="J47">
        <v>6.5</v>
      </c>
      <c r="K47">
        <v>617.5</v>
      </c>
      <c r="L47">
        <f t="shared" si="1"/>
        <v>673.28454185939938</v>
      </c>
    </row>
    <row r="48" spans="1:12" x14ac:dyDescent="0.3">
      <c r="A48">
        <v>23284</v>
      </c>
      <c r="B48" t="s">
        <v>125</v>
      </c>
      <c r="C48" t="s">
        <v>126</v>
      </c>
      <c r="D48" t="s">
        <v>84</v>
      </c>
      <c r="E48" t="s">
        <v>85</v>
      </c>
      <c r="F48" t="s">
        <v>21</v>
      </c>
      <c r="G48">
        <v>41077</v>
      </c>
      <c r="H48">
        <v>6</v>
      </c>
      <c r="I48">
        <v>135</v>
      </c>
      <c r="J48">
        <v>4.5</v>
      </c>
      <c r="K48">
        <v>607.5</v>
      </c>
      <c r="L48">
        <f t="shared" si="1"/>
        <v>662.38114846896372</v>
      </c>
    </row>
    <row r="49" spans="1:12" x14ac:dyDescent="0.3">
      <c r="A49">
        <v>23306</v>
      </c>
      <c r="B49" t="s">
        <v>127</v>
      </c>
      <c r="C49" t="s">
        <v>128</v>
      </c>
      <c r="D49" t="s">
        <v>70</v>
      </c>
      <c r="E49" t="s">
        <v>71</v>
      </c>
      <c r="F49" t="s">
        <v>15</v>
      </c>
      <c r="G49">
        <v>41068</v>
      </c>
      <c r="H49">
        <v>6</v>
      </c>
      <c r="I49">
        <v>93</v>
      </c>
      <c r="J49">
        <v>6.5</v>
      </c>
      <c r="K49">
        <v>604.5</v>
      </c>
      <c r="L49">
        <f t="shared" si="1"/>
        <v>659.11013045183313</v>
      </c>
    </row>
    <row r="50" spans="1:12" x14ac:dyDescent="0.3">
      <c r="A50">
        <v>23281</v>
      </c>
      <c r="B50" t="s">
        <v>129</v>
      </c>
      <c r="C50" t="s">
        <v>130</v>
      </c>
      <c r="D50" t="s">
        <v>108</v>
      </c>
      <c r="E50" t="s">
        <v>109</v>
      </c>
      <c r="F50" t="s">
        <v>21</v>
      </c>
      <c r="G50">
        <v>41103</v>
      </c>
      <c r="H50">
        <v>7</v>
      </c>
      <c r="I50">
        <v>134</v>
      </c>
      <c r="J50">
        <v>4.5</v>
      </c>
      <c r="K50">
        <v>603</v>
      </c>
      <c r="L50">
        <f t="shared" si="1"/>
        <v>657.47462144326778</v>
      </c>
    </row>
    <row r="51" spans="1:12" x14ac:dyDescent="0.3">
      <c r="A51">
        <v>23351</v>
      </c>
      <c r="B51" t="s">
        <v>131</v>
      </c>
      <c r="C51" t="s">
        <v>132</v>
      </c>
      <c r="D51" t="s">
        <v>98</v>
      </c>
      <c r="E51" t="s">
        <v>99</v>
      </c>
      <c r="F51" t="s">
        <v>15</v>
      </c>
      <c r="G51">
        <v>41124</v>
      </c>
      <c r="H51">
        <v>8</v>
      </c>
      <c r="I51">
        <v>151</v>
      </c>
      <c r="J51">
        <v>3.99</v>
      </c>
      <c r="K51">
        <v>602.49</v>
      </c>
      <c r="L51">
        <f t="shared" si="1"/>
        <v>656.91854838035556</v>
      </c>
    </row>
    <row r="52" spans="1:12" x14ac:dyDescent="0.3">
      <c r="A52">
        <v>23282</v>
      </c>
      <c r="B52" t="s">
        <v>133</v>
      </c>
      <c r="C52" t="s">
        <v>134</v>
      </c>
      <c r="D52" t="s">
        <v>74</v>
      </c>
      <c r="E52" t="s">
        <v>75</v>
      </c>
      <c r="F52" t="s">
        <v>21</v>
      </c>
      <c r="G52">
        <v>41142</v>
      </c>
      <c r="H52">
        <v>8</v>
      </c>
      <c r="I52">
        <v>100</v>
      </c>
      <c r="J52">
        <v>6</v>
      </c>
      <c r="K52">
        <v>600</v>
      </c>
      <c r="L52">
        <f t="shared" si="1"/>
        <v>654.20360342613708</v>
      </c>
    </row>
    <row r="53" spans="1:12" x14ac:dyDescent="0.3">
      <c r="A53">
        <v>23376</v>
      </c>
      <c r="B53" t="s">
        <v>135</v>
      </c>
      <c r="C53" t="s">
        <v>136</v>
      </c>
      <c r="D53" t="s">
        <v>56</v>
      </c>
      <c r="E53" t="s">
        <v>57</v>
      </c>
      <c r="F53" t="s">
        <v>18</v>
      </c>
      <c r="G53">
        <v>41113</v>
      </c>
      <c r="H53">
        <v>7</v>
      </c>
      <c r="I53">
        <v>85</v>
      </c>
      <c r="J53">
        <v>6.99</v>
      </c>
      <c r="K53">
        <v>594.15</v>
      </c>
      <c r="L53">
        <f t="shared" si="1"/>
        <v>647.82511829273221</v>
      </c>
    </row>
    <row r="54" spans="1:12" x14ac:dyDescent="0.3">
      <c r="A54">
        <v>23354</v>
      </c>
      <c r="B54" t="s">
        <v>137</v>
      </c>
      <c r="C54" t="s">
        <v>138</v>
      </c>
      <c r="D54" t="s">
        <v>56</v>
      </c>
      <c r="E54" t="s">
        <v>57</v>
      </c>
      <c r="F54" t="s">
        <v>15</v>
      </c>
      <c r="G54">
        <v>41124</v>
      </c>
      <c r="H54">
        <v>8</v>
      </c>
      <c r="I54">
        <v>84</v>
      </c>
      <c r="J54">
        <v>6.99</v>
      </c>
      <c r="K54">
        <v>587.16</v>
      </c>
      <c r="L54">
        <f t="shared" si="1"/>
        <v>640.20364631281768</v>
      </c>
    </row>
    <row r="55" spans="1:12" x14ac:dyDescent="0.3">
      <c r="A55">
        <v>23337</v>
      </c>
      <c r="B55" t="s">
        <v>139</v>
      </c>
      <c r="C55" t="s">
        <v>140</v>
      </c>
      <c r="D55" t="s">
        <v>56</v>
      </c>
      <c r="E55" t="s">
        <v>57</v>
      </c>
      <c r="F55" t="s">
        <v>21</v>
      </c>
      <c r="G55">
        <v>41097</v>
      </c>
      <c r="H55">
        <v>7</v>
      </c>
      <c r="I55">
        <v>82</v>
      </c>
      <c r="J55">
        <v>6.99</v>
      </c>
      <c r="K55">
        <v>573.17999999999995</v>
      </c>
      <c r="L55">
        <f t="shared" si="1"/>
        <v>624.96070235298862</v>
      </c>
    </row>
    <row r="56" spans="1:12" x14ac:dyDescent="0.3">
      <c r="A56">
        <v>23326</v>
      </c>
      <c r="B56" t="s">
        <v>141</v>
      </c>
      <c r="C56" t="s">
        <v>142</v>
      </c>
      <c r="D56" t="s">
        <v>108</v>
      </c>
      <c r="E56" t="s">
        <v>109</v>
      </c>
      <c r="F56" t="s">
        <v>21</v>
      </c>
      <c r="G56">
        <v>41142</v>
      </c>
      <c r="H56">
        <v>8</v>
      </c>
      <c r="I56">
        <v>126</v>
      </c>
      <c r="J56">
        <v>4.5</v>
      </c>
      <c r="K56">
        <v>567</v>
      </c>
      <c r="L56">
        <f t="shared" si="1"/>
        <v>618.22240523769949</v>
      </c>
    </row>
    <row r="57" spans="1:12" x14ac:dyDescent="0.3">
      <c r="A57">
        <v>23316</v>
      </c>
      <c r="B57" t="s">
        <v>143</v>
      </c>
      <c r="C57" t="s">
        <v>144</v>
      </c>
      <c r="D57" t="s">
        <v>98</v>
      </c>
      <c r="E57" t="s">
        <v>99</v>
      </c>
      <c r="F57" t="s">
        <v>21</v>
      </c>
      <c r="G57">
        <v>41061</v>
      </c>
      <c r="H57">
        <v>6</v>
      </c>
      <c r="I57">
        <v>137</v>
      </c>
      <c r="J57">
        <v>3.99</v>
      </c>
      <c r="K57">
        <v>546.63</v>
      </c>
      <c r="L57">
        <f t="shared" si="1"/>
        <v>596.01219290138215</v>
      </c>
    </row>
    <row r="58" spans="1:12" x14ac:dyDescent="0.3">
      <c r="A58">
        <v>23362</v>
      </c>
      <c r="B58" t="s">
        <v>145</v>
      </c>
      <c r="C58" t="s">
        <v>146</v>
      </c>
      <c r="D58" t="s">
        <v>147</v>
      </c>
      <c r="E58" t="s">
        <v>148</v>
      </c>
      <c r="F58" t="s">
        <v>15</v>
      </c>
      <c r="G58">
        <v>41139</v>
      </c>
      <c r="H58">
        <v>8</v>
      </c>
      <c r="I58">
        <v>179</v>
      </c>
      <c r="J58">
        <v>3</v>
      </c>
      <c r="K58">
        <v>537</v>
      </c>
      <c r="L58">
        <f t="shared" si="1"/>
        <v>585.5122250663926</v>
      </c>
    </row>
    <row r="59" spans="1:12" x14ac:dyDescent="0.3">
      <c r="A59">
        <v>23296</v>
      </c>
      <c r="B59" t="s">
        <v>149</v>
      </c>
      <c r="C59" t="s">
        <v>150</v>
      </c>
      <c r="D59" t="s">
        <v>13</v>
      </c>
      <c r="E59" t="s">
        <v>14</v>
      </c>
      <c r="F59" t="s">
        <v>21</v>
      </c>
      <c r="G59">
        <v>41068</v>
      </c>
      <c r="H59">
        <v>6</v>
      </c>
      <c r="I59">
        <v>37</v>
      </c>
      <c r="J59">
        <v>14.5</v>
      </c>
      <c r="K59">
        <v>536.5</v>
      </c>
      <c r="L59">
        <f t="shared" si="1"/>
        <v>584.96705539687093</v>
      </c>
    </row>
    <row r="60" spans="1:12" x14ac:dyDescent="0.3">
      <c r="A60">
        <v>23352</v>
      </c>
      <c r="B60" t="s">
        <v>151</v>
      </c>
      <c r="C60" t="s">
        <v>152</v>
      </c>
      <c r="D60" t="s">
        <v>74</v>
      </c>
      <c r="E60" t="s">
        <v>75</v>
      </c>
      <c r="F60" t="s">
        <v>15</v>
      </c>
      <c r="G60">
        <v>41097</v>
      </c>
      <c r="H60">
        <v>7</v>
      </c>
      <c r="I60">
        <v>89</v>
      </c>
      <c r="J60">
        <v>6</v>
      </c>
      <c r="K60">
        <v>534</v>
      </c>
      <c r="L60">
        <f t="shared" si="1"/>
        <v>582.24120704926202</v>
      </c>
    </row>
    <row r="61" spans="1:12" x14ac:dyDescent="0.3">
      <c r="A61">
        <v>23304</v>
      </c>
      <c r="B61" t="s">
        <v>153</v>
      </c>
      <c r="C61" t="s">
        <v>154</v>
      </c>
      <c r="D61" t="s">
        <v>98</v>
      </c>
      <c r="E61" t="s">
        <v>99</v>
      </c>
      <c r="F61" t="s">
        <v>21</v>
      </c>
      <c r="G61">
        <v>41061</v>
      </c>
      <c r="H61">
        <v>6</v>
      </c>
      <c r="I61">
        <v>131</v>
      </c>
      <c r="J61">
        <v>3.99</v>
      </c>
      <c r="K61">
        <v>522.69000000000005</v>
      </c>
      <c r="L61">
        <f t="shared" si="1"/>
        <v>569.90946912467939</v>
      </c>
    </row>
    <row r="62" spans="1:12" x14ac:dyDescent="0.3">
      <c r="A62">
        <v>23369</v>
      </c>
      <c r="B62" t="s">
        <v>155</v>
      </c>
      <c r="C62" t="s">
        <v>156</v>
      </c>
      <c r="D62" t="s">
        <v>111</v>
      </c>
      <c r="E62" t="s">
        <v>112</v>
      </c>
      <c r="F62" t="s">
        <v>21</v>
      </c>
      <c r="G62">
        <v>41092</v>
      </c>
      <c r="H62">
        <v>7</v>
      </c>
      <c r="I62">
        <v>77</v>
      </c>
      <c r="J62">
        <v>6.5</v>
      </c>
      <c r="K62">
        <v>500.5</v>
      </c>
      <c r="L62">
        <f t="shared" si="1"/>
        <v>545.71483919130264</v>
      </c>
    </row>
    <row r="63" spans="1:12" x14ac:dyDescent="0.3">
      <c r="A63">
        <v>23268</v>
      </c>
      <c r="B63" t="s">
        <v>157</v>
      </c>
      <c r="C63" t="s">
        <v>158</v>
      </c>
      <c r="D63" t="s">
        <v>74</v>
      </c>
      <c r="E63" t="s">
        <v>75</v>
      </c>
      <c r="F63" t="s">
        <v>15</v>
      </c>
      <c r="G63">
        <v>41102</v>
      </c>
      <c r="H63">
        <v>7</v>
      </c>
      <c r="I63">
        <v>82</v>
      </c>
      <c r="J63">
        <v>6</v>
      </c>
      <c r="K63">
        <v>492</v>
      </c>
      <c r="L63">
        <f t="shared" si="1"/>
        <v>536.44695480943233</v>
      </c>
    </row>
    <row r="64" spans="1:12" x14ac:dyDescent="0.3">
      <c r="A64">
        <v>23315</v>
      </c>
      <c r="B64" t="s">
        <v>159</v>
      </c>
      <c r="C64" t="s">
        <v>31</v>
      </c>
      <c r="D64" t="s">
        <v>84</v>
      </c>
      <c r="E64" t="s">
        <v>85</v>
      </c>
      <c r="F64" t="s">
        <v>21</v>
      </c>
      <c r="G64">
        <v>41102</v>
      </c>
      <c r="H64">
        <v>7</v>
      </c>
      <c r="I64">
        <v>109</v>
      </c>
      <c r="J64">
        <v>4.5</v>
      </c>
      <c r="K64">
        <v>490.5</v>
      </c>
      <c r="L64">
        <f t="shared" si="1"/>
        <v>534.81144580086709</v>
      </c>
    </row>
    <row r="65" spans="1:12" x14ac:dyDescent="0.3">
      <c r="A65">
        <v>23342</v>
      </c>
      <c r="B65" t="s">
        <v>160</v>
      </c>
      <c r="C65" t="s">
        <v>161</v>
      </c>
      <c r="D65" t="s">
        <v>98</v>
      </c>
      <c r="E65" t="s">
        <v>99</v>
      </c>
      <c r="F65" t="s">
        <v>15</v>
      </c>
      <c r="G65">
        <v>41088</v>
      </c>
      <c r="H65">
        <v>6</v>
      </c>
      <c r="I65">
        <v>122</v>
      </c>
      <c r="J65">
        <v>3.99</v>
      </c>
      <c r="K65">
        <v>486.78</v>
      </c>
      <c r="L65">
        <f t="shared" si="1"/>
        <v>530.75538345962491</v>
      </c>
    </row>
    <row r="66" spans="1:12" x14ac:dyDescent="0.3">
      <c r="A66">
        <v>23333</v>
      </c>
      <c r="B66" t="s">
        <v>162</v>
      </c>
      <c r="C66" t="s">
        <v>89</v>
      </c>
      <c r="D66" t="s">
        <v>84</v>
      </c>
      <c r="E66" t="s">
        <v>85</v>
      </c>
      <c r="F66" t="s">
        <v>15</v>
      </c>
      <c r="G66">
        <v>41126</v>
      </c>
      <c r="H66">
        <v>8</v>
      </c>
      <c r="I66">
        <v>106</v>
      </c>
      <c r="J66">
        <v>4.5</v>
      </c>
      <c r="K66">
        <v>477</v>
      </c>
      <c r="L66">
        <f t="shared" ref="L66:L97" si="2">(K66*P$5/100)+K66</f>
        <v>520.09186472377894</v>
      </c>
    </row>
    <row r="67" spans="1:12" x14ac:dyDescent="0.3">
      <c r="A67">
        <v>23263</v>
      </c>
      <c r="B67" t="s">
        <v>163</v>
      </c>
      <c r="C67" t="s">
        <v>81</v>
      </c>
      <c r="D67" t="s">
        <v>70</v>
      </c>
      <c r="E67" t="s">
        <v>71</v>
      </c>
      <c r="F67" t="s">
        <v>15</v>
      </c>
      <c r="G67">
        <v>41096</v>
      </c>
      <c r="H67">
        <v>7</v>
      </c>
      <c r="I67">
        <v>73</v>
      </c>
      <c r="J67">
        <v>6.5</v>
      </c>
      <c r="K67">
        <v>474.5</v>
      </c>
      <c r="L67">
        <f t="shared" si="2"/>
        <v>517.36601637617002</v>
      </c>
    </row>
    <row r="68" spans="1:12" x14ac:dyDescent="0.3">
      <c r="A68">
        <v>23270</v>
      </c>
      <c r="B68" t="s">
        <v>164</v>
      </c>
      <c r="C68" t="s">
        <v>165</v>
      </c>
      <c r="D68" t="s">
        <v>56</v>
      </c>
      <c r="E68" t="s">
        <v>57</v>
      </c>
      <c r="F68" t="s">
        <v>21</v>
      </c>
      <c r="G68">
        <v>41067</v>
      </c>
      <c r="H68">
        <v>6</v>
      </c>
      <c r="I68">
        <v>67</v>
      </c>
      <c r="J68">
        <v>6.99</v>
      </c>
      <c r="K68">
        <v>468.33</v>
      </c>
      <c r="L68">
        <f t="shared" si="2"/>
        <v>510.63862265427127</v>
      </c>
    </row>
    <row r="69" spans="1:12" x14ac:dyDescent="0.3">
      <c r="A69">
        <v>23272</v>
      </c>
      <c r="B69" t="s">
        <v>166</v>
      </c>
      <c r="C69" t="s">
        <v>167</v>
      </c>
      <c r="D69" t="s">
        <v>70</v>
      </c>
      <c r="E69" t="s">
        <v>71</v>
      </c>
      <c r="F69" t="s">
        <v>18</v>
      </c>
      <c r="G69">
        <v>41121</v>
      </c>
      <c r="H69">
        <v>7</v>
      </c>
      <c r="I69">
        <v>71</v>
      </c>
      <c r="J69">
        <v>6.5</v>
      </c>
      <c r="K69">
        <v>461.5</v>
      </c>
      <c r="L69">
        <f t="shared" si="2"/>
        <v>503.19160496860377</v>
      </c>
    </row>
    <row r="70" spans="1:12" x14ac:dyDescent="0.3">
      <c r="A70">
        <v>23274</v>
      </c>
      <c r="B70" t="s">
        <v>168</v>
      </c>
      <c r="C70" t="s">
        <v>169</v>
      </c>
      <c r="D70" t="s">
        <v>147</v>
      </c>
      <c r="E70" t="s">
        <v>148</v>
      </c>
      <c r="F70" t="s">
        <v>21</v>
      </c>
      <c r="G70">
        <v>41143</v>
      </c>
      <c r="H70">
        <v>8</v>
      </c>
      <c r="I70">
        <v>153</v>
      </c>
      <c r="J70">
        <v>3</v>
      </c>
      <c r="K70">
        <v>459</v>
      </c>
      <c r="L70">
        <f t="shared" si="2"/>
        <v>500.46575662099485</v>
      </c>
    </row>
    <row r="71" spans="1:12" x14ac:dyDescent="0.3">
      <c r="A71">
        <v>23364</v>
      </c>
      <c r="B71" t="s">
        <v>170</v>
      </c>
      <c r="C71" t="s">
        <v>171</v>
      </c>
      <c r="D71" t="s">
        <v>36</v>
      </c>
      <c r="E71" t="s">
        <v>37</v>
      </c>
      <c r="F71" t="s">
        <v>15</v>
      </c>
      <c r="G71">
        <v>41093</v>
      </c>
      <c r="H71">
        <v>7</v>
      </c>
      <c r="I71">
        <v>47</v>
      </c>
      <c r="J71">
        <v>9</v>
      </c>
      <c r="K71">
        <v>423</v>
      </c>
      <c r="L71">
        <f t="shared" si="2"/>
        <v>461.21354041542662</v>
      </c>
    </row>
    <row r="72" spans="1:12" x14ac:dyDescent="0.3">
      <c r="A72">
        <v>23276</v>
      </c>
      <c r="B72" t="s">
        <v>172</v>
      </c>
      <c r="C72" t="s">
        <v>173</v>
      </c>
      <c r="D72" t="s">
        <v>111</v>
      </c>
      <c r="E72" t="s">
        <v>112</v>
      </c>
      <c r="F72" t="s">
        <v>15</v>
      </c>
      <c r="G72">
        <v>41122</v>
      </c>
      <c r="H72">
        <v>8</v>
      </c>
      <c r="I72">
        <v>65</v>
      </c>
      <c r="J72">
        <v>6.5</v>
      </c>
      <c r="K72">
        <v>422.5</v>
      </c>
      <c r="L72">
        <f t="shared" si="2"/>
        <v>460.66837074590484</v>
      </c>
    </row>
    <row r="73" spans="1:12" x14ac:dyDescent="0.3">
      <c r="A73">
        <v>23343</v>
      </c>
      <c r="B73" t="s">
        <v>174</v>
      </c>
      <c r="C73" t="s">
        <v>122</v>
      </c>
      <c r="D73" t="s">
        <v>32</v>
      </c>
      <c r="E73" t="s">
        <v>33</v>
      </c>
      <c r="F73" t="s">
        <v>15</v>
      </c>
      <c r="G73">
        <v>41144</v>
      </c>
      <c r="H73">
        <v>8</v>
      </c>
      <c r="I73">
        <v>42</v>
      </c>
      <c r="J73">
        <v>9.99</v>
      </c>
      <c r="K73">
        <v>419.58</v>
      </c>
      <c r="L73">
        <f t="shared" si="2"/>
        <v>457.48457987589762</v>
      </c>
    </row>
    <row r="74" spans="1:12" x14ac:dyDescent="0.3">
      <c r="A74">
        <v>23344</v>
      </c>
      <c r="B74" t="s">
        <v>175</v>
      </c>
      <c r="C74" t="s">
        <v>176</v>
      </c>
      <c r="D74" t="s">
        <v>70</v>
      </c>
      <c r="E74" t="s">
        <v>71</v>
      </c>
      <c r="F74" t="s">
        <v>15</v>
      </c>
      <c r="G74">
        <v>41265</v>
      </c>
      <c r="H74">
        <v>12</v>
      </c>
      <c r="I74">
        <v>64</v>
      </c>
      <c r="J74">
        <v>6.5</v>
      </c>
      <c r="K74">
        <v>416</v>
      </c>
      <c r="L74">
        <f t="shared" si="2"/>
        <v>453.58116504212171</v>
      </c>
    </row>
    <row r="75" spans="1:12" x14ac:dyDescent="0.3">
      <c r="A75">
        <v>23299</v>
      </c>
      <c r="B75" t="s">
        <v>177</v>
      </c>
      <c r="C75" t="s">
        <v>136</v>
      </c>
      <c r="D75" t="s">
        <v>98</v>
      </c>
      <c r="E75" t="s">
        <v>99</v>
      </c>
      <c r="F75" t="s">
        <v>21</v>
      </c>
      <c r="G75">
        <v>41087</v>
      </c>
      <c r="H75">
        <v>6</v>
      </c>
      <c r="I75">
        <v>104</v>
      </c>
      <c r="J75">
        <v>3.99</v>
      </c>
      <c r="K75">
        <v>414.96</v>
      </c>
      <c r="L75">
        <f t="shared" si="2"/>
        <v>452.44721212951634</v>
      </c>
    </row>
    <row r="76" spans="1:12" x14ac:dyDescent="0.3">
      <c r="A76">
        <v>23310</v>
      </c>
      <c r="B76" t="s">
        <v>178</v>
      </c>
      <c r="C76" t="s">
        <v>23</v>
      </c>
      <c r="D76" t="s">
        <v>32</v>
      </c>
      <c r="E76" t="s">
        <v>33</v>
      </c>
      <c r="F76" t="s">
        <v>15</v>
      </c>
      <c r="G76">
        <v>41077</v>
      </c>
      <c r="H76">
        <v>6</v>
      </c>
      <c r="I76">
        <v>41</v>
      </c>
      <c r="J76">
        <v>9.99</v>
      </c>
      <c r="K76">
        <v>409.59</v>
      </c>
      <c r="L76">
        <f t="shared" si="2"/>
        <v>446.59208987885245</v>
      </c>
    </row>
    <row r="77" spans="1:12" x14ac:dyDescent="0.3">
      <c r="A77">
        <v>23358</v>
      </c>
      <c r="B77" t="s">
        <v>179</v>
      </c>
      <c r="C77" t="s">
        <v>180</v>
      </c>
      <c r="D77" t="s">
        <v>32</v>
      </c>
      <c r="E77" t="s">
        <v>33</v>
      </c>
      <c r="F77" t="s">
        <v>21</v>
      </c>
      <c r="G77">
        <v>41071</v>
      </c>
      <c r="H77">
        <v>6</v>
      </c>
      <c r="I77">
        <v>41</v>
      </c>
      <c r="J77">
        <v>9.99</v>
      </c>
      <c r="K77">
        <v>409.59</v>
      </c>
      <c r="L77">
        <f t="shared" si="2"/>
        <v>446.59208987885245</v>
      </c>
    </row>
    <row r="78" spans="1:12" x14ac:dyDescent="0.3">
      <c r="A78">
        <v>23323</v>
      </c>
      <c r="B78" t="s">
        <v>181</v>
      </c>
      <c r="C78" t="s">
        <v>182</v>
      </c>
      <c r="D78" t="s">
        <v>147</v>
      </c>
      <c r="E78" t="s">
        <v>148</v>
      </c>
      <c r="F78" t="s">
        <v>15</v>
      </c>
      <c r="G78">
        <v>41272</v>
      </c>
      <c r="H78">
        <v>12</v>
      </c>
      <c r="I78">
        <v>135</v>
      </c>
      <c r="J78">
        <v>3</v>
      </c>
      <c r="K78">
        <v>405</v>
      </c>
      <c r="L78">
        <f t="shared" si="2"/>
        <v>441.58743231264248</v>
      </c>
    </row>
    <row r="79" spans="1:12" x14ac:dyDescent="0.3">
      <c r="A79">
        <v>23267</v>
      </c>
      <c r="B79" t="s">
        <v>183</v>
      </c>
      <c r="C79" t="s">
        <v>184</v>
      </c>
      <c r="D79" t="s">
        <v>147</v>
      </c>
      <c r="E79" t="s">
        <v>148</v>
      </c>
      <c r="F79" t="s">
        <v>15</v>
      </c>
      <c r="G79">
        <v>41101</v>
      </c>
      <c r="H79">
        <v>7</v>
      </c>
      <c r="I79">
        <v>129</v>
      </c>
      <c r="J79">
        <v>3</v>
      </c>
      <c r="K79">
        <v>387</v>
      </c>
      <c r="L79">
        <f t="shared" si="2"/>
        <v>421.96132420985839</v>
      </c>
    </row>
    <row r="80" spans="1:12" x14ac:dyDescent="0.3">
      <c r="A80">
        <v>23340</v>
      </c>
      <c r="B80" t="s">
        <v>185</v>
      </c>
      <c r="C80" t="s">
        <v>186</v>
      </c>
      <c r="D80" t="s">
        <v>108</v>
      </c>
      <c r="E80" t="s">
        <v>109</v>
      </c>
      <c r="F80" t="s">
        <v>15</v>
      </c>
      <c r="G80">
        <v>41095</v>
      </c>
      <c r="H80">
        <v>7</v>
      </c>
      <c r="I80">
        <v>85</v>
      </c>
      <c r="J80">
        <v>4.5</v>
      </c>
      <c r="K80">
        <v>382.5</v>
      </c>
      <c r="L80">
        <f t="shared" si="2"/>
        <v>417.05479718416234</v>
      </c>
    </row>
    <row r="81" spans="1:12" x14ac:dyDescent="0.3">
      <c r="A81">
        <v>23269</v>
      </c>
      <c r="B81" t="s">
        <v>187</v>
      </c>
      <c r="C81" t="s">
        <v>169</v>
      </c>
      <c r="D81" t="s">
        <v>147</v>
      </c>
      <c r="E81" t="s">
        <v>148</v>
      </c>
      <c r="F81" t="s">
        <v>15</v>
      </c>
      <c r="G81">
        <v>41063</v>
      </c>
      <c r="H81">
        <v>6</v>
      </c>
      <c r="I81">
        <v>116</v>
      </c>
      <c r="J81">
        <v>3</v>
      </c>
      <c r="K81">
        <v>348</v>
      </c>
      <c r="L81">
        <f t="shared" si="2"/>
        <v>379.43808998715951</v>
      </c>
    </row>
    <row r="82" spans="1:12" x14ac:dyDescent="0.3">
      <c r="A82">
        <v>23308</v>
      </c>
      <c r="B82" t="s">
        <v>188</v>
      </c>
      <c r="C82" t="s">
        <v>189</v>
      </c>
      <c r="D82" t="s">
        <v>147</v>
      </c>
      <c r="E82" t="s">
        <v>148</v>
      </c>
      <c r="F82" t="s">
        <v>21</v>
      </c>
      <c r="G82">
        <v>41099</v>
      </c>
      <c r="H82">
        <v>7</v>
      </c>
      <c r="I82">
        <v>112</v>
      </c>
      <c r="J82">
        <v>3</v>
      </c>
      <c r="K82">
        <v>336</v>
      </c>
      <c r="L82">
        <f t="shared" si="2"/>
        <v>366.35401791863677</v>
      </c>
    </row>
    <row r="83" spans="1:12" x14ac:dyDescent="0.3">
      <c r="A83">
        <v>23356</v>
      </c>
      <c r="B83" t="s">
        <v>190</v>
      </c>
      <c r="C83" t="s">
        <v>191</v>
      </c>
      <c r="D83" t="s">
        <v>98</v>
      </c>
      <c r="E83" t="s">
        <v>99</v>
      </c>
      <c r="F83" t="s">
        <v>15</v>
      </c>
      <c r="G83">
        <v>41081</v>
      </c>
      <c r="H83">
        <v>6</v>
      </c>
      <c r="I83">
        <v>80</v>
      </c>
      <c r="J83">
        <v>3.99</v>
      </c>
      <c r="K83">
        <v>319.2</v>
      </c>
      <c r="L83">
        <f t="shared" si="2"/>
        <v>348.03631702270491</v>
      </c>
    </row>
    <row r="84" spans="1:12" x14ac:dyDescent="0.3">
      <c r="A84">
        <v>23318</v>
      </c>
      <c r="B84" t="s">
        <v>192</v>
      </c>
      <c r="C84" t="s">
        <v>193</v>
      </c>
      <c r="D84" t="s">
        <v>70</v>
      </c>
      <c r="E84" t="s">
        <v>71</v>
      </c>
      <c r="F84" t="s">
        <v>15</v>
      </c>
      <c r="G84">
        <v>41099</v>
      </c>
      <c r="H84">
        <v>7</v>
      </c>
      <c r="I84">
        <v>48</v>
      </c>
      <c r="J84">
        <v>6.5</v>
      </c>
      <c r="K84">
        <v>312</v>
      </c>
      <c r="L84">
        <f t="shared" si="2"/>
        <v>340.18587378159128</v>
      </c>
    </row>
    <row r="85" spans="1:12" x14ac:dyDescent="0.3">
      <c r="A85">
        <v>23357</v>
      </c>
      <c r="B85" t="s">
        <v>194</v>
      </c>
      <c r="C85" t="s">
        <v>150</v>
      </c>
      <c r="D85" t="s">
        <v>74</v>
      </c>
      <c r="E85" t="s">
        <v>75</v>
      </c>
      <c r="F85" t="s">
        <v>21</v>
      </c>
      <c r="G85">
        <v>41107</v>
      </c>
      <c r="H85">
        <v>7</v>
      </c>
      <c r="I85">
        <v>50</v>
      </c>
      <c r="J85">
        <v>6</v>
      </c>
      <c r="K85">
        <v>300</v>
      </c>
      <c r="L85">
        <f t="shared" si="2"/>
        <v>327.10180171306854</v>
      </c>
    </row>
    <row r="86" spans="1:12" x14ac:dyDescent="0.3">
      <c r="A86">
        <v>23377</v>
      </c>
      <c r="B86" t="s">
        <v>195</v>
      </c>
      <c r="C86" t="s">
        <v>138</v>
      </c>
      <c r="D86" t="s">
        <v>111</v>
      </c>
      <c r="E86" t="s">
        <v>112</v>
      </c>
      <c r="F86" t="s">
        <v>15</v>
      </c>
      <c r="G86">
        <v>41075</v>
      </c>
      <c r="H86">
        <v>6</v>
      </c>
      <c r="I86">
        <v>43</v>
      </c>
      <c r="J86">
        <v>6.5</v>
      </c>
      <c r="K86">
        <v>279.5</v>
      </c>
      <c r="L86">
        <f t="shared" si="2"/>
        <v>304.74984526267554</v>
      </c>
    </row>
    <row r="87" spans="1:12" x14ac:dyDescent="0.3">
      <c r="A87">
        <v>23311</v>
      </c>
      <c r="B87" t="s">
        <v>196</v>
      </c>
      <c r="C87" t="s">
        <v>197</v>
      </c>
      <c r="D87" t="s">
        <v>13</v>
      </c>
      <c r="E87" t="s">
        <v>14</v>
      </c>
      <c r="F87" t="s">
        <v>21</v>
      </c>
      <c r="G87">
        <v>41072</v>
      </c>
      <c r="H87">
        <v>6</v>
      </c>
      <c r="I87">
        <v>18</v>
      </c>
      <c r="J87">
        <v>14.5</v>
      </c>
      <c r="K87">
        <v>261</v>
      </c>
      <c r="L87">
        <f t="shared" si="2"/>
        <v>284.57856749036961</v>
      </c>
    </row>
    <row r="88" spans="1:12" x14ac:dyDescent="0.3">
      <c r="A88">
        <v>23379</v>
      </c>
      <c r="B88" t="s">
        <v>198</v>
      </c>
      <c r="C88" t="s">
        <v>199</v>
      </c>
      <c r="D88" t="s">
        <v>98</v>
      </c>
      <c r="E88" t="s">
        <v>99</v>
      </c>
      <c r="F88" t="s">
        <v>15</v>
      </c>
      <c r="G88">
        <v>41270</v>
      </c>
      <c r="H88">
        <v>12</v>
      </c>
      <c r="I88">
        <v>65</v>
      </c>
      <c r="J88">
        <v>3.99</v>
      </c>
      <c r="K88">
        <v>259.35000000000002</v>
      </c>
      <c r="L88">
        <f t="shared" si="2"/>
        <v>282.77950758094778</v>
      </c>
    </row>
    <row r="89" spans="1:12" x14ac:dyDescent="0.3">
      <c r="A89">
        <v>23360</v>
      </c>
      <c r="B89" t="s">
        <v>200</v>
      </c>
      <c r="C89" t="s">
        <v>184</v>
      </c>
      <c r="D89" t="s">
        <v>56</v>
      </c>
      <c r="E89" t="s">
        <v>57</v>
      </c>
      <c r="F89" t="s">
        <v>15</v>
      </c>
      <c r="G89">
        <v>41073</v>
      </c>
      <c r="H89">
        <v>6</v>
      </c>
      <c r="I89">
        <v>37</v>
      </c>
      <c r="J89">
        <v>6.99</v>
      </c>
      <c r="K89">
        <v>258.63</v>
      </c>
      <c r="L89">
        <f t="shared" si="2"/>
        <v>281.99446325683635</v>
      </c>
    </row>
    <row r="90" spans="1:12" x14ac:dyDescent="0.3">
      <c r="A90">
        <v>23339</v>
      </c>
      <c r="B90" t="s">
        <v>201</v>
      </c>
      <c r="C90" t="s">
        <v>202</v>
      </c>
      <c r="D90" t="s">
        <v>74</v>
      </c>
      <c r="E90" t="s">
        <v>75</v>
      </c>
      <c r="F90" t="s">
        <v>15</v>
      </c>
      <c r="G90">
        <v>41101</v>
      </c>
      <c r="H90">
        <v>7</v>
      </c>
      <c r="I90">
        <v>41</v>
      </c>
      <c r="J90">
        <v>6</v>
      </c>
      <c r="K90">
        <v>246</v>
      </c>
      <c r="L90">
        <f t="shared" si="2"/>
        <v>268.22347740471616</v>
      </c>
    </row>
    <row r="91" spans="1:12" x14ac:dyDescent="0.3">
      <c r="A91">
        <v>23341</v>
      </c>
      <c r="B91" t="s">
        <v>203</v>
      </c>
      <c r="C91" t="s">
        <v>204</v>
      </c>
      <c r="D91" t="s">
        <v>147</v>
      </c>
      <c r="E91" t="s">
        <v>148</v>
      </c>
      <c r="F91" t="s">
        <v>21</v>
      </c>
      <c r="G91">
        <v>41026</v>
      </c>
      <c r="H91">
        <v>4</v>
      </c>
      <c r="I91">
        <v>77</v>
      </c>
      <c r="J91">
        <v>3</v>
      </c>
      <c r="K91">
        <v>231</v>
      </c>
      <c r="L91">
        <f t="shared" si="2"/>
        <v>251.86838731906278</v>
      </c>
    </row>
    <row r="92" spans="1:12" x14ac:dyDescent="0.3">
      <c r="A92">
        <v>23374</v>
      </c>
      <c r="B92" t="s">
        <v>205</v>
      </c>
      <c r="C92" t="s">
        <v>206</v>
      </c>
      <c r="D92" t="s">
        <v>98</v>
      </c>
      <c r="E92" t="s">
        <v>99</v>
      </c>
      <c r="F92" t="s">
        <v>15</v>
      </c>
      <c r="G92">
        <v>41257</v>
      </c>
      <c r="H92">
        <v>12</v>
      </c>
      <c r="I92">
        <v>57</v>
      </c>
      <c r="J92">
        <v>3.99</v>
      </c>
      <c r="K92">
        <v>227.43</v>
      </c>
      <c r="L92">
        <f t="shared" si="2"/>
        <v>247.97587587867724</v>
      </c>
    </row>
    <row r="93" spans="1:12" x14ac:dyDescent="0.3">
      <c r="A93">
        <v>23273</v>
      </c>
      <c r="B93" t="s">
        <v>207</v>
      </c>
      <c r="C93" t="s">
        <v>208</v>
      </c>
      <c r="D93" t="s">
        <v>32</v>
      </c>
      <c r="E93" t="s">
        <v>33</v>
      </c>
      <c r="F93" t="s">
        <v>15</v>
      </c>
      <c r="G93">
        <v>41256</v>
      </c>
      <c r="H93">
        <v>12</v>
      </c>
      <c r="I93">
        <v>22</v>
      </c>
      <c r="J93">
        <v>9.99</v>
      </c>
      <c r="K93">
        <v>219.78</v>
      </c>
      <c r="L93">
        <f t="shared" si="2"/>
        <v>239.63477993499401</v>
      </c>
    </row>
    <row r="94" spans="1:12" x14ac:dyDescent="0.3">
      <c r="A94">
        <v>23280</v>
      </c>
      <c r="B94" t="s">
        <v>209</v>
      </c>
      <c r="C94" t="s">
        <v>31</v>
      </c>
      <c r="D94" t="s">
        <v>56</v>
      </c>
      <c r="E94" t="s">
        <v>57</v>
      </c>
      <c r="F94" t="s">
        <v>15</v>
      </c>
      <c r="G94">
        <v>41002</v>
      </c>
      <c r="H94">
        <v>4</v>
      </c>
      <c r="I94">
        <v>30</v>
      </c>
      <c r="J94">
        <v>6.99</v>
      </c>
      <c r="K94">
        <v>209.7</v>
      </c>
      <c r="L94">
        <f t="shared" si="2"/>
        <v>228.64415939743489</v>
      </c>
    </row>
    <row r="95" spans="1:12" x14ac:dyDescent="0.3">
      <c r="A95">
        <v>23370</v>
      </c>
      <c r="B95" t="s">
        <v>210</v>
      </c>
      <c r="C95" t="s">
        <v>73</v>
      </c>
      <c r="D95" t="s">
        <v>147</v>
      </c>
      <c r="E95" t="s">
        <v>148</v>
      </c>
      <c r="F95" t="s">
        <v>21</v>
      </c>
      <c r="G95">
        <v>41028</v>
      </c>
      <c r="H95">
        <v>4</v>
      </c>
      <c r="I95">
        <v>63</v>
      </c>
      <c r="J95">
        <v>3</v>
      </c>
      <c r="K95">
        <v>189</v>
      </c>
      <c r="L95">
        <f t="shared" si="2"/>
        <v>206.07413507923317</v>
      </c>
    </row>
    <row r="96" spans="1:12" x14ac:dyDescent="0.3">
      <c r="A96">
        <v>23372</v>
      </c>
      <c r="B96" t="s">
        <v>211</v>
      </c>
      <c r="C96" t="s">
        <v>212</v>
      </c>
      <c r="D96" t="s">
        <v>111</v>
      </c>
      <c r="E96" t="s">
        <v>112</v>
      </c>
      <c r="F96" t="s">
        <v>15</v>
      </c>
      <c r="G96">
        <v>41255</v>
      </c>
      <c r="H96">
        <v>12</v>
      </c>
      <c r="I96">
        <v>22</v>
      </c>
      <c r="J96">
        <v>6.5</v>
      </c>
      <c r="K96">
        <v>143</v>
      </c>
      <c r="L96">
        <f t="shared" si="2"/>
        <v>155.91852548322933</v>
      </c>
    </row>
    <row r="97" spans="1:12" x14ac:dyDescent="0.3">
      <c r="A97">
        <v>23265</v>
      </c>
      <c r="B97" t="s">
        <v>213</v>
      </c>
      <c r="C97" t="s">
        <v>214</v>
      </c>
      <c r="D97" t="s">
        <v>32</v>
      </c>
      <c r="E97" t="s">
        <v>33</v>
      </c>
      <c r="F97" t="s">
        <v>21</v>
      </c>
      <c r="G97">
        <v>41248</v>
      </c>
      <c r="H97">
        <v>12</v>
      </c>
      <c r="I97">
        <v>14</v>
      </c>
      <c r="J97">
        <v>9.99</v>
      </c>
      <c r="K97">
        <v>139.86000000000001</v>
      </c>
      <c r="L97">
        <f t="shared" si="2"/>
        <v>152.49485995863256</v>
      </c>
    </row>
    <row r="98" spans="1:12" x14ac:dyDescent="0.3">
      <c r="A98">
        <v>23346</v>
      </c>
      <c r="B98" t="s">
        <v>215</v>
      </c>
      <c r="C98" t="s">
        <v>130</v>
      </c>
      <c r="D98" t="s">
        <v>32</v>
      </c>
      <c r="E98" t="s">
        <v>33</v>
      </c>
      <c r="F98" t="s">
        <v>15</v>
      </c>
      <c r="G98">
        <v>41119</v>
      </c>
      <c r="H98">
        <v>7</v>
      </c>
      <c r="I98">
        <v>13</v>
      </c>
      <c r="J98">
        <v>9.99</v>
      </c>
      <c r="K98">
        <v>129.87</v>
      </c>
      <c r="L98">
        <f t="shared" ref="L98:L129" si="3">(K98*P$5/100)+K98</f>
        <v>141.60236996158736</v>
      </c>
    </row>
    <row r="99" spans="1:12" x14ac:dyDescent="0.3">
      <c r="A99">
        <v>23312</v>
      </c>
      <c r="B99" t="s">
        <v>216</v>
      </c>
      <c r="C99" t="s">
        <v>217</v>
      </c>
      <c r="D99" t="s">
        <v>98</v>
      </c>
      <c r="E99" t="s">
        <v>99</v>
      </c>
      <c r="F99" t="s">
        <v>15</v>
      </c>
      <c r="G99">
        <v>41096</v>
      </c>
      <c r="H99">
        <v>7</v>
      </c>
      <c r="I99">
        <v>28</v>
      </c>
      <c r="J99">
        <v>3.99</v>
      </c>
      <c r="K99">
        <v>111.72</v>
      </c>
      <c r="L99">
        <f t="shared" si="3"/>
        <v>121.81271095794672</v>
      </c>
    </row>
    <row r="100" spans="1:12" x14ac:dyDescent="0.3">
      <c r="A100">
        <v>23355</v>
      </c>
      <c r="B100" t="s">
        <v>218</v>
      </c>
      <c r="C100" t="s">
        <v>126</v>
      </c>
      <c r="D100" t="s">
        <v>84</v>
      </c>
      <c r="E100" t="s">
        <v>85</v>
      </c>
      <c r="F100" t="s">
        <v>15</v>
      </c>
      <c r="G100">
        <v>41026</v>
      </c>
      <c r="H100">
        <v>4</v>
      </c>
      <c r="I100">
        <v>16</v>
      </c>
      <c r="J100">
        <v>4.5</v>
      </c>
      <c r="K100">
        <v>72</v>
      </c>
      <c r="L100">
        <f t="shared" si="3"/>
        <v>78.504432411136449</v>
      </c>
    </row>
    <row r="101" spans="1:12" x14ac:dyDescent="0.3">
      <c r="A101">
        <v>23322</v>
      </c>
      <c r="B101" t="s">
        <v>219</v>
      </c>
      <c r="C101" t="s">
        <v>87</v>
      </c>
      <c r="D101" t="s">
        <v>147</v>
      </c>
      <c r="E101" t="s">
        <v>148</v>
      </c>
      <c r="F101" t="s">
        <v>21</v>
      </c>
      <c r="G101">
        <v>41009</v>
      </c>
      <c r="H101">
        <v>4</v>
      </c>
      <c r="I101">
        <v>20</v>
      </c>
      <c r="J101">
        <v>3</v>
      </c>
      <c r="K101">
        <v>60</v>
      </c>
      <c r="L101">
        <f t="shared" si="3"/>
        <v>65.420360342613705</v>
      </c>
    </row>
    <row r="102" spans="1:12" x14ac:dyDescent="0.3">
      <c r="A102">
        <v>23298</v>
      </c>
      <c r="B102" t="s">
        <v>220</v>
      </c>
      <c r="C102" t="s">
        <v>221</v>
      </c>
      <c r="D102" t="s">
        <v>84</v>
      </c>
      <c r="E102" t="s">
        <v>85</v>
      </c>
      <c r="F102" t="s">
        <v>18</v>
      </c>
      <c r="G102">
        <v>41118</v>
      </c>
      <c r="H102">
        <v>7</v>
      </c>
      <c r="I102">
        <v>12</v>
      </c>
      <c r="J102">
        <v>4.5</v>
      </c>
      <c r="K102">
        <v>54</v>
      </c>
      <c r="L102">
        <f t="shared" si="3"/>
        <v>58.878324308352333</v>
      </c>
    </row>
    <row r="103" spans="1:12" x14ac:dyDescent="0.3">
      <c r="A103">
        <v>23367</v>
      </c>
      <c r="B103" t="s">
        <v>222</v>
      </c>
      <c r="C103" t="s">
        <v>223</v>
      </c>
      <c r="D103" t="s">
        <v>84</v>
      </c>
      <c r="E103" t="s">
        <v>85</v>
      </c>
      <c r="F103" t="s">
        <v>21</v>
      </c>
      <c r="G103">
        <v>41023</v>
      </c>
      <c r="H103">
        <v>4</v>
      </c>
      <c r="I103">
        <v>10</v>
      </c>
      <c r="J103">
        <v>4.5</v>
      </c>
      <c r="K103">
        <v>45</v>
      </c>
      <c r="L103">
        <f t="shared" si="3"/>
        <v>49.065270256960275</v>
      </c>
    </row>
    <row r="104" spans="1:12" x14ac:dyDescent="0.3">
      <c r="A104">
        <v>23334</v>
      </c>
      <c r="B104" t="s">
        <v>224</v>
      </c>
      <c r="C104" t="s">
        <v>118</v>
      </c>
      <c r="D104" t="s">
        <v>147</v>
      </c>
      <c r="E104" t="s">
        <v>148</v>
      </c>
      <c r="F104" t="s">
        <v>15</v>
      </c>
      <c r="G104">
        <v>41260</v>
      </c>
      <c r="H104">
        <v>12</v>
      </c>
      <c r="I104">
        <v>14</v>
      </c>
      <c r="J104">
        <v>3</v>
      </c>
      <c r="K104">
        <v>42</v>
      </c>
      <c r="L104">
        <f t="shared" si="3"/>
        <v>45.794252239829596</v>
      </c>
    </row>
    <row r="105" spans="1:12" x14ac:dyDescent="0.3">
      <c r="A105">
        <v>23285</v>
      </c>
      <c r="B105" t="s">
        <v>225</v>
      </c>
      <c r="C105" t="s">
        <v>138</v>
      </c>
      <c r="D105" t="s">
        <v>108</v>
      </c>
      <c r="E105" t="s">
        <v>109</v>
      </c>
      <c r="F105" t="s">
        <v>21</v>
      </c>
      <c r="G105">
        <v>41114</v>
      </c>
      <c r="H105">
        <v>7</v>
      </c>
      <c r="I105">
        <v>9</v>
      </c>
      <c r="J105">
        <v>4.5</v>
      </c>
      <c r="K105">
        <v>40.5</v>
      </c>
      <c r="L105">
        <f t="shared" si="3"/>
        <v>44.158743231264253</v>
      </c>
    </row>
    <row r="106" spans="1:12" x14ac:dyDescent="0.3">
      <c r="A106">
        <v>23375</v>
      </c>
      <c r="B106" t="s">
        <v>226</v>
      </c>
      <c r="C106" t="s">
        <v>126</v>
      </c>
      <c r="D106" t="s">
        <v>56</v>
      </c>
      <c r="E106" t="s">
        <v>57</v>
      </c>
      <c r="F106" t="s">
        <v>21</v>
      </c>
      <c r="G106">
        <v>41029</v>
      </c>
      <c r="H106">
        <v>4</v>
      </c>
      <c r="I106">
        <v>5</v>
      </c>
      <c r="J106">
        <v>6.99</v>
      </c>
      <c r="K106">
        <v>34.950000000000003</v>
      </c>
      <c r="L106">
        <f t="shared" si="3"/>
        <v>38.107359899572486</v>
      </c>
    </row>
    <row r="107" spans="1:12" x14ac:dyDescent="0.3">
      <c r="A107">
        <v>23336</v>
      </c>
      <c r="B107" t="s">
        <v>227</v>
      </c>
      <c r="C107" t="s">
        <v>228</v>
      </c>
      <c r="D107" t="s">
        <v>108</v>
      </c>
      <c r="E107" t="s">
        <v>109</v>
      </c>
      <c r="F107" t="s">
        <v>21</v>
      </c>
      <c r="G107">
        <v>41091</v>
      </c>
      <c r="H107">
        <v>7</v>
      </c>
      <c r="I107">
        <v>7</v>
      </c>
      <c r="J107">
        <v>4.5</v>
      </c>
      <c r="K107">
        <v>31.5</v>
      </c>
      <c r="L107">
        <f t="shared" si="3"/>
        <v>34.345689179872195</v>
      </c>
    </row>
    <row r="108" spans="1:12" x14ac:dyDescent="0.3">
      <c r="A108">
        <v>23279</v>
      </c>
      <c r="B108" t="s">
        <v>229</v>
      </c>
      <c r="C108" t="s">
        <v>202</v>
      </c>
      <c r="D108" t="s">
        <v>147</v>
      </c>
      <c r="E108" t="s">
        <v>148</v>
      </c>
      <c r="F108" t="s">
        <v>15</v>
      </c>
      <c r="G108">
        <v>41020</v>
      </c>
      <c r="H108">
        <v>4</v>
      </c>
      <c r="I108">
        <v>10</v>
      </c>
      <c r="J108">
        <v>3</v>
      </c>
      <c r="K108">
        <v>30</v>
      </c>
      <c r="L108">
        <f t="shared" si="3"/>
        <v>32.710180171306853</v>
      </c>
    </row>
    <row r="109" spans="1:12" x14ac:dyDescent="0.3">
      <c r="K109">
        <f>SUM(K2:K108)</f>
        <v>82543.11</v>
      </c>
      <c r="L109">
        <f>SUM(L2:L108)</f>
        <v>89999.999999999971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9B3-8F64-49DF-AAF3-3038B09E0A52}">
  <dimension ref="A1:O108"/>
  <sheetViews>
    <sheetView topLeftCell="G1" workbookViewId="0">
      <selection activeCell="N16" sqref="N16"/>
    </sheetView>
  </sheetViews>
  <sheetFormatPr defaultRowHeight="14.4" x14ac:dyDescent="0.3"/>
  <cols>
    <col min="14" max="14" width="23.44140625" bestFit="1" customWidth="1"/>
    <col min="15" max="15" width="12.109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259</v>
      </c>
    </row>
    <row r="2" spans="1:15" x14ac:dyDescent="0.3">
      <c r="A2">
        <v>23345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41150</v>
      </c>
      <c r="H2">
        <v>8</v>
      </c>
      <c r="I2">
        <v>208</v>
      </c>
      <c r="J2">
        <v>14.5</v>
      </c>
      <c r="K2">
        <v>3016</v>
      </c>
      <c r="M2" s="3" t="s">
        <v>260</v>
      </c>
      <c r="N2" s="3" t="s">
        <v>2</v>
      </c>
      <c r="O2" s="3" t="s">
        <v>5</v>
      </c>
    </row>
    <row r="3" spans="1:15" x14ac:dyDescent="0.3">
      <c r="A3">
        <v>23278</v>
      </c>
      <c r="B3" t="s">
        <v>16</v>
      </c>
      <c r="C3" t="s">
        <v>17</v>
      </c>
      <c r="D3" t="s">
        <v>13</v>
      </c>
      <c r="E3" t="s">
        <v>14</v>
      </c>
      <c r="F3" t="s">
        <v>18</v>
      </c>
      <c r="G3">
        <v>41145</v>
      </c>
      <c r="H3">
        <v>8</v>
      </c>
      <c r="I3">
        <v>197</v>
      </c>
      <c r="J3">
        <v>14.5</v>
      </c>
      <c r="K3">
        <v>2856.5</v>
      </c>
      <c r="M3">
        <v>23353</v>
      </c>
      <c r="N3" t="str">
        <f>VLOOKUP(M3,Table,3,0)</f>
        <v>Canada</v>
      </c>
      <c r="O3" t="str">
        <f>VLOOKUP(M3,Table,6,0)</f>
        <v>Direct</v>
      </c>
    </row>
    <row r="4" spans="1:15" x14ac:dyDescent="0.3">
      <c r="A4">
        <v>23303</v>
      </c>
      <c r="B4" t="s">
        <v>19</v>
      </c>
      <c r="C4" t="s">
        <v>20</v>
      </c>
      <c r="D4" t="s">
        <v>13</v>
      </c>
      <c r="E4" t="s">
        <v>14</v>
      </c>
      <c r="F4" t="s">
        <v>21</v>
      </c>
      <c r="G4">
        <v>41138</v>
      </c>
      <c r="H4">
        <v>8</v>
      </c>
      <c r="I4">
        <v>176</v>
      </c>
      <c r="J4">
        <v>14.5</v>
      </c>
      <c r="K4">
        <v>2552</v>
      </c>
      <c r="M4">
        <v>23350</v>
      </c>
      <c r="N4" t="str">
        <f>VLOOKUP(M4,Table,3,0)</f>
        <v>Burundi</v>
      </c>
      <c r="O4" t="str">
        <f>VLOOKUP(M4,Table,6,0)</f>
        <v>Online</v>
      </c>
    </row>
    <row r="5" spans="1:15" x14ac:dyDescent="0.3">
      <c r="A5">
        <v>23353</v>
      </c>
      <c r="B5" t="s">
        <v>22</v>
      </c>
      <c r="C5" t="s">
        <v>23</v>
      </c>
      <c r="D5" t="s">
        <v>13</v>
      </c>
      <c r="E5" t="s">
        <v>14</v>
      </c>
      <c r="F5" t="s">
        <v>18</v>
      </c>
      <c r="G5">
        <v>41070</v>
      </c>
      <c r="H5">
        <v>6</v>
      </c>
      <c r="I5">
        <v>168</v>
      </c>
      <c r="J5">
        <v>14.5</v>
      </c>
      <c r="K5">
        <v>2436</v>
      </c>
      <c r="M5">
        <v>23300</v>
      </c>
      <c r="N5" t="str">
        <f>VLOOKUP(M5,Table,3,0)</f>
        <v>Zimbabwe</v>
      </c>
      <c r="O5" t="str">
        <f>VLOOKUP(M5,Table,6,0)</f>
        <v>Online</v>
      </c>
    </row>
    <row r="6" spans="1:15" x14ac:dyDescent="0.3">
      <c r="A6">
        <v>23289</v>
      </c>
      <c r="B6" t="s">
        <v>24</v>
      </c>
      <c r="C6" t="s">
        <v>25</v>
      </c>
      <c r="D6" t="s">
        <v>13</v>
      </c>
      <c r="E6" t="s">
        <v>14</v>
      </c>
      <c r="F6" t="s">
        <v>21</v>
      </c>
      <c r="G6">
        <v>41123</v>
      </c>
      <c r="H6">
        <v>8</v>
      </c>
      <c r="I6">
        <v>166</v>
      </c>
      <c r="J6">
        <v>14.5</v>
      </c>
      <c r="K6">
        <v>2407</v>
      </c>
      <c r="M6">
        <v>23290</v>
      </c>
      <c r="N6" t="str">
        <f>VLOOKUP(M6,Table,3,0)</f>
        <v>Tunisia</v>
      </c>
      <c r="O6" t="str">
        <f>VLOOKUP(M6,Table,6,0)</f>
        <v>Online</v>
      </c>
    </row>
    <row r="7" spans="1:15" x14ac:dyDescent="0.3">
      <c r="A7">
        <v>23378</v>
      </c>
      <c r="B7" t="s">
        <v>26</v>
      </c>
      <c r="C7" t="s">
        <v>27</v>
      </c>
      <c r="D7" t="s">
        <v>13</v>
      </c>
      <c r="E7" t="s">
        <v>14</v>
      </c>
      <c r="F7" t="s">
        <v>15</v>
      </c>
      <c r="G7">
        <v>41078</v>
      </c>
      <c r="H7">
        <v>6</v>
      </c>
      <c r="I7">
        <v>157</v>
      </c>
      <c r="J7">
        <v>14.5</v>
      </c>
      <c r="K7">
        <v>2276.5</v>
      </c>
      <c r="M7">
        <v>23292</v>
      </c>
      <c r="N7" t="str">
        <f>VLOOKUP(M7,Table,3,0)</f>
        <v>Fiji</v>
      </c>
      <c r="O7" t="str">
        <f>VLOOKUP(M7,Table,6,0)</f>
        <v>Online</v>
      </c>
    </row>
    <row r="8" spans="1:15" x14ac:dyDescent="0.3">
      <c r="A8">
        <v>23283</v>
      </c>
      <c r="B8" t="s">
        <v>28</v>
      </c>
      <c r="C8" t="s">
        <v>29</v>
      </c>
      <c r="D8" t="s">
        <v>13</v>
      </c>
      <c r="E8" t="s">
        <v>14</v>
      </c>
      <c r="F8" t="s">
        <v>15</v>
      </c>
      <c r="G8">
        <v>41084</v>
      </c>
      <c r="H8">
        <v>6</v>
      </c>
      <c r="I8">
        <v>142</v>
      </c>
      <c r="J8">
        <v>14.5</v>
      </c>
      <c r="K8">
        <v>2059</v>
      </c>
    </row>
    <row r="9" spans="1:15" x14ac:dyDescent="0.3">
      <c r="A9">
        <v>23324</v>
      </c>
      <c r="B9" t="s">
        <v>30</v>
      </c>
      <c r="C9" t="s">
        <v>31</v>
      </c>
      <c r="D9" t="s">
        <v>32</v>
      </c>
      <c r="E9" t="s">
        <v>33</v>
      </c>
      <c r="F9" t="s">
        <v>21</v>
      </c>
      <c r="G9">
        <v>41134</v>
      </c>
      <c r="H9">
        <v>8</v>
      </c>
      <c r="I9">
        <v>193</v>
      </c>
      <c r="J9">
        <v>9</v>
      </c>
      <c r="K9">
        <v>1928.07</v>
      </c>
      <c r="M9" s="3" t="s">
        <v>261</v>
      </c>
    </row>
    <row r="10" spans="1:15" x14ac:dyDescent="0.3">
      <c r="A10">
        <v>23264</v>
      </c>
      <c r="B10" t="s">
        <v>34</v>
      </c>
      <c r="C10" t="s">
        <v>35</v>
      </c>
      <c r="D10" t="s">
        <v>36</v>
      </c>
      <c r="E10" t="s">
        <v>37</v>
      </c>
      <c r="F10" t="s">
        <v>15</v>
      </c>
      <c r="G10">
        <v>41139</v>
      </c>
      <c r="H10">
        <v>8</v>
      </c>
      <c r="I10">
        <v>205</v>
      </c>
      <c r="J10">
        <v>9</v>
      </c>
      <c r="K10">
        <v>1845</v>
      </c>
      <c r="M10" s="3" t="s">
        <v>260</v>
      </c>
      <c r="N10" s="3" t="s">
        <v>2</v>
      </c>
      <c r="O10" s="3" t="s">
        <v>5</v>
      </c>
    </row>
    <row r="11" spans="1:15" x14ac:dyDescent="0.3">
      <c r="A11">
        <v>23291</v>
      </c>
      <c r="B11" t="s">
        <v>38</v>
      </c>
      <c r="C11" t="s">
        <v>39</v>
      </c>
      <c r="D11" t="s">
        <v>36</v>
      </c>
      <c r="E11" t="s">
        <v>37</v>
      </c>
      <c r="F11" t="s">
        <v>21</v>
      </c>
      <c r="G11">
        <v>41139</v>
      </c>
      <c r="H11">
        <v>8</v>
      </c>
      <c r="I11">
        <v>199</v>
      </c>
      <c r="J11">
        <v>9</v>
      </c>
      <c r="K11">
        <v>1791</v>
      </c>
      <c r="M11">
        <v>23353</v>
      </c>
      <c r="N11" t="str">
        <f>INDEX(Table,4,3)</f>
        <v>Canada</v>
      </c>
      <c r="O11" t="str">
        <f>INDEX(Table,5,6)</f>
        <v>Retail</v>
      </c>
    </row>
    <row r="12" spans="1:15" x14ac:dyDescent="0.3">
      <c r="A12">
        <v>23305</v>
      </c>
      <c r="B12" t="s">
        <v>40</v>
      </c>
      <c r="C12" t="s">
        <v>41</v>
      </c>
      <c r="D12" t="s">
        <v>36</v>
      </c>
      <c r="E12" t="s">
        <v>37</v>
      </c>
      <c r="F12" t="s">
        <v>15</v>
      </c>
      <c r="G12">
        <v>41147</v>
      </c>
      <c r="H12">
        <v>8</v>
      </c>
      <c r="I12">
        <v>188</v>
      </c>
      <c r="J12">
        <v>9</v>
      </c>
      <c r="K12">
        <v>1692</v>
      </c>
      <c r="M12">
        <v>23350</v>
      </c>
      <c r="N12" t="str">
        <f>INDEX(Table,12,3)</f>
        <v>Burundi</v>
      </c>
      <c r="O12" t="str">
        <f>INDEX(Table,13,6)</f>
        <v>Online</v>
      </c>
    </row>
    <row r="13" spans="1:15" x14ac:dyDescent="0.3">
      <c r="A13">
        <v>23350</v>
      </c>
      <c r="B13" t="s">
        <v>42</v>
      </c>
      <c r="C13" t="s">
        <v>43</v>
      </c>
      <c r="D13" t="s">
        <v>36</v>
      </c>
      <c r="E13" t="s">
        <v>37</v>
      </c>
      <c r="F13" t="s">
        <v>15</v>
      </c>
      <c r="G13">
        <v>41085</v>
      </c>
      <c r="H13">
        <v>6</v>
      </c>
      <c r="I13">
        <v>188</v>
      </c>
      <c r="J13">
        <v>9</v>
      </c>
      <c r="K13">
        <v>1692</v>
      </c>
      <c r="M13">
        <v>23300</v>
      </c>
      <c r="N13" t="str">
        <f>INDEX(Table,13,3)</f>
        <v>Zimbabwe</v>
      </c>
      <c r="O13" t="str">
        <f>INDEX(Table,14,6)</f>
        <v>Retail</v>
      </c>
    </row>
    <row r="14" spans="1:15" x14ac:dyDescent="0.3">
      <c r="A14">
        <v>23300</v>
      </c>
      <c r="B14" t="s">
        <v>44</v>
      </c>
      <c r="C14" t="s">
        <v>45</v>
      </c>
      <c r="D14" t="s">
        <v>32</v>
      </c>
      <c r="E14" t="s">
        <v>33</v>
      </c>
      <c r="F14" t="s">
        <v>15</v>
      </c>
      <c r="G14">
        <v>40915</v>
      </c>
      <c r="H14">
        <v>1</v>
      </c>
      <c r="I14">
        <v>167</v>
      </c>
      <c r="J14">
        <v>9.99</v>
      </c>
      <c r="K14">
        <v>1668.33</v>
      </c>
      <c r="M14">
        <v>23290</v>
      </c>
      <c r="N14" t="str">
        <f>INDEX(Table,15,3)</f>
        <v>Tunisia</v>
      </c>
      <c r="O14" t="str">
        <f>INDEX(Table,16,6)</f>
        <v>Retail</v>
      </c>
    </row>
    <row r="15" spans="1:15" x14ac:dyDescent="0.3">
      <c r="A15">
        <v>23348</v>
      </c>
      <c r="B15" t="s">
        <v>46</v>
      </c>
      <c r="C15" t="s">
        <v>47</v>
      </c>
      <c r="D15" t="s">
        <v>32</v>
      </c>
      <c r="E15" t="s">
        <v>33</v>
      </c>
      <c r="F15" t="s">
        <v>21</v>
      </c>
      <c r="G15">
        <v>41146</v>
      </c>
      <c r="H15">
        <v>8</v>
      </c>
      <c r="I15">
        <v>163</v>
      </c>
      <c r="J15">
        <v>9.99</v>
      </c>
      <c r="K15">
        <v>1628.37</v>
      </c>
      <c r="M15">
        <v>23292</v>
      </c>
      <c r="N15" t="str">
        <f>INDEX(Table,26,3)</f>
        <v>Fiji</v>
      </c>
      <c r="O15" t="str">
        <f>INDEX(Table,27,6)</f>
        <v>Online</v>
      </c>
    </row>
    <row r="16" spans="1:15" x14ac:dyDescent="0.3">
      <c r="A16">
        <v>23290</v>
      </c>
      <c r="B16" t="s">
        <v>48</v>
      </c>
      <c r="C16" t="s">
        <v>49</v>
      </c>
      <c r="D16" t="s">
        <v>36</v>
      </c>
      <c r="E16" t="s">
        <v>37</v>
      </c>
      <c r="F16" t="s">
        <v>15</v>
      </c>
      <c r="G16">
        <v>41132</v>
      </c>
      <c r="H16">
        <v>8</v>
      </c>
      <c r="I16">
        <v>170</v>
      </c>
      <c r="J16">
        <v>9</v>
      </c>
      <c r="K16">
        <v>1530</v>
      </c>
    </row>
    <row r="17" spans="1:15" x14ac:dyDescent="0.3">
      <c r="A17">
        <v>23328</v>
      </c>
      <c r="B17" t="s">
        <v>50</v>
      </c>
      <c r="C17" t="s">
        <v>51</v>
      </c>
      <c r="D17" t="s">
        <v>13</v>
      </c>
      <c r="E17" t="s">
        <v>14</v>
      </c>
      <c r="F17" t="s">
        <v>21</v>
      </c>
      <c r="G17">
        <v>40923</v>
      </c>
      <c r="H17">
        <v>1</v>
      </c>
      <c r="I17">
        <v>102</v>
      </c>
      <c r="J17">
        <v>14.5</v>
      </c>
      <c r="K17">
        <v>1479</v>
      </c>
      <c r="M17" s="3" t="s">
        <v>262</v>
      </c>
      <c r="N17" s="3"/>
    </row>
    <row r="18" spans="1:15" x14ac:dyDescent="0.3">
      <c r="A18">
        <v>23294</v>
      </c>
      <c r="B18" t="s">
        <v>52</v>
      </c>
      <c r="C18" t="s">
        <v>53</v>
      </c>
      <c r="D18" t="s">
        <v>36</v>
      </c>
      <c r="E18" t="s">
        <v>37</v>
      </c>
      <c r="F18" t="s">
        <v>21</v>
      </c>
      <c r="G18">
        <v>41082</v>
      </c>
      <c r="H18">
        <v>6</v>
      </c>
      <c r="I18">
        <v>160</v>
      </c>
      <c r="J18">
        <v>9</v>
      </c>
      <c r="K18">
        <v>1440</v>
      </c>
      <c r="M18" s="3" t="s">
        <v>260</v>
      </c>
      <c r="N18" s="3" t="s">
        <v>2</v>
      </c>
      <c r="O18" s="3" t="s">
        <v>5</v>
      </c>
    </row>
    <row r="19" spans="1:15" x14ac:dyDescent="0.3">
      <c r="A19">
        <v>23371</v>
      </c>
      <c r="B19" t="s">
        <v>54</v>
      </c>
      <c r="C19" t="s">
        <v>55</v>
      </c>
      <c r="D19" t="s">
        <v>56</v>
      </c>
      <c r="E19" t="s">
        <v>57</v>
      </c>
      <c r="F19" t="s">
        <v>15</v>
      </c>
      <c r="G19">
        <v>41136</v>
      </c>
      <c r="H19">
        <v>8</v>
      </c>
      <c r="I19">
        <v>204</v>
      </c>
      <c r="J19">
        <v>6.99</v>
      </c>
      <c r="K19">
        <v>1425.96</v>
      </c>
      <c r="M19">
        <v>23353</v>
      </c>
      <c r="N19" t="str">
        <f>INDEX(C2:C108,MATCH(M19,A2:A108,0))</f>
        <v>Canada</v>
      </c>
      <c r="O19" t="str">
        <f>INDEX(F2:F108,MATCH(M19,A2:A108,0))</f>
        <v>Direct</v>
      </c>
    </row>
    <row r="20" spans="1:15" x14ac:dyDescent="0.3">
      <c r="A20">
        <v>23288</v>
      </c>
      <c r="B20" t="s">
        <v>58</v>
      </c>
      <c r="C20" t="s">
        <v>59</v>
      </c>
      <c r="D20" t="s">
        <v>32</v>
      </c>
      <c r="E20" t="s">
        <v>33</v>
      </c>
      <c r="F20" t="s">
        <v>18</v>
      </c>
      <c r="G20">
        <v>41074</v>
      </c>
      <c r="H20">
        <v>6</v>
      </c>
      <c r="I20">
        <v>141</v>
      </c>
      <c r="J20">
        <v>9.99</v>
      </c>
      <c r="K20">
        <v>1408.59</v>
      </c>
      <c r="M20">
        <v>23350</v>
      </c>
      <c r="N20" t="str">
        <f>INDEX(C2:C108,MATCH(M20,A2:A108,0))</f>
        <v>Burundi</v>
      </c>
      <c r="O20" t="str">
        <f>INDEX(F2:F108,MATCH(M20,A2:A108,0))</f>
        <v>Online</v>
      </c>
    </row>
    <row r="21" spans="1:15" x14ac:dyDescent="0.3">
      <c r="A21">
        <v>23347</v>
      </c>
      <c r="B21" t="s">
        <v>60</v>
      </c>
      <c r="C21" t="s">
        <v>61</v>
      </c>
      <c r="D21" t="s">
        <v>36</v>
      </c>
      <c r="E21" t="s">
        <v>37</v>
      </c>
      <c r="F21" t="s">
        <v>15</v>
      </c>
      <c r="G21">
        <v>41088</v>
      </c>
      <c r="H21">
        <v>6</v>
      </c>
      <c r="I21">
        <v>147</v>
      </c>
      <c r="J21">
        <v>9</v>
      </c>
      <c r="K21">
        <v>1323</v>
      </c>
      <c r="M21">
        <v>23300</v>
      </c>
      <c r="N21" t="str">
        <f>INDEX(C2:C108,MATCH(M21,A2:A108,0))</f>
        <v>Zimbabwe</v>
      </c>
      <c r="O21" t="str">
        <f>INDEX(F2:F108,MATCH(M21,A2:A108,0))</f>
        <v>Online</v>
      </c>
    </row>
    <row r="22" spans="1:15" x14ac:dyDescent="0.3">
      <c r="A22">
        <v>23361</v>
      </c>
      <c r="B22" t="s">
        <v>62</v>
      </c>
      <c r="C22" t="s">
        <v>63</v>
      </c>
      <c r="D22" t="s">
        <v>56</v>
      </c>
      <c r="E22" t="s">
        <v>57</v>
      </c>
      <c r="F22" t="s">
        <v>15</v>
      </c>
      <c r="G22">
        <v>40915</v>
      </c>
      <c r="H22">
        <v>1</v>
      </c>
      <c r="I22">
        <v>184</v>
      </c>
      <c r="J22">
        <v>6.99</v>
      </c>
      <c r="K22">
        <v>1286.1600000000001</v>
      </c>
      <c r="M22">
        <v>23290</v>
      </c>
      <c r="N22" t="str">
        <f>INDEX(C2:C108,MATCH(M22,A2:A108,0))</f>
        <v>Tunisia</v>
      </c>
      <c r="O22" t="str">
        <f>INDEX(F2:F108,MATCH(M22,A2:A108,0))</f>
        <v>Online</v>
      </c>
    </row>
    <row r="23" spans="1:15" x14ac:dyDescent="0.3">
      <c r="A23">
        <v>23275</v>
      </c>
      <c r="B23" t="s">
        <v>64</v>
      </c>
      <c r="C23" t="s">
        <v>65</v>
      </c>
      <c r="D23" t="s">
        <v>36</v>
      </c>
      <c r="E23" t="s">
        <v>37</v>
      </c>
      <c r="F23" t="s">
        <v>21</v>
      </c>
      <c r="G23">
        <v>40912</v>
      </c>
      <c r="H23">
        <v>1</v>
      </c>
      <c r="I23">
        <v>141</v>
      </c>
      <c r="J23">
        <v>9</v>
      </c>
      <c r="K23">
        <v>1269</v>
      </c>
      <c r="M23">
        <v>23292</v>
      </c>
      <c r="N23" t="str">
        <f>INDEX(C2:C108,MATCH(M23,A2:A108,0))</f>
        <v>Fiji</v>
      </c>
      <c r="O23" t="str">
        <f>INDEX(F2:F108,MATCH(M23,A2:A108,0))</f>
        <v>Online</v>
      </c>
    </row>
    <row r="24" spans="1:15" x14ac:dyDescent="0.3">
      <c r="A24">
        <v>23297</v>
      </c>
      <c r="B24" t="s">
        <v>66</v>
      </c>
      <c r="C24" t="s">
        <v>67</v>
      </c>
      <c r="D24" t="s">
        <v>36</v>
      </c>
      <c r="E24" t="s">
        <v>37</v>
      </c>
      <c r="F24" t="s">
        <v>15</v>
      </c>
      <c r="G24">
        <v>41133</v>
      </c>
      <c r="H24">
        <v>8</v>
      </c>
      <c r="I24">
        <v>135</v>
      </c>
      <c r="J24">
        <v>9</v>
      </c>
      <c r="K24">
        <v>1215</v>
      </c>
    </row>
    <row r="25" spans="1:15" x14ac:dyDescent="0.3">
      <c r="A25">
        <v>23327</v>
      </c>
      <c r="B25" t="s">
        <v>68</v>
      </c>
      <c r="C25" t="s">
        <v>69</v>
      </c>
      <c r="D25" t="s">
        <v>70</v>
      </c>
      <c r="E25" t="s">
        <v>71</v>
      </c>
      <c r="F25" t="s">
        <v>21</v>
      </c>
      <c r="G25">
        <v>40939</v>
      </c>
      <c r="H25">
        <v>1</v>
      </c>
      <c r="I25">
        <v>176</v>
      </c>
      <c r="J25">
        <v>6.5</v>
      </c>
      <c r="K25">
        <v>1144</v>
      </c>
    </row>
    <row r="26" spans="1:15" x14ac:dyDescent="0.3">
      <c r="A26">
        <v>23325</v>
      </c>
      <c r="B26" t="s">
        <v>72</v>
      </c>
      <c r="C26" t="s">
        <v>73</v>
      </c>
      <c r="D26" t="s">
        <v>74</v>
      </c>
      <c r="E26" t="s">
        <v>75</v>
      </c>
      <c r="F26" t="s">
        <v>21</v>
      </c>
      <c r="G26">
        <v>41082</v>
      </c>
      <c r="H26">
        <v>6</v>
      </c>
      <c r="I26">
        <v>184</v>
      </c>
      <c r="J26">
        <v>6</v>
      </c>
      <c r="K26">
        <v>1104</v>
      </c>
    </row>
    <row r="27" spans="1:15" x14ac:dyDescent="0.3">
      <c r="A27">
        <v>23292</v>
      </c>
      <c r="B27" t="s">
        <v>76</v>
      </c>
      <c r="C27" t="s">
        <v>77</v>
      </c>
      <c r="D27" t="s">
        <v>13</v>
      </c>
      <c r="E27" t="s">
        <v>14</v>
      </c>
      <c r="F27" t="s">
        <v>15</v>
      </c>
      <c r="G27">
        <v>40911</v>
      </c>
      <c r="H27">
        <v>1</v>
      </c>
      <c r="I27">
        <v>73</v>
      </c>
      <c r="J27">
        <v>14.5</v>
      </c>
      <c r="K27">
        <v>1058.5</v>
      </c>
    </row>
    <row r="28" spans="1:15" x14ac:dyDescent="0.3">
      <c r="A28">
        <v>23335</v>
      </c>
      <c r="B28" t="s">
        <v>78</v>
      </c>
      <c r="C28" t="s">
        <v>79</v>
      </c>
      <c r="D28" t="s">
        <v>36</v>
      </c>
      <c r="E28" t="s">
        <v>37</v>
      </c>
      <c r="F28" t="s">
        <v>15</v>
      </c>
      <c r="G28">
        <v>41134</v>
      </c>
      <c r="H28">
        <v>8</v>
      </c>
      <c r="I28">
        <v>116</v>
      </c>
      <c r="J28">
        <v>9</v>
      </c>
      <c r="K28">
        <v>1044</v>
      </c>
    </row>
    <row r="29" spans="1:15" x14ac:dyDescent="0.3">
      <c r="A29">
        <v>23314</v>
      </c>
      <c r="B29" t="s">
        <v>80</v>
      </c>
      <c r="C29" t="s">
        <v>81</v>
      </c>
      <c r="D29" t="s">
        <v>32</v>
      </c>
      <c r="E29" t="s">
        <v>33</v>
      </c>
      <c r="F29" t="s">
        <v>21</v>
      </c>
      <c r="G29">
        <v>41131</v>
      </c>
      <c r="H29">
        <v>8</v>
      </c>
      <c r="I29">
        <v>95</v>
      </c>
      <c r="J29">
        <v>9.99</v>
      </c>
      <c r="K29">
        <v>949.05</v>
      </c>
    </row>
    <row r="30" spans="1:15" x14ac:dyDescent="0.3">
      <c r="A30">
        <v>23329</v>
      </c>
      <c r="B30" t="s">
        <v>82</v>
      </c>
      <c r="C30" t="s">
        <v>83</v>
      </c>
      <c r="D30" t="s">
        <v>84</v>
      </c>
      <c r="E30" t="s">
        <v>85</v>
      </c>
      <c r="F30" t="s">
        <v>21</v>
      </c>
      <c r="G30">
        <v>40931</v>
      </c>
      <c r="H30">
        <v>1</v>
      </c>
      <c r="I30">
        <v>203</v>
      </c>
      <c r="J30">
        <v>4.5</v>
      </c>
      <c r="K30">
        <v>913.5</v>
      </c>
    </row>
    <row r="31" spans="1:15" x14ac:dyDescent="0.3">
      <c r="A31">
        <v>23332</v>
      </c>
      <c r="B31" t="s">
        <v>86</v>
      </c>
      <c r="C31" t="s">
        <v>87</v>
      </c>
      <c r="D31" t="s">
        <v>84</v>
      </c>
      <c r="E31" t="s">
        <v>85</v>
      </c>
      <c r="F31" t="s">
        <v>18</v>
      </c>
      <c r="G31">
        <v>40950</v>
      </c>
      <c r="H31">
        <v>2</v>
      </c>
      <c r="I31">
        <v>203</v>
      </c>
      <c r="J31">
        <v>4.5</v>
      </c>
      <c r="K31">
        <v>913.5</v>
      </c>
    </row>
    <row r="32" spans="1:15" x14ac:dyDescent="0.3">
      <c r="A32">
        <v>23317</v>
      </c>
      <c r="B32" t="s">
        <v>88</v>
      </c>
      <c r="C32" t="s">
        <v>89</v>
      </c>
      <c r="D32" t="s">
        <v>84</v>
      </c>
      <c r="E32" t="s">
        <v>85</v>
      </c>
      <c r="F32" t="s">
        <v>18</v>
      </c>
      <c r="G32">
        <v>40956</v>
      </c>
      <c r="H32">
        <v>2</v>
      </c>
      <c r="I32">
        <v>196</v>
      </c>
      <c r="J32">
        <v>4.5</v>
      </c>
      <c r="K32">
        <v>882</v>
      </c>
    </row>
    <row r="33" spans="1:11" x14ac:dyDescent="0.3">
      <c r="A33">
        <v>23271</v>
      </c>
      <c r="B33" t="s">
        <v>90</v>
      </c>
      <c r="C33" t="s">
        <v>91</v>
      </c>
      <c r="D33" t="s">
        <v>56</v>
      </c>
      <c r="E33" t="s">
        <v>57</v>
      </c>
      <c r="F33" t="s">
        <v>21</v>
      </c>
      <c r="G33">
        <v>40966</v>
      </c>
      <c r="H33">
        <v>2</v>
      </c>
      <c r="I33">
        <v>125</v>
      </c>
      <c r="J33">
        <v>6.99</v>
      </c>
      <c r="K33">
        <v>873.75</v>
      </c>
    </row>
    <row r="34" spans="1:11" x14ac:dyDescent="0.3">
      <c r="A34">
        <v>23287</v>
      </c>
      <c r="B34" t="s">
        <v>92</v>
      </c>
      <c r="C34" t="s">
        <v>93</v>
      </c>
      <c r="D34" t="s">
        <v>84</v>
      </c>
      <c r="E34" t="s">
        <v>85</v>
      </c>
      <c r="F34" t="s">
        <v>21</v>
      </c>
      <c r="G34">
        <v>41077</v>
      </c>
      <c r="H34">
        <v>6</v>
      </c>
      <c r="I34">
        <v>189</v>
      </c>
      <c r="J34">
        <v>4.5</v>
      </c>
      <c r="K34">
        <v>850.5</v>
      </c>
    </row>
    <row r="35" spans="1:11" x14ac:dyDescent="0.3">
      <c r="A35">
        <v>23349</v>
      </c>
      <c r="B35" t="s">
        <v>94</v>
      </c>
      <c r="C35" t="s">
        <v>95</v>
      </c>
      <c r="D35" t="s">
        <v>70</v>
      </c>
      <c r="E35" t="s">
        <v>71</v>
      </c>
      <c r="F35" t="s">
        <v>21</v>
      </c>
      <c r="G35">
        <v>41112</v>
      </c>
      <c r="H35">
        <v>7</v>
      </c>
      <c r="I35">
        <v>126</v>
      </c>
      <c r="J35">
        <v>6.5</v>
      </c>
      <c r="K35">
        <v>819</v>
      </c>
    </row>
    <row r="36" spans="1:11" x14ac:dyDescent="0.3">
      <c r="A36">
        <v>23309</v>
      </c>
      <c r="B36" t="s">
        <v>96</v>
      </c>
      <c r="C36" t="s">
        <v>97</v>
      </c>
      <c r="D36" t="s">
        <v>98</v>
      </c>
      <c r="E36" t="s">
        <v>99</v>
      </c>
      <c r="F36" t="s">
        <v>15</v>
      </c>
      <c r="G36">
        <v>41083</v>
      </c>
      <c r="H36">
        <v>6</v>
      </c>
      <c r="I36">
        <v>201</v>
      </c>
      <c r="J36">
        <v>3.99</v>
      </c>
      <c r="K36">
        <v>801.99</v>
      </c>
    </row>
    <row r="37" spans="1:11" x14ac:dyDescent="0.3">
      <c r="A37">
        <v>23338</v>
      </c>
      <c r="B37" t="s">
        <v>100</v>
      </c>
      <c r="C37" t="s">
        <v>101</v>
      </c>
      <c r="D37" t="s">
        <v>84</v>
      </c>
      <c r="E37" t="s">
        <v>85</v>
      </c>
      <c r="F37" t="s">
        <v>21</v>
      </c>
      <c r="G37">
        <v>41133</v>
      </c>
      <c r="H37">
        <v>8</v>
      </c>
      <c r="I37">
        <v>178</v>
      </c>
      <c r="J37">
        <v>4.5</v>
      </c>
      <c r="K37">
        <v>801</v>
      </c>
    </row>
    <row r="38" spans="1:11" x14ac:dyDescent="0.3">
      <c r="A38">
        <v>23301</v>
      </c>
      <c r="B38" t="s">
        <v>102</v>
      </c>
      <c r="C38" t="s">
        <v>103</v>
      </c>
      <c r="D38" t="s">
        <v>56</v>
      </c>
      <c r="E38" t="s">
        <v>57</v>
      </c>
      <c r="F38" t="s">
        <v>21</v>
      </c>
      <c r="G38">
        <v>41109</v>
      </c>
      <c r="H38">
        <v>7</v>
      </c>
      <c r="I38">
        <v>108</v>
      </c>
      <c r="J38">
        <v>6.99</v>
      </c>
      <c r="K38">
        <v>754.92</v>
      </c>
    </row>
    <row r="39" spans="1:11" x14ac:dyDescent="0.3">
      <c r="A39">
        <v>23320</v>
      </c>
      <c r="B39" t="s">
        <v>104</v>
      </c>
      <c r="C39" t="s">
        <v>105</v>
      </c>
      <c r="D39" t="s">
        <v>74</v>
      </c>
      <c r="E39" t="s">
        <v>75</v>
      </c>
      <c r="F39" t="s">
        <v>18</v>
      </c>
      <c r="G39">
        <v>41075</v>
      </c>
      <c r="H39">
        <v>6</v>
      </c>
      <c r="I39">
        <v>125</v>
      </c>
      <c r="J39">
        <v>6</v>
      </c>
      <c r="K39">
        <v>750</v>
      </c>
    </row>
    <row r="40" spans="1:11" x14ac:dyDescent="0.3">
      <c r="A40">
        <v>23365</v>
      </c>
      <c r="B40" t="s">
        <v>106</v>
      </c>
      <c r="C40" t="s">
        <v>107</v>
      </c>
      <c r="D40" t="s">
        <v>108</v>
      </c>
      <c r="E40" t="s">
        <v>109</v>
      </c>
      <c r="F40" t="s">
        <v>21</v>
      </c>
      <c r="G40">
        <v>41099</v>
      </c>
      <c r="H40">
        <v>7</v>
      </c>
      <c r="I40">
        <v>165</v>
      </c>
      <c r="J40">
        <v>4.5</v>
      </c>
      <c r="K40">
        <v>742.5</v>
      </c>
    </row>
    <row r="41" spans="1:11" x14ac:dyDescent="0.3">
      <c r="A41">
        <v>23302</v>
      </c>
      <c r="B41" t="s">
        <v>110</v>
      </c>
      <c r="C41" t="s">
        <v>81</v>
      </c>
      <c r="D41" t="s">
        <v>111</v>
      </c>
      <c r="E41" t="s">
        <v>112</v>
      </c>
      <c r="F41" t="s">
        <v>15</v>
      </c>
      <c r="G41">
        <v>41117</v>
      </c>
      <c r="H41">
        <v>7</v>
      </c>
      <c r="I41">
        <v>105</v>
      </c>
      <c r="J41">
        <v>6.5</v>
      </c>
      <c r="K41">
        <v>682.5</v>
      </c>
    </row>
    <row r="42" spans="1:11" x14ac:dyDescent="0.3">
      <c r="A42">
        <v>23266</v>
      </c>
      <c r="B42" t="s">
        <v>113</v>
      </c>
      <c r="C42" t="s">
        <v>114</v>
      </c>
      <c r="D42" t="s">
        <v>98</v>
      </c>
      <c r="E42" t="s">
        <v>99</v>
      </c>
      <c r="F42" t="s">
        <v>15</v>
      </c>
      <c r="G42">
        <v>41132</v>
      </c>
      <c r="H42">
        <v>8</v>
      </c>
      <c r="I42">
        <v>170</v>
      </c>
      <c r="J42">
        <v>3.99</v>
      </c>
      <c r="K42">
        <v>678.3</v>
      </c>
    </row>
    <row r="43" spans="1:11" x14ac:dyDescent="0.3">
      <c r="A43">
        <v>23307</v>
      </c>
      <c r="B43" t="s">
        <v>115</v>
      </c>
      <c r="C43" t="s">
        <v>116</v>
      </c>
      <c r="D43" t="s">
        <v>74</v>
      </c>
      <c r="E43" t="s">
        <v>75</v>
      </c>
      <c r="F43" t="s">
        <v>21</v>
      </c>
      <c r="G43">
        <v>41094</v>
      </c>
      <c r="H43">
        <v>7</v>
      </c>
      <c r="I43">
        <v>113</v>
      </c>
      <c r="J43">
        <v>6</v>
      </c>
      <c r="K43">
        <v>678</v>
      </c>
    </row>
    <row r="44" spans="1:11" x14ac:dyDescent="0.3">
      <c r="A44">
        <v>23368</v>
      </c>
      <c r="B44" t="s">
        <v>117</v>
      </c>
      <c r="C44" t="s">
        <v>118</v>
      </c>
      <c r="D44" t="s">
        <v>108</v>
      </c>
      <c r="E44" t="s">
        <v>109</v>
      </c>
      <c r="F44" t="s">
        <v>21</v>
      </c>
      <c r="G44">
        <v>41146</v>
      </c>
      <c r="H44">
        <v>8</v>
      </c>
      <c r="I44">
        <v>150</v>
      </c>
      <c r="J44">
        <v>4.5</v>
      </c>
      <c r="K44">
        <v>675</v>
      </c>
    </row>
    <row r="45" spans="1:11" x14ac:dyDescent="0.3">
      <c r="A45">
        <v>23286</v>
      </c>
      <c r="B45" t="s">
        <v>119</v>
      </c>
      <c r="C45" t="s">
        <v>120</v>
      </c>
      <c r="D45" t="s">
        <v>36</v>
      </c>
      <c r="E45" t="s">
        <v>37</v>
      </c>
      <c r="F45" t="s">
        <v>15</v>
      </c>
      <c r="G45">
        <v>41129</v>
      </c>
      <c r="H45">
        <v>8</v>
      </c>
      <c r="I45">
        <v>69</v>
      </c>
      <c r="J45">
        <v>9</v>
      </c>
      <c r="K45">
        <v>621</v>
      </c>
    </row>
    <row r="46" spans="1:11" x14ac:dyDescent="0.3">
      <c r="A46">
        <v>23373</v>
      </c>
      <c r="B46" t="s">
        <v>121</v>
      </c>
      <c r="C46" t="s">
        <v>122</v>
      </c>
      <c r="D46" t="s">
        <v>70</v>
      </c>
      <c r="E46" t="s">
        <v>71</v>
      </c>
      <c r="F46" t="s">
        <v>15</v>
      </c>
      <c r="G46">
        <v>41114</v>
      </c>
      <c r="H46">
        <v>7</v>
      </c>
      <c r="I46">
        <v>95</v>
      </c>
      <c r="J46">
        <v>6.5</v>
      </c>
      <c r="K46">
        <v>617.5</v>
      </c>
    </row>
    <row r="47" spans="1:11" x14ac:dyDescent="0.3">
      <c r="A47">
        <v>23380</v>
      </c>
      <c r="B47" t="s">
        <v>123</v>
      </c>
      <c r="C47" t="s">
        <v>124</v>
      </c>
      <c r="D47" t="s">
        <v>111</v>
      </c>
      <c r="E47" t="s">
        <v>112</v>
      </c>
      <c r="F47" t="s">
        <v>21</v>
      </c>
      <c r="G47">
        <v>41112</v>
      </c>
      <c r="H47">
        <v>7</v>
      </c>
      <c r="I47">
        <v>95</v>
      </c>
      <c r="J47">
        <v>6.5</v>
      </c>
      <c r="K47">
        <v>617.5</v>
      </c>
    </row>
    <row r="48" spans="1:11" x14ac:dyDescent="0.3">
      <c r="A48">
        <v>23284</v>
      </c>
      <c r="B48" t="s">
        <v>125</v>
      </c>
      <c r="C48" t="s">
        <v>126</v>
      </c>
      <c r="D48" t="s">
        <v>84</v>
      </c>
      <c r="E48" t="s">
        <v>85</v>
      </c>
      <c r="F48" t="s">
        <v>21</v>
      </c>
      <c r="G48">
        <v>41077</v>
      </c>
      <c r="H48">
        <v>6</v>
      </c>
      <c r="I48">
        <v>135</v>
      </c>
      <c r="J48">
        <v>4.5</v>
      </c>
      <c r="K48">
        <v>607.5</v>
      </c>
    </row>
    <row r="49" spans="1:11" x14ac:dyDescent="0.3">
      <c r="A49">
        <v>23306</v>
      </c>
      <c r="B49" t="s">
        <v>127</v>
      </c>
      <c r="C49" t="s">
        <v>128</v>
      </c>
      <c r="D49" t="s">
        <v>70</v>
      </c>
      <c r="E49" t="s">
        <v>71</v>
      </c>
      <c r="F49" t="s">
        <v>15</v>
      </c>
      <c r="G49">
        <v>41068</v>
      </c>
      <c r="H49">
        <v>6</v>
      </c>
      <c r="I49">
        <v>93</v>
      </c>
      <c r="J49">
        <v>6.5</v>
      </c>
      <c r="K49">
        <v>604.5</v>
      </c>
    </row>
    <row r="50" spans="1:11" x14ac:dyDescent="0.3">
      <c r="A50">
        <v>23281</v>
      </c>
      <c r="B50" t="s">
        <v>129</v>
      </c>
      <c r="C50" t="s">
        <v>130</v>
      </c>
      <c r="D50" t="s">
        <v>108</v>
      </c>
      <c r="E50" t="s">
        <v>109</v>
      </c>
      <c r="F50" t="s">
        <v>21</v>
      </c>
      <c r="G50">
        <v>41103</v>
      </c>
      <c r="H50">
        <v>7</v>
      </c>
      <c r="I50">
        <v>134</v>
      </c>
      <c r="J50">
        <v>4.5</v>
      </c>
      <c r="K50">
        <v>603</v>
      </c>
    </row>
    <row r="51" spans="1:11" x14ac:dyDescent="0.3">
      <c r="A51">
        <v>23351</v>
      </c>
      <c r="B51" t="s">
        <v>131</v>
      </c>
      <c r="C51" t="s">
        <v>132</v>
      </c>
      <c r="D51" t="s">
        <v>98</v>
      </c>
      <c r="E51" t="s">
        <v>99</v>
      </c>
      <c r="F51" t="s">
        <v>15</v>
      </c>
      <c r="G51">
        <v>41124</v>
      </c>
      <c r="H51">
        <v>8</v>
      </c>
      <c r="I51">
        <v>151</v>
      </c>
      <c r="J51">
        <v>3.99</v>
      </c>
      <c r="K51">
        <v>602.49</v>
      </c>
    </row>
    <row r="52" spans="1:11" x14ac:dyDescent="0.3">
      <c r="A52">
        <v>23282</v>
      </c>
      <c r="B52" t="s">
        <v>133</v>
      </c>
      <c r="C52" t="s">
        <v>134</v>
      </c>
      <c r="D52" t="s">
        <v>74</v>
      </c>
      <c r="E52" t="s">
        <v>75</v>
      </c>
      <c r="F52" t="s">
        <v>21</v>
      </c>
      <c r="G52">
        <v>41142</v>
      </c>
      <c r="H52">
        <v>8</v>
      </c>
      <c r="I52">
        <v>100</v>
      </c>
      <c r="J52">
        <v>6</v>
      </c>
      <c r="K52">
        <v>600</v>
      </c>
    </row>
    <row r="53" spans="1:11" x14ac:dyDescent="0.3">
      <c r="A53">
        <v>23376</v>
      </c>
      <c r="B53" t="s">
        <v>135</v>
      </c>
      <c r="C53" t="s">
        <v>136</v>
      </c>
      <c r="D53" t="s">
        <v>56</v>
      </c>
      <c r="E53" t="s">
        <v>57</v>
      </c>
      <c r="F53" t="s">
        <v>18</v>
      </c>
      <c r="G53">
        <v>41113</v>
      </c>
      <c r="H53">
        <v>7</v>
      </c>
      <c r="I53">
        <v>85</v>
      </c>
      <c r="J53">
        <v>6.99</v>
      </c>
      <c r="K53">
        <v>594.15</v>
      </c>
    </row>
    <row r="54" spans="1:11" x14ac:dyDescent="0.3">
      <c r="A54">
        <v>23354</v>
      </c>
      <c r="B54" t="s">
        <v>137</v>
      </c>
      <c r="C54" t="s">
        <v>138</v>
      </c>
      <c r="D54" t="s">
        <v>56</v>
      </c>
      <c r="E54" t="s">
        <v>57</v>
      </c>
      <c r="F54" t="s">
        <v>15</v>
      </c>
      <c r="G54">
        <v>41124</v>
      </c>
      <c r="H54">
        <v>8</v>
      </c>
      <c r="I54">
        <v>84</v>
      </c>
      <c r="J54">
        <v>6.99</v>
      </c>
      <c r="K54">
        <v>587.16</v>
      </c>
    </row>
    <row r="55" spans="1:11" x14ac:dyDescent="0.3">
      <c r="A55">
        <v>23337</v>
      </c>
      <c r="B55" t="s">
        <v>139</v>
      </c>
      <c r="C55" t="s">
        <v>140</v>
      </c>
      <c r="D55" t="s">
        <v>56</v>
      </c>
      <c r="E55" t="s">
        <v>57</v>
      </c>
      <c r="F55" t="s">
        <v>21</v>
      </c>
      <c r="G55">
        <v>41097</v>
      </c>
      <c r="H55">
        <v>7</v>
      </c>
      <c r="I55">
        <v>82</v>
      </c>
      <c r="J55">
        <v>6.99</v>
      </c>
      <c r="K55">
        <v>573.17999999999995</v>
      </c>
    </row>
    <row r="56" spans="1:11" x14ac:dyDescent="0.3">
      <c r="A56">
        <v>23326</v>
      </c>
      <c r="B56" t="s">
        <v>141</v>
      </c>
      <c r="C56" t="s">
        <v>142</v>
      </c>
      <c r="D56" t="s">
        <v>108</v>
      </c>
      <c r="E56" t="s">
        <v>109</v>
      </c>
      <c r="F56" t="s">
        <v>21</v>
      </c>
      <c r="G56">
        <v>41142</v>
      </c>
      <c r="H56">
        <v>8</v>
      </c>
      <c r="I56">
        <v>126</v>
      </c>
      <c r="J56">
        <v>4.5</v>
      </c>
      <c r="K56">
        <v>567</v>
      </c>
    </row>
    <row r="57" spans="1:11" x14ac:dyDescent="0.3">
      <c r="A57">
        <v>23316</v>
      </c>
      <c r="B57" t="s">
        <v>143</v>
      </c>
      <c r="C57" t="s">
        <v>144</v>
      </c>
      <c r="D57" t="s">
        <v>98</v>
      </c>
      <c r="E57" t="s">
        <v>99</v>
      </c>
      <c r="F57" t="s">
        <v>21</v>
      </c>
      <c r="G57">
        <v>41061</v>
      </c>
      <c r="H57">
        <v>6</v>
      </c>
      <c r="I57">
        <v>137</v>
      </c>
      <c r="J57">
        <v>3.99</v>
      </c>
      <c r="K57">
        <v>546.63</v>
      </c>
    </row>
    <row r="58" spans="1:11" x14ac:dyDescent="0.3">
      <c r="A58">
        <v>23362</v>
      </c>
      <c r="B58" t="s">
        <v>145</v>
      </c>
      <c r="C58" t="s">
        <v>146</v>
      </c>
      <c r="D58" t="s">
        <v>147</v>
      </c>
      <c r="E58" t="s">
        <v>148</v>
      </c>
      <c r="F58" t="s">
        <v>15</v>
      </c>
      <c r="G58">
        <v>41139</v>
      </c>
      <c r="H58">
        <v>8</v>
      </c>
      <c r="I58">
        <v>179</v>
      </c>
      <c r="J58">
        <v>3</v>
      </c>
      <c r="K58">
        <v>537</v>
      </c>
    </row>
    <row r="59" spans="1:11" x14ac:dyDescent="0.3">
      <c r="A59">
        <v>23296</v>
      </c>
      <c r="B59" t="s">
        <v>149</v>
      </c>
      <c r="C59" t="s">
        <v>150</v>
      </c>
      <c r="D59" t="s">
        <v>13</v>
      </c>
      <c r="E59" t="s">
        <v>14</v>
      </c>
      <c r="F59" t="s">
        <v>21</v>
      </c>
      <c r="G59">
        <v>41068</v>
      </c>
      <c r="H59">
        <v>6</v>
      </c>
      <c r="I59">
        <v>37</v>
      </c>
      <c r="J59">
        <v>14.5</v>
      </c>
      <c r="K59">
        <v>536.5</v>
      </c>
    </row>
    <row r="60" spans="1:11" x14ac:dyDescent="0.3">
      <c r="A60">
        <v>23352</v>
      </c>
      <c r="B60" t="s">
        <v>151</v>
      </c>
      <c r="C60" t="s">
        <v>152</v>
      </c>
      <c r="D60" t="s">
        <v>74</v>
      </c>
      <c r="E60" t="s">
        <v>75</v>
      </c>
      <c r="F60" t="s">
        <v>15</v>
      </c>
      <c r="G60">
        <v>41097</v>
      </c>
      <c r="H60">
        <v>7</v>
      </c>
      <c r="I60">
        <v>89</v>
      </c>
      <c r="J60">
        <v>6</v>
      </c>
      <c r="K60">
        <v>534</v>
      </c>
    </row>
    <row r="61" spans="1:11" x14ac:dyDescent="0.3">
      <c r="A61">
        <v>23304</v>
      </c>
      <c r="B61" t="s">
        <v>153</v>
      </c>
      <c r="C61" t="s">
        <v>154</v>
      </c>
      <c r="D61" t="s">
        <v>98</v>
      </c>
      <c r="E61" t="s">
        <v>99</v>
      </c>
      <c r="F61" t="s">
        <v>21</v>
      </c>
      <c r="G61">
        <v>41061</v>
      </c>
      <c r="H61">
        <v>6</v>
      </c>
      <c r="I61">
        <v>131</v>
      </c>
      <c r="J61">
        <v>3.99</v>
      </c>
      <c r="K61">
        <v>522.69000000000005</v>
      </c>
    </row>
    <row r="62" spans="1:11" x14ac:dyDescent="0.3">
      <c r="A62">
        <v>23369</v>
      </c>
      <c r="B62" t="s">
        <v>155</v>
      </c>
      <c r="C62" t="s">
        <v>156</v>
      </c>
      <c r="D62" t="s">
        <v>111</v>
      </c>
      <c r="E62" t="s">
        <v>112</v>
      </c>
      <c r="F62" t="s">
        <v>21</v>
      </c>
      <c r="G62">
        <v>41092</v>
      </c>
      <c r="H62">
        <v>7</v>
      </c>
      <c r="I62">
        <v>77</v>
      </c>
      <c r="J62">
        <v>6.5</v>
      </c>
      <c r="K62">
        <v>500.5</v>
      </c>
    </row>
    <row r="63" spans="1:11" x14ac:dyDescent="0.3">
      <c r="A63">
        <v>23268</v>
      </c>
      <c r="B63" t="s">
        <v>157</v>
      </c>
      <c r="C63" t="s">
        <v>158</v>
      </c>
      <c r="D63" t="s">
        <v>74</v>
      </c>
      <c r="E63" t="s">
        <v>75</v>
      </c>
      <c r="F63" t="s">
        <v>15</v>
      </c>
      <c r="G63">
        <v>41102</v>
      </c>
      <c r="H63">
        <v>7</v>
      </c>
      <c r="I63">
        <v>82</v>
      </c>
      <c r="J63">
        <v>6</v>
      </c>
      <c r="K63">
        <v>492</v>
      </c>
    </row>
    <row r="64" spans="1:11" x14ac:dyDescent="0.3">
      <c r="A64">
        <v>23315</v>
      </c>
      <c r="B64" t="s">
        <v>159</v>
      </c>
      <c r="C64" t="s">
        <v>31</v>
      </c>
      <c r="D64" t="s">
        <v>84</v>
      </c>
      <c r="E64" t="s">
        <v>85</v>
      </c>
      <c r="F64" t="s">
        <v>21</v>
      </c>
      <c r="G64">
        <v>41102</v>
      </c>
      <c r="H64">
        <v>7</v>
      </c>
      <c r="I64">
        <v>109</v>
      </c>
      <c r="J64">
        <v>4.5</v>
      </c>
      <c r="K64">
        <v>490.5</v>
      </c>
    </row>
    <row r="65" spans="1:11" x14ac:dyDescent="0.3">
      <c r="A65">
        <v>23342</v>
      </c>
      <c r="B65" t="s">
        <v>160</v>
      </c>
      <c r="C65" t="s">
        <v>161</v>
      </c>
      <c r="D65" t="s">
        <v>98</v>
      </c>
      <c r="E65" t="s">
        <v>99</v>
      </c>
      <c r="F65" t="s">
        <v>15</v>
      </c>
      <c r="G65">
        <v>41088</v>
      </c>
      <c r="H65">
        <v>6</v>
      </c>
      <c r="I65">
        <v>122</v>
      </c>
      <c r="J65">
        <v>3.99</v>
      </c>
      <c r="K65">
        <v>486.78</v>
      </c>
    </row>
    <row r="66" spans="1:11" x14ac:dyDescent="0.3">
      <c r="A66">
        <v>23333</v>
      </c>
      <c r="B66" t="s">
        <v>162</v>
      </c>
      <c r="C66" t="s">
        <v>89</v>
      </c>
      <c r="D66" t="s">
        <v>84</v>
      </c>
      <c r="E66" t="s">
        <v>85</v>
      </c>
      <c r="F66" t="s">
        <v>15</v>
      </c>
      <c r="G66">
        <v>41126</v>
      </c>
      <c r="H66">
        <v>8</v>
      </c>
      <c r="I66">
        <v>106</v>
      </c>
      <c r="J66">
        <v>4.5</v>
      </c>
      <c r="K66">
        <v>477</v>
      </c>
    </row>
    <row r="67" spans="1:11" x14ac:dyDescent="0.3">
      <c r="A67">
        <v>23263</v>
      </c>
      <c r="B67" t="s">
        <v>163</v>
      </c>
      <c r="C67" t="s">
        <v>81</v>
      </c>
      <c r="D67" t="s">
        <v>70</v>
      </c>
      <c r="E67" t="s">
        <v>71</v>
      </c>
      <c r="F67" t="s">
        <v>15</v>
      </c>
      <c r="G67">
        <v>41096</v>
      </c>
      <c r="H67">
        <v>7</v>
      </c>
      <c r="I67">
        <v>73</v>
      </c>
      <c r="J67">
        <v>6.5</v>
      </c>
      <c r="K67">
        <v>474.5</v>
      </c>
    </row>
    <row r="68" spans="1:11" x14ac:dyDescent="0.3">
      <c r="A68">
        <v>23270</v>
      </c>
      <c r="B68" t="s">
        <v>164</v>
      </c>
      <c r="C68" t="s">
        <v>165</v>
      </c>
      <c r="D68" t="s">
        <v>56</v>
      </c>
      <c r="E68" t="s">
        <v>57</v>
      </c>
      <c r="F68" t="s">
        <v>21</v>
      </c>
      <c r="G68">
        <v>41067</v>
      </c>
      <c r="H68">
        <v>6</v>
      </c>
      <c r="I68">
        <v>67</v>
      </c>
      <c r="J68">
        <v>6.99</v>
      </c>
      <c r="K68">
        <v>468.33</v>
      </c>
    </row>
    <row r="69" spans="1:11" x14ac:dyDescent="0.3">
      <c r="A69">
        <v>23272</v>
      </c>
      <c r="B69" t="s">
        <v>166</v>
      </c>
      <c r="C69" t="s">
        <v>167</v>
      </c>
      <c r="D69" t="s">
        <v>70</v>
      </c>
      <c r="E69" t="s">
        <v>71</v>
      </c>
      <c r="F69" t="s">
        <v>18</v>
      </c>
      <c r="G69">
        <v>41121</v>
      </c>
      <c r="H69">
        <v>7</v>
      </c>
      <c r="I69">
        <v>71</v>
      </c>
      <c r="J69">
        <v>6.5</v>
      </c>
      <c r="K69">
        <v>461.5</v>
      </c>
    </row>
    <row r="70" spans="1:11" x14ac:dyDescent="0.3">
      <c r="A70">
        <v>23274</v>
      </c>
      <c r="B70" t="s">
        <v>168</v>
      </c>
      <c r="C70" t="s">
        <v>169</v>
      </c>
      <c r="D70" t="s">
        <v>147</v>
      </c>
      <c r="E70" t="s">
        <v>148</v>
      </c>
      <c r="F70" t="s">
        <v>21</v>
      </c>
      <c r="G70">
        <v>41143</v>
      </c>
      <c r="H70">
        <v>8</v>
      </c>
      <c r="I70">
        <v>153</v>
      </c>
      <c r="J70">
        <v>3</v>
      </c>
      <c r="K70">
        <v>459</v>
      </c>
    </row>
    <row r="71" spans="1:11" x14ac:dyDescent="0.3">
      <c r="A71">
        <v>23364</v>
      </c>
      <c r="B71" t="s">
        <v>170</v>
      </c>
      <c r="C71" t="s">
        <v>171</v>
      </c>
      <c r="D71" t="s">
        <v>36</v>
      </c>
      <c r="E71" t="s">
        <v>37</v>
      </c>
      <c r="F71" t="s">
        <v>15</v>
      </c>
      <c r="G71">
        <v>41093</v>
      </c>
      <c r="H71">
        <v>7</v>
      </c>
      <c r="I71">
        <v>47</v>
      </c>
      <c r="J71">
        <v>9</v>
      </c>
      <c r="K71">
        <v>423</v>
      </c>
    </row>
    <row r="72" spans="1:11" x14ac:dyDescent="0.3">
      <c r="A72">
        <v>23276</v>
      </c>
      <c r="B72" t="s">
        <v>172</v>
      </c>
      <c r="C72" t="s">
        <v>173</v>
      </c>
      <c r="D72" t="s">
        <v>111</v>
      </c>
      <c r="E72" t="s">
        <v>112</v>
      </c>
      <c r="F72" t="s">
        <v>15</v>
      </c>
      <c r="G72">
        <v>41122</v>
      </c>
      <c r="H72">
        <v>8</v>
      </c>
      <c r="I72">
        <v>65</v>
      </c>
      <c r="J72">
        <v>6.5</v>
      </c>
      <c r="K72">
        <v>422.5</v>
      </c>
    </row>
    <row r="73" spans="1:11" x14ac:dyDescent="0.3">
      <c r="A73">
        <v>23343</v>
      </c>
      <c r="B73" t="s">
        <v>174</v>
      </c>
      <c r="C73" t="s">
        <v>122</v>
      </c>
      <c r="D73" t="s">
        <v>32</v>
      </c>
      <c r="E73" t="s">
        <v>33</v>
      </c>
      <c r="F73" t="s">
        <v>15</v>
      </c>
      <c r="G73">
        <v>41144</v>
      </c>
      <c r="H73">
        <v>8</v>
      </c>
      <c r="I73">
        <v>42</v>
      </c>
      <c r="J73">
        <v>9.99</v>
      </c>
      <c r="K73">
        <v>419.58</v>
      </c>
    </row>
    <row r="74" spans="1:11" x14ac:dyDescent="0.3">
      <c r="A74">
        <v>23344</v>
      </c>
      <c r="B74" t="s">
        <v>175</v>
      </c>
      <c r="C74" t="s">
        <v>176</v>
      </c>
      <c r="D74" t="s">
        <v>70</v>
      </c>
      <c r="E74" t="s">
        <v>71</v>
      </c>
      <c r="F74" t="s">
        <v>15</v>
      </c>
      <c r="G74">
        <v>41265</v>
      </c>
      <c r="H74">
        <v>12</v>
      </c>
      <c r="I74">
        <v>64</v>
      </c>
      <c r="J74">
        <v>6.5</v>
      </c>
      <c r="K74">
        <v>416</v>
      </c>
    </row>
    <row r="75" spans="1:11" x14ac:dyDescent="0.3">
      <c r="A75">
        <v>23299</v>
      </c>
      <c r="B75" t="s">
        <v>177</v>
      </c>
      <c r="C75" t="s">
        <v>136</v>
      </c>
      <c r="D75" t="s">
        <v>98</v>
      </c>
      <c r="E75" t="s">
        <v>99</v>
      </c>
      <c r="F75" t="s">
        <v>21</v>
      </c>
      <c r="G75">
        <v>41087</v>
      </c>
      <c r="H75">
        <v>6</v>
      </c>
      <c r="I75">
        <v>104</v>
      </c>
      <c r="J75">
        <v>3.99</v>
      </c>
      <c r="K75">
        <v>414.96</v>
      </c>
    </row>
    <row r="76" spans="1:11" x14ac:dyDescent="0.3">
      <c r="A76">
        <v>23310</v>
      </c>
      <c r="B76" t="s">
        <v>178</v>
      </c>
      <c r="C76" t="s">
        <v>23</v>
      </c>
      <c r="D76" t="s">
        <v>32</v>
      </c>
      <c r="E76" t="s">
        <v>33</v>
      </c>
      <c r="F76" t="s">
        <v>15</v>
      </c>
      <c r="G76">
        <v>41077</v>
      </c>
      <c r="H76">
        <v>6</v>
      </c>
      <c r="I76">
        <v>41</v>
      </c>
      <c r="J76">
        <v>9.99</v>
      </c>
      <c r="K76">
        <v>409.59</v>
      </c>
    </row>
    <row r="77" spans="1:11" x14ac:dyDescent="0.3">
      <c r="A77">
        <v>23358</v>
      </c>
      <c r="B77" t="s">
        <v>179</v>
      </c>
      <c r="C77" t="s">
        <v>180</v>
      </c>
      <c r="D77" t="s">
        <v>32</v>
      </c>
      <c r="E77" t="s">
        <v>33</v>
      </c>
      <c r="F77" t="s">
        <v>21</v>
      </c>
      <c r="G77">
        <v>41071</v>
      </c>
      <c r="H77">
        <v>6</v>
      </c>
      <c r="I77">
        <v>41</v>
      </c>
      <c r="J77">
        <v>9.99</v>
      </c>
      <c r="K77">
        <v>409.59</v>
      </c>
    </row>
    <row r="78" spans="1:11" x14ac:dyDescent="0.3">
      <c r="A78">
        <v>23323</v>
      </c>
      <c r="B78" t="s">
        <v>181</v>
      </c>
      <c r="C78" t="s">
        <v>182</v>
      </c>
      <c r="D78" t="s">
        <v>147</v>
      </c>
      <c r="E78" t="s">
        <v>148</v>
      </c>
      <c r="F78" t="s">
        <v>15</v>
      </c>
      <c r="G78">
        <v>41272</v>
      </c>
      <c r="H78">
        <v>12</v>
      </c>
      <c r="I78">
        <v>135</v>
      </c>
      <c r="J78">
        <v>3</v>
      </c>
      <c r="K78">
        <v>405</v>
      </c>
    </row>
    <row r="79" spans="1:11" x14ac:dyDescent="0.3">
      <c r="A79">
        <v>23267</v>
      </c>
      <c r="B79" t="s">
        <v>183</v>
      </c>
      <c r="C79" t="s">
        <v>184</v>
      </c>
      <c r="D79" t="s">
        <v>147</v>
      </c>
      <c r="E79" t="s">
        <v>148</v>
      </c>
      <c r="F79" t="s">
        <v>15</v>
      </c>
      <c r="G79">
        <v>41101</v>
      </c>
      <c r="H79">
        <v>7</v>
      </c>
      <c r="I79">
        <v>129</v>
      </c>
      <c r="J79">
        <v>3</v>
      </c>
      <c r="K79">
        <v>387</v>
      </c>
    </row>
    <row r="80" spans="1:11" x14ac:dyDescent="0.3">
      <c r="A80">
        <v>23340</v>
      </c>
      <c r="B80" t="s">
        <v>185</v>
      </c>
      <c r="C80" t="s">
        <v>186</v>
      </c>
      <c r="D80" t="s">
        <v>108</v>
      </c>
      <c r="E80" t="s">
        <v>109</v>
      </c>
      <c r="F80" t="s">
        <v>15</v>
      </c>
      <c r="G80">
        <v>41095</v>
      </c>
      <c r="H80">
        <v>7</v>
      </c>
      <c r="I80">
        <v>85</v>
      </c>
      <c r="J80">
        <v>4.5</v>
      </c>
      <c r="K80">
        <v>382.5</v>
      </c>
    </row>
    <row r="81" spans="1:11" x14ac:dyDescent="0.3">
      <c r="A81">
        <v>23269</v>
      </c>
      <c r="B81" t="s">
        <v>187</v>
      </c>
      <c r="C81" t="s">
        <v>169</v>
      </c>
      <c r="D81" t="s">
        <v>147</v>
      </c>
      <c r="E81" t="s">
        <v>148</v>
      </c>
      <c r="F81" t="s">
        <v>15</v>
      </c>
      <c r="G81">
        <v>41063</v>
      </c>
      <c r="H81">
        <v>6</v>
      </c>
      <c r="I81">
        <v>116</v>
      </c>
      <c r="J81">
        <v>3</v>
      </c>
      <c r="K81">
        <v>348</v>
      </c>
    </row>
    <row r="82" spans="1:11" x14ac:dyDescent="0.3">
      <c r="A82">
        <v>23308</v>
      </c>
      <c r="B82" t="s">
        <v>188</v>
      </c>
      <c r="C82" t="s">
        <v>189</v>
      </c>
      <c r="D82" t="s">
        <v>147</v>
      </c>
      <c r="E82" t="s">
        <v>148</v>
      </c>
      <c r="F82" t="s">
        <v>21</v>
      </c>
      <c r="G82">
        <v>41099</v>
      </c>
      <c r="H82">
        <v>7</v>
      </c>
      <c r="I82">
        <v>112</v>
      </c>
      <c r="J82">
        <v>3</v>
      </c>
      <c r="K82">
        <v>336</v>
      </c>
    </row>
    <row r="83" spans="1:11" x14ac:dyDescent="0.3">
      <c r="A83">
        <v>23356</v>
      </c>
      <c r="B83" t="s">
        <v>190</v>
      </c>
      <c r="C83" t="s">
        <v>191</v>
      </c>
      <c r="D83" t="s">
        <v>98</v>
      </c>
      <c r="E83" t="s">
        <v>99</v>
      </c>
      <c r="F83" t="s">
        <v>15</v>
      </c>
      <c r="G83">
        <v>41081</v>
      </c>
      <c r="H83">
        <v>6</v>
      </c>
      <c r="I83">
        <v>80</v>
      </c>
      <c r="J83">
        <v>3.99</v>
      </c>
      <c r="K83">
        <v>319.2</v>
      </c>
    </row>
    <row r="84" spans="1:11" x14ac:dyDescent="0.3">
      <c r="A84">
        <v>23318</v>
      </c>
      <c r="B84" t="s">
        <v>192</v>
      </c>
      <c r="C84" t="s">
        <v>193</v>
      </c>
      <c r="D84" t="s">
        <v>70</v>
      </c>
      <c r="E84" t="s">
        <v>71</v>
      </c>
      <c r="F84" t="s">
        <v>15</v>
      </c>
      <c r="G84">
        <v>41099</v>
      </c>
      <c r="H84">
        <v>7</v>
      </c>
      <c r="I84">
        <v>48</v>
      </c>
      <c r="J84">
        <v>6.5</v>
      </c>
      <c r="K84">
        <v>312</v>
      </c>
    </row>
    <row r="85" spans="1:11" x14ac:dyDescent="0.3">
      <c r="A85">
        <v>23357</v>
      </c>
      <c r="B85" t="s">
        <v>194</v>
      </c>
      <c r="C85" t="s">
        <v>150</v>
      </c>
      <c r="D85" t="s">
        <v>74</v>
      </c>
      <c r="E85" t="s">
        <v>75</v>
      </c>
      <c r="F85" t="s">
        <v>21</v>
      </c>
      <c r="G85">
        <v>41107</v>
      </c>
      <c r="H85">
        <v>7</v>
      </c>
      <c r="I85">
        <v>50</v>
      </c>
      <c r="J85">
        <v>6</v>
      </c>
      <c r="K85">
        <v>300</v>
      </c>
    </row>
    <row r="86" spans="1:11" x14ac:dyDescent="0.3">
      <c r="A86">
        <v>23377</v>
      </c>
      <c r="B86" t="s">
        <v>195</v>
      </c>
      <c r="C86" t="s">
        <v>138</v>
      </c>
      <c r="D86" t="s">
        <v>111</v>
      </c>
      <c r="E86" t="s">
        <v>112</v>
      </c>
      <c r="F86" t="s">
        <v>15</v>
      </c>
      <c r="G86">
        <v>41075</v>
      </c>
      <c r="H86">
        <v>6</v>
      </c>
      <c r="I86">
        <v>43</v>
      </c>
      <c r="J86">
        <v>6.5</v>
      </c>
      <c r="K86">
        <v>279.5</v>
      </c>
    </row>
    <row r="87" spans="1:11" x14ac:dyDescent="0.3">
      <c r="A87">
        <v>23311</v>
      </c>
      <c r="B87" t="s">
        <v>196</v>
      </c>
      <c r="C87" t="s">
        <v>197</v>
      </c>
      <c r="D87" t="s">
        <v>13</v>
      </c>
      <c r="E87" t="s">
        <v>14</v>
      </c>
      <c r="F87" t="s">
        <v>21</v>
      </c>
      <c r="G87">
        <v>41072</v>
      </c>
      <c r="H87">
        <v>6</v>
      </c>
      <c r="I87">
        <v>18</v>
      </c>
      <c r="J87">
        <v>14.5</v>
      </c>
      <c r="K87">
        <v>261</v>
      </c>
    </row>
    <row r="88" spans="1:11" x14ac:dyDescent="0.3">
      <c r="A88">
        <v>23379</v>
      </c>
      <c r="B88" t="s">
        <v>198</v>
      </c>
      <c r="C88" t="s">
        <v>199</v>
      </c>
      <c r="D88" t="s">
        <v>98</v>
      </c>
      <c r="E88" t="s">
        <v>99</v>
      </c>
      <c r="F88" t="s">
        <v>15</v>
      </c>
      <c r="G88">
        <v>41270</v>
      </c>
      <c r="H88">
        <v>12</v>
      </c>
      <c r="I88">
        <v>65</v>
      </c>
      <c r="J88">
        <v>3.99</v>
      </c>
      <c r="K88">
        <v>259.35000000000002</v>
      </c>
    </row>
    <row r="89" spans="1:11" x14ac:dyDescent="0.3">
      <c r="A89">
        <v>23360</v>
      </c>
      <c r="B89" t="s">
        <v>200</v>
      </c>
      <c r="C89" t="s">
        <v>184</v>
      </c>
      <c r="D89" t="s">
        <v>56</v>
      </c>
      <c r="E89" t="s">
        <v>57</v>
      </c>
      <c r="F89" t="s">
        <v>15</v>
      </c>
      <c r="G89">
        <v>41073</v>
      </c>
      <c r="H89">
        <v>6</v>
      </c>
      <c r="I89">
        <v>37</v>
      </c>
      <c r="J89">
        <v>6.99</v>
      </c>
      <c r="K89">
        <v>258.63</v>
      </c>
    </row>
    <row r="90" spans="1:11" x14ac:dyDescent="0.3">
      <c r="A90">
        <v>23339</v>
      </c>
      <c r="B90" t="s">
        <v>201</v>
      </c>
      <c r="C90" t="s">
        <v>202</v>
      </c>
      <c r="D90" t="s">
        <v>74</v>
      </c>
      <c r="E90" t="s">
        <v>75</v>
      </c>
      <c r="F90" t="s">
        <v>15</v>
      </c>
      <c r="G90">
        <v>41101</v>
      </c>
      <c r="H90">
        <v>7</v>
      </c>
      <c r="I90">
        <v>41</v>
      </c>
      <c r="J90">
        <v>6</v>
      </c>
      <c r="K90">
        <v>246</v>
      </c>
    </row>
    <row r="91" spans="1:11" x14ac:dyDescent="0.3">
      <c r="A91">
        <v>23341</v>
      </c>
      <c r="B91" t="s">
        <v>203</v>
      </c>
      <c r="C91" t="s">
        <v>204</v>
      </c>
      <c r="D91" t="s">
        <v>147</v>
      </c>
      <c r="E91" t="s">
        <v>148</v>
      </c>
      <c r="F91" t="s">
        <v>21</v>
      </c>
      <c r="G91">
        <v>41026</v>
      </c>
      <c r="H91">
        <v>4</v>
      </c>
      <c r="I91">
        <v>77</v>
      </c>
      <c r="J91">
        <v>3</v>
      </c>
      <c r="K91">
        <v>231</v>
      </c>
    </row>
    <row r="92" spans="1:11" x14ac:dyDescent="0.3">
      <c r="A92">
        <v>23374</v>
      </c>
      <c r="B92" t="s">
        <v>205</v>
      </c>
      <c r="C92" t="s">
        <v>206</v>
      </c>
      <c r="D92" t="s">
        <v>98</v>
      </c>
      <c r="E92" t="s">
        <v>99</v>
      </c>
      <c r="F92" t="s">
        <v>15</v>
      </c>
      <c r="G92">
        <v>41257</v>
      </c>
      <c r="H92">
        <v>12</v>
      </c>
      <c r="I92">
        <v>57</v>
      </c>
      <c r="J92">
        <v>3.99</v>
      </c>
      <c r="K92">
        <v>227.43</v>
      </c>
    </row>
    <row r="93" spans="1:11" x14ac:dyDescent="0.3">
      <c r="A93">
        <v>23273</v>
      </c>
      <c r="B93" t="s">
        <v>207</v>
      </c>
      <c r="C93" t="s">
        <v>208</v>
      </c>
      <c r="D93" t="s">
        <v>32</v>
      </c>
      <c r="E93" t="s">
        <v>33</v>
      </c>
      <c r="F93" t="s">
        <v>15</v>
      </c>
      <c r="G93">
        <v>41256</v>
      </c>
      <c r="H93">
        <v>12</v>
      </c>
      <c r="I93">
        <v>22</v>
      </c>
      <c r="J93">
        <v>9.99</v>
      </c>
      <c r="K93">
        <v>219.78</v>
      </c>
    </row>
    <row r="94" spans="1:11" x14ac:dyDescent="0.3">
      <c r="A94">
        <v>23280</v>
      </c>
      <c r="B94" t="s">
        <v>209</v>
      </c>
      <c r="C94" t="s">
        <v>31</v>
      </c>
      <c r="D94" t="s">
        <v>56</v>
      </c>
      <c r="E94" t="s">
        <v>57</v>
      </c>
      <c r="F94" t="s">
        <v>15</v>
      </c>
      <c r="G94">
        <v>41002</v>
      </c>
      <c r="H94">
        <v>4</v>
      </c>
      <c r="I94">
        <v>30</v>
      </c>
      <c r="J94">
        <v>6.99</v>
      </c>
      <c r="K94">
        <v>209.7</v>
      </c>
    </row>
    <row r="95" spans="1:11" x14ac:dyDescent="0.3">
      <c r="A95">
        <v>23370</v>
      </c>
      <c r="B95" t="s">
        <v>210</v>
      </c>
      <c r="C95" t="s">
        <v>73</v>
      </c>
      <c r="D95" t="s">
        <v>147</v>
      </c>
      <c r="E95" t="s">
        <v>148</v>
      </c>
      <c r="F95" t="s">
        <v>21</v>
      </c>
      <c r="G95">
        <v>41028</v>
      </c>
      <c r="H95">
        <v>4</v>
      </c>
      <c r="I95">
        <v>63</v>
      </c>
      <c r="J95">
        <v>3</v>
      </c>
      <c r="K95">
        <v>189</v>
      </c>
    </row>
    <row r="96" spans="1:11" x14ac:dyDescent="0.3">
      <c r="A96">
        <v>23372</v>
      </c>
      <c r="B96" t="s">
        <v>211</v>
      </c>
      <c r="C96" t="s">
        <v>212</v>
      </c>
      <c r="D96" t="s">
        <v>111</v>
      </c>
      <c r="E96" t="s">
        <v>112</v>
      </c>
      <c r="F96" t="s">
        <v>15</v>
      </c>
      <c r="G96">
        <v>41255</v>
      </c>
      <c r="H96">
        <v>12</v>
      </c>
      <c r="I96">
        <v>22</v>
      </c>
      <c r="J96">
        <v>6.5</v>
      </c>
      <c r="K96">
        <v>143</v>
      </c>
    </row>
    <row r="97" spans="1:11" x14ac:dyDescent="0.3">
      <c r="A97">
        <v>23265</v>
      </c>
      <c r="B97" t="s">
        <v>213</v>
      </c>
      <c r="C97" t="s">
        <v>214</v>
      </c>
      <c r="D97" t="s">
        <v>32</v>
      </c>
      <c r="E97" t="s">
        <v>33</v>
      </c>
      <c r="F97" t="s">
        <v>21</v>
      </c>
      <c r="G97">
        <v>41248</v>
      </c>
      <c r="H97">
        <v>12</v>
      </c>
      <c r="I97">
        <v>14</v>
      </c>
      <c r="J97">
        <v>9.99</v>
      </c>
      <c r="K97">
        <v>139.86000000000001</v>
      </c>
    </row>
    <row r="98" spans="1:11" x14ac:dyDescent="0.3">
      <c r="A98">
        <v>23346</v>
      </c>
      <c r="B98" t="s">
        <v>215</v>
      </c>
      <c r="C98" t="s">
        <v>130</v>
      </c>
      <c r="D98" t="s">
        <v>32</v>
      </c>
      <c r="E98" t="s">
        <v>33</v>
      </c>
      <c r="F98" t="s">
        <v>15</v>
      </c>
      <c r="G98">
        <v>41119</v>
      </c>
      <c r="H98">
        <v>7</v>
      </c>
      <c r="I98">
        <v>13</v>
      </c>
      <c r="J98">
        <v>9.99</v>
      </c>
      <c r="K98">
        <v>129.87</v>
      </c>
    </row>
    <row r="99" spans="1:11" x14ac:dyDescent="0.3">
      <c r="A99">
        <v>23312</v>
      </c>
      <c r="B99" t="s">
        <v>216</v>
      </c>
      <c r="C99" t="s">
        <v>217</v>
      </c>
      <c r="D99" t="s">
        <v>98</v>
      </c>
      <c r="E99" t="s">
        <v>99</v>
      </c>
      <c r="F99" t="s">
        <v>15</v>
      </c>
      <c r="G99">
        <v>41096</v>
      </c>
      <c r="H99">
        <v>7</v>
      </c>
      <c r="I99">
        <v>28</v>
      </c>
      <c r="J99">
        <v>3.99</v>
      </c>
      <c r="K99">
        <v>111.72</v>
      </c>
    </row>
    <row r="100" spans="1:11" x14ac:dyDescent="0.3">
      <c r="A100">
        <v>23355</v>
      </c>
      <c r="B100" t="s">
        <v>218</v>
      </c>
      <c r="C100" t="s">
        <v>126</v>
      </c>
      <c r="D100" t="s">
        <v>84</v>
      </c>
      <c r="E100" t="s">
        <v>85</v>
      </c>
      <c r="F100" t="s">
        <v>15</v>
      </c>
      <c r="G100">
        <v>41026</v>
      </c>
      <c r="H100">
        <v>4</v>
      </c>
      <c r="I100">
        <v>16</v>
      </c>
      <c r="J100">
        <v>4.5</v>
      </c>
      <c r="K100">
        <v>72</v>
      </c>
    </row>
    <row r="101" spans="1:11" x14ac:dyDescent="0.3">
      <c r="A101">
        <v>23322</v>
      </c>
      <c r="B101" t="s">
        <v>219</v>
      </c>
      <c r="C101" t="s">
        <v>87</v>
      </c>
      <c r="D101" t="s">
        <v>147</v>
      </c>
      <c r="E101" t="s">
        <v>148</v>
      </c>
      <c r="F101" t="s">
        <v>21</v>
      </c>
      <c r="G101">
        <v>41009</v>
      </c>
      <c r="H101">
        <v>4</v>
      </c>
      <c r="I101">
        <v>20</v>
      </c>
      <c r="J101">
        <v>3</v>
      </c>
      <c r="K101">
        <v>60</v>
      </c>
    </row>
    <row r="102" spans="1:11" x14ac:dyDescent="0.3">
      <c r="A102">
        <v>23298</v>
      </c>
      <c r="B102" t="s">
        <v>220</v>
      </c>
      <c r="C102" t="s">
        <v>221</v>
      </c>
      <c r="D102" t="s">
        <v>84</v>
      </c>
      <c r="E102" t="s">
        <v>85</v>
      </c>
      <c r="F102" t="s">
        <v>18</v>
      </c>
      <c r="G102">
        <v>41118</v>
      </c>
      <c r="H102">
        <v>7</v>
      </c>
      <c r="I102">
        <v>12</v>
      </c>
      <c r="J102">
        <v>4.5</v>
      </c>
      <c r="K102">
        <v>54</v>
      </c>
    </row>
    <row r="103" spans="1:11" x14ac:dyDescent="0.3">
      <c r="A103">
        <v>23367</v>
      </c>
      <c r="B103" t="s">
        <v>222</v>
      </c>
      <c r="C103" t="s">
        <v>223</v>
      </c>
      <c r="D103" t="s">
        <v>84</v>
      </c>
      <c r="E103" t="s">
        <v>85</v>
      </c>
      <c r="F103" t="s">
        <v>21</v>
      </c>
      <c r="G103">
        <v>41023</v>
      </c>
      <c r="H103">
        <v>4</v>
      </c>
      <c r="I103">
        <v>10</v>
      </c>
      <c r="J103">
        <v>4.5</v>
      </c>
      <c r="K103">
        <v>45</v>
      </c>
    </row>
    <row r="104" spans="1:11" x14ac:dyDescent="0.3">
      <c r="A104">
        <v>23334</v>
      </c>
      <c r="B104" t="s">
        <v>224</v>
      </c>
      <c r="C104" t="s">
        <v>118</v>
      </c>
      <c r="D104" t="s">
        <v>147</v>
      </c>
      <c r="E104" t="s">
        <v>148</v>
      </c>
      <c r="F104" t="s">
        <v>15</v>
      </c>
      <c r="G104">
        <v>41260</v>
      </c>
      <c r="H104">
        <v>12</v>
      </c>
      <c r="I104">
        <v>14</v>
      </c>
      <c r="J104">
        <v>3</v>
      </c>
      <c r="K104">
        <v>42</v>
      </c>
    </row>
    <row r="105" spans="1:11" x14ac:dyDescent="0.3">
      <c r="A105">
        <v>23285</v>
      </c>
      <c r="B105" t="s">
        <v>225</v>
      </c>
      <c r="C105" t="s">
        <v>138</v>
      </c>
      <c r="D105" t="s">
        <v>108</v>
      </c>
      <c r="E105" t="s">
        <v>109</v>
      </c>
      <c r="F105" t="s">
        <v>21</v>
      </c>
      <c r="G105">
        <v>41114</v>
      </c>
      <c r="H105">
        <v>7</v>
      </c>
      <c r="I105">
        <v>9</v>
      </c>
      <c r="J105">
        <v>4.5</v>
      </c>
      <c r="K105">
        <v>40.5</v>
      </c>
    </row>
    <row r="106" spans="1:11" x14ac:dyDescent="0.3">
      <c r="A106">
        <v>23375</v>
      </c>
      <c r="B106" t="s">
        <v>226</v>
      </c>
      <c r="C106" t="s">
        <v>126</v>
      </c>
      <c r="D106" t="s">
        <v>56</v>
      </c>
      <c r="E106" t="s">
        <v>57</v>
      </c>
      <c r="F106" t="s">
        <v>21</v>
      </c>
      <c r="G106">
        <v>41029</v>
      </c>
      <c r="H106">
        <v>4</v>
      </c>
      <c r="I106">
        <v>5</v>
      </c>
      <c r="J106">
        <v>6.99</v>
      </c>
      <c r="K106">
        <v>34.950000000000003</v>
      </c>
    </row>
    <row r="107" spans="1:11" x14ac:dyDescent="0.3">
      <c r="A107">
        <v>23336</v>
      </c>
      <c r="B107" t="s">
        <v>227</v>
      </c>
      <c r="C107" t="s">
        <v>228</v>
      </c>
      <c r="D107" t="s">
        <v>108</v>
      </c>
      <c r="E107" t="s">
        <v>109</v>
      </c>
      <c r="F107" t="s">
        <v>21</v>
      </c>
      <c r="G107">
        <v>41091</v>
      </c>
      <c r="H107">
        <v>7</v>
      </c>
      <c r="I107">
        <v>7</v>
      </c>
      <c r="J107">
        <v>4.5</v>
      </c>
      <c r="K107">
        <v>31.5</v>
      </c>
    </row>
    <row r="108" spans="1:11" x14ac:dyDescent="0.3">
      <c r="A108">
        <v>23279</v>
      </c>
      <c r="B108" t="s">
        <v>229</v>
      </c>
      <c r="C108" t="s">
        <v>202</v>
      </c>
      <c r="D108" t="s">
        <v>147</v>
      </c>
      <c r="E108" t="s">
        <v>148</v>
      </c>
      <c r="F108" t="s">
        <v>15</v>
      </c>
      <c r="G108">
        <v>41020</v>
      </c>
      <c r="H108">
        <v>4</v>
      </c>
      <c r="I108">
        <v>10</v>
      </c>
      <c r="J108">
        <v>3</v>
      </c>
      <c r="K108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FB39-1CFB-47CD-9715-94B1F34CF9C4}">
  <dimension ref="A1:L108"/>
  <sheetViews>
    <sheetView topLeftCell="C1" workbookViewId="0">
      <selection activeCell="J2" sqref="J2"/>
    </sheetView>
  </sheetViews>
  <sheetFormatPr defaultRowHeight="14.4" x14ac:dyDescent="0.3"/>
  <cols>
    <col min="8" max="8" width="10.33203125" bestFit="1" customWidth="1"/>
    <col min="9" max="9" width="14.5546875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263</v>
      </c>
      <c r="J1" s="3" t="s">
        <v>8</v>
      </c>
      <c r="K1" s="3" t="s">
        <v>9</v>
      </c>
      <c r="L1" s="3" t="s">
        <v>10</v>
      </c>
    </row>
    <row r="2" spans="1:12" x14ac:dyDescent="0.3">
      <c r="A2">
        <v>23345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41150</v>
      </c>
      <c r="H2">
        <v>8</v>
      </c>
      <c r="I2" s="2" t="str">
        <f>IF(H2&gt;6,"Second Half","First Half")</f>
        <v>Second Half</v>
      </c>
      <c r="J2">
        <v>208</v>
      </c>
      <c r="K2">
        <v>14.5</v>
      </c>
      <c r="L2">
        <v>3016</v>
      </c>
    </row>
    <row r="3" spans="1:12" x14ac:dyDescent="0.3">
      <c r="A3">
        <v>23278</v>
      </c>
      <c r="B3" t="s">
        <v>16</v>
      </c>
      <c r="C3" t="s">
        <v>17</v>
      </c>
      <c r="D3" t="s">
        <v>13</v>
      </c>
      <c r="E3" t="s">
        <v>14</v>
      </c>
      <c r="F3" t="s">
        <v>18</v>
      </c>
      <c r="G3">
        <v>41145</v>
      </c>
      <c r="H3">
        <v>8</v>
      </c>
      <c r="I3" s="2" t="str">
        <f t="shared" ref="I3:I66" si="0">IF(H3&gt;6,"Second Half","First Half")</f>
        <v>Second Half</v>
      </c>
      <c r="J3">
        <v>197</v>
      </c>
      <c r="K3">
        <v>14.5</v>
      </c>
      <c r="L3">
        <v>2856.5</v>
      </c>
    </row>
    <row r="4" spans="1:12" x14ac:dyDescent="0.3">
      <c r="A4">
        <v>23303</v>
      </c>
      <c r="B4" t="s">
        <v>19</v>
      </c>
      <c r="C4" t="s">
        <v>20</v>
      </c>
      <c r="D4" t="s">
        <v>13</v>
      </c>
      <c r="E4" t="s">
        <v>14</v>
      </c>
      <c r="F4" t="s">
        <v>21</v>
      </c>
      <c r="G4">
        <v>41138</v>
      </c>
      <c r="H4">
        <v>8</v>
      </c>
      <c r="I4" s="2" t="str">
        <f t="shared" si="0"/>
        <v>Second Half</v>
      </c>
      <c r="J4">
        <v>176</v>
      </c>
      <c r="K4">
        <v>14.5</v>
      </c>
      <c r="L4">
        <v>2552</v>
      </c>
    </row>
    <row r="5" spans="1:12" x14ac:dyDescent="0.3">
      <c r="A5">
        <v>23353</v>
      </c>
      <c r="B5" t="s">
        <v>22</v>
      </c>
      <c r="C5" t="s">
        <v>23</v>
      </c>
      <c r="D5" t="s">
        <v>13</v>
      </c>
      <c r="E5" t="s">
        <v>14</v>
      </c>
      <c r="F5" t="s">
        <v>18</v>
      </c>
      <c r="G5">
        <v>41070</v>
      </c>
      <c r="H5">
        <v>6</v>
      </c>
      <c r="I5" s="2" t="str">
        <f t="shared" si="0"/>
        <v>First Half</v>
      </c>
      <c r="J5">
        <v>168</v>
      </c>
      <c r="K5">
        <v>14.5</v>
      </c>
      <c r="L5">
        <v>2436</v>
      </c>
    </row>
    <row r="6" spans="1:12" x14ac:dyDescent="0.3">
      <c r="A6">
        <v>23289</v>
      </c>
      <c r="B6" t="s">
        <v>24</v>
      </c>
      <c r="C6" t="s">
        <v>25</v>
      </c>
      <c r="D6" t="s">
        <v>13</v>
      </c>
      <c r="E6" t="s">
        <v>14</v>
      </c>
      <c r="F6" t="s">
        <v>21</v>
      </c>
      <c r="G6">
        <v>41123</v>
      </c>
      <c r="H6">
        <v>8</v>
      </c>
      <c r="I6" s="2" t="str">
        <f t="shared" si="0"/>
        <v>Second Half</v>
      </c>
      <c r="J6">
        <v>166</v>
      </c>
      <c r="K6">
        <v>14.5</v>
      </c>
      <c r="L6">
        <v>2407</v>
      </c>
    </row>
    <row r="7" spans="1:12" x14ac:dyDescent="0.3">
      <c r="A7">
        <v>23378</v>
      </c>
      <c r="B7" t="s">
        <v>26</v>
      </c>
      <c r="C7" t="s">
        <v>27</v>
      </c>
      <c r="D7" t="s">
        <v>13</v>
      </c>
      <c r="E7" t="s">
        <v>14</v>
      </c>
      <c r="F7" t="s">
        <v>15</v>
      </c>
      <c r="G7">
        <v>41078</v>
      </c>
      <c r="H7">
        <v>6</v>
      </c>
      <c r="I7" s="2" t="str">
        <f t="shared" si="0"/>
        <v>First Half</v>
      </c>
      <c r="J7">
        <v>157</v>
      </c>
      <c r="K7">
        <v>14.5</v>
      </c>
      <c r="L7">
        <v>2276.5</v>
      </c>
    </row>
    <row r="8" spans="1:12" x14ac:dyDescent="0.3">
      <c r="A8">
        <v>23283</v>
      </c>
      <c r="B8" t="s">
        <v>28</v>
      </c>
      <c r="C8" t="s">
        <v>29</v>
      </c>
      <c r="D8" t="s">
        <v>13</v>
      </c>
      <c r="E8" t="s">
        <v>14</v>
      </c>
      <c r="F8" t="s">
        <v>15</v>
      </c>
      <c r="G8">
        <v>41084</v>
      </c>
      <c r="H8">
        <v>6</v>
      </c>
      <c r="I8" s="2" t="str">
        <f t="shared" si="0"/>
        <v>First Half</v>
      </c>
      <c r="J8">
        <v>142</v>
      </c>
      <c r="K8">
        <v>14.5</v>
      </c>
      <c r="L8">
        <v>2059</v>
      </c>
    </row>
    <row r="9" spans="1:12" x14ac:dyDescent="0.3">
      <c r="A9">
        <v>23324</v>
      </c>
      <c r="B9" t="s">
        <v>30</v>
      </c>
      <c r="C9" t="s">
        <v>31</v>
      </c>
      <c r="D9" t="s">
        <v>32</v>
      </c>
      <c r="E9" t="s">
        <v>33</v>
      </c>
      <c r="F9" t="s">
        <v>21</v>
      </c>
      <c r="G9">
        <v>41134</v>
      </c>
      <c r="H9">
        <v>8</v>
      </c>
      <c r="I9" s="2" t="str">
        <f t="shared" si="0"/>
        <v>Second Half</v>
      </c>
      <c r="J9">
        <v>193</v>
      </c>
      <c r="K9">
        <v>9</v>
      </c>
      <c r="L9">
        <v>1928.07</v>
      </c>
    </row>
    <row r="10" spans="1:12" x14ac:dyDescent="0.3">
      <c r="A10">
        <v>23264</v>
      </c>
      <c r="B10" t="s">
        <v>34</v>
      </c>
      <c r="C10" t="s">
        <v>35</v>
      </c>
      <c r="D10" t="s">
        <v>36</v>
      </c>
      <c r="E10" t="s">
        <v>37</v>
      </c>
      <c r="F10" t="s">
        <v>15</v>
      </c>
      <c r="G10">
        <v>41139</v>
      </c>
      <c r="H10">
        <v>8</v>
      </c>
      <c r="I10" s="2" t="str">
        <f t="shared" si="0"/>
        <v>Second Half</v>
      </c>
      <c r="J10">
        <v>205</v>
      </c>
      <c r="K10">
        <v>9</v>
      </c>
      <c r="L10">
        <v>1845</v>
      </c>
    </row>
    <row r="11" spans="1:12" x14ac:dyDescent="0.3">
      <c r="A11">
        <v>23291</v>
      </c>
      <c r="B11" t="s">
        <v>38</v>
      </c>
      <c r="C11" t="s">
        <v>39</v>
      </c>
      <c r="D11" t="s">
        <v>36</v>
      </c>
      <c r="E11" t="s">
        <v>37</v>
      </c>
      <c r="F11" t="s">
        <v>21</v>
      </c>
      <c r="G11">
        <v>41139</v>
      </c>
      <c r="H11">
        <v>8</v>
      </c>
      <c r="I11" s="2" t="str">
        <f t="shared" si="0"/>
        <v>Second Half</v>
      </c>
      <c r="J11">
        <v>199</v>
      </c>
      <c r="K11">
        <v>9</v>
      </c>
      <c r="L11">
        <v>1791</v>
      </c>
    </row>
    <row r="12" spans="1:12" x14ac:dyDescent="0.3">
      <c r="A12">
        <v>23305</v>
      </c>
      <c r="B12" t="s">
        <v>40</v>
      </c>
      <c r="C12" t="s">
        <v>41</v>
      </c>
      <c r="D12" t="s">
        <v>36</v>
      </c>
      <c r="E12" t="s">
        <v>37</v>
      </c>
      <c r="F12" t="s">
        <v>15</v>
      </c>
      <c r="G12">
        <v>41147</v>
      </c>
      <c r="H12">
        <v>8</v>
      </c>
      <c r="I12" s="2" t="str">
        <f t="shared" si="0"/>
        <v>Second Half</v>
      </c>
      <c r="J12">
        <v>188</v>
      </c>
      <c r="K12">
        <v>9</v>
      </c>
      <c r="L12">
        <v>1692</v>
      </c>
    </row>
    <row r="13" spans="1:12" x14ac:dyDescent="0.3">
      <c r="A13">
        <v>23350</v>
      </c>
      <c r="B13" t="s">
        <v>42</v>
      </c>
      <c r="C13" t="s">
        <v>43</v>
      </c>
      <c r="D13" t="s">
        <v>36</v>
      </c>
      <c r="E13" t="s">
        <v>37</v>
      </c>
      <c r="F13" t="s">
        <v>15</v>
      </c>
      <c r="G13">
        <v>41085</v>
      </c>
      <c r="H13">
        <v>6</v>
      </c>
      <c r="I13" s="2" t="str">
        <f t="shared" si="0"/>
        <v>First Half</v>
      </c>
      <c r="J13">
        <v>188</v>
      </c>
      <c r="K13">
        <v>9</v>
      </c>
      <c r="L13">
        <v>1692</v>
      </c>
    </row>
    <row r="14" spans="1:12" x14ac:dyDescent="0.3">
      <c r="A14">
        <v>23300</v>
      </c>
      <c r="B14" t="s">
        <v>44</v>
      </c>
      <c r="C14" t="s">
        <v>45</v>
      </c>
      <c r="D14" t="s">
        <v>32</v>
      </c>
      <c r="E14" t="s">
        <v>33</v>
      </c>
      <c r="F14" t="s">
        <v>15</v>
      </c>
      <c r="G14">
        <v>40915</v>
      </c>
      <c r="H14">
        <v>1</v>
      </c>
      <c r="I14" s="2" t="str">
        <f t="shared" si="0"/>
        <v>First Half</v>
      </c>
      <c r="J14">
        <v>167</v>
      </c>
      <c r="K14">
        <v>9.99</v>
      </c>
      <c r="L14">
        <v>1668.33</v>
      </c>
    </row>
    <row r="15" spans="1:12" x14ac:dyDescent="0.3">
      <c r="A15">
        <v>23348</v>
      </c>
      <c r="B15" t="s">
        <v>46</v>
      </c>
      <c r="C15" t="s">
        <v>47</v>
      </c>
      <c r="D15" t="s">
        <v>32</v>
      </c>
      <c r="E15" t="s">
        <v>33</v>
      </c>
      <c r="F15" t="s">
        <v>21</v>
      </c>
      <c r="G15">
        <v>41146</v>
      </c>
      <c r="H15">
        <v>8</v>
      </c>
      <c r="I15" s="2" t="str">
        <f t="shared" si="0"/>
        <v>Second Half</v>
      </c>
      <c r="J15">
        <v>163</v>
      </c>
      <c r="K15">
        <v>9.99</v>
      </c>
      <c r="L15">
        <v>1628.37</v>
      </c>
    </row>
    <row r="16" spans="1:12" x14ac:dyDescent="0.3">
      <c r="A16">
        <v>23290</v>
      </c>
      <c r="B16" t="s">
        <v>48</v>
      </c>
      <c r="C16" t="s">
        <v>49</v>
      </c>
      <c r="D16" t="s">
        <v>36</v>
      </c>
      <c r="E16" t="s">
        <v>37</v>
      </c>
      <c r="F16" t="s">
        <v>15</v>
      </c>
      <c r="G16">
        <v>41132</v>
      </c>
      <c r="H16">
        <v>8</v>
      </c>
      <c r="I16" s="2" t="str">
        <f t="shared" si="0"/>
        <v>Second Half</v>
      </c>
      <c r="J16">
        <v>170</v>
      </c>
      <c r="K16">
        <v>9</v>
      </c>
      <c r="L16">
        <v>1530</v>
      </c>
    </row>
    <row r="17" spans="1:12" x14ac:dyDescent="0.3">
      <c r="A17">
        <v>23328</v>
      </c>
      <c r="B17" t="s">
        <v>50</v>
      </c>
      <c r="C17" t="s">
        <v>51</v>
      </c>
      <c r="D17" t="s">
        <v>13</v>
      </c>
      <c r="E17" t="s">
        <v>14</v>
      </c>
      <c r="F17" t="s">
        <v>21</v>
      </c>
      <c r="G17">
        <v>40923</v>
      </c>
      <c r="H17">
        <v>1</v>
      </c>
      <c r="I17" s="2" t="str">
        <f t="shared" si="0"/>
        <v>First Half</v>
      </c>
      <c r="J17">
        <v>102</v>
      </c>
      <c r="K17">
        <v>14.5</v>
      </c>
      <c r="L17">
        <v>1479</v>
      </c>
    </row>
    <row r="18" spans="1:12" x14ac:dyDescent="0.3">
      <c r="A18">
        <v>23294</v>
      </c>
      <c r="B18" t="s">
        <v>52</v>
      </c>
      <c r="C18" t="s">
        <v>53</v>
      </c>
      <c r="D18" t="s">
        <v>36</v>
      </c>
      <c r="E18" t="s">
        <v>37</v>
      </c>
      <c r="F18" t="s">
        <v>21</v>
      </c>
      <c r="G18">
        <v>41082</v>
      </c>
      <c r="H18">
        <v>6</v>
      </c>
      <c r="I18" s="2" t="str">
        <f t="shared" si="0"/>
        <v>First Half</v>
      </c>
      <c r="J18">
        <v>160</v>
      </c>
      <c r="K18">
        <v>9</v>
      </c>
      <c r="L18">
        <v>1440</v>
      </c>
    </row>
    <row r="19" spans="1:12" x14ac:dyDescent="0.3">
      <c r="A19">
        <v>23371</v>
      </c>
      <c r="B19" t="s">
        <v>54</v>
      </c>
      <c r="C19" t="s">
        <v>55</v>
      </c>
      <c r="D19" t="s">
        <v>56</v>
      </c>
      <c r="E19" t="s">
        <v>57</v>
      </c>
      <c r="F19" t="s">
        <v>15</v>
      </c>
      <c r="G19">
        <v>41136</v>
      </c>
      <c r="H19">
        <v>8</v>
      </c>
      <c r="I19" s="2" t="str">
        <f t="shared" si="0"/>
        <v>Second Half</v>
      </c>
      <c r="J19">
        <v>204</v>
      </c>
      <c r="K19">
        <v>6.99</v>
      </c>
      <c r="L19">
        <v>1425.96</v>
      </c>
    </row>
    <row r="20" spans="1:12" x14ac:dyDescent="0.3">
      <c r="A20">
        <v>23288</v>
      </c>
      <c r="B20" t="s">
        <v>58</v>
      </c>
      <c r="C20" t="s">
        <v>59</v>
      </c>
      <c r="D20" t="s">
        <v>32</v>
      </c>
      <c r="E20" t="s">
        <v>33</v>
      </c>
      <c r="F20" t="s">
        <v>18</v>
      </c>
      <c r="G20">
        <v>41074</v>
      </c>
      <c r="H20">
        <v>6</v>
      </c>
      <c r="I20" s="2" t="str">
        <f t="shared" si="0"/>
        <v>First Half</v>
      </c>
      <c r="J20">
        <v>141</v>
      </c>
      <c r="K20">
        <v>9.99</v>
      </c>
      <c r="L20">
        <v>1408.59</v>
      </c>
    </row>
    <row r="21" spans="1:12" x14ac:dyDescent="0.3">
      <c r="A21">
        <v>23347</v>
      </c>
      <c r="B21" t="s">
        <v>60</v>
      </c>
      <c r="C21" t="s">
        <v>61</v>
      </c>
      <c r="D21" t="s">
        <v>36</v>
      </c>
      <c r="E21" t="s">
        <v>37</v>
      </c>
      <c r="F21" t="s">
        <v>15</v>
      </c>
      <c r="G21">
        <v>41088</v>
      </c>
      <c r="H21">
        <v>6</v>
      </c>
      <c r="I21" s="2" t="str">
        <f t="shared" si="0"/>
        <v>First Half</v>
      </c>
      <c r="J21">
        <v>147</v>
      </c>
      <c r="K21">
        <v>9</v>
      </c>
      <c r="L21">
        <v>1323</v>
      </c>
    </row>
    <row r="22" spans="1:12" x14ac:dyDescent="0.3">
      <c r="A22">
        <v>23361</v>
      </c>
      <c r="B22" t="s">
        <v>62</v>
      </c>
      <c r="C22" t="s">
        <v>63</v>
      </c>
      <c r="D22" t="s">
        <v>56</v>
      </c>
      <c r="E22" t="s">
        <v>57</v>
      </c>
      <c r="F22" t="s">
        <v>15</v>
      </c>
      <c r="G22">
        <v>40915</v>
      </c>
      <c r="H22">
        <v>1</v>
      </c>
      <c r="I22" s="2" t="str">
        <f t="shared" si="0"/>
        <v>First Half</v>
      </c>
      <c r="J22">
        <v>184</v>
      </c>
      <c r="K22">
        <v>6.99</v>
      </c>
      <c r="L22">
        <v>1286.1600000000001</v>
      </c>
    </row>
    <row r="23" spans="1:12" x14ac:dyDescent="0.3">
      <c r="A23">
        <v>23275</v>
      </c>
      <c r="B23" t="s">
        <v>64</v>
      </c>
      <c r="C23" t="s">
        <v>65</v>
      </c>
      <c r="D23" t="s">
        <v>36</v>
      </c>
      <c r="E23" t="s">
        <v>37</v>
      </c>
      <c r="F23" t="s">
        <v>21</v>
      </c>
      <c r="G23">
        <v>40912</v>
      </c>
      <c r="H23">
        <v>1</v>
      </c>
      <c r="I23" s="2" t="str">
        <f t="shared" si="0"/>
        <v>First Half</v>
      </c>
      <c r="J23">
        <v>141</v>
      </c>
      <c r="K23">
        <v>9</v>
      </c>
      <c r="L23">
        <v>1269</v>
      </c>
    </row>
    <row r="24" spans="1:12" x14ac:dyDescent="0.3">
      <c r="A24">
        <v>23297</v>
      </c>
      <c r="B24" t="s">
        <v>66</v>
      </c>
      <c r="C24" t="s">
        <v>67</v>
      </c>
      <c r="D24" t="s">
        <v>36</v>
      </c>
      <c r="E24" t="s">
        <v>37</v>
      </c>
      <c r="F24" t="s">
        <v>15</v>
      </c>
      <c r="G24">
        <v>41133</v>
      </c>
      <c r="H24">
        <v>8</v>
      </c>
      <c r="I24" s="2" t="str">
        <f t="shared" si="0"/>
        <v>Second Half</v>
      </c>
      <c r="J24">
        <v>135</v>
      </c>
      <c r="K24">
        <v>9</v>
      </c>
      <c r="L24">
        <v>1215</v>
      </c>
    </row>
    <row r="25" spans="1:12" x14ac:dyDescent="0.3">
      <c r="A25">
        <v>23327</v>
      </c>
      <c r="B25" t="s">
        <v>68</v>
      </c>
      <c r="C25" t="s">
        <v>69</v>
      </c>
      <c r="D25" t="s">
        <v>70</v>
      </c>
      <c r="E25" t="s">
        <v>71</v>
      </c>
      <c r="F25" t="s">
        <v>21</v>
      </c>
      <c r="G25">
        <v>40939</v>
      </c>
      <c r="H25">
        <v>1</v>
      </c>
      <c r="I25" s="2" t="str">
        <f t="shared" si="0"/>
        <v>First Half</v>
      </c>
      <c r="J25">
        <v>176</v>
      </c>
      <c r="K25">
        <v>6.5</v>
      </c>
      <c r="L25">
        <v>1144</v>
      </c>
    </row>
    <row r="26" spans="1:12" x14ac:dyDescent="0.3">
      <c r="A26">
        <v>23325</v>
      </c>
      <c r="B26" t="s">
        <v>72</v>
      </c>
      <c r="C26" t="s">
        <v>73</v>
      </c>
      <c r="D26" t="s">
        <v>74</v>
      </c>
      <c r="E26" t="s">
        <v>75</v>
      </c>
      <c r="F26" t="s">
        <v>21</v>
      </c>
      <c r="G26">
        <v>41082</v>
      </c>
      <c r="H26">
        <v>6</v>
      </c>
      <c r="I26" s="2" t="str">
        <f t="shared" si="0"/>
        <v>First Half</v>
      </c>
      <c r="J26">
        <v>184</v>
      </c>
      <c r="K26">
        <v>6</v>
      </c>
      <c r="L26">
        <v>1104</v>
      </c>
    </row>
    <row r="27" spans="1:12" x14ac:dyDescent="0.3">
      <c r="A27">
        <v>23292</v>
      </c>
      <c r="B27" t="s">
        <v>76</v>
      </c>
      <c r="C27" t="s">
        <v>77</v>
      </c>
      <c r="D27" t="s">
        <v>13</v>
      </c>
      <c r="E27" t="s">
        <v>14</v>
      </c>
      <c r="F27" t="s">
        <v>15</v>
      </c>
      <c r="G27">
        <v>40911</v>
      </c>
      <c r="H27">
        <v>1</v>
      </c>
      <c r="I27" s="2" t="str">
        <f t="shared" si="0"/>
        <v>First Half</v>
      </c>
      <c r="J27">
        <v>73</v>
      </c>
      <c r="K27">
        <v>14.5</v>
      </c>
      <c r="L27">
        <v>1058.5</v>
      </c>
    </row>
    <row r="28" spans="1:12" x14ac:dyDescent="0.3">
      <c r="A28">
        <v>23335</v>
      </c>
      <c r="B28" t="s">
        <v>78</v>
      </c>
      <c r="C28" t="s">
        <v>79</v>
      </c>
      <c r="D28" t="s">
        <v>36</v>
      </c>
      <c r="E28" t="s">
        <v>37</v>
      </c>
      <c r="F28" t="s">
        <v>15</v>
      </c>
      <c r="G28">
        <v>41134</v>
      </c>
      <c r="H28">
        <v>8</v>
      </c>
      <c r="I28" s="2" t="str">
        <f t="shared" si="0"/>
        <v>Second Half</v>
      </c>
      <c r="J28">
        <v>116</v>
      </c>
      <c r="K28">
        <v>9</v>
      </c>
      <c r="L28">
        <v>1044</v>
      </c>
    </row>
    <row r="29" spans="1:12" x14ac:dyDescent="0.3">
      <c r="A29">
        <v>23314</v>
      </c>
      <c r="B29" t="s">
        <v>80</v>
      </c>
      <c r="C29" t="s">
        <v>81</v>
      </c>
      <c r="D29" t="s">
        <v>32</v>
      </c>
      <c r="E29" t="s">
        <v>33</v>
      </c>
      <c r="F29" t="s">
        <v>21</v>
      </c>
      <c r="G29">
        <v>41131</v>
      </c>
      <c r="H29">
        <v>8</v>
      </c>
      <c r="I29" s="2" t="str">
        <f t="shared" si="0"/>
        <v>Second Half</v>
      </c>
      <c r="J29">
        <v>95</v>
      </c>
      <c r="K29">
        <v>9.99</v>
      </c>
      <c r="L29">
        <v>949.05</v>
      </c>
    </row>
    <row r="30" spans="1:12" x14ac:dyDescent="0.3">
      <c r="A30">
        <v>23329</v>
      </c>
      <c r="B30" t="s">
        <v>82</v>
      </c>
      <c r="C30" t="s">
        <v>83</v>
      </c>
      <c r="D30" t="s">
        <v>84</v>
      </c>
      <c r="E30" t="s">
        <v>85</v>
      </c>
      <c r="F30" t="s">
        <v>21</v>
      </c>
      <c r="G30">
        <v>40931</v>
      </c>
      <c r="H30">
        <v>1</v>
      </c>
      <c r="I30" s="2" t="str">
        <f t="shared" si="0"/>
        <v>First Half</v>
      </c>
      <c r="J30">
        <v>203</v>
      </c>
      <c r="K30">
        <v>4.5</v>
      </c>
      <c r="L30">
        <v>913.5</v>
      </c>
    </row>
    <row r="31" spans="1:12" x14ac:dyDescent="0.3">
      <c r="A31">
        <v>23332</v>
      </c>
      <c r="B31" t="s">
        <v>86</v>
      </c>
      <c r="C31" t="s">
        <v>87</v>
      </c>
      <c r="D31" t="s">
        <v>84</v>
      </c>
      <c r="E31" t="s">
        <v>85</v>
      </c>
      <c r="F31" t="s">
        <v>18</v>
      </c>
      <c r="G31">
        <v>40950</v>
      </c>
      <c r="H31">
        <v>2</v>
      </c>
      <c r="I31" s="2" t="str">
        <f t="shared" si="0"/>
        <v>First Half</v>
      </c>
      <c r="J31">
        <v>203</v>
      </c>
      <c r="K31">
        <v>4.5</v>
      </c>
      <c r="L31">
        <v>913.5</v>
      </c>
    </row>
    <row r="32" spans="1:12" x14ac:dyDescent="0.3">
      <c r="A32">
        <v>23317</v>
      </c>
      <c r="B32" t="s">
        <v>88</v>
      </c>
      <c r="C32" t="s">
        <v>89</v>
      </c>
      <c r="D32" t="s">
        <v>84</v>
      </c>
      <c r="E32" t="s">
        <v>85</v>
      </c>
      <c r="F32" t="s">
        <v>18</v>
      </c>
      <c r="G32">
        <v>40956</v>
      </c>
      <c r="H32">
        <v>2</v>
      </c>
      <c r="I32" s="2" t="str">
        <f t="shared" si="0"/>
        <v>First Half</v>
      </c>
      <c r="J32">
        <v>196</v>
      </c>
      <c r="K32">
        <v>4.5</v>
      </c>
      <c r="L32">
        <v>882</v>
      </c>
    </row>
    <row r="33" spans="1:12" x14ac:dyDescent="0.3">
      <c r="A33">
        <v>23271</v>
      </c>
      <c r="B33" t="s">
        <v>90</v>
      </c>
      <c r="C33" t="s">
        <v>91</v>
      </c>
      <c r="D33" t="s">
        <v>56</v>
      </c>
      <c r="E33" t="s">
        <v>57</v>
      </c>
      <c r="F33" t="s">
        <v>21</v>
      </c>
      <c r="G33">
        <v>40966</v>
      </c>
      <c r="H33">
        <v>2</v>
      </c>
      <c r="I33" s="2" t="str">
        <f t="shared" si="0"/>
        <v>First Half</v>
      </c>
      <c r="J33">
        <v>125</v>
      </c>
      <c r="K33">
        <v>6.99</v>
      </c>
      <c r="L33">
        <v>873.75</v>
      </c>
    </row>
    <row r="34" spans="1:12" x14ac:dyDescent="0.3">
      <c r="A34">
        <v>23287</v>
      </c>
      <c r="B34" t="s">
        <v>92</v>
      </c>
      <c r="C34" t="s">
        <v>93</v>
      </c>
      <c r="D34" t="s">
        <v>84</v>
      </c>
      <c r="E34" t="s">
        <v>85</v>
      </c>
      <c r="F34" t="s">
        <v>21</v>
      </c>
      <c r="G34">
        <v>41077</v>
      </c>
      <c r="H34">
        <v>6</v>
      </c>
      <c r="I34" s="2" t="str">
        <f t="shared" si="0"/>
        <v>First Half</v>
      </c>
      <c r="J34">
        <v>189</v>
      </c>
      <c r="K34">
        <v>4.5</v>
      </c>
      <c r="L34">
        <v>850.5</v>
      </c>
    </row>
    <row r="35" spans="1:12" x14ac:dyDescent="0.3">
      <c r="A35">
        <v>23349</v>
      </c>
      <c r="B35" t="s">
        <v>94</v>
      </c>
      <c r="C35" t="s">
        <v>95</v>
      </c>
      <c r="D35" t="s">
        <v>70</v>
      </c>
      <c r="E35" t="s">
        <v>71</v>
      </c>
      <c r="F35" t="s">
        <v>21</v>
      </c>
      <c r="G35">
        <v>41112</v>
      </c>
      <c r="H35">
        <v>7</v>
      </c>
      <c r="I35" s="2" t="str">
        <f t="shared" si="0"/>
        <v>Second Half</v>
      </c>
      <c r="J35">
        <v>126</v>
      </c>
      <c r="K35">
        <v>6.5</v>
      </c>
      <c r="L35">
        <v>819</v>
      </c>
    </row>
    <row r="36" spans="1:12" x14ac:dyDescent="0.3">
      <c r="A36">
        <v>23309</v>
      </c>
      <c r="B36" t="s">
        <v>96</v>
      </c>
      <c r="C36" t="s">
        <v>97</v>
      </c>
      <c r="D36" t="s">
        <v>98</v>
      </c>
      <c r="E36" t="s">
        <v>99</v>
      </c>
      <c r="F36" t="s">
        <v>15</v>
      </c>
      <c r="G36">
        <v>41083</v>
      </c>
      <c r="H36">
        <v>6</v>
      </c>
      <c r="I36" s="2" t="str">
        <f t="shared" si="0"/>
        <v>First Half</v>
      </c>
      <c r="J36">
        <v>201</v>
      </c>
      <c r="K36">
        <v>3.99</v>
      </c>
      <c r="L36">
        <v>801.99</v>
      </c>
    </row>
    <row r="37" spans="1:12" x14ac:dyDescent="0.3">
      <c r="A37">
        <v>23338</v>
      </c>
      <c r="B37" t="s">
        <v>100</v>
      </c>
      <c r="C37" t="s">
        <v>101</v>
      </c>
      <c r="D37" t="s">
        <v>84</v>
      </c>
      <c r="E37" t="s">
        <v>85</v>
      </c>
      <c r="F37" t="s">
        <v>21</v>
      </c>
      <c r="G37">
        <v>41133</v>
      </c>
      <c r="H37">
        <v>8</v>
      </c>
      <c r="I37" s="2" t="str">
        <f t="shared" si="0"/>
        <v>Second Half</v>
      </c>
      <c r="J37">
        <v>178</v>
      </c>
      <c r="K37">
        <v>4.5</v>
      </c>
      <c r="L37">
        <v>801</v>
      </c>
    </row>
    <row r="38" spans="1:12" x14ac:dyDescent="0.3">
      <c r="A38">
        <v>23301</v>
      </c>
      <c r="B38" t="s">
        <v>102</v>
      </c>
      <c r="C38" t="s">
        <v>103</v>
      </c>
      <c r="D38" t="s">
        <v>56</v>
      </c>
      <c r="E38" t="s">
        <v>57</v>
      </c>
      <c r="F38" t="s">
        <v>21</v>
      </c>
      <c r="G38">
        <v>41109</v>
      </c>
      <c r="H38">
        <v>7</v>
      </c>
      <c r="I38" s="2" t="str">
        <f t="shared" si="0"/>
        <v>Second Half</v>
      </c>
      <c r="J38">
        <v>108</v>
      </c>
      <c r="K38">
        <v>6.99</v>
      </c>
      <c r="L38">
        <v>754.92</v>
      </c>
    </row>
    <row r="39" spans="1:12" x14ac:dyDescent="0.3">
      <c r="A39">
        <v>23320</v>
      </c>
      <c r="B39" t="s">
        <v>104</v>
      </c>
      <c r="C39" t="s">
        <v>105</v>
      </c>
      <c r="D39" t="s">
        <v>74</v>
      </c>
      <c r="E39" t="s">
        <v>75</v>
      </c>
      <c r="F39" t="s">
        <v>18</v>
      </c>
      <c r="G39">
        <v>41075</v>
      </c>
      <c r="H39">
        <v>6</v>
      </c>
      <c r="I39" s="2" t="str">
        <f t="shared" si="0"/>
        <v>First Half</v>
      </c>
      <c r="J39">
        <v>125</v>
      </c>
      <c r="K39">
        <v>6</v>
      </c>
      <c r="L39">
        <v>750</v>
      </c>
    </row>
    <row r="40" spans="1:12" x14ac:dyDescent="0.3">
      <c r="A40">
        <v>23365</v>
      </c>
      <c r="B40" t="s">
        <v>106</v>
      </c>
      <c r="C40" t="s">
        <v>107</v>
      </c>
      <c r="D40" t="s">
        <v>108</v>
      </c>
      <c r="E40" t="s">
        <v>109</v>
      </c>
      <c r="F40" t="s">
        <v>21</v>
      </c>
      <c r="G40">
        <v>41099</v>
      </c>
      <c r="H40">
        <v>7</v>
      </c>
      <c r="I40" s="2" t="str">
        <f t="shared" si="0"/>
        <v>Second Half</v>
      </c>
      <c r="J40">
        <v>165</v>
      </c>
      <c r="K40">
        <v>4.5</v>
      </c>
      <c r="L40">
        <v>742.5</v>
      </c>
    </row>
    <row r="41" spans="1:12" x14ac:dyDescent="0.3">
      <c r="A41">
        <v>23302</v>
      </c>
      <c r="B41" t="s">
        <v>110</v>
      </c>
      <c r="C41" t="s">
        <v>81</v>
      </c>
      <c r="D41" t="s">
        <v>111</v>
      </c>
      <c r="E41" t="s">
        <v>112</v>
      </c>
      <c r="F41" t="s">
        <v>15</v>
      </c>
      <c r="G41">
        <v>41117</v>
      </c>
      <c r="H41">
        <v>7</v>
      </c>
      <c r="I41" s="2" t="str">
        <f t="shared" si="0"/>
        <v>Second Half</v>
      </c>
      <c r="J41">
        <v>105</v>
      </c>
      <c r="K41">
        <v>6.5</v>
      </c>
      <c r="L41">
        <v>682.5</v>
      </c>
    </row>
    <row r="42" spans="1:12" x14ac:dyDescent="0.3">
      <c r="A42">
        <v>23266</v>
      </c>
      <c r="B42" t="s">
        <v>113</v>
      </c>
      <c r="C42" t="s">
        <v>114</v>
      </c>
      <c r="D42" t="s">
        <v>98</v>
      </c>
      <c r="E42" t="s">
        <v>99</v>
      </c>
      <c r="F42" t="s">
        <v>15</v>
      </c>
      <c r="G42">
        <v>41132</v>
      </c>
      <c r="H42">
        <v>8</v>
      </c>
      <c r="I42" s="2" t="str">
        <f t="shared" si="0"/>
        <v>Second Half</v>
      </c>
      <c r="J42">
        <v>170</v>
      </c>
      <c r="K42">
        <v>3.99</v>
      </c>
      <c r="L42">
        <v>678.3</v>
      </c>
    </row>
    <row r="43" spans="1:12" x14ac:dyDescent="0.3">
      <c r="A43">
        <v>23307</v>
      </c>
      <c r="B43" t="s">
        <v>115</v>
      </c>
      <c r="C43" t="s">
        <v>116</v>
      </c>
      <c r="D43" t="s">
        <v>74</v>
      </c>
      <c r="E43" t="s">
        <v>75</v>
      </c>
      <c r="F43" t="s">
        <v>21</v>
      </c>
      <c r="G43">
        <v>41094</v>
      </c>
      <c r="H43">
        <v>7</v>
      </c>
      <c r="I43" s="2" t="str">
        <f t="shared" si="0"/>
        <v>Second Half</v>
      </c>
      <c r="J43">
        <v>113</v>
      </c>
      <c r="K43">
        <v>6</v>
      </c>
      <c r="L43">
        <v>678</v>
      </c>
    </row>
    <row r="44" spans="1:12" x14ac:dyDescent="0.3">
      <c r="A44">
        <v>23368</v>
      </c>
      <c r="B44" t="s">
        <v>117</v>
      </c>
      <c r="C44" t="s">
        <v>118</v>
      </c>
      <c r="D44" t="s">
        <v>108</v>
      </c>
      <c r="E44" t="s">
        <v>109</v>
      </c>
      <c r="F44" t="s">
        <v>21</v>
      </c>
      <c r="G44">
        <v>41146</v>
      </c>
      <c r="H44">
        <v>8</v>
      </c>
      <c r="I44" s="2" t="str">
        <f t="shared" si="0"/>
        <v>Second Half</v>
      </c>
      <c r="J44">
        <v>150</v>
      </c>
      <c r="K44">
        <v>4.5</v>
      </c>
      <c r="L44">
        <v>675</v>
      </c>
    </row>
    <row r="45" spans="1:12" x14ac:dyDescent="0.3">
      <c r="A45">
        <v>23286</v>
      </c>
      <c r="B45" t="s">
        <v>119</v>
      </c>
      <c r="C45" t="s">
        <v>120</v>
      </c>
      <c r="D45" t="s">
        <v>36</v>
      </c>
      <c r="E45" t="s">
        <v>37</v>
      </c>
      <c r="F45" t="s">
        <v>15</v>
      </c>
      <c r="G45">
        <v>41129</v>
      </c>
      <c r="H45">
        <v>8</v>
      </c>
      <c r="I45" s="2" t="str">
        <f t="shared" si="0"/>
        <v>Second Half</v>
      </c>
      <c r="J45">
        <v>69</v>
      </c>
      <c r="K45">
        <v>9</v>
      </c>
      <c r="L45">
        <v>621</v>
      </c>
    </row>
    <row r="46" spans="1:12" x14ac:dyDescent="0.3">
      <c r="A46">
        <v>23373</v>
      </c>
      <c r="B46" t="s">
        <v>121</v>
      </c>
      <c r="C46" t="s">
        <v>122</v>
      </c>
      <c r="D46" t="s">
        <v>70</v>
      </c>
      <c r="E46" t="s">
        <v>71</v>
      </c>
      <c r="F46" t="s">
        <v>15</v>
      </c>
      <c r="G46">
        <v>41114</v>
      </c>
      <c r="H46">
        <v>7</v>
      </c>
      <c r="I46" s="2" t="str">
        <f t="shared" si="0"/>
        <v>Second Half</v>
      </c>
      <c r="J46">
        <v>95</v>
      </c>
      <c r="K46">
        <v>6.5</v>
      </c>
      <c r="L46">
        <v>617.5</v>
      </c>
    </row>
    <row r="47" spans="1:12" x14ac:dyDescent="0.3">
      <c r="A47">
        <v>23380</v>
      </c>
      <c r="B47" t="s">
        <v>123</v>
      </c>
      <c r="C47" t="s">
        <v>124</v>
      </c>
      <c r="D47" t="s">
        <v>111</v>
      </c>
      <c r="E47" t="s">
        <v>112</v>
      </c>
      <c r="F47" t="s">
        <v>21</v>
      </c>
      <c r="G47">
        <v>41112</v>
      </c>
      <c r="H47">
        <v>7</v>
      </c>
      <c r="I47" s="2" t="str">
        <f t="shared" si="0"/>
        <v>Second Half</v>
      </c>
      <c r="J47">
        <v>95</v>
      </c>
      <c r="K47">
        <v>6.5</v>
      </c>
      <c r="L47">
        <v>617.5</v>
      </c>
    </row>
    <row r="48" spans="1:12" x14ac:dyDescent="0.3">
      <c r="A48">
        <v>23284</v>
      </c>
      <c r="B48" t="s">
        <v>125</v>
      </c>
      <c r="C48" t="s">
        <v>126</v>
      </c>
      <c r="D48" t="s">
        <v>84</v>
      </c>
      <c r="E48" t="s">
        <v>85</v>
      </c>
      <c r="F48" t="s">
        <v>21</v>
      </c>
      <c r="G48">
        <v>41077</v>
      </c>
      <c r="H48">
        <v>6</v>
      </c>
      <c r="I48" s="2" t="str">
        <f t="shared" si="0"/>
        <v>First Half</v>
      </c>
      <c r="J48">
        <v>135</v>
      </c>
      <c r="K48">
        <v>4.5</v>
      </c>
      <c r="L48">
        <v>607.5</v>
      </c>
    </row>
    <row r="49" spans="1:12" x14ac:dyDescent="0.3">
      <c r="A49">
        <v>23306</v>
      </c>
      <c r="B49" t="s">
        <v>127</v>
      </c>
      <c r="C49" t="s">
        <v>128</v>
      </c>
      <c r="D49" t="s">
        <v>70</v>
      </c>
      <c r="E49" t="s">
        <v>71</v>
      </c>
      <c r="F49" t="s">
        <v>15</v>
      </c>
      <c r="G49">
        <v>41068</v>
      </c>
      <c r="H49">
        <v>6</v>
      </c>
      <c r="I49" s="2" t="str">
        <f t="shared" si="0"/>
        <v>First Half</v>
      </c>
      <c r="J49">
        <v>93</v>
      </c>
      <c r="K49">
        <v>6.5</v>
      </c>
      <c r="L49">
        <v>604.5</v>
      </c>
    </row>
    <row r="50" spans="1:12" x14ac:dyDescent="0.3">
      <c r="A50">
        <v>23281</v>
      </c>
      <c r="B50" t="s">
        <v>129</v>
      </c>
      <c r="C50" t="s">
        <v>130</v>
      </c>
      <c r="D50" t="s">
        <v>108</v>
      </c>
      <c r="E50" t="s">
        <v>109</v>
      </c>
      <c r="F50" t="s">
        <v>21</v>
      </c>
      <c r="G50">
        <v>41103</v>
      </c>
      <c r="H50">
        <v>7</v>
      </c>
      <c r="I50" s="2" t="str">
        <f t="shared" si="0"/>
        <v>Second Half</v>
      </c>
      <c r="J50">
        <v>134</v>
      </c>
      <c r="K50">
        <v>4.5</v>
      </c>
      <c r="L50">
        <v>603</v>
      </c>
    </row>
    <row r="51" spans="1:12" x14ac:dyDescent="0.3">
      <c r="A51">
        <v>23351</v>
      </c>
      <c r="B51" t="s">
        <v>131</v>
      </c>
      <c r="C51" t="s">
        <v>132</v>
      </c>
      <c r="D51" t="s">
        <v>98</v>
      </c>
      <c r="E51" t="s">
        <v>99</v>
      </c>
      <c r="F51" t="s">
        <v>15</v>
      </c>
      <c r="G51">
        <v>41124</v>
      </c>
      <c r="H51">
        <v>8</v>
      </c>
      <c r="I51" s="2" t="str">
        <f t="shared" si="0"/>
        <v>Second Half</v>
      </c>
      <c r="J51">
        <v>151</v>
      </c>
      <c r="K51">
        <v>3.99</v>
      </c>
      <c r="L51">
        <v>602.49</v>
      </c>
    </row>
    <row r="52" spans="1:12" x14ac:dyDescent="0.3">
      <c r="A52">
        <v>23282</v>
      </c>
      <c r="B52" t="s">
        <v>133</v>
      </c>
      <c r="C52" t="s">
        <v>134</v>
      </c>
      <c r="D52" t="s">
        <v>74</v>
      </c>
      <c r="E52" t="s">
        <v>75</v>
      </c>
      <c r="F52" t="s">
        <v>21</v>
      </c>
      <c r="G52">
        <v>41142</v>
      </c>
      <c r="H52">
        <v>8</v>
      </c>
      <c r="I52" s="2" t="str">
        <f t="shared" si="0"/>
        <v>Second Half</v>
      </c>
      <c r="J52">
        <v>100</v>
      </c>
      <c r="K52">
        <v>6</v>
      </c>
      <c r="L52">
        <v>600</v>
      </c>
    </row>
    <row r="53" spans="1:12" x14ac:dyDescent="0.3">
      <c r="A53">
        <v>23376</v>
      </c>
      <c r="B53" t="s">
        <v>135</v>
      </c>
      <c r="C53" t="s">
        <v>136</v>
      </c>
      <c r="D53" t="s">
        <v>56</v>
      </c>
      <c r="E53" t="s">
        <v>57</v>
      </c>
      <c r="F53" t="s">
        <v>18</v>
      </c>
      <c r="G53">
        <v>41113</v>
      </c>
      <c r="H53">
        <v>7</v>
      </c>
      <c r="I53" s="2" t="str">
        <f t="shared" si="0"/>
        <v>Second Half</v>
      </c>
      <c r="J53">
        <v>85</v>
      </c>
      <c r="K53">
        <v>6.99</v>
      </c>
      <c r="L53">
        <v>594.15</v>
      </c>
    </row>
    <row r="54" spans="1:12" x14ac:dyDescent="0.3">
      <c r="A54">
        <v>23354</v>
      </c>
      <c r="B54" t="s">
        <v>137</v>
      </c>
      <c r="C54" t="s">
        <v>138</v>
      </c>
      <c r="D54" t="s">
        <v>56</v>
      </c>
      <c r="E54" t="s">
        <v>57</v>
      </c>
      <c r="F54" t="s">
        <v>15</v>
      </c>
      <c r="G54">
        <v>41124</v>
      </c>
      <c r="H54">
        <v>8</v>
      </c>
      <c r="I54" s="2" t="str">
        <f t="shared" si="0"/>
        <v>Second Half</v>
      </c>
      <c r="J54">
        <v>84</v>
      </c>
      <c r="K54">
        <v>6.99</v>
      </c>
      <c r="L54">
        <v>587.16</v>
      </c>
    </row>
    <row r="55" spans="1:12" x14ac:dyDescent="0.3">
      <c r="A55">
        <v>23337</v>
      </c>
      <c r="B55" t="s">
        <v>139</v>
      </c>
      <c r="C55" t="s">
        <v>140</v>
      </c>
      <c r="D55" t="s">
        <v>56</v>
      </c>
      <c r="E55" t="s">
        <v>57</v>
      </c>
      <c r="F55" t="s">
        <v>21</v>
      </c>
      <c r="G55">
        <v>41097</v>
      </c>
      <c r="H55">
        <v>7</v>
      </c>
      <c r="I55" s="2" t="str">
        <f t="shared" si="0"/>
        <v>Second Half</v>
      </c>
      <c r="J55">
        <v>82</v>
      </c>
      <c r="K55">
        <v>6.99</v>
      </c>
      <c r="L55">
        <v>573.17999999999995</v>
      </c>
    </row>
    <row r="56" spans="1:12" x14ac:dyDescent="0.3">
      <c r="A56">
        <v>23326</v>
      </c>
      <c r="B56" t="s">
        <v>141</v>
      </c>
      <c r="C56" t="s">
        <v>142</v>
      </c>
      <c r="D56" t="s">
        <v>108</v>
      </c>
      <c r="E56" t="s">
        <v>109</v>
      </c>
      <c r="F56" t="s">
        <v>21</v>
      </c>
      <c r="G56">
        <v>41142</v>
      </c>
      <c r="H56">
        <v>8</v>
      </c>
      <c r="I56" s="2" t="str">
        <f t="shared" si="0"/>
        <v>Second Half</v>
      </c>
      <c r="J56">
        <v>126</v>
      </c>
      <c r="K56">
        <v>4.5</v>
      </c>
      <c r="L56">
        <v>567</v>
      </c>
    </row>
    <row r="57" spans="1:12" x14ac:dyDescent="0.3">
      <c r="A57">
        <v>23316</v>
      </c>
      <c r="B57" t="s">
        <v>143</v>
      </c>
      <c r="C57" t="s">
        <v>144</v>
      </c>
      <c r="D57" t="s">
        <v>98</v>
      </c>
      <c r="E57" t="s">
        <v>99</v>
      </c>
      <c r="F57" t="s">
        <v>21</v>
      </c>
      <c r="G57">
        <v>41061</v>
      </c>
      <c r="H57">
        <v>6</v>
      </c>
      <c r="I57" s="2" t="str">
        <f t="shared" si="0"/>
        <v>First Half</v>
      </c>
      <c r="J57">
        <v>137</v>
      </c>
      <c r="K57">
        <v>3.99</v>
      </c>
      <c r="L57">
        <v>546.63</v>
      </c>
    </row>
    <row r="58" spans="1:12" x14ac:dyDescent="0.3">
      <c r="A58">
        <v>23362</v>
      </c>
      <c r="B58" t="s">
        <v>145</v>
      </c>
      <c r="C58" t="s">
        <v>146</v>
      </c>
      <c r="D58" t="s">
        <v>147</v>
      </c>
      <c r="E58" t="s">
        <v>148</v>
      </c>
      <c r="F58" t="s">
        <v>15</v>
      </c>
      <c r="G58">
        <v>41139</v>
      </c>
      <c r="H58">
        <v>8</v>
      </c>
      <c r="I58" s="2" t="str">
        <f t="shared" si="0"/>
        <v>Second Half</v>
      </c>
      <c r="J58">
        <v>179</v>
      </c>
      <c r="K58">
        <v>3</v>
      </c>
      <c r="L58">
        <v>537</v>
      </c>
    </row>
    <row r="59" spans="1:12" x14ac:dyDescent="0.3">
      <c r="A59">
        <v>23296</v>
      </c>
      <c r="B59" t="s">
        <v>149</v>
      </c>
      <c r="C59" t="s">
        <v>150</v>
      </c>
      <c r="D59" t="s">
        <v>13</v>
      </c>
      <c r="E59" t="s">
        <v>14</v>
      </c>
      <c r="F59" t="s">
        <v>21</v>
      </c>
      <c r="G59">
        <v>41068</v>
      </c>
      <c r="H59">
        <v>6</v>
      </c>
      <c r="I59" s="2" t="str">
        <f t="shared" si="0"/>
        <v>First Half</v>
      </c>
      <c r="J59">
        <v>37</v>
      </c>
      <c r="K59">
        <v>14.5</v>
      </c>
      <c r="L59">
        <v>536.5</v>
      </c>
    </row>
    <row r="60" spans="1:12" x14ac:dyDescent="0.3">
      <c r="A60">
        <v>23352</v>
      </c>
      <c r="B60" t="s">
        <v>151</v>
      </c>
      <c r="C60" t="s">
        <v>152</v>
      </c>
      <c r="D60" t="s">
        <v>74</v>
      </c>
      <c r="E60" t="s">
        <v>75</v>
      </c>
      <c r="F60" t="s">
        <v>15</v>
      </c>
      <c r="G60">
        <v>41097</v>
      </c>
      <c r="H60">
        <v>7</v>
      </c>
      <c r="I60" s="2" t="str">
        <f t="shared" si="0"/>
        <v>Second Half</v>
      </c>
      <c r="J60">
        <v>89</v>
      </c>
      <c r="K60">
        <v>6</v>
      </c>
      <c r="L60">
        <v>534</v>
      </c>
    </row>
    <row r="61" spans="1:12" x14ac:dyDescent="0.3">
      <c r="A61">
        <v>23304</v>
      </c>
      <c r="B61" t="s">
        <v>153</v>
      </c>
      <c r="C61" t="s">
        <v>154</v>
      </c>
      <c r="D61" t="s">
        <v>98</v>
      </c>
      <c r="E61" t="s">
        <v>99</v>
      </c>
      <c r="F61" t="s">
        <v>21</v>
      </c>
      <c r="G61">
        <v>41061</v>
      </c>
      <c r="H61">
        <v>6</v>
      </c>
      <c r="I61" s="2" t="str">
        <f t="shared" si="0"/>
        <v>First Half</v>
      </c>
      <c r="J61">
        <v>131</v>
      </c>
      <c r="K61">
        <v>3.99</v>
      </c>
      <c r="L61">
        <v>522.69000000000005</v>
      </c>
    </row>
    <row r="62" spans="1:12" x14ac:dyDescent="0.3">
      <c r="A62">
        <v>23369</v>
      </c>
      <c r="B62" t="s">
        <v>155</v>
      </c>
      <c r="C62" t="s">
        <v>156</v>
      </c>
      <c r="D62" t="s">
        <v>111</v>
      </c>
      <c r="E62" t="s">
        <v>112</v>
      </c>
      <c r="F62" t="s">
        <v>21</v>
      </c>
      <c r="G62">
        <v>41092</v>
      </c>
      <c r="H62">
        <v>7</v>
      </c>
      <c r="I62" s="2" t="str">
        <f t="shared" si="0"/>
        <v>Second Half</v>
      </c>
      <c r="J62">
        <v>77</v>
      </c>
      <c r="K62">
        <v>6.5</v>
      </c>
      <c r="L62">
        <v>500.5</v>
      </c>
    </row>
    <row r="63" spans="1:12" x14ac:dyDescent="0.3">
      <c r="A63">
        <v>23268</v>
      </c>
      <c r="B63" t="s">
        <v>157</v>
      </c>
      <c r="C63" t="s">
        <v>158</v>
      </c>
      <c r="D63" t="s">
        <v>74</v>
      </c>
      <c r="E63" t="s">
        <v>75</v>
      </c>
      <c r="F63" t="s">
        <v>15</v>
      </c>
      <c r="G63">
        <v>41102</v>
      </c>
      <c r="H63">
        <v>7</v>
      </c>
      <c r="I63" s="2" t="str">
        <f t="shared" si="0"/>
        <v>Second Half</v>
      </c>
      <c r="J63">
        <v>82</v>
      </c>
      <c r="K63">
        <v>6</v>
      </c>
      <c r="L63">
        <v>492</v>
      </c>
    </row>
    <row r="64" spans="1:12" x14ac:dyDescent="0.3">
      <c r="A64">
        <v>23315</v>
      </c>
      <c r="B64" t="s">
        <v>159</v>
      </c>
      <c r="C64" t="s">
        <v>31</v>
      </c>
      <c r="D64" t="s">
        <v>84</v>
      </c>
      <c r="E64" t="s">
        <v>85</v>
      </c>
      <c r="F64" t="s">
        <v>21</v>
      </c>
      <c r="G64">
        <v>41102</v>
      </c>
      <c r="H64">
        <v>7</v>
      </c>
      <c r="I64" s="2" t="str">
        <f t="shared" si="0"/>
        <v>Second Half</v>
      </c>
      <c r="J64">
        <v>109</v>
      </c>
      <c r="K64">
        <v>4.5</v>
      </c>
      <c r="L64">
        <v>490.5</v>
      </c>
    </row>
    <row r="65" spans="1:12" x14ac:dyDescent="0.3">
      <c r="A65">
        <v>23342</v>
      </c>
      <c r="B65" t="s">
        <v>160</v>
      </c>
      <c r="C65" t="s">
        <v>161</v>
      </c>
      <c r="D65" t="s">
        <v>98</v>
      </c>
      <c r="E65" t="s">
        <v>99</v>
      </c>
      <c r="F65" t="s">
        <v>15</v>
      </c>
      <c r="G65">
        <v>41088</v>
      </c>
      <c r="H65">
        <v>6</v>
      </c>
      <c r="I65" s="2" t="str">
        <f t="shared" si="0"/>
        <v>First Half</v>
      </c>
      <c r="J65">
        <v>122</v>
      </c>
      <c r="K65">
        <v>3.99</v>
      </c>
      <c r="L65">
        <v>486.78</v>
      </c>
    </row>
    <row r="66" spans="1:12" x14ac:dyDescent="0.3">
      <c r="A66">
        <v>23333</v>
      </c>
      <c r="B66" t="s">
        <v>162</v>
      </c>
      <c r="C66" t="s">
        <v>89</v>
      </c>
      <c r="D66" t="s">
        <v>84</v>
      </c>
      <c r="E66" t="s">
        <v>85</v>
      </c>
      <c r="F66" t="s">
        <v>15</v>
      </c>
      <c r="G66">
        <v>41126</v>
      </c>
      <c r="H66">
        <v>8</v>
      </c>
      <c r="I66" s="2" t="str">
        <f t="shared" si="0"/>
        <v>Second Half</v>
      </c>
      <c r="J66">
        <v>106</v>
      </c>
      <c r="K66">
        <v>4.5</v>
      </c>
      <c r="L66">
        <v>477</v>
      </c>
    </row>
    <row r="67" spans="1:12" x14ac:dyDescent="0.3">
      <c r="A67">
        <v>23263</v>
      </c>
      <c r="B67" t="s">
        <v>163</v>
      </c>
      <c r="C67" t="s">
        <v>81</v>
      </c>
      <c r="D67" t="s">
        <v>70</v>
      </c>
      <c r="E67" t="s">
        <v>71</v>
      </c>
      <c r="F67" t="s">
        <v>15</v>
      </c>
      <c r="G67">
        <v>41096</v>
      </c>
      <c r="H67">
        <v>7</v>
      </c>
      <c r="I67" s="2" t="str">
        <f t="shared" ref="I67:I108" si="1">IF(H67&gt;6,"Second Half","First Half")</f>
        <v>Second Half</v>
      </c>
      <c r="J67">
        <v>73</v>
      </c>
      <c r="K67">
        <v>6.5</v>
      </c>
      <c r="L67">
        <v>474.5</v>
      </c>
    </row>
    <row r="68" spans="1:12" x14ac:dyDescent="0.3">
      <c r="A68">
        <v>23270</v>
      </c>
      <c r="B68" t="s">
        <v>164</v>
      </c>
      <c r="C68" t="s">
        <v>165</v>
      </c>
      <c r="D68" t="s">
        <v>56</v>
      </c>
      <c r="E68" t="s">
        <v>57</v>
      </c>
      <c r="F68" t="s">
        <v>21</v>
      </c>
      <c r="G68">
        <v>41067</v>
      </c>
      <c r="H68">
        <v>6</v>
      </c>
      <c r="I68" s="2" t="str">
        <f t="shared" si="1"/>
        <v>First Half</v>
      </c>
      <c r="J68">
        <v>67</v>
      </c>
      <c r="K68">
        <v>6.99</v>
      </c>
      <c r="L68">
        <v>468.33</v>
      </c>
    </row>
    <row r="69" spans="1:12" x14ac:dyDescent="0.3">
      <c r="A69">
        <v>23272</v>
      </c>
      <c r="B69" t="s">
        <v>166</v>
      </c>
      <c r="C69" t="s">
        <v>167</v>
      </c>
      <c r="D69" t="s">
        <v>70</v>
      </c>
      <c r="E69" t="s">
        <v>71</v>
      </c>
      <c r="F69" t="s">
        <v>18</v>
      </c>
      <c r="G69">
        <v>41121</v>
      </c>
      <c r="H69">
        <v>7</v>
      </c>
      <c r="I69" s="2" t="str">
        <f t="shared" si="1"/>
        <v>Second Half</v>
      </c>
      <c r="J69">
        <v>71</v>
      </c>
      <c r="K69">
        <v>6.5</v>
      </c>
      <c r="L69">
        <v>461.5</v>
      </c>
    </row>
    <row r="70" spans="1:12" x14ac:dyDescent="0.3">
      <c r="A70">
        <v>23274</v>
      </c>
      <c r="B70" t="s">
        <v>168</v>
      </c>
      <c r="C70" t="s">
        <v>169</v>
      </c>
      <c r="D70" t="s">
        <v>147</v>
      </c>
      <c r="E70" t="s">
        <v>148</v>
      </c>
      <c r="F70" t="s">
        <v>21</v>
      </c>
      <c r="G70">
        <v>41143</v>
      </c>
      <c r="H70">
        <v>8</v>
      </c>
      <c r="I70" s="2" t="str">
        <f t="shared" si="1"/>
        <v>Second Half</v>
      </c>
      <c r="J70">
        <v>153</v>
      </c>
      <c r="K70">
        <v>3</v>
      </c>
      <c r="L70">
        <v>459</v>
      </c>
    </row>
    <row r="71" spans="1:12" x14ac:dyDescent="0.3">
      <c r="A71">
        <v>23364</v>
      </c>
      <c r="B71" t="s">
        <v>170</v>
      </c>
      <c r="C71" t="s">
        <v>171</v>
      </c>
      <c r="D71" t="s">
        <v>36</v>
      </c>
      <c r="E71" t="s">
        <v>37</v>
      </c>
      <c r="F71" t="s">
        <v>15</v>
      </c>
      <c r="G71">
        <v>41093</v>
      </c>
      <c r="H71">
        <v>7</v>
      </c>
      <c r="I71" s="2" t="str">
        <f t="shared" si="1"/>
        <v>Second Half</v>
      </c>
      <c r="J71">
        <v>47</v>
      </c>
      <c r="K71">
        <v>9</v>
      </c>
      <c r="L71">
        <v>423</v>
      </c>
    </row>
    <row r="72" spans="1:12" x14ac:dyDescent="0.3">
      <c r="A72">
        <v>23276</v>
      </c>
      <c r="B72" t="s">
        <v>172</v>
      </c>
      <c r="C72" t="s">
        <v>173</v>
      </c>
      <c r="D72" t="s">
        <v>111</v>
      </c>
      <c r="E72" t="s">
        <v>112</v>
      </c>
      <c r="F72" t="s">
        <v>15</v>
      </c>
      <c r="G72">
        <v>41122</v>
      </c>
      <c r="H72">
        <v>8</v>
      </c>
      <c r="I72" s="2" t="str">
        <f t="shared" si="1"/>
        <v>Second Half</v>
      </c>
      <c r="J72">
        <v>65</v>
      </c>
      <c r="K72">
        <v>6.5</v>
      </c>
      <c r="L72">
        <v>422.5</v>
      </c>
    </row>
    <row r="73" spans="1:12" x14ac:dyDescent="0.3">
      <c r="A73">
        <v>23343</v>
      </c>
      <c r="B73" t="s">
        <v>174</v>
      </c>
      <c r="C73" t="s">
        <v>122</v>
      </c>
      <c r="D73" t="s">
        <v>32</v>
      </c>
      <c r="E73" t="s">
        <v>33</v>
      </c>
      <c r="F73" t="s">
        <v>15</v>
      </c>
      <c r="G73">
        <v>41144</v>
      </c>
      <c r="H73">
        <v>8</v>
      </c>
      <c r="I73" s="2" t="str">
        <f t="shared" si="1"/>
        <v>Second Half</v>
      </c>
      <c r="J73">
        <v>42</v>
      </c>
      <c r="K73">
        <v>9.99</v>
      </c>
      <c r="L73">
        <v>419.58</v>
      </c>
    </row>
    <row r="74" spans="1:12" x14ac:dyDescent="0.3">
      <c r="A74">
        <v>23344</v>
      </c>
      <c r="B74" t="s">
        <v>175</v>
      </c>
      <c r="C74" t="s">
        <v>176</v>
      </c>
      <c r="D74" t="s">
        <v>70</v>
      </c>
      <c r="E74" t="s">
        <v>71</v>
      </c>
      <c r="F74" t="s">
        <v>15</v>
      </c>
      <c r="G74">
        <v>41265</v>
      </c>
      <c r="H74">
        <v>12</v>
      </c>
      <c r="I74" s="2" t="str">
        <f t="shared" si="1"/>
        <v>Second Half</v>
      </c>
      <c r="J74">
        <v>64</v>
      </c>
      <c r="K74">
        <v>6.5</v>
      </c>
      <c r="L74">
        <v>416</v>
      </c>
    </row>
    <row r="75" spans="1:12" x14ac:dyDescent="0.3">
      <c r="A75">
        <v>23299</v>
      </c>
      <c r="B75" t="s">
        <v>177</v>
      </c>
      <c r="C75" t="s">
        <v>136</v>
      </c>
      <c r="D75" t="s">
        <v>98</v>
      </c>
      <c r="E75" t="s">
        <v>99</v>
      </c>
      <c r="F75" t="s">
        <v>21</v>
      </c>
      <c r="G75">
        <v>41087</v>
      </c>
      <c r="H75">
        <v>6</v>
      </c>
      <c r="I75" s="2" t="str">
        <f t="shared" si="1"/>
        <v>First Half</v>
      </c>
      <c r="J75">
        <v>104</v>
      </c>
      <c r="K75">
        <v>3.99</v>
      </c>
      <c r="L75">
        <v>414.96</v>
      </c>
    </row>
    <row r="76" spans="1:12" x14ac:dyDescent="0.3">
      <c r="A76">
        <v>23310</v>
      </c>
      <c r="B76" t="s">
        <v>178</v>
      </c>
      <c r="C76" t="s">
        <v>23</v>
      </c>
      <c r="D76" t="s">
        <v>32</v>
      </c>
      <c r="E76" t="s">
        <v>33</v>
      </c>
      <c r="F76" t="s">
        <v>15</v>
      </c>
      <c r="G76">
        <v>41077</v>
      </c>
      <c r="H76">
        <v>6</v>
      </c>
      <c r="I76" s="2" t="str">
        <f t="shared" si="1"/>
        <v>First Half</v>
      </c>
      <c r="J76">
        <v>41</v>
      </c>
      <c r="K76">
        <v>9.99</v>
      </c>
      <c r="L76">
        <v>409.59</v>
      </c>
    </row>
    <row r="77" spans="1:12" x14ac:dyDescent="0.3">
      <c r="A77">
        <v>23358</v>
      </c>
      <c r="B77" t="s">
        <v>179</v>
      </c>
      <c r="C77" t="s">
        <v>180</v>
      </c>
      <c r="D77" t="s">
        <v>32</v>
      </c>
      <c r="E77" t="s">
        <v>33</v>
      </c>
      <c r="F77" t="s">
        <v>21</v>
      </c>
      <c r="G77">
        <v>41071</v>
      </c>
      <c r="H77">
        <v>6</v>
      </c>
      <c r="I77" s="2" t="str">
        <f t="shared" si="1"/>
        <v>First Half</v>
      </c>
      <c r="J77">
        <v>41</v>
      </c>
      <c r="K77">
        <v>9.99</v>
      </c>
      <c r="L77">
        <v>409.59</v>
      </c>
    </row>
    <row r="78" spans="1:12" x14ac:dyDescent="0.3">
      <c r="A78">
        <v>23323</v>
      </c>
      <c r="B78" t="s">
        <v>181</v>
      </c>
      <c r="C78" t="s">
        <v>182</v>
      </c>
      <c r="D78" t="s">
        <v>147</v>
      </c>
      <c r="E78" t="s">
        <v>148</v>
      </c>
      <c r="F78" t="s">
        <v>15</v>
      </c>
      <c r="G78">
        <v>41272</v>
      </c>
      <c r="H78">
        <v>12</v>
      </c>
      <c r="I78" s="2" t="str">
        <f t="shared" si="1"/>
        <v>Second Half</v>
      </c>
      <c r="J78">
        <v>135</v>
      </c>
      <c r="K78">
        <v>3</v>
      </c>
      <c r="L78">
        <v>405</v>
      </c>
    </row>
    <row r="79" spans="1:12" x14ac:dyDescent="0.3">
      <c r="A79">
        <v>23267</v>
      </c>
      <c r="B79" t="s">
        <v>183</v>
      </c>
      <c r="C79" t="s">
        <v>184</v>
      </c>
      <c r="D79" t="s">
        <v>147</v>
      </c>
      <c r="E79" t="s">
        <v>148</v>
      </c>
      <c r="F79" t="s">
        <v>15</v>
      </c>
      <c r="G79">
        <v>41101</v>
      </c>
      <c r="H79">
        <v>7</v>
      </c>
      <c r="I79" s="2" t="str">
        <f t="shared" si="1"/>
        <v>Second Half</v>
      </c>
      <c r="J79">
        <v>129</v>
      </c>
      <c r="K79">
        <v>3</v>
      </c>
      <c r="L79">
        <v>387</v>
      </c>
    </row>
    <row r="80" spans="1:12" x14ac:dyDescent="0.3">
      <c r="A80">
        <v>23340</v>
      </c>
      <c r="B80" t="s">
        <v>185</v>
      </c>
      <c r="C80" t="s">
        <v>186</v>
      </c>
      <c r="D80" t="s">
        <v>108</v>
      </c>
      <c r="E80" t="s">
        <v>109</v>
      </c>
      <c r="F80" t="s">
        <v>15</v>
      </c>
      <c r="G80">
        <v>41095</v>
      </c>
      <c r="H80">
        <v>7</v>
      </c>
      <c r="I80" s="2" t="str">
        <f t="shared" si="1"/>
        <v>Second Half</v>
      </c>
      <c r="J80">
        <v>85</v>
      </c>
      <c r="K80">
        <v>4.5</v>
      </c>
      <c r="L80">
        <v>382.5</v>
      </c>
    </row>
    <row r="81" spans="1:12" x14ac:dyDescent="0.3">
      <c r="A81">
        <v>23269</v>
      </c>
      <c r="B81" t="s">
        <v>187</v>
      </c>
      <c r="C81" t="s">
        <v>169</v>
      </c>
      <c r="D81" t="s">
        <v>147</v>
      </c>
      <c r="E81" t="s">
        <v>148</v>
      </c>
      <c r="F81" t="s">
        <v>15</v>
      </c>
      <c r="G81">
        <v>41063</v>
      </c>
      <c r="H81">
        <v>6</v>
      </c>
      <c r="I81" s="2" t="str">
        <f t="shared" si="1"/>
        <v>First Half</v>
      </c>
      <c r="J81">
        <v>116</v>
      </c>
      <c r="K81">
        <v>3</v>
      </c>
      <c r="L81">
        <v>348</v>
      </c>
    </row>
    <row r="82" spans="1:12" x14ac:dyDescent="0.3">
      <c r="A82">
        <v>23308</v>
      </c>
      <c r="B82" t="s">
        <v>188</v>
      </c>
      <c r="C82" t="s">
        <v>189</v>
      </c>
      <c r="D82" t="s">
        <v>147</v>
      </c>
      <c r="E82" t="s">
        <v>148</v>
      </c>
      <c r="F82" t="s">
        <v>21</v>
      </c>
      <c r="G82">
        <v>41099</v>
      </c>
      <c r="H82">
        <v>7</v>
      </c>
      <c r="I82" s="2" t="str">
        <f t="shared" si="1"/>
        <v>Second Half</v>
      </c>
      <c r="J82">
        <v>112</v>
      </c>
      <c r="K82">
        <v>3</v>
      </c>
      <c r="L82">
        <v>336</v>
      </c>
    </row>
    <row r="83" spans="1:12" x14ac:dyDescent="0.3">
      <c r="A83">
        <v>23356</v>
      </c>
      <c r="B83" t="s">
        <v>190</v>
      </c>
      <c r="C83" t="s">
        <v>191</v>
      </c>
      <c r="D83" t="s">
        <v>98</v>
      </c>
      <c r="E83" t="s">
        <v>99</v>
      </c>
      <c r="F83" t="s">
        <v>15</v>
      </c>
      <c r="G83">
        <v>41081</v>
      </c>
      <c r="H83">
        <v>6</v>
      </c>
      <c r="I83" s="2" t="str">
        <f t="shared" si="1"/>
        <v>First Half</v>
      </c>
      <c r="J83">
        <v>80</v>
      </c>
      <c r="K83">
        <v>3.99</v>
      </c>
      <c r="L83">
        <v>319.2</v>
      </c>
    </row>
    <row r="84" spans="1:12" x14ac:dyDescent="0.3">
      <c r="A84">
        <v>23318</v>
      </c>
      <c r="B84" t="s">
        <v>192</v>
      </c>
      <c r="C84" t="s">
        <v>193</v>
      </c>
      <c r="D84" t="s">
        <v>70</v>
      </c>
      <c r="E84" t="s">
        <v>71</v>
      </c>
      <c r="F84" t="s">
        <v>15</v>
      </c>
      <c r="G84">
        <v>41099</v>
      </c>
      <c r="H84">
        <v>7</v>
      </c>
      <c r="I84" s="2" t="str">
        <f t="shared" si="1"/>
        <v>Second Half</v>
      </c>
      <c r="J84">
        <v>48</v>
      </c>
      <c r="K84">
        <v>6.5</v>
      </c>
      <c r="L84">
        <v>312</v>
      </c>
    </row>
    <row r="85" spans="1:12" x14ac:dyDescent="0.3">
      <c r="A85">
        <v>23357</v>
      </c>
      <c r="B85" t="s">
        <v>194</v>
      </c>
      <c r="C85" t="s">
        <v>150</v>
      </c>
      <c r="D85" t="s">
        <v>74</v>
      </c>
      <c r="E85" t="s">
        <v>75</v>
      </c>
      <c r="F85" t="s">
        <v>21</v>
      </c>
      <c r="G85">
        <v>41107</v>
      </c>
      <c r="H85">
        <v>7</v>
      </c>
      <c r="I85" s="2" t="str">
        <f t="shared" si="1"/>
        <v>Second Half</v>
      </c>
      <c r="J85">
        <v>50</v>
      </c>
      <c r="K85">
        <v>6</v>
      </c>
      <c r="L85">
        <v>300</v>
      </c>
    </row>
    <row r="86" spans="1:12" x14ac:dyDescent="0.3">
      <c r="A86">
        <v>23377</v>
      </c>
      <c r="B86" t="s">
        <v>195</v>
      </c>
      <c r="C86" t="s">
        <v>138</v>
      </c>
      <c r="D86" t="s">
        <v>111</v>
      </c>
      <c r="E86" t="s">
        <v>112</v>
      </c>
      <c r="F86" t="s">
        <v>15</v>
      </c>
      <c r="G86">
        <v>41075</v>
      </c>
      <c r="H86">
        <v>6</v>
      </c>
      <c r="I86" s="2" t="str">
        <f t="shared" si="1"/>
        <v>First Half</v>
      </c>
      <c r="J86">
        <v>43</v>
      </c>
      <c r="K86">
        <v>6.5</v>
      </c>
      <c r="L86">
        <v>279.5</v>
      </c>
    </row>
    <row r="87" spans="1:12" x14ac:dyDescent="0.3">
      <c r="A87">
        <v>23311</v>
      </c>
      <c r="B87" t="s">
        <v>196</v>
      </c>
      <c r="C87" t="s">
        <v>197</v>
      </c>
      <c r="D87" t="s">
        <v>13</v>
      </c>
      <c r="E87" t="s">
        <v>14</v>
      </c>
      <c r="F87" t="s">
        <v>21</v>
      </c>
      <c r="G87">
        <v>41072</v>
      </c>
      <c r="H87">
        <v>6</v>
      </c>
      <c r="I87" s="2" t="str">
        <f t="shared" si="1"/>
        <v>First Half</v>
      </c>
      <c r="J87">
        <v>18</v>
      </c>
      <c r="K87">
        <v>14.5</v>
      </c>
      <c r="L87">
        <v>261</v>
      </c>
    </row>
    <row r="88" spans="1:12" x14ac:dyDescent="0.3">
      <c r="A88">
        <v>23379</v>
      </c>
      <c r="B88" t="s">
        <v>198</v>
      </c>
      <c r="C88" t="s">
        <v>199</v>
      </c>
      <c r="D88" t="s">
        <v>98</v>
      </c>
      <c r="E88" t="s">
        <v>99</v>
      </c>
      <c r="F88" t="s">
        <v>15</v>
      </c>
      <c r="G88">
        <v>41270</v>
      </c>
      <c r="H88">
        <v>12</v>
      </c>
      <c r="I88" s="2" t="str">
        <f t="shared" si="1"/>
        <v>Second Half</v>
      </c>
      <c r="J88">
        <v>65</v>
      </c>
      <c r="K88">
        <v>3.99</v>
      </c>
      <c r="L88">
        <v>259.35000000000002</v>
      </c>
    </row>
    <row r="89" spans="1:12" x14ac:dyDescent="0.3">
      <c r="A89">
        <v>23360</v>
      </c>
      <c r="B89" t="s">
        <v>200</v>
      </c>
      <c r="C89" t="s">
        <v>184</v>
      </c>
      <c r="D89" t="s">
        <v>56</v>
      </c>
      <c r="E89" t="s">
        <v>57</v>
      </c>
      <c r="F89" t="s">
        <v>15</v>
      </c>
      <c r="G89">
        <v>41073</v>
      </c>
      <c r="H89">
        <v>6</v>
      </c>
      <c r="I89" s="2" t="str">
        <f t="shared" si="1"/>
        <v>First Half</v>
      </c>
      <c r="J89">
        <v>37</v>
      </c>
      <c r="K89">
        <v>6.99</v>
      </c>
      <c r="L89">
        <v>258.63</v>
      </c>
    </row>
    <row r="90" spans="1:12" x14ac:dyDescent="0.3">
      <c r="A90">
        <v>23339</v>
      </c>
      <c r="B90" t="s">
        <v>201</v>
      </c>
      <c r="C90" t="s">
        <v>202</v>
      </c>
      <c r="D90" t="s">
        <v>74</v>
      </c>
      <c r="E90" t="s">
        <v>75</v>
      </c>
      <c r="F90" t="s">
        <v>15</v>
      </c>
      <c r="G90">
        <v>41101</v>
      </c>
      <c r="H90">
        <v>7</v>
      </c>
      <c r="I90" s="2" t="str">
        <f t="shared" si="1"/>
        <v>Second Half</v>
      </c>
      <c r="J90">
        <v>41</v>
      </c>
      <c r="K90">
        <v>6</v>
      </c>
      <c r="L90">
        <v>246</v>
      </c>
    </row>
    <row r="91" spans="1:12" x14ac:dyDescent="0.3">
      <c r="A91">
        <v>23341</v>
      </c>
      <c r="B91" t="s">
        <v>203</v>
      </c>
      <c r="C91" t="s">
        <v>204</v>
      </c>
      <c r="D91" t="s">
        <v>147</v>
      </c>
      <c r="E91" t="s">
        <v>148</v>
      </c>
      <c r="F91" t="s">
        <v>21</v>
      </c>
      <c r="G91">
        <v>41026</v>
      </c>
      <c r="H91">
        <v>4</v>
      </c>
      <c r="I91" s="2" t="str">
        <f t="shared" si="1"/>
        <v>First Half</v>
      </c>
      <c r="J91">
        <v>77</v>
      </c>
      <c r="K91">
        <v>3</v>
      </c>
      <c r="L91">
        <v>231</v>
      </c>
    </row>
    <row r="92" spans="1:12" x14ac:dyDescent="0.3">
      <c r="A92">
        <v>23374</v>
      </c>
      <c r="B92" t="s">
        <v>205</v>
      </c>
      <c r="C92" t="s">
        <v>206</v>
      </c>
      <c r="D92" t="s">
        <v>98</v>
      </c>
      <c r="E92" t="s">
        <v>99</v>
      </c>
      <c r="F92" t="s">
        <v>15</v>
      </c>
      <c r="G92">
        <v>41257</v>
      </c>
      <c r="H92">
        <v>12</v>
      </c>
      <c r="I92" s="2" t="str">
        <f t="shared" si="1"/>
        <v>Second Half</v>
      </c>
      <c r="J92">
        <v>57</v>
      </c>
      <c r="K92">
        <v>3.99</v>
      </c>
      <c r="L92">
        <v>227.43</v>
      </c>
    </row>
    <row r="93" spans="1:12" x14ac:dyDescent="0.3">
      <c r="A93">
        <v>23273</v>
      </c>
      <c r="B93" t="s">
        <v>207</v>
      </c>
      <c r="C93" t="s">
        <v>208</v>
      </c>
      <c r="D93" t="s">
        <v>32</v>
      </c>
      <c r="E93" t="s">
        <v>33</v>
      </c>
      <c r="F93" t="s">
        <v>15</v>
      </c>
      <c r="G93">
        <v>41256</v>
      </c>
      <c r="H93">
        <v>12</v>
      </c>
      <c r="I93" s="2" t="str">
        <f t="shared" si="1"/>
        <v>Second Half</v>
      </c>
      <c r="J93">
        <v>22</v>
      </c>
      <c r="K93">
        <v>9.99</v>
      </c>
      <c r="L93">
        <v>219.78</v>
      </c>
    </row>
    <row r="94" spans="1:12" x14ac:dyDescent="0.3">
      <c r="A94">
        <v>23280</v>
      </c>
      <c r="B94" t="s">
        <v>209</v>
      </c>
      <c r="C94" t="s">
        <v>31</v>
      </c>
      <c r="D94" t="s">
        <v>56</v>
      </c>
      <c r="E94" t="s">
        <v>57</v>
      </c>
      <c r="F94" t="s">
        <v>15</v>
      </c>
      <c r="G94">
        <v>41002</v>
      </c>
      <c r="H94">
        <v>4</v>
      </c>
      <c r="I94" s="2" t="str">
        <f t="shared" si="1"/>
        <v>First Half</v>
      </c>
      <c r="J94">
        <v>30</v>
      </c>
      <c r="K94">
        <v>6.99</v>
      </c>
      <c r="L94">
        <v>209.7</v>
      </c>
    </row>
    <row r="95" spans="1:12" x14ac:dyDescent="0.3">
      <c r="A95">
        <v>23370</v>
      </c>
      <c r="B95" t="s">
        <v>210</v>
      </c>
      <c r="C95" t="s">
        <v>73</v>
      </c>
      <c r="D95" t="s">
        <v>147</v>
      </c>
      <c r="E95" t="s">
        <v>148</v>
      </c>
      <c r="F95" t="s">
        <v>21</v>
      </c>
      <c r="G95">
        <v>41028</v>
      </c>
      <c r="H95">
        <v>4</v>
      </c>
      <c r="I95" s="2" t="str">
        <f t="shared" si="1"/>
        <v>First Half</v>
      </c>
      <c r="J95">
        <v>63</v>
      </c>
      <c r="K95">
        <v>3</v>
      </c>
      <c r="L95">
        <v>189</v>
      </c>
    </row>
    <row r="96" spans="1:12" x14ac:dyDescent="0.3">
      <c r="A96">
        <v>23372</v>
      </c>
      <c r="B96" t="s">
        <v>211</v>
      </c>
      <c r="C96" t="s">
        <v>212</v>
      </c>
      <c r="D96" t="s">
        <v>111</v>
      </c>
      <c r="E96" t="s">
        <v>112</v>
      </c>
      <c r="F96" t="s">
        <v>15</v>
      </c>
      <c r="G96">
        <v>41255</v>
      </c>
      <c r="H96">
        <v>12</v>
      </c>
      <c r="I96" s="2" t="str">
        <f t="shared" si="1"/>
        <v>Second Half</v>
      </c>
      <c r="J96">
        <v>22</v>
      </c>
      <c r="K96">
        <v>6.5</v>
      </c>
      <c r="L96">
        <v>143</v>
      </c>
    </row>
    <row r="97" spans="1:12" x14ac:dyDescent="0.3">
      <c r="A97">
        <v>23265</v>
      </c>
      <c r="B97" t="s">
        <v>213</v>
      </c>
      <c r="C97" t="s">
        <v>214</v>
      </c>
      <c r="D97" t="s">
        <v>32</v>
      </c>
      <c r="E97" t="s">
        <v>33</v>
      </c>
      <c r="F97" t="s">
        <v>21</v>
      </c>
      <c r="G97">
        <v>41248</v>
      </c>
      <c r="H97">
        <v>12</v>
      </c>
      <c r="I97" s="2" t="str">
        <f t="shared" si="1"/>
        <v>Second Half</v>
      </c>
      <c r="J97">
        <v>14</v>
      </c>
      <c r="K97">
        <v>9.99</v>
      </c>
      <c r="L97">
        <v>139.86000000000001</v>
      </c>
    </row>
    <row r="98" spans="1:12" x14ac:dyDescent="0.3">
      <c r="A98">
        <v>23346</v>
      </c>
      <c r="B98" t="s">
        <v>215</v>
      </c>
      <c r="C98" t="s">
        <v>130</v>
      </c>
      <c r="D98" t="s">
        <v>32</v>
      </c>
      <c r="E98" t="s">
        <v>33</v>
      </c>
      <c r="F98" t="s">
        <v>15</v>
      </c>
      <c r="G98">
        <v>41119</v>
      </c>
      <c r="H98">
        <v>7</v>
      </c>
      <c r="I98" s="2" t="str">
        <f t="shared" si="1"/>
        <v>Second Half</v>
      </c>
      <c r="J98">
        <v>13</v>
      </c>
      <c r="K98">
        <v>9.99</v>
      </c>
      <c r="L98">
        <v>129.87</v>
      </c>
    </row>
    <row r="99" spans="1:12" x14ac:dyDescent="0.3">
      <c r="A99">
        <v>23312</v>
      </c>
      <c r="B99" t="s">
        <v>216</v>
      </c>
      <c r="C99" t="s">
        <v>217</v>
      </c>
      <c r="D99" t="s">
        <v>98</v>
      </c>
      <c r="E99" t="s">
        <v>99</v>
      </c>
      <c r="F99" t="s">
        <v>15</v>
      </c>
      <c r="G99">
        <v>41096</v>
      </c>
      <c r="H99">
        <v>7</v>
      </c>
      <c r="I99" s="2" t="str">
        <f t="shared" si="1"/>
        <v>Second Half</v>
      </c>
      <c r="J99">
        <v>28</v>
      </c>
      <c r="K99">
        <v>3.99</v>
      </c>
      <c r="L99">
        <v>111.72</v>
      </c>
    </row>
    <row r="100" spans="1:12" x14ac:dyDescent="0.3">
      <c r="A100">
        <v>23355</v>
      </c>
      <c r="B100" t="s">
        <v>218</v>
      </c>
      <c r="C100" t="s">
        <v>126</v>
      </c>
      <c r="D100" t="s">
        <v>84</v>
      </c>
      <c r="E100" t="s">
        <v>85</v>
      </c>
      <c r="F100" t="s">
        <v>15</v>
      </c>
      <c r="G100">
        <v>41026</v>
      </c>
      <c r="H100">
        <v>4</v>
      </c>
      <c r="I100" s="2" t="str">
        <f t="shared" si="1"/>
        <v>First Half</v>
      </c>
      <c r="J100">
        <v>16</v>
      </c>
      <c r="K100">
        <v>4.5</v>
      </c>
      <c r="L100">
        <v>72</v>
      </c>
    </row>
    <row r="101" spans="1:12" x14ac:dyDescent="0.3">
      <c r="A101">
        <v>23322</v>
      </c>
      <c r="B101" t="s">
        <v>219</v>
      </c>
      <c r="C101" t="s">
        <v>87</v>
      </c>
      <c r="D101" t="s">
        <v>147</v>
      </c>
      <c r="E101" t="s">
        <v>148</v>
      </c>
      <c r="F101" t="s">
        <v>21</v>
      </c>
      <c r="G101">
        <v>41009</v>
      </c>
      <c r="H101">
        <v>4</v>
      </c>
      <c r="I101" s="2" t="str">
        <f t="shared" si="1"/>
        <v>First Half</v>
      </c>
      <c r="J101">
        <v>20</v>
      </c>
      <c r="K101">
        <v>3</v>
      </c>
      <c r="L101">
        <v>60</v>
      </c>
    </row>
    <row r="102" spans="1:12" x14ac:dyDescent="0.3">
      <c r="A102">
        <v>23298</v>
      </c>
      <c r="B102" t="s">
        <v>220</v>
      </c>
      <c r="C102" t="s">
        <v>221</v>
      </c>
      <c r="D102" t="s">
        <v>84</v>
      </c>
      <c r="E102" t="s">
        <v>85</v>
      </c>
      <c r="F102" t="s">
        <v>18</v>
      </c>
      <c r="G102">
        <v>41118</v>
      </c>
      <c r="H102">
        <v>7</v>
      </c>
      <c r="I102" s="2" t="str">
        <f t="shared" si="1"/>
        <v>Second Half</v>
      </c>
      <c r="J102">
        <v>12</v>
      </c>
      <c r="K102">
        <v>4.5</v>
      </c>
      <c r="L102">
        <v>54</v>
      </c>
    </row>
    <row r="103" spans="1:12" x14ac:dyDescent="0.3">
      <c r="A103">
        <v>23367</v>
      </c>
      <c r="B103" t="s">
        <v>222</v>
      </c>
      <c r="C103" t="s">
        <v>223</v>
      </c>
      <c r="D103" t="s">
        <v>84</v>
      </c>
      <c r="E103" t="s">
        <v>85</v>
      </c>
      <c r="F103" t="s">
        <v>21</v>
      </c>
      <c r="G103">
        <v>41023</v>
      </c>
      <c r="H103">
        <v>4</v>
      </c>
      <c r="I103" s="2" t="str">
        <f t="shared" si="1"/>
        <v>First Half</v>
      </c>
      <c r="J103">
        <v>10</v>
      </c>
      <c r="K103">
        <v>4.5</v>
      </c>
      <c r="L103">
        <v>45</v>
      </c>
    </row>
    <row r="104" spans="1:12" x14ac:dyDescent="0.3">
      <c r="A104">
        <v>23334</v>
      </c>
      <c r="B104" t="s">
        <v>224</v>
      </c>
      <c r="C104" t="s">
        <v>118</v>
      </c>
      <c r="D104" t="s">
        <v>147</v>
      </c>
      <c r="E104" t="s">
        <v>148</v>
      </c>
      <c r="F104" t="s">
        <v>15</v>
      </c>
      <c r="G104">
        <v>41260</v>
      </c>
      <c r="H104">
        <v>12</v>
      </c>
      <c r="I104" s="2" t="str">
        <f t="shared" si="1"/>
        <v>Second Half</v>
      </c>
      <c r="J104">
        <v>14</v>
      </c>
      <c r="K104">
        <v>3</v>
      </c>
      <c r="L104">
        <v>42</v>
      </c>
    </row>
    <row r="105" spans="1:12" x14ac:dyDescent="0.3">
      <c r="A105">
        <v>23285</v>
      </c>
      <c r="B105" t="s">
        <v>225</v>
      </c>
      <c r="C105" t="s">
        <v>138</v>
      </c>
      <c r="D105" t="s">
        <v>108</v>
      </c>
      <c r="E105" t="s">
        <v>109</v>
      </c>
      <c r="F105" t="s">
        <v>21</v>
      </c>
      <c r="G105">
        <v>41114</v>
      </c>
      <c r="H105">
        <v>7</v>
      </c>
      <c r="I105" s="2" t="str">
        <f t="shared" si="1"/>
        <v>Second Half</v>
      </c>
      <c r="J105">
        <v>9</v>
      </c>
      <c r="K105">
        <v>4.5</v>
      </c>
      <c r="L105">
        <v>40.5</v>
      </c>
    </row>
    <row r="106" spans="1:12" x14ac:dyDescent="0.3">
      <c r="A106">
        <v>23375</v>
      </c>
      <c r="B106" t="s">
        <v>226</v>
      </c>
      <c r="C106" t="s">
        <v>126</v>
      </c>
      <c r="D106" t="s">
        <v>56</v>
      </c>
      <c r="E106" t="s">
        <v>57</v>
      </c>
      <c r="F106" t="s">
        <v>21</v>
      </c>
      <c r="G106">
        <v>41029</v>
      </c>
      <c r="H106">
        <v>4</v>
      </c>
      <c r="I106" s="2" t="str">
        <f t="shared" si="1"/>
        <v>First Half</v>
      </c>
      <c r="J106">
        <v>5</v>
      </c>
      <c r="K106">
        <v>6.99</v>
      </c>
      <c r="L106">
        <v>34.950000000000003</v>
      </c>
    </row>
    <row r="107" spans="1:12" x14ac:dyDescent="0.3">
      <c r="A107">
        <v>23336</v>
      </c>
      <c r="B107" t="s">
        <v>227</v>
      </c>
      <c r="C107" t="s">
        <v>228</v>
      </c>
      <c r="D107" t="s">
        <v>108</v>
      </c>
      <c r="E107" t="s">
        <v>109</v>
      </c>
      <c r="F107" t="s">
        <v>21</v>
      </c>
      <c r="G107">
        <v>41091</v>
      </c>
      <c r="H107">
        <v>7</v>
      </c>
      <c r="I107" s="2" t="str">
        <f t="shared" si="1"/>
        <v>Second Half</v>
      </c>
      <c r="J107">
        <v>7</v>
      </c>
      <c r="K107">
        <v>4.5</v>
      </c>
      <c r="L107">
        <v>31.5</v>
      </c>
    </row>
    <row r="108" spans="1:12" x14ac:dyDescent="0.3">
      <c r="A108">
        <v>23279</v>
      </c>
      <c r="B108" t="s">
        <v>229</v>
      </c>
      <c r="C108" t="s">
        <v>202</v>
      </c>
      <c r="D108" t="s">
        <v>147</v>
      </c>
      <c r="E108" t="s">
        <v>148</v>
      </c>
      <c r="F108" t="s">
        <v>15</v>
      </c>
      <c r="G108">
        <v>41020</v>
      </c>
      <c r="H108">
        <v>4</v>
      </c>
      <c r="I108" s="2" t="str">
        <f t="shared" si="1"/>
        <v>First Half</v>
      </c>
      <c r="J108">
        <v>10</v>
      </c>
      <c r="K108">
        <v>3</v>
      </c>
      <c r="L108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0F56-CE15-45CF-8B71-CB9CD76AF3B4}">
  <dimension ref="A3:E16"/>
  <sheetViews>
    <sheetView topLeftCell="A2" zoomScale="104" workbookViewId="0">
      <selection activeCell="G20" sqref="G20"/>
    </sheetView>
  </sheetViews>
  <sheetFormatPr defaultRowHeight="14.4" x14ac:dyDescent="0.3"/>
  <cols>
    <col min="1" max="1" width="27.21875" bestFit="1" customWidth="1"/>
    <col min="2" max="2" width="15.5546875" bestFit="1" customWidth="1"/>
    <col min="3" max="4" width="9" bestFit="1" customWidth="1"/>
    <col min="5" max="5" width="10.77734375" bestFit="1" customWidth="1"/>
    <col min="6" max="7" width="14.88671875" bestFit="1" customWidth="1"/>
    <col min="8" max="9" width="19.6640625" bestFit="1" customWidth="1"/>
  </cols>
  <sheetData>
    <row r="3" spans="1:5" x14ac:dyDescent="0.3">
      <c r="A3" s="19" t="s">
        <v>268</v>
      </c>
      <c r="B3" s="19" t="s">
        <v>267</v>
      </c>
    </row>
    <row r="4" spans="1:5" x14ac:dyDescent="0.3">
      <c r="A4" s="19" t="s">
        <v>264</v>
      </c>
      <c r="B4" t="s">
        <v>18</v>
      </c>
      <c r="C4" t="s">
        <v>15</v>
      </c>
      <c r="D4" t="s">
        <v>21</v>
      </c>
      <c r="E4" t="s">
        <v>265</v>
      </c>
    </row>
    <row r="5" spans="1:5" x14ac:dyDescent="0.3">
      <c r="A5" s="20" t="s">
        <v>75</v>
      </c>
      <c r="B5" s="29">
        <v>750</v>
      </c>
      <c r="C5" s="29">
        <v>1272</v>
      </c>
      <c r="D5" s="29">
        <v>2682</v>
      </c>
      <c r="E5" s="29">
        <v>4704</v>
      </c>
    </row>
    <row r="6" spans="1:5" x14ac:dyDescent="0.3">
      <c r="A6" s="20" t="s">
        <v>71</v>
      </c>
      <c r="B6" s="29">
        <v>461.5</v>
      </c>
      <c r="C6" s="29">
        <v>2424.5</v>
      </c>
      <c r="D6" s="29">
        <v>1963</v>
      </c>
      <c r="E6" s="29">
        <v>4849</v>
      </c>
    </row>
    <row r="7" spans="1:5" x14ac:dyDescent="0.3">
      <c r="A7" s="20" t="s">
        <v>37</v>
      </c>
      <c r="B7" s="29"/>
      <c r="C7" s="29">
        <v>11385</v>
      </c>
      <c r="D7" s="29">
        <v>4500</v>
      </c>
      <c r="E7" s="29">
        <v>15885</v>
      </c>
    </row>
    <row r="8" spans="1:5" x14ac:dyDescent="0.3">
      <c r="A8" s="20" t="s">
        <v>148</v>
      </c>
      <c r="B8" s="29"/>
      <c r="C8" s="29">
        <v>1749</v>
      </c>
      <c r="D8" s="29">
        <v>1275</v>
      </c>
      <c r="E8" s="29">
        <v>3024</v>
      </c>
    </row>
    <row r="9" spans="1:5" x14ac:dyDescent="0.3">
      <c r="A9" s="20" t="s">
        <v>99</v>
      </c>
      <c r="B9" s="29"/>
      <c r="C9" s="29">
        <v>3487.2599999999989</v>
      </c>
      <c r="D9" s="29">
        <v>1484.2800000000002</v>
      </c>
      <c r="E9" s="29">
        <v>4971.5399999999991</v>
      </c>
    </row>
    <row r="10" spans="1:5" x14ac:dyDescent="0.3">
      <c r="A10" s="20" t="s">
        <v>85</v>
      </c>
      <c r="B10" s="29">
        <v>1849.5</v>
      </c>
      <c r="C10" s="29">
        <v>549</v>
      </c>
      <c r="D10" s="29">
        <v>3708</v>
      </c>
      <c r="E10" s="29">
        <v>6106.5</v>
      </c>
    </row>
    <row r="11" spans="1:5" x14ac:dyDescent="0.3">
      <c r="A11" s="20" t="s">
        <v>112</v>
      </c>
      <c r="B11" s="29"/>
      <c r="C11" s="29">
        <v>1527.5</v>
      </c>
      <c r="D11" s="29">
        <v>1118</v>
      </c>
      <c r="E11" s="29">
        <v>2645.5</v>
      </c>
    </row>
    <row r="12" spans="1:5" x14ac:dyDescent="0.3">
      <c r="A12" s="20" t="s">
        <v>33</v>
      </c>
      <c r="B12" s="29">
        <v>1408.59</v>
      </c>
      <c r="C12" s="29">
        <v>2847.15</v>
      </c>
      <c r="D12" s="29">
        <v>5054.9399999999996</v>
      </c>
      <c r="E12" s="29">
        <v>9310.68</v>
      </c>
    </row>
    <row r="13" spans="1:5" x14ac:dyDescent="0.3">
      <c r="A13" s="20" t="s">
        <v>109</v>
      </c>
      <c r="B13" s="29"/>
      <c r="C13" s="29">
        <v>382.5</v>
      </c>
      <c r="D13" s="29">
        <v>2659.5</v>
      </c>
      <c r="E13" s="29">
        <v>3042</v>
      </c>
    </row>
    <row r="14" spans="1:5" x14ac:dyDescent="0.3">
      <c r="A14" s="20" t="s">
        <v>57</v>
      </c>
      <c r="B14" s="29">
        <v>594.15</v>
      </c>
      <c r="C14" s="29">
        <v>3767.6099999999997</v>
      </c>
      <c r="D14" s="29">
        <v>2705.1299999999997</v>
      </c>
      <c r="E14" s="29">
        <v>7066.8899999999994</v>
      </c>
    </row>
    <row r="15" spans="1:5" x14ac:dyDescent="0.3">
      <c r="A15" s="20" t="s">
        <v>14</v>
      </c>
      <c r="B15" s="29">
        <v>5292.5</v>
      </c>
      <c r="C15" s="29">
        <v>8410</v>
      </c>
      <c r="D15" s="29">
        <v>7235.5</v>
      </c>
      <c r="E15" s="29">
        <v>20938</v>
      </c>
    </row>
    <row r="16" spans="1:5" x14ac:dyDescent="0.3">
      <c r="A16" s="20" t="s">
        <v>265</v>
      </c>
      <c r="B16" s="29">
        <v>10356.24</v>
      </c>
      <c r="C16" s="29">
        <v>37801.520000000004</v>
      </c>
      <c r="D16" s="29">
        <v>34385.35</v>
      </c>
      <c r="E16" s="29">
        <v>82543.11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Sheet1</vt:lpstr>
      <vt:lpstr>Formatting</vt:lpstr>
      <vt:lpstr>Name Range</vt:lpstr>
      <vt:lpstr>Referencing</vt:lpstr>
      <vt:lpstr>Formula &amp; Function</vt:lpstr>
      <vt:lpstr>Goal Seek</vt:lpstr>
      <vt:lpstr>VLOOKUP &amp; INDEXMATCH</vt:lpstr>
      <vt:lpstr>IF FUNCTION</vt:lpstr>
      <vt:lpstr>Pivot Table and chart</vt:lpstr>
      <vt:lpstr>Doughnut Chart</vt:lpstr>
      <vt:lpstr>Column Chart</vt:lpstr>
      <vt:lpstr>Column chart2</vt:lpstr>
      <vt:lpstr>Line Chart</vt:lpstr>
      <vt:lpstr>DASHBOARD</vt:lpstr>
      <vt:lpstr>Channel</vt:lpstr>
      <vt:lpstr>Country</vt:lpstr>
      <vt:lpstr>Distributor</vt:lpstr>
      <vt:lpstr>Product</vt:lpstr>
      <vt:lpstr>Qty</vt:lpstr>
      <vt:lpstr>Revenue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Comfort Toluhi</dc:creator>
  <cp:lastModifiedBy>Comfort Toluhi</cp:lastModifiedBy>
  <dcterms:created xsi:type="dcterms:W3CDTF">2023-11-16T10:23:50Z</dcterms:created>
  <dcterms:modified xsi:type="dcterms:W3CDTF">2023-11-16T18:28:19Z</dcterms:modified>
</cp:coreProperties>
</file>