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Git\3d_printing_project\"/>
    </mc:Choice>
  </mc:AlternateContent>
  <xr:revisionPtr revIDLastSave="0" documentId="13_ncr:1_{5AFB1FAB-2BF3-4993-BEBD-80000D4180C6}" xr6:coauthVersionLast="47" xr6:coauthVersionMax="47" xr10:uidLastSave="{00000000-0000-0000-0000-000000000000}"/>
  <bookViews>
    <workbookView xWindow="2064" yWindow="360" windowWidth="24648" windowHeight="12120" xr2:uid="{6DBCE747-2325-48EF-A7E8-BF780F093D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E17" i="1"/>
  <c r="B20" i="1"/>
  <c r="C5" i="1"/>
  <c r="C6" i="1"/>
  <c r="C7" i="1"/>
  <c r="B21" i="1" l="1"/>
  <c r="B22" i="1" s="1"/>
  <c r="C8" i="1"/>
  <c r="B24" i="1" l="1"/>
  <c r="E20" i="1"/>
  <c r="N17" i="1"/>
  <c r="K18" i="1"/>
  <c r="K21" i="1" s="1"/>
  <c r="K23" i="1" s="1"/>
  <c r="E18" i="1"/>
  <c r="E19" i="1"/>
  <c r="E21" i="1" s="1"/>
  <c r="E23" i="1" s="1"/>
  <c r="Q17" i="1"/>
  <c r="H18" i="1"/>
  <c r="H21" i="1" s="1"/>
  <c r="H23" i="1" s="1"/>
  <c r="H22" i="1" l="1"/>
  <c r="H24" i="1" s="1"/>
  <c r="E22" i="1"/>
  <c r="E24" i="1" s="1"/>
  <c r="K22" i="1"/>
  <c r="K24" i="1" s="1"/>
  <c r="N21" i="1"/>
  <c r="N23" i="1" s="1"/>
  <c r="N22" i="1" l="1"/>
  <c r="N24" i="1" s="1"/>
  <c r="Q21" i="1"/>
  <c r="Q23" i="1" s="1"/>
  <c r="Q22" i="1" l="1"/>
  <c r="Q24" i="1" s="1"/>
</calcChain>
</file>

<file path=xl/sharedStrings.xml><?xml version="1.0" encoding="utf-8"?>
<sst xmlns="http://schemas.openxmlformats.org/spreadsheetml/2006/main" count="68" uniqueCount="37">
  <si>
    <t>Articulated Shark</t>
  </si>
  <si>
    <t>Strom</t>
  </si>
  <si>
    <t>Etsy</t>
  </si>
  <si>
    <t>Einstellgebühr</t>
  </si>
  <si>
    <t>Transaktionsgebühr</t>
  </si>
  <si>
    <t>Versand</t>
  </si>
  <si>
    <t>Offsite Ads</t>
  </si>
  <si>
    <t>Arbeitsaufwand/Stunde</t>
  </si>
  <si>
    <t>Arbeitskosten</t>
  </si>
  <si>
    <t>Bearbeitungsgebühr</t>
  </si>
  <si>
    <t>Summe Materialkosten</t>
  </si>
  <si>
    <t>Fairmondo</t>
  </si>
  <si>
    <t>Filament</t>
  </si>
  <si>
    <t>Artikelpreis</t>
  </si>
  <si>
    <t>Onlineshop</t>
  </si>
  <si>
    <t>Hosting</t>
  </si>
  <si>
    <t>Ko-Fi</t>
  </si>
  <si>
    <t>products with love</t>
  </si>
  <si>
    <t>Anschaffungskosten</t>
  </si>
  <si>
    <t>Drucker</t>
  </si>
  <si>
    <t>pro Jahr</t>
  </si>
  <si>
    <t>einzel</t>
  </si>
  <si>
    <t>Summe</t>
  </si>
  <si>
    <t>Anmeldung</t>
  </si>
  <si>
    <t>Anteil 50% privat</t>
  </si>
  <si>
    <t>Anmerkung</t>
  </si>
  <si>
    <t>Verschleiß</t>
  </si>
  <si>
    <t>Summe Gebühren</t>
  </si>
  <si>
    <t>Summe Arbeitskosten</t>
  </si>
  <si>
    <t>Gewinnmarge</t>
  </si>
  <si>
    <t>Shop-Faktor</t>
  </si>
  <si>
    <t>Gebühren</t>
  </si>
  <si>
    <t>Verkaufspreis</t>
  </si>
  <si>
    <t>Gewinn</t>
  </si>
  <si>
    <t>Verpackung</t>
  </si>
  <si>
    <t>Mindestpreis</t>
  </si>
  <si>
    <t>Fixkosten (ohne Marge)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</si>
</sst>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6" fontId="0" fillId="0" borderId="0" xfId="0" applyNumberFormat="1"/>
    <xf numFmtId="44" fontId="0" fillId="0" borderId="0" xfId="1" applyFont="1"/>
    <xf numFmtId="6" fontId="0" fillId="0" borderId="1" xfId="0" applyNumberFormat="1" applyBorder="1"/>
    <xf numFmtId="44" fontId="1" fillId="0" borderId="0" xfId="0" applyNumberFormat="1" applyFont="1"/>
    <xf numFmtId="0" fontId="4" fillId="0" borderId="0" xfId="0" applyFont="1"/>
    <xf numFmtId="0" fontId="0" fillId="2" borderId="3" xfId="0" applyFill="1" applyBorder="1"/>
    <xf numFmtId="0" fontId="0" fillId="2" borderId="2" xfId="0" applyFill="1" applyBorder="1"/>
    <xf numFmtId="8" fontId="0" fillId="2" borderId="4" xfId="0" applyNumberFormat="1" applyFill="1" applyBorder="1"/>
    <xf numFmtId="8" fontId="0" fillId="2" borderId="5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1" xfId="0" applyFont="1" applyBorder="1"/>
    <xf numFmtId="8" fontId="0" fillId="0" borderId="1" xfId="0" applyNumberFormat="1" applyFont="1" applyBorder="1"/>
    <xf numFmtId="0" fontId="1" fillId="0" borderId="0" xfId="0" applyFont="1" applyBorder="1"/>
    <xf numFmtId="8" fontId="1" fillId="0" borderId="0" xfId="0" applyNumberFormat="1" applyFont="1" applyBorder="1"/>
    <xf numFmtId="0" fontId="1" fillId="0" borderId="0" xfId="0" applyFont="1" applyFill="1" applyBorder="1"/>
    <xf numFmtId="0" fontId="1" fillId="0" borderId="8" xfId="0" applyFont="1" applyFill="1" applyBorder="1"/>
    <xf numFmtId="8" fontId="1" fillId="0" borderId="8" xfId="0" applyNumberFormat="1" applyFont="1" applyBorder="1"/>
    <xf numFmtId="8" fontId="1" fillId="2" borderId="4" xfId="0" applyNumberFormat="1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44" fontId="1" fillId="2" borderId="5" xfId="1" applyNumberFormat="1" applyFont="1" applyFill="1" applyBorder="1"/>
    <xf numFmtId="8" fontId="0" fillId="2" borderId="4" xfId="0" applyNumberFormat="1" applyFont="1" applyFill="1" applyBorder="1"/>
    <xf numFmtId="0" fontId="1" fillId="3" borderId="6" xfId="0" applyFont="1" applyFill="1" applyBorder="1"/>
    <xf numFmtId="0" fontId="0" fillId="3" borderId="7" xfId="0" applyFill="1" applyBorder="1"/>
    <xf numFmtId="1" fontId="0" fillId="0" borderId="0" xfId="0" applyNumberFormat="1"/>
    <xf numFmtId="0" fontId="0" fillId="3" borderId="6" xfId="0" applyFill="1" applyBorder="1"/>
    <xf numFmtId="44" fontId="0" fillId="3" borderId="7" xfId="0" applyNumberFormat="1" applyFill="1" applyBorder="1"/>
    <xf numFmtId="44" fontId="0" fillId="0" borderId="1" xfId="1" applyFont="1" applyBorder="1"/>
    <xf numFmtId="9" fontId="0" fillId="0" borderId="0" xfId="2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B635-23DE-47C2-BFDA-59272D16E859}">
  <dimension ref="A1:Q25"/>
  <sheetViews>
    <sheetView tabSelected="1" workbookViewId="0">
      <selection activeCell="A13" sqref="A13"/>
    </sheetView>
  </sheetViews>
  <sheetFormatPr baseColWidth="10" defaultRowHeight="14.4" x14ac:dyDescent="0.3"/>
  <cols>
    <col min="1" max="1" width="21.88671875" customWidth="1"/>
    <col min="2" max="2" width="8" bestFit="1" customWidth="1"/>
    <col min="3" max="3" width="9.33203125" bestFit="1" customWidth="1"/>
    <col min="4" max="4" width="23.109375" bestFit="1" customWidth="1"/>
    <col min="5" max="5" width="11.109375" customWidth="1"/>
    <col min="6" max="6" width="1.77734375" customWidth="1"/>
    <col min="7" max="7" width="23.109375" bestFit="1" customWidth="1"/>
    <col min="8" max="8" width="11.109375" customWidth="1"/>
    <col min="9" max="9" width="1.77734375" customWidth="1"/>
    <col min="10" max="10" width="23.109375" bestFit="1" customWidth="1"/>
    <col min="11" max="11" width="11.109375" customWidth="1"/>
    <col min="12" max="12" width="1.77734375" customWidth="1"/>
    <col min="13" max="13" width="23.109375" bestFit="1" customWidth="1"/>
    <col min="14" max="14" width="11.109375" customWidth="1"/>
    <col min="15" max="15" width="1.77734375" customWidth="1"/>
    <col min="16" max="16" width="23.109375" bestFit="1" customWidth="1"/>
    <col min="17" max="17" width="11.109375" customWidth="1"/>
  </cols>
  <sheetData>
    <row r="1" spans="1:17" x14ac:dyDescent="0.3">
      <c r="A1" t="s">
        <v>7</v>
      </c>
      <c r="B1" s="1">
        <v>15</v>
      </c>
    </row>
    <row r="2" spans="1:17" x14ac:dyDescent="0.3">
      <c r="A2" t="s">
        <v>29</v>
      </c>
      <c r="B2" s="34">
        <v>0.5</v>
      </c>
    </row>
    <row r="4" spans="1:17" x14ac:dyDescent="0.3">
      <c r="A4" s="2" t="s">
        <v>18</v>
      </c>
      <c r="B4" t="s">
        <v>21</v>
      </c>
      <c r="C4" t="s">
        <v>20</v>
      </c>
      <c r="D4" t="s">
        <v>25</v>
      </c>
    </row>
    <row r="5" spans="1:17" x14ac:dyDescent="0.3">
      <c r="A5" t="s">
        <v>19</v>
      </c>
      <c r="B5" s="5">
        <v>800</v>
      </c>
      <c r="C5" s="6">
        <f>B5/3*0.5</f>
        <v>133.33333333333334</v>
      </c>
      <c r="D5" s="9" t="s">
        <v>24</v>
      </c>
    </row>
    <row r="6" spans="1:17" x14ac:dyDescent="0.3">
      <c r="A6" t="s">
        <v>23</v>
      </c>
      <c r="B6" s="5">
        <v>250</v>
      </c>
      <c r="C6" s="5">
        <f>B6/3</f>
        <v>83.333333333333329</v>
      </c>
    </row>
    <row r="7" spans="1:17" x14ac:dyDescent="0.3">
      <c r="A7" s="4" t="s">
        <v>15</v>
      </c>
      <c r="B7" s="7">
        <v>20</v>
      </c>
      <c r="C7" s="7">
        <f>B7*12</f>
        <v>240</v>
      </c>
    </row>
    <row r="8" spans="1:17" x14ac:dyDescent="0.3">
      <c r="A8" s="2" t="s">
        <v>22</v>
      </c>
      <c r="B8" s="2"/>
      <c r="C8" s="8">
        <f>SUM(C5:C7)</f>
        <v>456.66666666666669</v>
      </c>
      <c r="D8" s="30"/>
    </row>
    <row r="12" spans="1:17" ht="21" x14ac:dyDescent="0.4">
      <c r="A12" s="3" t="s">
        <v>0</v>
      </c>
    </row>
    <row r="14" spans="1:17" x14ac:dyDescent="0.3">
      <c r="A14" t="s">
        <v>12</v>
      </c>
      <c r="B14" s="1">
        <v>0.6</v>
      </c>
      <c r="D14" s="28" t="s">
        <v>2</v>
      </c>
      <c r="E14" s="29"/>
      <c r="G14" s="28" t="s">
        <v>17</v>
      </c>
      <c r="H14" s="29"/>
      <c r="J14" s="28" t="s">
        <v>11</v>
      </c>
      <c r="K14" s="29"/>
      <c r="M14" s="28" t="s">
        <v>14</v>
      </c>
      <c r="N14" s="29"/>
      <c r="P14" s="28" t="s">
        <v>16</v>
      </c>
      <c r="Q14" s="29"/>
    </row>
    <row r="15" spans="1:17" x14ac:dyDescent="0.3">
      <c r="A15" t="s">
        <v>1</v>
      </c>
      <c r="B15" s="1">
        <v>0.1</v>
      </c>
      <c r="D15" s="10" t="s">
        <v>30</v>
      </c>
      <c r="E15" s="14">
        <v>1</v>
      </c>
      <c r="G15" s="10" t="s">
        <v>30</v>
      </c>
      <c r="H15" s="14">
        <v>1.25</v>
      </c>
      <c r="J15" s="10" t="s">
        <v>30</v>
      </c>
      <c r="K15" s="14">
        <v>1.2</v>
      </c>
      <c r="M15" s="10" t="s">
        <v>30</v>
      </c>
      <c r="N15" s="14">
        <v>1.2</v>
      </c>
      <c r="P15" s="10" t="s">
        <v>30</v>
      </c>
      <c r="Q15" s="14">
        <v>1.2</v>
      </c>
    </row>
    <row r="16" spans="1:17" x14ac:dyDescent="0.3">
      <c r="A16" s="4" t="s">
        <v>34</v>
      </c>
      <c r="B16" s="33">
        <v>1</v>
      </c>
      <c r="D16" s="25" t="s">
        <v>31</v>
      </c>
      <c r="E16" s="15"/>
      <c r="G16" s="25" t="s">
        <v>31</v>
      </c>
      <c r="H16" s="15"/>
      <c r="J16" s="25" t="s">
        <v>31</v>
      </c>
      <c r="K16" s="15"/>
      <c r="M16" s="25" t="s">
        <v>31</v>
      </c>
      <c r="N16" s="15"/>
      <c r="P16" s="25" t="s">
        <v>31</v>
      </c>
      <c r="Q16" s="15"/>
    </row>
    <row r="17" spans="1:17" x14ac:dyDescent="0.3">
      <c r="A17" s="18" t="s">
        <v>10</v>
      </c>
      <c r="B17" s="19">
        <f>SUM(B14:B16)</f>
        <v>1.7</v>
      </c>
      <c r="D17" s="10" t="s">
        <v>3</v>
      </c>
      <c r="E17" s="12">
        <f>0.18</f>
        <v>0.18</v>
      </c>
      <c r="G17" s="10" t="s">
        <v>3</v>
      </c>
      <c r="H17" s="12">
        <v>0</v>
      </c>
      <c r="J17" s="10" t="s">
        <v>3</v>
      </c>
      <c r="K17" s="12">
        <v>0</v>
      </c>
      <c r="M17" s="10" t="s">
        <v>4</v>
      </c>
      <c r="N17" s="12">
        <f>((B23+B22)*0.07)*N15</f>
        <v>1.2767999999999999</v>
      </c>
      <c r="P17" s="10" t="s">
        <v>4</v>
      </c>
      <c r="Q17" s="12">
        <f>((B23+B22)*0.05)*Q15</f>
        <v>0.91199999999999992</v>
      </c>
    </row>
    <row r="18" spans="1:17" x14ac:dyDescent="0.3">
      <c r="A18" t="s">
        <v>8</v>
      </c>
      <c r="B18" s="1">
        <f>B1/60*20</f>
        <v>5</v>
      </c>
      <c r="D18" s="10" t="s">
        <v>4</v>
      </c>
      <c r="E18" s="12">
        <f>((B23+B22)*0.065)*E15</f>
        <v>0.98799999999999999</v>
      </c>
      <c r="G18" s="10" t="s">
        <v>4</v>
      </c>
      <c r="H18" s="12">
        <f>((B23+B22)*0.03)*H15</f>
        <v>0.56999999999999995</v>
      </c>
      <c r="J18" s="10" t="s">
        <v>4</v>
      </c>
      <c r="K18" s="12">
        <f>((B23+B22)*0.065)*K15</f>
        <v>1.1856</v>
      </c>
      <c r="M18" s="10"/>
      <c r="N18" s="12"/>
      <c r="P18" s="10"/>
      <c r="Q18" s="12"/>
    </row>
    <row r="19" spans="1:17" x14ac:dyDescent="0.3">
      <c r="A19" s="16" t="s">
        <v>26</v>
      </c>
      <c r="B19" s="17">
        <v>0.1</v>
      </c>
      <c r="D19" s="10" t="s">
        <v>6</v>
      </c>
      <c r="E19" s="12">
        <f>((B22+B23)*0.15)*E15</f>
        <v>2.2799999999999998</v>
      </c>
      <c r="G19" s="10"/>
      <c r="H19" s="12"/>
      <c r="J19" s="10"/>
      <c r="K19" s="12"/>
      <c r="M19" s="10"/>
      <c r="N19" s="12"/>
      <c r="P19" s="10"/>
      <c r="Q19" s="12"/>
    </row>
    <row r="20" spans="1:17" x14ac:dyDescent="0.3">
      <c r="A20" s="18" t="s">
        <v>28</v>
      </c>
      <c r="B20" s="19">
        <f>SUM(B18:B19)</f>
        <v>5.0999999999999996</v>
      </c>
      <c r="D20" s="11" t="s">
        <v>9</v>
      </c>
      <c r="E20" s="13">
        <f>(((B23+B22)*0.04)*E15)+0.3</f>
        <v>0.90799999999999992</v>
      </c>
      <c r="G20" s="11"/>
      <c r="H20" s="13"/>
      <c r="J20" s="11"/>
      <c r="K20" s="13"/>
      <c r="M20" s="11"/>
      <c r="N20" s="13"/>
      <c r="P20" s="11"/>
      <c r="Q20" s="13"/>
    </row>
    <row r="21" spans="1:17" x14ac:dyDescent="0.3">
      <c r="A21" s="4" t="s">
        <v>29</v>
      </c>
      <c r="B21" s="33">
        <f>(B20+B17)*B2</f>
        <v>3.4</v>
      </c>
      <c r="D21" s="24" t="s">
        <v>27</v>
      </c>
      <c r="E21" s="23">
        <f>SUM(E17:E20)</f>
        <v>4.3559999999999999</v>
      </c>
      <c r="G21" s="24" t="s">
        <v>27</v>
      </c>
      <c r="H21" s="23">
        <f>SUM(H17:H20)</f>
        <v>0.56999999999999995</v>
      </c>
      <c r="J21" s="24" t="s">
        <v>27</v>
      </c>
      <c r="K21" s="23">
        <f>SUM(K17:K20)</f>
        <v>1.1856</v>
      </c>
      <c r="M21" s="24" t="s">
        <v>27</v>
      </c>
      <c r="N21" s="23">
        <f>SUM(N17:N20)</f>
        <v>1.2767999999999999</v>
      </c>
      <c r="P21" s="24" t="s">
        <v>27</v>
      </c>
      <c r="Q21" s="23">
        <f>SUM(Q17:Q20)</f>
        <v>0.91199999999999992</v>
      </c>
    </row>
    <row r="22" spans="1:17" x14ac:dyDescent="0.3">
      <c r="A22" s="20" t="s">
        <v>13</v>
      </c>
      <c r="B22" s="19">
        <f>B17+B20+B21</f>
        <v>10.199999999999999</v>
      </c>
      <c r="D22" s="10" t="s">
        <v>36</v>
      </c>
      <c r="E22" s="27">
        <f>E21+B23+B20+B17</f>
        <v>16.155999999999999</v>
      </c>
      <c r="G22" s="10" t="s">
        <v>36</v>
      </c>
      <c r="H22" s="27">
        <f>H21+B23+B20+B17</f>
        <v>12.37</v>
      </c>
      <c r="J22" s="10" t="s">
        <v>36</v>
      </c>
      <c r="K22" s="27">
        <f>K21+B23+B20+B17</f>
        <v>12.985599999999998</v>
      </c>
      <c r="M22" s="10" t="s">
        <v>36</v>
      </c>
      <c r="N22" s="27">
        <f>N21+B23+B20+B17</f>
        <v>13.076799999999999</v>
      </c>
      <c r="P22" s="10" t="s">
        <v>36</v>
      </c>
      <c r="Q22" s="27">
        <f>Q21+B23+B20+B17</f>
        <v>12.712</v>
      </c>
    </row>
    <row r="23" spans="1:17" x14ac:dyDescent="0.3">
      <c r="A23" s="16" t="s">
        <v>5</v>
      </c>
      <c r="B23" s="17">
        <v>5</v>
      </c>
      <c r="D23" s="25" t="s">
        <v>32</v>
      </c>
      <c r="E23" s="26">
        <f>(B22+B23)*E15+E21</f>
        <v>19.555999999999997</v>
      </c>
      <c r="F23" s="9"/>
      <c r="G23" s="25" t="s">
        <v>32</v>
      </c>
      <c r="H23" s="26">
        <f>(B23+B22)*H15+H21</f>
        <v>19.57</v>
      </c>
      <c r="I23" s="9"/>
      <c r="J23" s="25" t="s">
        <v>32</v>
      </c>
      <c r="K23" s="26">
        <f>(B23+B22)*K15+K21</f>
        <v>19.425599999999999</v>
      </c>
      <c r="L23" s="9"/>
      <c r="M23" s="25" t="s">
        <v>32</v>
      </c>
      <c r="N23" s="26">
        <f>(B23+B22)*N15+N21</f>
        <v>19.5168</v>
      </c>
      <c r="O23" s="9"/>
      <c r="P23" s="25" t="s">
        <v>32</v>
      </c>
      <c r="Q23" s="26">
        <f>(B23+B22)*Q15+Q21</f>
        <v>19.151999999999997</v>
      </c>
    </row>
    <row r="24" spans="1:17" ht="15" thickBot="1" x14ac:dyDescent="0.35">
      <c r="A24" s="21" t="s">
        <v>35</v>
      </c>
      <c r="B24" s="22">
        <f>SUM(B22:B23)</f>
        <v>15.2</v>
      </c>
      <c r="D24" s="31" t="s">
        <v>33</v>
      </c>
      <c r="E24" s="32">
        <f>E23-E22</f>
        <v>3.3999999999999986</v>
      </c>
      <c r="G24" s="31" t="s">
        <v>33</v>
      </c>
      <c r="H24" s="32">
        <f>H23-H22</f>
        <v>7.2000000000000011</v>
      </c>
      <c r="J24" s="31" t="s">
        <v>33</v>
      </c>
      <c r="K24" s="32">
        <f>K23-K22</f>
        <v>6.4400000000000013</v>
      </c>
      <c r="M24" s="31" t="s">
        <v>33</v>
      </c>
      <c r="N24" s="32">
        <f>N23-N22</f>
        <v>6.4400000000000013</v>
      </c>
      <c r="P24" s="31" t="s">
        <v>33</v>
      </c>
      <c r="Q24" s="32">
        <f>Q23-Q22</f>
        <v>6.4399999999999977</v>
      </c>
    </row>
    <row r="25" spans="1:17" ht="15" thickTop="1" x14ac:dyDescent="0.3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Reithmeier</dc:creator>
  <cp:lastModifiedBy>Tobias Reithmeier</cp:lastModifiedBy>
  <dcterms:created xsi:type="dcterms:W3CDTF">2023-04-10T10:44:19Z</dcterms:created>
  <dcterms:modified xsi:type="dcterms:W3CDTF">2023-04-11T16:04:40Z</dcterms:modified>
</cp:coreProperties>
</file>