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ocuments\GitHub\BouyDev\Tests\"/>
    </mc:Choice>
  </mc:AlternateContent>
  <xr:revisionPtr revIDLastSave="0" documentId="8_{F917F145-670C-4131-8561-3519972EB892}" xr6:coauthVersionLast="44" xr6:coauthVersionMax="44" xr10:uidLastSave="{00000000-0000-0000-0000-000000000000}"/>
  <bookViews>
    <workbookView xWindow="-108" yWindow="-108" windowWidth="23256" windowHeight="12576" xr2:uid="{04A7D800-98C3-4E47-833A-D9F38EA7138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6" i="1"/>
  <c r="F9" i="1"/>
  <c r="F10" i="1"/>
  <c r="F11" i="1"/>
  <c r="F14" i="1"/>
  <c r="F17" i="1"/>
  <c r="F18" i="1"/>
  <c r="F19" i="1"/>
  <c r="F2" i="1"/>
  <c r="C26" i="1"/>
  <c r="D26" i="1"/>
  <c r="B26" i="1"/>
  <c r="C25" i="1"/>
  <c r="D25" i="1"/>
  <c r="B25" i="1"/>
  <c r="C24" i="1"/>
  <c r="F4" i="1" s="1"/>
  <c r="D24" i="1"/>
  <c r="B24" i="1"/>
  <c r="A14" i="1"/>
  <c r="A15" i="1"/>
  <c r="A16" i="1"/>
  <c r="A17" i="1"/>
  <c r="A18" i="1"/>
  <c r="A19" i="1"/>
  <c r="A20" i="1"/>
  <c r="A21" i="1"/>
  <c r="A3" i="1"/>
  <c r="A4" i="1"/>
  <c r="A5" i="1"/>
  <c r="A6" i="1"/>
  <c r="A7" i="1"/>
  <c r="A8" i="1"/>
  <c r="A9" i="1"/>
  <c r="A10" i="1"/>
  <c r="A11" i="1"/>
  <c r="A12" i="1"/>
  <c r="A13" i="1"/>
  <c r="A2" i="1"/>
  <c r="F16" i="1" l="1"/>
  <c r="F8" i="1"/>
  <c r="F15" i="1"/>
  <c r="F7" i="1"/>
  <c r="F21" i="1"/>
  <c r="F13" i="1"/>
  <c r="F5" i="1"/>
  <c r="F20" i="1"/>
  <c r="F12" i="1"/>
</calcChain>
</file>

<file path=xl/sharedStrings.xml><?xml version="1.0" encoding="utf-8"?>
<sst xmlns="http://schemas.openxmlformats.org/spreadsheetml/2006/main" count="14" uniqueCount="11">
  <si>
    <t>Reading</t>
  </si>
  <si>
    <t>Vpk-pk (V)</t>
  </si>
  <si>
    <t>Frequuency (KHz)</t>
  </si>
  <si>
    <t>Duty Cycle (%)</t>
  </si>
  <si>
    <t>Statistics</t>
  </si>
  <si>
    <t>Average</t>
  </si>
  <si>
    <t>Standard Deviation</t>
  </si>
  <si>
    <t>Variance</t>
  </si>
  <si>
    <t>% diff</t>
  </si>
  <si>
    <t>Expected Frequency</t>
  </si>
  <si>
    <t>Average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</si>
</sst>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2" fontId="0" fillId="0" borderId="0" xfId="0" applyNumberFormat="1"/>
  </cellXfs>
  <cellStyles count="1">
    <cellStyle name="Normal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Frequency</a:t>
            </a:r>
            <a:r>
              <a:rPr lang="en-ZA" baseline="0"/>
              <a:t> of LSE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Clock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Sheet1!$C$2:$C$21</c:f>
              <c:numCache>
                <c:formatCode>General</c:formatCode>
                <c:ptCount val="20"/>
                <c:pt idx="0">
                  <c:v>32.732999999999997</c:v>
                </c:pt>
                <c:pt idx="1">
                  <c:v>32.817</c:v>
                </c:pt>
                <c:pt idx="2">
                  <c:v>32.820999999999998</c:v>
                </c:pt>
                <c:pt idx="3">
                  <c:v>32.761000000000003</c:v>
                </c:pt>
                <c:pt idx="4">
                  <c:v>32.738</c:v>
                </c:pt>
                <c:pt idx="5">
                  <c:v>32.753</c:v>
                </c:pt>
                <c:pt idx="6">
                  <c:v>32.768000000000001</c:v>
                </c:pt>
                <c:pt idx="7">
                  <c:v>32.703000000000003</c:v>
                </c:pt>
                <c:pt idx="8">
                  <c:v>32.761000000000003</c:v>
                </c:pt>
                <c:pt idx="9">
                  <c:v>32.783000000000001</c:v>
                </c:pt>
                <c:pt idx="10">
                  <c:v>32.74</c:v>
                </c:pt>
                <c:pt idx="11">
                  <c:v>32.776000000000003</c:v>
                </c:pt>
                <c:pt idx="12">
                  <c:v>32.674999999999997</c:v>
                </c:pt>
                <c:pt idx="13">
                  <c:v>32.756999999999998</c:v>
                </c:pt>
                <c:pt idx="14">
                  <c:v>32.802</c:v>
                </c:pt>
                <c:pt idx="15">
                  <c:v>32.741999999999997</c:v>
                </c:pt>
                <c:pt idx="16">
                  <c:v>32.765000000000001</c:v>
                </c:pt>
                <c:pt idx="17">
                  <c:v>32.722999999999999</c:v>
                </c:pt>
                <c:pt idx="18">
                  <c:v>32.835999999999999</c:v>
                </c:pt>
                <c:pt idx="19">
                  <c:v>32.725000000000001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E-4359-9EE2-F68DD07AEE0B}"/>
            </c:ext>
          </c:extLst>
        </c:ser>
        <c:ser>
          <c:idx val="1"/>
          <c:order val="1"/>
          <c:tx>
            <c:v>Average 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32.758950000000006</c:v>
                </c:pt>
                <c:pt idx="1">
                  <c:v>32.758950000000006</c:v>
                </c:pt>
                <c:pt idx="2">
                  <c:v>32.758950000000006</c:v>
                </c:pt>
                <c:pt idx="3">
                  <c:v>32.758950000000006</c:v>
                </c:pt>
                <c:pt idx="4">
                  <c:v>32.758950000000006</c:v>
                </c:pt>
                <c:pt idx="5">
                  <c:v>32.758950000000006</c:v>
                </c:pt>
                <c:pt idx="6">
                  <c:v>32.758950000000006</c:v>
                </c:pt>
                <c:pt idx="7">
                  <c:v>32.758950000000006</c:v>
                </c:pt>
                <c:pt idx="8">
                  <c:v>32.758950000000006</c:v>
                </c:pt>
                <c:pt idx="9">
                  <c:v>32.758950000000006</c:v>
                </c:pt>
                <c:pt idx="10">
                  <c:v>32.758950000000006</c:v>
                </c:pt>
                <c:pt idx="11">
                  <c:v>32.758950000000006</c:v>
                </c:pt>
                <c:pt idx="12">
                  <c:v>32.758950000000006</c:v>
                </c:pt>
                <c:pt idx="13">
                  <c:v>32.758950000000006</c:v>
                </c:pt>
                <c:pt idx="14">
                  <c:v>32.758950000000006</c:v>
                </c:pt>
                <c:pt idx="15">
                  <c:v>32.758950000000006</c:v>
                </c:pt>
                <c:pt idx="16">
                  <c:v>32.758950000000006</c:v>
                </c:pt>
                <c:pt idx="17">
                  <c:v>32.758950000000006</c:v>
                </c:pt>
                <c:pt idx="18">
                  <c:v>32.758950000000006</c:v>
                </c:pt>
                <c:pt idx="19">
                  <c:v>32.758950000000006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E-4359-9EE2-F68DD07AEE0B}"/>
            </c:ext>
          </c:extLst>
        </c:ser>
        <c:ser>
          <c:idx val="2"/>
          <c:order val="2"/>
          <c:tx>
            <c:v>Expected 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32.768000000000001</c:v>
                </c:pt>
                <c:pt idx="1">
                  <c:v>32.768000000000001</c:v>
                </c:pt>
                <c:pt idx="2">
                  <c:v>32.768000000000001</c:v>
                </c:pt>
                <c:pt idx="3">
                  <c:v>32.768000000000001</c:v>
                </c:pt>
                <c:pt idx="4">
                  <c:v>32.768000000000001</c:v>
                </c:pt>
                <c:pt idx="5">
                  <c:v>32.768000000000001</c:v>
                </c:pt>
                <c:pt idx="6">
                  <c:v>32.768000000000001</c:v>
                </c:pt>
                <c:pt idx="7">
                  <c:v>32.768000000000001</c:v>
                </c:pt>
                <c:pt idx="8">
                  <c:v>32.768000000000001</c:v>
                </c:pt>
                <c:pt idx="9">
                  <c:v>32.768000000000001</c:v>
                </c:pt>
                <c:pt idx="10">
                  <c:v>32.768000000000001</c:v>
                </c:pt>
                <c:pt idx="11">
                  <c:v>32.768000000000001</c:v>
                </c:pt>
                <c:pt idx="12">
                  <c:v>32.768000000000001</c:v>
                </c:pt>
                <c:pt idx="13">
                  <c:v>32.768000000000001</c:v>
                </c:pt>
                <c:pt idx="14">
                  <c:v>32.768000000000001</c:v>
                </c:pt>
                <c:pt idx="15">
                  <c:v>32.768000000000001</c:v>
                </c:pt>
                <c:pt idx="16">
                  <c:v>32.768000000000001</c:v>
                </c:pt>
                <c:pt idx="17">
                  <c:v>32.768000000000001</c:v>
                </c:pt>
                <c:pt idx="18">
                  <c:v>32.768000000000001</c:v>
                </c:pt>
                <c:pt idx="19">
                  <c:v>32.768000000000001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E-4359-9EE2-F68DD07A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79936"/>
        <c:axId val="1124668752"/>
      </c:scatterChart>
      <c:valAx>
        <c:axId val="101007993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Sample Point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68752"/>
        <c:crosses val="autoZero"/>
        <c:crossBetween val="midCat"/>
      </c:valAx>
      <c:valAx>
        <c:axId val="1124668752"/>
        <c:scaling>
          <c:orientation val="minMax"/>
          <c:max val="33"/>
          <c:min val="3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Clock</a:t>
                </a:r>
                <a:r>
                  <a:rPr lang="en-ZA" baseline="0"/>
                  <a:t> Frequency (kHz)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D45D7C-99E1-4AAD-986C-95077ACC87DB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B70B4-B4EA-45EA-99FD-3BE9D92F39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FD711-7B42-40E2-ABBA-3C16DB1A91B4}" name="Table1" displayName="Table1" ref="A1:D21" totalsRowShown="0" headerRowDxfId="0" headerRowBorderDxfId="6" tableBorderDxfId="7" totalsRowBorderDxfId="5">
  <autoFilter ref="A1:D21" xr:uid="{906BA4D0-CA1B-4C80-B5BB-4673E2FCEF88}"/>
  <tableColumns count="4">
    <tableColumn id="1" xr3:uid="{E9AFC96E-082F-43A3-8D7F-2A485631C3F4}" name="Reading" dataDxfId="4">
      <calculatedColumnFormula>ROW()-1</calculatedColumnFormula>
    </tableColumn>
    <tableColumn id="2" xr3:uid="{BF90E00F-14D5-4402-AB88-FA5B1498895B}" name="Vpk-pk (V)" dataDxfId="3"/>
    <tableColumn id="3" xr3:uid="{2805CC94-47FD-463E-AA67-89FBA155091E}" name="Frequuency (KHz)" dataDxfId="2"/>
    <tableColumn id="4" xr3:uid="{18D1B97D-8458-4B9F-8FD3-551865A131AB}" name="Duty Cycle (%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C43F4-CFA8-4F56-A573-4289DCB1E6F4}" name="Table2" displayName="Table2" ref="A23:D26" totalsRowShown="0">
  <autoFilter ref="A23:D26" xr:uid="{B4CA235D-43C8-427E-B6E8-23CC47D25C95}"/>
  <tableColumns count="4">
    <tableColumn id="1" xr3:uid="{DB473969-F411-47EE-A847-EB318928AB9D}" name="Statistics"/>
    <tableColumn id="2" xr3:uid="{CDFE9DC3-96B7-436B-B33C-24590E7AEFCF}" name="Vpk-pk (V)"/>
    <tableColumn id="3" xr3:uid="{A0CFBC1A-A03C-49A0-807A-F5C199BD0BC0}" name="Frequuency (KHz)"/>
    <tableColumn id="4" xr3:uid="{B2B5A842-F46F-40F6-A40E-4D0C356067F5}" name="Duty Cycl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0647-E1BF-4BC1-81A0-1FDA7AD4B114}">
  <dimension ref="A1:G26"/>
  <sheetViews>
    <sheetView topLeftCell="D1" workbookViewId="0">
      <selection activeCell="K20" sqref="K20"/>
    </sheetView>
  </sheetViews>
  <sheetFormatPr defaultRowHeight="14.4" x14ac:dyDescent="0.3"/>
  <cols>
    <col min="1" max="1" width="16.5546875" style="1" bestFit="1" customWidth="1"/>
    <col min="2" max="2" width="12.33203125" bestFit="1" customWidth="1"/>
    <col min="3" max="3" width="18.109375" bestFit="1" customWidth="1"/>
    <col min="4" max="4" width="15.44140625" bestFit="1" customWidth="1"/>
    <col min="5" max="5" width="17.44140625" bestFit="1" customWidth="1"/>
    <col min="6" max="6" width="16.44140625" bestFit="1" customWidth="1"/>
    <col min="7" max="7" width="12" style="11" bestFit="1" customWidth="1"/>
    <col min="8" max="8" width="15" customWidth="1"/>
  </cols>
  <sheetData>
    <row r="1" spans="1:7" x14ac:dyDescent="0.3">
      <c r="A1" s="5" t="s">
        <v>0</v>
      </c>
      <c r="B1" s="6" t="s">
        <v>1</v>
      </c>
      <c r="C1" s="6" t="s">
        <v>2</v>
      </c>
      <c r="D1" s="7" t="s">
        <v>3</v>
      </c>
      <c r="E1" t="s">
        <v>9</v>
      </c>
      <c r="F1" t="s">
        <v>10</v>
      </c>
      <c r="G1" s="11" t="s">
        <v>8</v>
      </c>
    </row>
    <row r="2" spans="1:7" x14ac:dyDescent="0.3">
      <c r="A2" s="3">
        <f>ROW()-1</f>
        <v>1</v>
      </c>
      <c r="B2" s="2">
        <v>3.36</v>
      </c>
      <c r="C2" s="2">
        <v>32.732999999999997</v>
      </c>
      <c r="D2" s="4">
        <v>39.1</v>
      </c>
      <c r="E2">
        <v>32.768000000000001</v>
      </c>
      <c r="F2">
        <f>$C$24</f>
        <v>32.758950000000006</v>
      </c>
      <c r="G2" s="11">
        <f>ABS((E2-C2)*100/E2)</f>
        <v>0.10681152343751127</v>
      </c>
    </row>
    <row r="3" spans="1:7" x14ac:dyDescent="0.3">
      <c r="A3" s="3">
        <f t="shared" ref="A3:A21" si="0">ROW()-1</f>
        <v>2</v>
      </c>
      <c r="B3" s="2">
        <v>3.36</v>
      </c>
      <c r="C3" s="2">
        <v>32.817</v>
      </c>
      <c r="D3" s="4">
        <v>39.299999999999997</v>
      </c>
      <c r="E3">
        <v>32.768000000000001</v>
      </c>
      <c r="F3">
        <f t="shared" ref="F3:F21" si="1">$C$24</f>
        <v>32.758950000000006</v>
      </c>
      <c r="G3" s="11">
        <f t="shared" ref="G3:G22" si="2">ABS((E3-C3)*100/E3)</f>
        <v>0.14953613281249845</v>
      </c>
    </row>
    <row r="4" spans="1:7" x14ac:dyDescent="0.3">
      <c r="A4" s="3">
        <f t="shared" si="0"/>
        <v>3</v>
      </c>
      <c r="B4" s="2">
        <v>3.34</v>
      </c>
      <c r="C4" s="2">
        <v>32.820999999999998</v>
      </c>
      <c r="D4" s="4">
        <v>39.299999999999997</v>
      </c>
      <c r="E4">
        <v>32.768000000000001</v>
      </c>
      <c r="F4">
        <f t="shared" si="1"/>
        <v>32.758950000000006</v>
      </c>
      <c r="G4" s="11">
        <f t="shared" si="2"/>
        <v>0.16174316406249167</v>
      </c>
    </row>
    <row r="5" spans="1:7" x14ac:dyDescent="0.3">
      <c r="A5" s="3">
        <f t="shared" si="0"/>
        <v>4</v>
      </c>
      <c r="B5" s="2">
        <v>3.36</v>
      </c>
      <c r="C5" s="2">
        <v>32.761000000000003</v>
      </c>
      <c r="D5" s="4">
        <v>39.200000000000003</v>
      </c>
      <c r="E5">
        <v>32.768000000000001</v>
      </c>
      <c r="F5">
        <f t="shared" si="1"/>
        <v>32.758950000000006</v>
      </c>
      <c r="G5" s="11">
        <f t="shared" si="2"/>
        <v>2.1362304687493582E-2</v>
      </c>
    </row>
    <row r="6" spans="1:7" x14ac:dyDescent="0.3">
      <c r="A6" s="3">
        <f t="shared" si="0"/>
        <v>5</v>
      </c>
      <c r="B6" s="2">
        <v>3.36</v>
      </c>
      <c r="C6" s="2">
        <v>32.738</v>
      </c>
      <c r="D6" s="4">
        <v>39.200000000000003</v>
      </c>
      <c r="E6">
        <v>32.768000000000001</v>
      </c>
      <c r="F6">
        <f t="shared" si="1"/>
        <v>32.758950000000006</v>
      </c>
      <c r="G6" s="11">
        <f t="shared" si="2"/>
        <v>9.1552734375003469E-2</v>
      </c>
    </row>
    <row r="7" spans="1:7" x14ac:dyDescent="0.3">
      <c r="A7" s="3">
        <f t="shared" si="0"/>
        <v>6</v>
      </c>
      <c r="B7" s="2">
        <v>3.34</v>
      </c>
      <c r="C7" s="2">
        <v>32.753</v>
      </c>
      <c r="D7" s="4">
        <v>39.1</v>
      </c>
      <c r="E7">
        <v>32.768000000000001</v>
      </c>
      <c r="F7">
        <f t="shared" si="1"/>
        <v>32.758950000000006</v>
      </c>
      <c r="G7" s="11">
        <f t="shared" si="2"/>
        <v>4.5776367187501735E-2</v>
      </c>
    </row>
    <row r="8" spans="1:7" x14ac:dyDescent="0.3">
      <c r="A8" s="3">
        <f t="shared" si="0"/>
        <v>7</v>
      </c>
      <c r="B8" s="2">
        <v>3.34</v>
      </c>
      <c r="C8" s="2">
        <v>32.768000000000001</v>
      </c>
      <c r="D8" s="4">
        <v>39.1</v>
      </c>
      <c r="E8">
        <v>32.768000000000001</v>
      </c>
      <c r="F8">
        <f t="shared" si="1"/>
        <v>32.758950000000006</v>
      </c>
      <c r="G8" s="11">
        <f t="shared" si="2"/>
        <v>0</v>
      </c>
    </row>
    <row r="9" spans="1:7" x14ac:dyDescent="0.3">
      <c r="A9" s="3">
        <f t="shared" si="0"/>
        <v>8</v>
      </c>
      <c r="B9" s="2">
        <v>3.36</v>
      </c>
      <c r="C9" s="2">
        <v>32.703000000000003</v>
      </c>
      <c r="D9" s="4">
        <v>39.1</v>
      </c>
      <c r="E9">
        <v>32.768000000000001</v>
      </c>
      <c r="F9">
        <f t="shared" si="1"/>
        <v>32.758950000000006</v>
      </c>
      <c r="G9" s="11">
        <f t="shared" si="2"/>
        <v>0.19836425781249306</v>
      </c>
    </row>
    <row r="10" spans="1:7" x14ac:dyDescent="0.3">
      <c r="A10" s="3">
        <f t="shared" si="0"/>
        <v>9</v>
      </c>
      <c r="B10" s="2">
        <v>3.36</v>
      </c>
      <c r="C10" s="2">
        <v>32.761000000000003</v>
      </c>
      <c r="D10" s="4">
        <v>39.4</v>
      </c>
      <c r="E10">
        <v>32.768000000000001</v>
      </c>
      <c r="F10">
        <f t="shared" si="1"/>
        <v>32.758950000000006</v>
      </c>
      <c r="G10" s="11">
        <f t="shared" si="2"/>
        <v>2.1362304687493582E-2</v>
      </c>
    </row>
    <row r="11" spans="1:7" x14ac:dyDescent="0.3">
      <c r="A11" s="3">
        <f t="shared" si="0"/>
        <v>10</v>
      </c>
      <c r="B11" s="2">
        <v>3.36</v>
      </c>
      <c r="C11" s="2">
        <v>32.783000000000001</v>
      </c>
      <c r="D11" s="4">
        <v>39.299999999999997</v>
      </c>
      <c r="E11">
        <v>32.768000000000001</v>
      </c>
      <c r="F11">
        <f t="shared" si="1"/>
        <v>32.758950000000006</v>
      </c>
      <c r="G11" s="11">
        <f t="shared" si="2"/>
        <v>4.5776367187501735E-2</v>
      </c>
    </row>
    <row r="12" spans="1:7" x14ac:dyDescent="0.3">
      <c r="A12" s="3">
        <f t="shared" si="0"/>
        <v>11</v>
      </c>
      <c r="B12" s="2">
        <v>3.34</v>
      </c>
      <c r="C12" s="2">
        <v>32.74</v>
      </c>
      <c r="D12" s="4">
        <v>39.299999999999997</v>
      </c>
      <c r="E12">
        <v>32.768000000000001</v>
      </c>
      <c r="F12">
        <f t="shared" si="1"/>
        <v>32.758950000000006</v>
      </c>
      <c r="G12" s="11">
        <f t="shared" si="2"/>
        <v>8.5449218749996003E-2</v>
      </c>
    </row>
    <row r="13" spans="1:7" x14ac:dyDescent="0.3">
      <c r="A13" s="3">
        <f t="shared" si="0"/>
        <v>12</v>
      </c>
      <c r="B13" s="2">
        <v>3.36</v>
      </c>
      <c r="C13" s="2">
        <v>32.776000000000003</v>
      </c>
      <c r="D13" s="4">
        <v>39.1</v>
      </c>
      <c r="E13">
        <v>32.768000000000001</v>
      </c>
      <c r="F13">
        <f t="shared" si="1"/>
        <v>32.758950000000006</v>
      </c>
      <c r="G13" s="11">
        <f t="shared" si="2"/>
        <v>2.4414062500008153E-2</v>
      </c>
    </row>
    <row r="14" spans="1:7" x14ac:dyDescent="0.3">
      <c r="A14" s="3">
        <f t="shared" si="0"/>
        <v>13</v>
      </c>
      <c r="B14" s="2">
        <v>3.36</v>
      </c>
      <c r="C14" s="2">
        <v>32.674999999999997</v>
      </c>
      <c r="D14" s="4">
        <v>39.4</v>
      </c>
      <c r="E14">
        <v>32.768000000000001</v>
      </c>
      <c r="F14">
        <f t="shared" si="1"/>
        <v>32.758950000000006</v>
      </c>
      <c r="G14" s="11">
        <f t="shared" si="2"/>
        <v>0.28381347656251077</v>
      </c>
    </row>
    <row r="15" spans="1:7" x14ac:dyDescent="0.3">
      <c r="A15" s="3">
        <f t="shared" si="0"/>
        <v>14</v>
      </c>
      <c r="B15" s="2">
        <v>3.34</v>
      </c>
      <c r="C15" s="2">
        <v>32.756999999999998</v>
      </c>
      <c r="D15" s="4">
        <v>39.1</v>
      </c>
      <c r="E15">
        <v>32.768000000000001</v>
      </c>
      <c r="F15">
        <f t="shared" si="1"/>
        <v>32.758950000000006</v>
      </c>
      <c r="G15" s="11">
        <f t="shared" si="2"/>
        <v>3.35693359375085E-2</v>
      </c>
    </row>
    <row r="16" spans="1:7" x14ac:dyDescent="0.3">
      <c r="A16" s="3">
        <f t="shared" si="0"/>
        <v>15</v>
      </c>
      <c r="B16" s="2">
        <v>3.36</v>
      </c>
      <c r="C16" s="2">
        <v>32.802</v>
      </c>
      <c r="D16" s="4">
        <v>39.4</v>
      </c>
      <c r="E16">
        <v>32.768000000000001</v>
      </c>
      <c r="F16">
        <f t="shared" si="1"/>
        <v>32.758950000000006</v>
      </c>
      <c r="G16" s="11">
        <f t="shared" si="2"/>
        <v>0.1037597656249967</v>
      </c>
    </row>
    <row r="17" spans="1:7" x14ac:dyDescent="0.3">
      <c r="A17" s="3">
        <f t="shared" si="0"/>
        <v>16</v>
      </c>
      <c r="B17" s="2">
        <v>3.36</v>
      </c>
      <c r="C17" s="2">
        <v>32.741999999999997</v>
      </c>
      <c r="D17" s="4">
        <v>39.299999999999997</v>
      </c>
      <c r="E17">
        <v>32.768000000000001</v>
      </c>
      <c r="F17">
        <f t="shared" si="1"/>
        <v>32.758950000000006</v>
      </c>
      <c r="G17" s="11">
        <f t="shared" si="2"/>
        <v>7.9345703125010228E-2</v>
      </c>
    </row>
    <row r="18" spans="1:7" x14ac:dyDescent="0.3">
      <c r="A18" s="3">
        <f t="shared" si="0"/>
        <v>17</v>
      </c>
      <c r="B18" s="2">
        <v>3.36</v>
      </c>
      <c r="C18" s="2">
        <v>32.765000000000001</v>
      </c>
      <c r="D18" s="4">
        <v>39.200000000000003</v>
      </c>
      <c r="E18">
        <v>32.768000000000001</v>
      </c>
      <c r="F18">
        <f t="shared" si="1"/>
        <v>32.758950000000006</v>
      </c>
      <c r="G18" s="11">
        <f t="shared" si="2"/>
        <v>9.1552734375003469E-3</v>
      </c>
    </row>
    <row r="19" spans="1:7" x14ac:dyDescent="0.3">
      <c r="A19" s="3">
        <f t="shared" si="0"/>
        <v>18</v>
      </c>
      <c r="B19" s="2">
        <v>3.36</v>
      </c>
      <c r="C19" s="2">
        <v>32.722999999999999</v>
      </c>
      <c r="D19" s="4">
        <v>39.1</v>
      </c>
      <c r="E19">
        <v>32.768000000000001</v>
      </c>
      <c r="F19">
        <f t="shared" si="1"/>
        <v>32.758950000000006</v>
      </c>
      <c r="G19" s="11">
        <f t="shared" si="2"/>
        <v>0.13732910156250519</v>
      </c>
    </row>
    <row r="20" spans="1:7" x14ac:dyDescent="0.3">
      <c r="A20" s="3">
        <f t="shared" si="0"/>
        <v>19</v>
      </c>
      <c r="B20" s="2">
        <v>3.36</v>
      </c>
      <c r="C20" s="2">
        <v>32.835999999999999</v>
      </c>
      <c r="D20" s="4">
        <v>39.1</v>
      </c>
      <c r="E20">
        <v>32.768000000000001</v>
      </c>
      <c r="F20">
        <f t="shared" si="1"/>
        <v>32.758950000000006</v>
      </c>
      <c r="G20" s="11">
        <f t="shared" si="2"/>
        <v>0.20751953124999339</v>
      </c>
    </row>
    <row r="21" spans="1:7" x14ac:dyDescent="0.3">
      <c r="A21" s="8">
        <f t="shared" si="0"/>
        <v>20</v>
      </c>
      <c r="B21" s="9">
        <v>3.36</v>
      </c>
      <c r="C21" s="9">
        <v>32.725000000000001</v>
      </c>
      <c r="D21" s="10">
        <v>39.6</v>
      </c>
      <c r="E21">
        <v>32.768000000000001</v>
      </c>
      <c r="F21">
        <f t="shared" si="1"/>
        <v>32.758950000000006</v>
      </c>
      <c r="G21" s="11">
        <f t="shared" si="2"/>
        <v>0.13122558593749775</v>
      </c>
    </row>
    <row r="23" spans="1:7" x14ac:dyDescent="0.3">
      <c r="A23" t="s">
        <v>4</v>
      </c>
      <c r="B23" t="s">
        <v>1</v>
      </c>
      <c r="C23" t="s">
        <v>2</v>
      </c>
      <c r="D23" t="s">
        <v>3</v>
      </c>
    </row>
    <row r="24" spans="1:7" x14ac:dyDescent="0.3">
      <c r="A24" t="s">
        <v>5</v>
      </c>
      <c r="B24">
        <f>AVERAGE(Table1[Vpk-pk (V)])</f>
        <v>3.3549999999999995</v>
      </c>
      <c r="C24">
        <f>AVERAGE(Table1[Frequuency (KHz)])</f>
        <v>32.758950000000006</v>
      </c>
      <c r="D24">
        <f>AVERAGE(Table1[Duty Cycle (%)])</f>
        <v>39.234999999999999</v>
      </c>
    </row>
    <row r="25" spans="1:7" x14ac:dyDescent="0.3">
      <c r="A25" t="s">
        <v>7</v>
      </c>
      <c r="B25">
        <f>_xlfn.VAR.P(Table1[Vpk-pk (V)])</f>
        <v>7.5000000000000115E-5</v>
      </c>
      <c r="C25">
        <f>_xlfn.VAR.P(Table1[Frequuency (KHz)])</f>
        <v>1.5213475000000021E-3</v>
      </c>
      <c r="D25">
        <f>_xlfn.VAR.P(Table1[Duty Cycle (%)])</f>
        <v>1.9274999999999709E-2</v>
      </c>
    </row>
    <row r="26" spans="1:7" x14ac:dyDescent="0.3">
      <c r="A26" t="s">
        <v>6</v>
      </c>
      <c r="B26">
        <f>_xlfn.STDEV.P(Table1[Vpk-pk (V)])</f>
        <v>8.6602540378443935E-3</v>
      </c>
      <c r="C26">
        <f>_xlfn.STDEV.P(Table1[Frequuency (KHz)])</f>
        <v>3.9004454873770536E-2</v>
      </c>
      <c r="D26">
        <f>_xlfn.STDEV.P(Table1[Duty Cycle (%)])</f>
        <v>0.13883443376914717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2020-02-28T08:07:04Z</dcterms:created>
  <dcterms:modified xsi:type="dcterms:W3CDTF">2020-02-28T09:08:10Z</dcterms:modified>
</cp:coreProperties>
</file>