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amie\OneDrive\Documents\GitHub\BouyDev\2. Planning and Management\"/>
    </mc:Choice>
  </mc:AlternateContent>
  <xr:revisionPtr revIDLastSave="0" documentId="13_ncr:1_{2E724DD8-2CAD-41BB-9543-4A7E5295AEC4}" xr6:coauthVersionLast="44" xr6:coauthVersionMax="44" xr10:uidLastSave="{00000000-0000-0000-0000-000000000000}"/>
  <bookViews>
    <workbookView xWindow="-108" yWindow="-108" windowWidth="23256" windowHeight="12576" activeTab="1" xr2:uid="{3A478CED-D59D-42F3-A5AA-7CAA389E8A3D}"/>
  </bookViews>
  <sheets>
    <sheet name="Summary" sheetId="1" r:id="rId1"/>
    <sheet name="ProjectSchedule" sheetId="7" r:id="rId2"/>
    <sheet name="Timing + Sequence" sheetId="2" r:id="rId3"/>
    <sheet name="Power Mode Config" sheetId="3" r:id="rId4"/>
    <sheet name="State Machine" sheetId="4" r:id="rId5"/>
    <sheet name="Synthesis" sheetId="5" r:id="rId6"/>
    <sheet name="Sheet6" sheetId="6" r:id="rId7"/>
  </sheets>
  <definedNames>
    <definedName name="Display_Week">ProjectSchedule!$E$4</definedName>
    <definedName name="_xlnm.Print_Titles" localSheetId="1">ProjectSchedule!$4:$6</definedName>
    <definedName name="Project_Start">ProjectSchedule!$E$3</definedName>
    <definedName name="task_end" localSheetId="1">ProjectSchedule!$F1</definedName>
    <definedName name="task_progress" localSheetId="1">ProjectSchedule!$D1</definedName>
    <definedName name="task_start" localSheetId="1">ProjectSchedule!$E1</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A5" i="7" l="1"/>
  <c r="CA6" i="7" s="1"/>
  <c r="CB5" i="7" l="1"/>
  <c r="D9" i="4"/>
  <c r="D13" i="3"/>
  <c r="D10" i="2"/>
  <c r="A3" i="2"/>
  <c r="A4" i="2"/>
  <c r="A5" i="2"/>
  <c r="A6" i="2"/>
  <c r="A7" i="2"/>
  <c r="A8" i="2"/>
  <c r="A9" i="2"/>
  <c r="A2" i="2"/>
  <c r="CC5" i="7" l="1"/>
  <c r="CB4" i="7"/>
  <c r="CB6" i="7"/>
  <c r="I5" i="7"/>
  <c r="H7" i="7"/>
  <c r="H8" i="7"/>
  <c r="H12" i="7"/>
  <c r="H17" i="7"/>
  <c r="CC6" i="7" l="1"/>
  <c r="CD5" i="7"/>
  <c r="I4" i="7"/>
  <c r="I6" i="7"/>
  <c r="J5" i="7"/>
  <c r="E9" i="7"/>
  <c r="F9" i="7" s="1"/>
  <c r="E10" i="7" s="1"/>
  <c r="F10" i="7" s="1"/>
  <c r="E11" i="7" s="1"/>
  <c r="F11" i="7" s="1"/>
  <c r="E13" i="7" l="1"/>
  <c r="F13" i="7" s="1"/>
  <c r="E14" i="7" s="1"/>
  <c r="F14" i="7" s="1"/>
  <c r="E15" i="7" s="1"/>
  <c r="B3" i="1"/>
  <c r="CE5" i="7"/>
  <c r="CD6" i="7"/>
  <c r="J6" i="7"/>
  <c r="K5" i="7"/>
  <c r="CF5" i="7" l="1"/>
  <c r="CE6" i="7"/>
  <c r="H9" i="7"/>
  <c r="K6" i="7"/>
  <c r="L5" i="7"/>
  <c r="CG5" i="7" l="1"/>
  <c r="CF6" i="7"/>
  <c r="H10" i="7"/>
  <c r="H11" i="7"/>
  <c r="L6" i="7"/>
  <c r="M5" i="7"/>
  <c r="CH5" i="7" l="1"/>
  <c r="CH6" i="7" s="1"/>
  <c r="CG6" i="7"/>
  <c r="M6" i="7"/>
  <c r="N5" i="7"/>
  <c r="H13" i="7"/>
  <c r="O5" i="7" l="1"/>
  <c r="N6" i="7"/>
  <c r="F15" i="7"/>
  <c r="E16" i="7" l="1"/>
  <c r="F16" i="7" s="1"/>
  <c r="B4" i="1" s="1"/>
  <c r="H15" i="7"/>
  <c r="H14" i="7"/>
  <c r="P5" i="7"/>
  <c r="O6" i="7"/>
  <c r="P6" i="7" l="1"/>
  <c r="Q5" i="7"/>
  <c r="P4" i="7"/>
  <c r="H16" i="7"/>
  <c r="Q6" i="7" l="1"/>
  <c r="R5" i="7"/>
  <c r="R6" i="7" l="1"/>
  <c r="S5" i="7"/>
  <c r="T5" i="7" l="1"/>
  <c r="S6" i="7"/>
  <c r="T6" i="7" l="1"/>
  <c r="U5" i="7"/>
  <c r="U6" i="7" l="1"/>
  <c r="V5" i="7"/>
  <c r="W5" i="7" l="1"/>
  <c r="V6" i="7"/>
  <c r="X5" i="7" l="1"/>
  <c r="W4" i="7"/>
  <c r="W6" i="7"/>
  <c r="Y5" i="7" l="1"/>
  <c r="X6" i="7"/>
  <c r="Y6" i="7" l="1"/>
  <c r="Z5" i="7"/>
  <c r="Z6" i="7" l="1"/>
  <c r="AA5" i="7"/>
  <c r="AB5" i="7" l="1"/>
  <c r="AA6" i="7"/>
  <c r="AB6" i="7" l="1"/>
  <c r="AC5" i="7"/>
  <c r="AC6" i="7" l="1"/>
  <c r="AD5" i="7"/>
  <c r="AD4" i="7" l="1"/>
  <c r="AE5" i="7"/>
  <c r="AD6" i="7"/>
  <c r="AF5" i="7" l="1"/>
  <c r="AE6" i="7"/>
  <c r="AG5" i="7" l="1"/>
  <c r="AF6" i="7"/>
  <c r="AG6" i="7" l="1"/>
  <c r="AH5" i="7"/>
  <c r="AH6" i="7" l="1"/>
  <c r="AI5" i="7"/>
  <c r="AJ5" i="7" l="1"/>
  <c r="AI6" i="7"/>
  <c r="AJ6" i="7" l="1"/>
  <c r="AK5" i="7"/>
  <c r="AK4" i="7" l="1"/>
  <c r="AK6" i="7"/>
  <c r="AL5" i="7"/>
  <c r="AM5" i="7" l="1"/>
  <c r="AL6" i="7"/>
  <c r="AN5" i="7" l="1"/>
  <c r="AM6" i="7"/>
  <c r="AN6" i="7" l="1"/>
  <c r="AO5" i="7"/>
  <c r="AO6" i="7" l="1"/>
  <c r="AP5" i="7"/>
  <c r="AP6" i="7" l="1"/>
  <c r="AQ5" i="7"/>
  <c r="AR5" i="7" l="1"/>
  <c r="AQ6" i="7"/>
  <c r="AR6" i="7" l="1"/>
  <c r="AS5" i="7"/>
  <c r="AR4" i="7"/>
  <c r="AS6" i="7" l="1"/>
  <c r="AT5" i="7"/>
  <c r="AU5" i="7" l="1"/>
  <c r="AT6" i="7"/>
  <c r="AV5" i="7" l="1"/>
  <c r="AU6" i="7"/>
  <c r="AW5" i="7" l="1"/>
  <c r="AV6" i="7"/>
  <c r="AW6" i="7" l="1"/>
  <c r="AX5" i="7"/>
  <c r="AX6" i="7" l="1"/>
  <c r="AY5" i="7"/>
  <c r="AZ5" i="7" l="1"/>
  <c r="AY6" i="7"/>
  <c r="AY4" i="7"/>
  <c r="AZ6" i="7" l="1"/>
  <c r="BA5" i="7"/>
  <c r="BA6" i="7" l="1"/>
  <c r="BB5" i="7"/>
  <c r="BC5" i="7" l="1"/>
  <c r="BB6" i="7"/>
  <c r="BC6" i="7" l="1"/>
  <c r="BD5" i="7"/>
  <c r="BD6" i="7" l="1"/>
  <c r="BE5" i="7"/>
  <c r="BE6" i="7" l="1"/>
  <c r="BF5" i="7"/>
  <c r="BF4" i="7" l="1"/>
  <c r="BF6" i="7"/>
  <c r="BG5" i="7"/>
  <c r="BG6" i="7" l="1"/>
  <c r="BH5" i="7"/>
  <c r="BH6" i="7" l="1"/>
  <c r="BI5" i="7"/>
  <c r="BI6" i="7" l="1"/>
  <c r="BJ5" i="7"/>
  <c r="BJ6" i="7" l="1"/>
  <c r="BK5" i="7"/>
  <c r="BL5" i="7" l="1"/>
  <c r="BK6" i="7"/>
  <c r="BL6" i="7" l="1"/>
  <c r="BM5" i="7"/>
  <c r="BN5" i="7" l="1"/>
  <c r="BM4" i="7"/>
  <c r="BM6" i="7"/>
  <c r="BO5" i="7" l="1"/>
  <c r="BN6" i="7"/>
  <c r="BP5" i="7" l="1"/>
  <c r="BO6" i="7"/>
  <c r="BP6" i="7" l="1"/>
  <c r="BQ5" i="7"/>
  <c r="BQ6" i="7" l="1"/>
  <c r="BR5" i="7"/>
  <c r="BS5" i="7" l="1"/>
  <c r="BR6" i="7"/>
  <c r="BS6" i="7" l="1"/>
  <c r="BT5" i="7"/>
  <c r="BU5" i="7" l="1"/>
  <c r="BT4" i="7"/>
  <c r="BT6" i="7"/>
  <c r="BV5" i="7" l="1"/>
  <c r="BU6" i="7"/>
  <c r="BV6" i="7" l="1"/>
  <c r="BW5" i="7"/>
  <c r="BW6" i="7" l="1"/>
  <c r="BX5" i="7"/>
  <c r="BX6" i="7" l="1"/>
  <c r="BY5" i="7"/>
  <c r="BZ5" i="7" l="1"/>
  <c r="BZ6" i="7" s="1"/>
  <c r="BY6" i="7"/>
</calcChain>
</file>

<file path=xl/sharedStrings.xml><?xml version="1.0" encoding="utf-8"?>
<sst xmlns="http://schemas.openxmlformats.org/spreadsheetml/2006/main" count="148" uniqueCount="119">
  <si>
    <t>Frame</t>
  </si>
  <si>
    <t>Synthesis</t>
  </si>
  <si>
    <t>Date Started</t>
  </si>
  <si>
    <t>Date Completed</t>
  </si>
  <si>
    <t>Notes</t>
  </si>
  <si>
    <t>Development Phase</t>
  </si>
  <si>
    <t>Frame Requirements</t>
  </si>
  <si>
    <t>Timing+Sequence</t>
  </si>
  <si>
    <t>Power Mode Config</t>
  </si>
  <si>
    <t>State Machine</t>
  </si>
  <si>
    <t>Phase 1</t>
  </si>
  <si>
    <t>Phase 2</t>
  </si>
  <si>
    <t>Phase 3</t>
  </si>
  <si>
    <t>Phase 4</t>
  </si>
  <si>
    <t>Phase 5</t>
  </si>
  <si>
    <t>Interrupt Management</t>
  </si>
  <si>
    <t>Asynchronous Wake up Management</t>
  </si>
  <si>
    <t>Task</t>
  </si>
  <si>
    <t>Acceptance</t>
  </si>
  <si>
    <t>Days</t>
  </si>
  <si>
    <t>Insert new rows ABOVE this one</t>
  </si>
  <si>
    <t>This row marks the end of the Project Schedule. DO NOT enter anything in this row. 
Insert new rows ABOVE this one to continue building out your Project Schedule.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</si>
  <si>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</si>
  <si>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</si>
  <si>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</si>
  <si>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</si>
  <si>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Do not delete this row. This row is hidden to preserve a formula that is used to highlight the curren day within the project schedule. </t>
  </si>
  <si>
    <t>DAYS</t>
  </si>
  <si>
    <t>END</t>
  </si>
  <si>
    <t>START</t>
  </si>
  <si>
    <t>PROGRESS</t>
  </si>
  <si>
    <t>ASSIGNED
TO</t>
  </si>
  <si>
    <t>TASK</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</si>
  <si>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</si>
  <si>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</si>
  <si>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Display Week:</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</si>
  <si>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</si>
  <si>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Project Start:</t>
  </si>
  <si>
    <t>Enter the name of the Project Lead in cell B3. Enter the Project Start date in cell E3. Pooject Start: label is in cell C3.</t>
  </si>
  <si>
    <t>https://www.vertex42.com/ExcelTemplates/simple-gantt-chart.html</t>
  </si>
  <si>
    <t>Enter Company Name in cell B2.</t>
  </si>
  <si>
    <t>SIMPLE GANTT CHART by Vertex42.com</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</si>
  <si>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</si>
  <si>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Firmware Development</t>
  </si>
  <si>
    <t>University of Cape Town</t>
  </si>
  <si>
    <t>Jamie Jacobson</t>
  </si>
  <si>
    <t xml:space="preserve">Framework </t>
  </si>
  <si>
    <t>Create blank HAL project with HAL Drivers</t>
  </si>
  <si>
    <t>Project Files Created</t>
  </si>
  <si>
    <t>Initialise ALL GPIO Pins to low power Config</t>
  </si>
  <si>
    <t xml:space="preserve">Register </t>
  </si>
  <si>
    <t>Power Down Reset Handler</t>
  </si>
  <si>
    <t>Power On Reset Handler</t>
  </si>
  <si>
    <t>Brown Out Reset Handler</t>
  </si>
  <si>
    <t>Read through Section on Power Mode Selection</t>
  </si>
  <si>
    <t>Find power mdoe for Run</t>
  </si>
  <si>
    <t>Configure Power Mode for Run</t>
  </si>
  <si>
    <t>Find Power Mode for Standby</t>
  </si>
  <si>
    <t>Configure Power Mode for stdby</t>
  </si>
  <si>
    <t>Find Power Mode for Sleep</t>
  </si>
  <si>
    <t>Configure Power Mode for Sleep</t>
  </si>
  <si>
    <t xml:space="preserve">Configure Wake up pins </t>
  </si>
  <si>
    <t>Oscilloscope measures clock signal accurately</t>
  </si>
  <si>
    <t>Configure RCC Clock Frequency + source</t>
  </si>
  <si>
    <t>Initialise and configure RTC</t>
  </si>
  <si>
    <t>Configure RTC Calender</t>
  </si>
  <si>
    <t>Configure RTC Alarm</t>
  </si>
  <si>
    <t>Configure RTC_Wake up from Sleep</t>
  </si>
  <si>
    <t>Configure Periodic Wake Up</t>
  </si>
  <si>
    <t xml:space="preserve">Peripheral Register set </t>
  </si>
  <si>
    <t>Calender Counts down at 1 Hz</t>
  </si>
  <si>
    <t>Alarm Handler occurs after every n seconds</t>
  </si>
  <si>
    <t>Days:</t>
  </si>
  <si>
    <t>Timing+Sequencing</t>
  </si>
  <si>
    <t>Power Config</t>
  </si>
  <si>
    <t>Jamie</t>
  </si>
  <si>
    <t>Total:</t>
  </si>
  <si>
    <t>Design State Machine</t>
  </si>
  <si>
    <t>Implement State Machine in coding</t>
  </si>
  <si>
    <t>Add singaling flags</t>
  </si>
  <si>
    <t>add power on check and previous state check</t>
  </si>
  <si>
    <t>Write previous state to memory</t>
  </si>
  <si>
    <t>Read previous state from Memory</t>
  </si>
  <si>
    <t>Synchronise events to system states</t>
  </si>
  <si>
    <t>Full diagram approved by supervisor</t>
  </si>
  <si>
    <t>Sequential, robust implementation</t>
  </si>
  <si>
    <t>flags set and reset predictably</t>
  </si>
  <si>
    <t>Predictable patterns</t>
  </si>
  <si>
    <t>Returns correct value</t>
  </si>
  <si>
    <t>Returns correct Value</t>
  </si>
  <si>
    <t>System events synchonised</t>
  </si>
  <si>
    <t>Pin Number</t>
  </si>
  <si>
    <t>GPIO</t>
  </si>
  <si>
    <t>Funciton</t>
  </si>
  <si>
    <t>PA0</t>
  </si>
  <si>
    <t>GPIOA</t>
  </si>
  <si>
    <t>Wake UP Pin 1</t>
  </si>
  <si>
    <t>PC13</t>
  </si>
  <si>
    <t>GPIOC</t>
  </si>
  <si>
    <t>Wake UP Pin 2</t>
  </si>
  <si>
    <t>PA2</t>
  </si>
  <si>
    <t>Wake UP Pin 4</t>
  </si>
  <si>
    <t>PC5</t>
  </si>
  <si>
    <t>Wake UP Pin 5</t>
  </si>
  <si>
    <t>Timing Requirements</t>
  </si>
  <si>
    <t>Sensor</t>
  </si>
  <si>
    <t>Connectivity</t>
  </si>
  <si>
    <t>Iridium</t>
  </si>
  <si>
    <t>GPS</t>
  </si>
  <si>
    <t>Speed bit/s</t>
  </si>
  <si>
    <t>INA219</t>
  </si>
  <si>
    <t>BMP280</t>
  </si>
  <si>
    <t>FLASH CHIP</t>
  </si>
  <si>
    <t>IMU</t>
  </si>
  <si>
    <t>USART</t>
  </si>
  <si>
    <t>I2C</t>
  </si>
  <si>
    <t>SPI</t>
  </si>
  <si>
    <t>done</t>
  </si>
  <si>
    <t xml:space="preserve">Time Required (days)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</si>
</sst>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d"/>
    <numFmt numFmtId="166" formatCode="mmm\ d\,\ yyyy"/>
    <numFmt numFmtId="167" formatCode="ddd\,\ m/d/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u/>
      <sz val="11"/>
      <color indexed="12"/>
      <name val="Arial"/>
      <family val="2"/>
    </font>
    <font>
      <sz val="10"/>
      <color theme="1" tint="0.499984740745262"/>
      <name val="Arial"/>
      <family val="2"/>
    </font>
    <font>
      <b/>
      <sz val="11"/>
      <color theme="1" tint="0.499984740745262"/>
      <name val="Calibri"/>
      <family val="2"/>
      <scheme val="minor"/>
    </font>
    <font>
      <sz val="11"/>
      <name val="Calibri"/>
      <family val="2"/>
      <scheme val="minor"/>
    </font>
    <font>
      <sz val="10"/>
      <color theme="1" tint="0.499984740745262"/>
      <name val="Calibri"/>
      <family val="2"/>
      <scheme val="minor"/>
    </font>
    <font>
      <i/>
      <sz val="9"/>
      <color theme="1"/>
      <name val="Calibri"/>
      <family val="2"/>
      <scheme val="minor"/>
    </font>
    <font>
      <sz val="8"/>
      <color theme="0"/>
      <name val="Calibri"/>
      <family val="2"/>
      <scheme val="minor"/>
    </font>
    <font>
      <b/>
      <sz val="9"/>
      <color theme="0"/>
      <name val="Calibri"/>
      <family val="2"/>
      <scheme val="minor"/>
    </font>
    <font>
      <sz val="9"/>
      <name val="Calibri"/>
      <family val="2"/>
      <scheme val="minor"/>
    </font>
    <font>
      <sz val="14"/>
      <color theme="1"/>
      <name val="Calibri"/>
      <family val="2"/>
      <scheme val="minor"/>
    </font>
    <font>
      <sz val="10"/>
      <name val="Calibri"/>
      <family val="2"/>
      <scheme val="minor"/>
    </font>
    <font>
      <b/>
      <sz val="20"/>
      <color theme="4" tint="-0.249977111117893"/>
      <name val="Calibri Light"/>
      <family val="2"/>
      <scheme val="major"/>
    </font>
    <font>
      <b/>
      <sz val="22"/>
      <color theme="1" tint="0.34998626667073579"/>
      <name val="Calibri Light"/>
      <family val="2"/>
      <scheme val="major"/>
    </font>
  </fonts>
  <fills count="10">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0.14999847407452621"/>
        <bgColor indexed="64"/>
      </patternFill>
    </fill>
  </fills>
  <borders count="22">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bottom style="medium">
        <color theme="0" tint="-0.14996795556505021"/>
      </bottom>
      <diagonal/>
    </border>
    <border>
      <left/>
      <right/>
      <top style="thin">
        <color theme="0" tint="-0.34998626667073579"/>
      </top>
      <bottom/>
      <diagonal/>
    </border>
    <border>
      <left/>
      <right style="thin">
        <color theme="0" tint="-0.34998626667073579"/>
      </right>
      <top/>
      <bottom/>
      <diagonal/>
    </border>
    <border>
      <left style="thin">
        <color theme="0" tint="-0.34998626667073579"/>
      </left>
      <right/>
      <top/>
      <bottom/>
      <diagonal/>
    </border>
    <border>
      <left/>
      <right/>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2">
    <xf numFmtId="0" fontId="0" fillId="0" borderId="0"/>
    <xf numFmtId="9" fontId="1" fillId="0" borderId="0" applyFont="0" applyFill="0" applyBorder="0" applyAlignment="0" applyProtection="0"/>
    <xf numFmtId="0" fontId="3" fillId="0" borderId="0"/>
    <xf numFmtId="0" fontId="4" fillId="0" borderId="0" applyNumberFormat="0" applyFill="0" applyBorder="0" applyAlignment="0" applyProtection="0">
      <alignment vertical="top"/>
      <protection locked="0"/>
    </xf>
    <xf numFmtId="164" fontId="1" fillId="0" borderId="11" applyFill="0">
      <alignment horizontal="center" vertical="center"/>
    </xf>
    <xf numFmtId="0" fontId="1" fillId="0" borderId="11" applyFill="0">
      <alignment horizontal="center" vertical="center"/>
    </xf>
    <xf numFmtId="0" fontId="1" fillId="0" borderId="11" applyFill="0">
      <alignment horizontal="left" vertical="center" indent="2"/>
    </xf>
    <xf numFmtId="0" fontId="1" fillId="0" borderId="0" applyNumberFormat="0" applyFill="0" applyProtection="0">
      <alignment horizontal="right" indent="1"/>
    </xf>
    <xf numFmtId="167" fontId="1" fillId="0" borderId="19">
      <alignment horizontal="center" vertical="center"/>
    </xf>
    <xf numFmtId="0" fontId="13" fillId="0" borderId="0" applyNumberFormat="0" applyFill="0" applyProtection="0">
      <alignment vertical="top"/>
    </xf>
    <xf numFmtId="0" fontId="13" fillId="0" borderId="0" applyNumberFormat="0" applyFill="0" applyAlignment="0" applyProtection="0"/>
    <xf numFmtId="0" fontId="16" fillId="0" borderId="0" applyNumberFormat="0" applyFill="0" applyBorder="0" applyAlignment="0" applyProtection="0"/>
  </cellStyleXfs>
  <cellXfs count="81">
    <xf numFmtId="0" fontId="0" fillId="0" borderId="0" xfId="0"/>
    <xf numFmtId="0" fontId="0" fillId="0" borderId="4" xfId="0" applyBorder="1"/>
    <xf numFmtId="0" fontId="0" fillId="0" borderId="5" xfId="0" applyBorder="1"/>
    <xf numFmtId="15" fontId="0" fillId="0" borderId="4" xfId="0" applyNumberFormat="1" applyBorder="1"/>
    <xf numFmtId="0" fontId="0" fillId="0" borderId="7" xfId="0" applyBorder="1"/>
    <xf numFmtId="0" fontId="0" fillId="0" borderId="8" xfId="0" applyBorder="1"/>
    <xf numFmtId="0" fontId="2" fillId="0" borderId="2" xfId="0" applyFont="1" applyBorder="1" applyAlignment="1">
      <alignment horizontal="left" vertical="center"/>
    </xf>
    <xf numFmtId="0" fontId="2" fillId="0" borderId="6" xfId="0" applyFont="1" applyBorder="1" applyAlignment="1">
      <alignment horizontal="left" vertical="center"/>
    </xf>
    <xf numFmtId="0" fontId="0" fillId="0" borderId="0" xfId="0" applyAlignment="1">
      <alignment wrapText="1"/>
    </xf>
    <xf numFmtId="0" fontId="0" fillId="0" borderId="9" xfId="0" applyBorder="1" applyAlignment="1">
      <alignment vertical="center" wrapText="1"/>
    </xf>
    <xf numFmtId="0" fontId="0" fillId="0" borderId="0" xfId="0" applyAlignment="1">
      <alignment vertical="center" wrapText="1"/>
    </xf>
    <xf numFmtId="0" fontId="2" fillId="0" borderId="3" xfId="0" applyFont="1" applyBorder="1" applyAlignment="1">
      <alignment vertical="center"/>
    </xf>
    <xf numFmtId="0" fontId="2" fillId="0" borderId="1" xfId="0" applyFont="1" applyBorder="1" applyAlignment="1">
      <alignment vertical="center"/>
    </xf>
    <xf numFmtId="0" fontId="0" fillId="0" borderId="0" xfId="0" applyAlignment="1">
      <alignment horizontal="center"/>
    </xf>
    <xf numFmtId="0" fontId="3" fillId="0" borderId="0" xfId="2"/>
    <xf numFmtId="0" fontId="5" fillId="0" borderId="0" xfId="3" applyFont="1" applyAlignment="1" applyProtection="1"/>
    <xf numFmtId="0" fontId="3" fillId="0" borderId="0" xfId="0" applyFont="1" applyAlignment="1">
      <alignment horizontal="center"/>
    </xf>
    <xf numFmtId="0" fontId="6" fillId="0" borderId="0" xfId="0" applyFont="1"/>
    <xf numFmtId="0" fontId="0" fillId="0" borderId="0" xfId="0" applyAlignment="1">
      <alignment horizontal="right" vertical="center"/>
    </xf>
    <xf numFmtId="0" fontId="0" fillId="0" borderId="0" xfId="0" applyAlignment="1">
      <alignment vertical="center"/>
    </xf>
    <xf numFmtId="0" fontId="0" fillId="2" borderId="10" xfId="0" applyFill="1" applyBorder="1" applyAlignment="1">
      <alignment vertical="center"/>
    </xf>
    <xf numFmtId="0" fontId="7" fillId="2" borderId="11" xfId="0" applyFont="1" applyFill="1" applyBorder="1" applyAlignment="1">
      <alignment horizontal="center" vertical="center"/>
    </xf>
    <xf numFmtId="164" fontId="7" fillId="2" borderId="11" xfId="0" applyNumberFormat="1" applyFont="1" applyFill="1" applyBorder="1" applyAlignment="1">
      <alignment horizontal="center" vertical="center"/>
    </xf>
    <xf numFmtId="164" fontId="8" fillId="2" borderId="11" xfId="0" applyNumberFormat="1" applyFont="1" applyFill="1" applyBorder="1" applyAlignment="1">
      <alignment horizontal="left" vertical="center"/>
    </xf>
    <xf numFmtId="9" fontId="7" fillId="2" borderId="11" xfId="1" applyFont="1" applyFill="1" applyBorder="1" applyAlignment="1">
      <alignment horizontal="center" vertical="center"/>
    </xf>
    <xf numFmtId="0" fontId="9" fillId="2" borderId="11" xfId="0" applyFont="1" applyFill="1" applyBorder="1" applyAlignment="1">
      <alignment horizontal="center" vertical="center"/>
    </xf>
    <xf numFmtId="0" fontId="9" fillId="2" borderId="11" xfId="0" applyFont="1" applyFill="1" applyBorder="1" applyAlignment="1">
      <alignment horizontal="left" vertical="center" indent="1"/>
    </xf>
    <xf numFmtId="0" fontId="3" fillId="0" borderId="0" xfId="2" applyAlignment="1">
      <alignment wrapText="1"/>
    </xf>
    <xf numFmtId="0" fontId="0" fillId="0" borderId="10" xfId="0" applyBorder="1" applyAlignment="1">
      <alignment vertical="center"/>
    </xf>
    <xf numFmtId="0" fontId="7" fillId="0" borderId="11" xfId="0" applyFont="1" applyBorder="1" applyAlignment="1">
      <alignment horizontal="center" vertical="center"/>
    </xf>
    <xf numFmtId="164" fontId="1" fillId="3" borderId="11" xfId="4" applyFill="1">
      <alignment horizontal="center" vertical="center"/>
    </xf>
    <xf numFmtId="9" fontId="7" fillId="3" borderId="11" xfId="1" applyFont="1" applyFill="1" applyBorder="1" applyAlignment="1">
      <alignment horizontal="center" vertical="center"/>
    </xf>
    <xf numFmtId="0" fontId="1" fillId="3" borderId="11" xfId="5" applyFill="1">
      <alignment horizontal="center" vertical="center"/>
    </xf>
    <xf numFmtId="0" fontId="1" fillId="3" borderId="11" xfId="6" applyFill="1">
      <alignment horizontal="left" vertical="center" indent="2"/>
    </xf>
    <xf numFmtId="0" fontId="0" fillId="0" borderId="10" xfId="0" applyBorder="1" applyAlignment="1">
      <alignment horizontal="right" vertical="center"/>
    </xf>
    <xf numFmtId="164" fontId="7" fillId="4" borderId="11" xfId="0" applyNumberFormat="1" applyFont="1" applyFill="1" applyBorder="1" applyAlignment="1">
      <alignment horizontal="center" vertical="center"/>
    </xf>
    <xf numFmtId="164" fontId="0" fillId="4" borderId="11" xfId="0" applyNumberFormat="1" applyFill="1" applyBorder="1" applyAlignment="1">
      <alignment horizontal="center" vertical="center"/>
    </xf>
    <xf numFmtId="9" fontId="7" fillId="4" borderId="11" xfId="1" applyFont="1" applyFill="1" applyBorder="1" applyAlignment="1">
      <alignment horizontal="center" vertical="center"/>
    </xf>
    <xf numFmtId="0" fontId="1" fillId="4" borderId="11" xfId="5" applyFill="1">
      <alignment horizontal="center" vertical="center"/>
    </xf>
    <xf numFmtId="0" fontId="2" fillId="4" borderId="11" xfId="0" applyFont="1" applyFill="1" applyBorder="1" applyAlignment="1">
      <alignment horizontal="left" vertical="center" indent="1"/>
    </xf>
    <xf numFmtId="164" fontId="1" fillId="5" borderId="11" xfId="4" applyFill="1">
      <alignment horizontal="center" vertical="center"/>
    </xf>
    <xf numFmtId="9" fontId="7" fillId="5" borderId="11" xfId="1" applyFont="1" applyFill="1" applyBorder="1" applyAlignment="1">
      <alignment horizontal="center" vertical="center"/>
    </xf>
    <xf numFmtId="0" fontId="1" fillId="5" borderId="11" xfId="5" applyFill="1">
      <alignment horizontal="center" vertical="center"/>
    </xf>
    <xf numFmtId="0" fontId="1" fillId="5" borderId="11" xfId="6" applyFill="1">
      <alignment horizontal="left" vertical="center" indent="2"/>
    </xf>
    <xf numFmtId="164" fontId="7" fillId="6" borderId="11" xfId="0" applyNumberFormat="1" applyFont="1" applyFill="1" applyBorder="1" applyAlignment="1">
      <alignment horizontal="center" vertical="center"/>
    </xf>
    <xf numFmtId="164" fontId="0" fillId="6" borderId="11" xfId="0" applyNumberFormat="1" applyFill="1" applyBorder="1" applyAlignment="1">
      <alignment horizontal="center" vertical="center"/>
    </xf>
    <xf numFmtId="9" fontId="7" fillId="6" borderId="11" xfId="1" applyFont="1" applyFill="1" applyBorder="1" applyAlignment="1">
      <alignment horizontal="center" vertical="center"/>
    </xf>
    <xf numFmtId="0" fontId="1" fillId="6" borderId="11" xfId="5" applyFill="1">
      <alignment horizontal="center" vertical="center"/>
    </xf>
    <xf numFmtId="0" fontId="2" fillId="6" borderId="11" xfId="0" applyFont="1" applyFill="1" applyBorder="1" applyAlignment="1">
      <alignment horizontal="left" vertical="center" indent="1"/>
    </xf>
    <xf numFmtId="0" fontId="10" fillId="7" borderId="12" xfId="0" applyFont="1" applyFill="1" applyBorder="1" applyAlignment="1">
      <alignment horizontal="center" vertical="center" shrinkToFit="1"/>
    </xf>
    <xf numFmtId="0" fontId="11" fillId="8" borderId="13" xfId="0" applyFont="1" applyFill="1" applyBorder="1" applyAlignment="1">
      <alignment horizontal="center" vertical="center" wrapText="1"/>
    </xf>
    <xf numFmtId="0" fontId="11" fillId="8" borderId="13" xfId="0" applyFont="1" applyFill="1" applyBorder="1" applyAlignment="1">
      <alignment horizontal="left" vertical="center" indent="1"/>
    </xf>
    <xf numFmtId="165" fontId="12" fillId="9" borderId="14" xfId="0" applyNumberFormat="1" applyFont="1" applyFill="1" applyBorder="1" applyAlignment="1">
      <alignment horizontal="center" vertical="center"/>
    </xf>
    <xf numFmtId="165" fontId="12" fillId="9" borderId="0" xfId="0" applyNumberFormat="1" applyFont="1" applyFill="1" applyAlignment="1">
      <alignment horizontal="center" vertical="center"/>
    </xf>
    <xf numFmtId="165" fontId="12" fillId="9" borderId="15" xfId="0" applyNumberFormat="1" applyFont="1" applyFill="1" applyBorder="1" applyAlignment="1">
      <alignment horizontal="center" vertical="center"/>
    </xf>
    <xf numFmtId="0" fontId="0" fillId="0" borderId="19" xfId="0" applyBorder="1" applyAlignment="1">
      <alignment horizontal="center" vertical="center"/>
    </xf>
    <xf numFmtId="0" fontId="13" fillId="0" borderId="0" xfId="9">
      <alignment vertical="top"/>
    </xf>
    <xf numFmtId="0" fontId="5" fillId="0" borderId="0" xfId="3" applyFont="1" applyProtection="1">
      <alignment vertical="top"/>
    </xf>
    <xf numFmtId="0" fontId="13" fillId="0" borderId="0" xfId="10"/>
    <xf numFmtId="0" fontId="14" fillId="0" borderId="0" xfId="0" applyFont="1"/>
    <xf numFmtId="0" fontId="14" fillId="0" borderId="0" xfId="0" applyFont="1" applyAlignment="1">
      <alignment horizontal="center" vertical="center"/>
    </xf>
    <xf numFmtId="0" fontId="14" fillId="0" borderId="0" xfId="0" applyFont="1" applyAlignment="1">
      <alignment horizontal="center"/>
    </xf>
    <xf numFmtId="0" fontId="15" fillId="0" borderId="0" xfId="0" applyFont="1" applyAlignment="1">
      <alignment horizontal="left"/>
    </xf>
    <xf numFmtId="0" fontId="16" fillId="0" borderId="0" xfId="11" applyAlignment="1">
      <alignment horizontal="left"/>
    </xf>
    <xf numFmtId="0" fontId="2" fillId="3" borderId="11" xfId="6" applyFont="1" applyFill="1">
      <alignment horizontal="left" vertical="center" indent="2"/>
    </xf>
    <xf numFmtId="0" fontId="9" fillId="2" borderId="0" xfId="0" applyFont="1" applyFill="1" applyBorder="1" applyAlignment="1">
      <alignment horizontal="left" vertical="center" indent="1"/>
    </xf>
    <xf numFmtId="0" fontId="9" fillId="2" borderId="0" xfId="0" applyFont="1" applyFill="1" applyBorder="1" applyAlignment="1">
      <alignment horizontal="center" vertical="center"/>
    </xf>
    <xf numFmtId="9" fontId="7" fillId="2" borderId="0" xfId="1" applyFont="1" applyFill="1" applyBorder="1" applyAlignment="1">
      <alignment horizontal="center" vertical="center"/>
    </xf>
    <xf numFmtId="164" fontId="8" fillId="2" borderId="0" xfId="0" applyNumberFormat="1" applyFont="1" applyFill="1" applyBorder="1" applyAlignment="1">
      <alignment horizontal="left" vertical="center"/>
    </xf>
    <xf numFmtId="164" fontId="7" fillId="2" borderId="0" xfId="0" applyNumberFormat="1" applyFont="1" applyFill="1" applyBorder="1" applyAlignment="1">
      <alignment horizontal="center" vertical="center"/>
    </xf>
    <xf numFmtId="0" fontId="7" fillId="2" borderId="0" xfId="0" applyFont="1" applyFill="1" applyBorder="1" applyAlignment="1">
      <alignment horizontal="center" vertical="center"/>
    </xf>
    <xf numFmtId="0" fontId="0" fillId="2" borderId="0" xfId="0" applyFill="1" applyBorder="1" applyAlignment="1">
      <alignment vertical="center"/>
    </xf>
    <xf numFmtId="166" fontId="0" fillId="9" borderId="18" xfId="0" applyNumberFormat="1" applyFill="1" applyBorder="1" applyAlignment="1">
      <alignment horizontal="left" vertical="center" wrapText="1" indent="1"/>
    </xf>
    <xf numFmtId="166" fontId="0" fillId="9" borderId="13" xfId="0" applyNumberFormat="1" applyFill="1" applyBorder="1" applyAlignment="1">
      <alignment horizontal="left" vertical="center" wrapText="1" indent="1"/>
    </xf>
    <xf numFmtId="166" fontId="0" fillId="9" borderId="17" xfId="0" applyNumberFormat="1" applyFill="1" applyBorder="1" applyAlignment="1">
      <alignment horizontal="left" vertical="center" wrapText="1" indent="1"/>
    </xf>
    <xf numFmtId="0" fontId="1" fillId="0" borderId="0" xfId="7">
      <alignment horizontal="right" indent="1"/>
    </xf>
    <xf numFmtId="0" fontId="1" fillId="0" borderId="14" xfId="7" applyBorder="1">
      <alignment horizontal="right" indent="1"/>
    </xf>
    <xf numFmtId="0" fontId="0" fillId="0" borderId="16" xfId="0" applyBorder="1"/>
    <xf numFmtId="167" fontId="1" fillId="0" borderId="20" xfId="8" applyBorder="1">
      <alignment horizontal="center" vertical="center"/>
    </xf>
    <xf numFmtId="167" fontId="1" fillId="0" borderId="21" xfId="8" applyBorder="1">
      <alignment horizontal="center" vertical="center"/>
    </xf>
    <xf numFmtId="1" fontId="0" fillId="0" borderId="4" xfId="0" applyNumberFormat="1" applyBorder="1"/>
  </cellXfs>
  <cellStyles count="12">
    <cellStyle name="Date" xfId="4" xr:uid="{BF5E08F0-45D4-4B89-9CAF-52F8DB1B8960}"/>
    <cellStyle name="Heading 1 2" xfId="10" xr:uid="{2D8A69DF-A361-4801-857F-51DA58629509}"/>
    <cellStyle name="Heading 2 2" xfId="9" xr:uid="{8C7C2FC8-04DF-4157-9FCE-0416A2DAB811}"/>
    <cellStyle name="Heading 3 2" xfId="7" xr:uid="{3D4084C2-A34F-4567-BF3E-D0F2032A691F}"/>
    <cellStyle name="Hyperlink" xfId="3" builtinId="8"/>
    <cellStyle name="Name" xfId="5" xr:uid="{48D2904E-EAED-4D67-A7AD-0E66AF5FDEBD}"/>
    <cellStyle name="Normal" xfId="0" builtinId="0"/>
    <cellStyle name="Percent" xfId="1" builtinId="5"/>
    <cellStyle name="Project Start" xfId="8" xr:uid="{C9D92418-662D-47F4-ABC0-9D0E14089F19}"/>
    <cellStyle name="Task" xfId="6" xr:uid="{B24E48E3-77DD-4A11-AF94-3F62EAB3F228}"/>
    <cellStyle name="Title 2" xfId="11" xr:uid="{1531F5CE-BF42-4531-B3FF-328343B1FF68}"/>
    <cellStyle name="zHiddenText" xfId="2" xr:uid="{F5AB1ADD-FE62-46CB-B951-734FD3B7CE37}"/>
  </cellStyles>
  <dxfs count="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06A1B-6330-411B-B632-D7A6222F3F12}">
  <dimension ref="A1:E12"/>
  <sheetViews>
    <sheetView topLeftCell="A2" workbookViewId="0">
      <selection activeCell="B15" sqref="B15"/>
    </sheetView>
  </sheetViews>
  <sheetFormatPr defaultRowHeight="14.4" x14ac:dyDescent="0.3"/>
  <cols>
    <col min="1" max="1" width="19.6640625" bestFit="1" customWidth="1"/>
    <col min="2" max="2" width="19.44140625" bestFit="1" customWidth="1"/>
    <col min="3" max="3" width="11.5546875" customWidth="1"/>
    <col min="4" max="4" width="14.6640625" bestFit="1" customWidth="1"/>
    <col min="5" max="10" width="42.44140625" customWidth="1"/>
  </cols>
  <sheetData>
    <row r="1" spans="1:5" ht="15" thickBot="1" x14ac:dyDescent="0.35"/>
    <row r="2" spans="1:5" ht="15" thickBot="1" x14ac:dyDescent="0.35">
      <c r="A2" s="6" t="s">
        <v>5</v>
      </c>
      <c r="B2" s="6" t="s">
        <v>118</v>
      </c>
      <c r="C2" s="6" t="s">
        <v>2</v>
      </c>
      <c r="D2" s="6" t="s">
        <v>3</v>
      </c>
      <c r="E2" s="7" t="s">
        <v>4</v>
      </c>
    </row>
    <row r="3" spans="1:5" x14ac:dyDescent="0.3">
      <c r="A3" s="1" t="s">
        <v>0</v>
      </c>
      <c r="B3" s="80">
        <f>ProjectSchedule!F11-ProjectSchedule!E9</f>
        <v>36</v>
      </c>
      <c r="C3" s="3">
        <v>43956</v>
      </c>
      <c r="D3" s="1"/>
      <c r="E3" s="4"/>
    </row>
    <row r="4" spans="1:5" ht="15" thickBot="1" x14ac:dyDescent="0.35">
      <c r="A4" s="2" t="s">
        <v>1</v>
      </c>
      <c r="B4" s="2">
        <f>ProjectSchedule!F16-ProjectSchedule!E13</f>
        <v>31</v>
      </c>
      <c r="C4" s="2"/>
      <c r="D4" s="2"/>
      <c r="E4" s="5"/>
    </row>
    <row r="7" spans="1:5" x14ac:dyDescent="0.3">
      <c r="A7" s="11" t="s">
        <v>6</v>
      </c>
      <c r="B7" s="12" t="s">
        <v>1</v>
      </c>
    </row>
    <row r="8" spans="1:5" x14ac:dyDescent="0.3">
      <c r="A8" s="9" t="s">
        <v>7</v>
      </c>
      <c r="B8" s="10" t="s">
        <v>10</v>
      </c>
    </row>
    <row r="9" spans="1:5" x14ac:dyDescent="0.3">
      <c r="A9" s="9" t="s">
        <v>8</v>
      </c>
      <c r="B9" s="10" t="s">
        <v>11</v>
      </c>
    </row>
    <row r="10" spans="1:5" x14ac:dyDescent="0.3">
      <c r="A10" s="9" t="s">
        <v>9</v>
      </c>
      <c r="B10" s="10" t="s">
        <v>12</v>
      </c>
    </row>
    <row r="11" spans="1:5" x14ac:dyDescent="0.3">
      <c r="A11" s="9" t="s">
        <v>15</v>
      </c>
      <c r="B11" s="10" t="s">
        <v>13</v>
      </c>
    </row>
    <row r="12" spans="1:5" ht="28.8" x14ac:dyDescent="0.3">
      <c r="A12" s="9" t="s">
        <v>16</v>
      </c>
      <c r="B12" s="10" t="s">
        <v>14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1FC81-625B-4420-AD48-B6D42F2DF7DB}">
  <sheetPr>
    <pageSetUpPr fitToPage="1"/>
  </sheetPr>
  <dimension ref="A1:CH21"/>
  <sheetViews>
    <sheetView showGridLines="0" tabSelected="1" showRuler="0" zoomScaleNormal="100" zoomScalePageLayoutView="70" workbookViewId="0">
      <pane ySplit="6" topLeftCell="A7" activePane="bottomLeft" state="frozen"/>
      <selection pane="bottomLeft" activeCell="D10" sqref="D10"/>
    </sheetView>
  </sheetViews>
  <sheetFormatPr defaultRowHeight="30" customHeight="1" x14ac:dyDescent="0.3"/>
  <cols>
    <col min="1" max="1" width="2.6640625" style="14" customWidth="1"/>
    <col min="2" max="2" width="19.88671875" customWidth="1"/>
    <col min="3" max="3" width="30.6640625" customWidth="1"/>
    <col min="4" max="4" width="10.6640625" customWidth="1"/>
    <col min="5" max="5" width="10.44140625" style="13" customWidth="1"/>
    <col min="6" max="6" width="10.44140625" customWidth="1"/>
    <col min="7" max="7" width="2.6640625" customWidth="1"/>
    <col min="8" max="8" width="6.109375" hidden="1" customWidth="1"/>
    <col min="9" max="56" width="2.5546875" customWidth="1"/>
    <col min="57" max="57" width="2.33203125" customWidth="1"/>
    <col min="58" max="70" width="2.5546875" customWidth="1"/>
    <col min="71" max="71" width="2.109375" customWidth="1"/>
    <col min="72" max="78" width="2.5546875" customWidth="1"/>
    <col min="79" max="79" width="2.109375" customWidth="1"/>
    <col min="80" max="86" width="2.5546875" customWidth="1"/>
  </cols>
  <sheetData>
    <row r="1" spans="1:86" ht="30" customHeight="1" x14ac:dyDescent="0.55000000000000004">
      <c r="A1" s="27" t="s">
        <v>42</v>
      </c>
      <c r="B1" s="63" t="s">
        <v>43</v>
      </c>
      <c r="C1" s="62"/>
      <c r="D1" s="59"/>
      <c r="E1" s="61"/>
      <c r="F1" s="60"/>
      <c r="H1" s="59"/>
      <c r="I1" s="17" t="s">
        <v>41</v>
      </c>
    </row>
    <row r="2" spans="1:86" ht="30" customHeight="1" x14ac:dyDescent="0.35">
      <c r="A2" s="14" t="s">
        <v>40</v>
      </c>
      <c r="B2" s="58" t="s">
        <v>44</v>
      </c>
      <c r="I2" s="57" t="s">
        <v>39</v>
      </c>
    </row>
    <row r="3" spans="1:86" ht="30" customHeight="1" x14ac:dyDescent="0.3">
      <c r="A3" s="14" t="s">
        <v>38</v>
      </c>
      <c r="B3" s="56" t="s">
        <v>45</v>
      </c>
      <c r="C3" s="75" t="s">
        <v>37</v>
      </c>
      <c r="D3" s="76"/>
      <c r="E3" s="78">
        <v>43956</v>
      </c>
      <c r="F3" s="79"/>
    </row>
    <row r="4" spans="1:86" ht="30" customHeight="1" x14ac:dyDescent="0.3">
      <c r="A4" s="27" t="s">
        <v>36</v>
      </c>
      <c r="C4" s="75" t="s">
        <v>35</v>
      </c>
      <c r="D4" s="76"/>
      <c r="E4" s="55">
        <v>1</v>
      </c>
      <c r="I4" s="72">
        <f>I5</f>
        <v>43955</v>
      </c>
      <c r="J4" s="73"/>
      <c r="K4" s="73"/>
      <c r="L4" s="73"/>
      <c r="M4" s="73"/>
      <c r="N4" s="73"/>
      <c r="O4" s="74"/>
      <c r="P4" s="72">
        <f>P5</f>
        <v>43962</v>
      </c>
      <c r="Q4" s="73"/>
      <c r="R4" s="73"/>
      <c r="S4" s="73"/>
      <c r="T4" s="73"/>
      <c r="U4" s="73"/>
      <c r="V4" s="74"/>
      <c r="W4" s="72">
        <f>W5</f>
        <v>43969</v>
      </c>
      <c r="X4" s="73"/>
      <c r="Y4" s="73"/>
      <c r="Z4" s="73"/>
      <c r="AA4" s="73"/>
      <c r="AB4" s="73"/>
      <c r="AC4" s="74"/>
      <c r="AD4" s="72">
        <f>AD5</f>
        <v>43976</v>
      </c>
      <c r="AE4" s="73"/>
      <c r="AF4" s="73"/>
      <c r="AG4" s="73"/>
      <c r="AH4" s="73"/>
      <c r="AI4" s="73"/>
      <c r="AJ4" s="74"/>
      <c r="AK4" s="72">
        <f>AK5</f>
        <v>43983</v>
      </c>
      <c r="AL4" s="73"/>
      <c r="AM4" s="73"/>
      <c r="AN4" s="73"/>
      <c r="AO4" s="73"/>
      <c r="AP4" s="73"/>
      <c r="AQ4" s="74"/>
      <c r="AR4" s="72">
        <f>AR5</f>
        <v>43990</v>
      </c>
      <c r="AS4" s="73"/>
      <c r="AT4" s="73"/>
      <c r="AU4" s="73"/>
      <c r="AV4" s="73"/>
      <c r="AW4" s="73"/>
      <c r="AX4" s="74"/>
      <c r="AY4" s="72">
        <f>AY5</f>
        <v>43997</v>
      </c>
      <c r="AZ4" s="73"/>
      <c r="BA4" s="73"/>
      <c r="BB4" s="73"/>
      <c r="BC4" s="73"/>
      <c r="BD4" s="73"/>
      <c r="BE4" s="74"/>
      <c r="BF4" s="72">
        <f>BF5</f>
        <v>44004</v>
      </c>
      <c r="BG4" s="73"/>
      <c r="BH4" s="73"/>
      <c r="BI4" s="73"/>
      <c r="BJ4" s="73"/>
      <c r="BK4" s="73"/>
      <c r="BL4" s="74"/>
      <c r="BM4" s="72">
        <f>BM5</f>
        <v>44011</v>
      </c>
      <c r="BN4" s="73"/>
      <c r="BO4" s="73"/>
      <c r="BP4" s="73"/>
      <c r="BQ4" s="73"/>
      <c r="BR4" s="73"/>
      <c r="BS4" s="74"/>
      <c r="BT4" s="72">
        <f>BT5</f>
        <v>44018</v>
      </c>
      <c r="BU4" s="73"/>
      <c r="BV4" s="73"/>
      <c r="BW4" s="73"/>
      <c r="BX4" s="73"/>
      <c r="BY4" s="73"/>
      <c r="BZ4" s="74"/>
      <c r="CB4" s="72">
        <f>CB5</f>
        <v>44026</v>
      </c>
      <c r="CC4" s="73"/>
      <c r="CD4" s="73"/>
      <c r="CE4" s="73"/>
      <c r="CF4" s="73"/>
      <c r="CG4" s="73"/>
      <c r="CH4" s="74"/>
    </row>
    <row r="5" spans="1:86" ht="15" customHeight="1" x14ac:dyDescent="0.3">
      <c r="A5" s="27" t="s">
        <v>34</v>
      </c>
      <c r="B5" s="77"/>
      <c r="C5" s="77"/>
      <c r="D5" s="77"/>
      <c r="E5" s="77"/>
      <c r="F5" s="77"/>
      <c r="G5" s="77"/>
      <c r="I5" s="54">
        <f>Project_Start-WEEKDAY(Project_Start,1)+2+7*(Display_Week-1)</f>
        <v>43955</v>
      </c>
      <c r="J5" s="53">
        <f t="shared" ref="J5:AO5" si="0">I5+1</f>
        <v>43956</v>
      </c>
      <c r="K5" s="53">
        <f t="shared" si="0"/>
        <v>43957</v>
      </c>
      <c r="L5" s="53">
        <f t="shared" si="0"/>
        <v>43958</v>
      </c>
      <c r="M5" s="53">
        <f t="shared" si="0"/>
        <v>43959</v>
      </c>
      <c r="N5" s="53">
        <f t="shared" si="0"/>
        <v>43960</v>
      </c>
      <c r="O5" s="52">
        <f t="shared" si="0"/>
        <v>43961</v>
      </c>
      <c r="P5" s="54">
        <f t="shared" si="0"/>
        <v>43962</v>
      </c>
      <c r="Q5" s="53">
        <f t="shared" si="0"/>
        <v>43963</v>
      </c>
      <c r="R5" s="53">
        <f t="shared" si="0"/>
        <v>43964</v>
      </c>
      <c r="S5" s="53">
        <f t="shared" si="0"/>
        <v>43965</v>
      </c>
      <c r="T5" s="53">
        <f t="shared" si="0"/>
        <v>43966</v>
      </c>
      <c r="U5" s="53">
        <f t="shared" si="0"/>
        <v>43967</v>
      </c>
      <c r="V5" s="52">
        <f t="shared" si="0"/>
        <v>43968</v>
      </c>
      <c r="W5" s="54">
        <f t="shared" si="0"/>
        <v>43969</v>
      </c>
      <c r="X5" s="53">
        <f t="shared" si="0"/>
        <v>43970</v>
      </c>
      <c r="Y5" s="53">
        <f t="shared" si="0"/>
        <v>43971</v>
      </c>
      <c r="Z5" s="53">
        <f t="shared" si="0"/>
        <v>43972</v>
      </c>
      <c r="AA5" s="53">
        <f t="shared" si="0"/>
        <v>43973</v>
      </c>
      <c r="AB5" s="53">
        <f t="shared" si="0"/>
        <v>43974</v>
      </c>
      <c r="AC5" s="52">
        <f t="shared" si="0"/>
        <v>43975</v>
      </c>
      <c r="AD5" s="54">
        <f t="shared" si="0"/>
        <v>43976</v>
      </c>
      <c r="AE5" s="53">
        <f t="shared" si="0"/>
        <v>43977</v>
      </c>
      <c r="AF5" s="53">
        <f t="shared" si="0"/>
        <v>43978</v>
      </c>
      <c r="AG5" s="53">
        <f t="shared" si="0"/>
        <v>43979</v>
      </c>
      <c r="AH5" s="53">
        <f t="shared" si="0"/>
        <v>43980</v>
      </c>
      <c r="AI5" s="53">
        <f t="shared" si="0"/>
        <v>43981</v>
      </c>
      <c r="AJ5" s="52">
        <f t="shared" si="0"/>
        <v>43982</v>
      </c>
      <c r="AK5" s="54">
        <f t="shared" si="0"/>
        <v>43983</v>
      </c>
      <c r="AL5" s="53">
        <f t="shared" si="0"/>
        <v>43984</v>
      </c>
      <c r="AM5" s="53">
        <f t="shared" si="0"/>
        <v>43985</v>
      </c>
      <c r="AN5" s="53">
        <f t="shared" si="0"/>
        <v>43986</v>
      </c>
      <c r="AO5" s="53">
        <f t="shared" si="0"/>
        <v>43987</v>
      </c>
      <c r="AP5" s="53">
        <f t="shared" ref="AP5:BL5" si="1">AO5+1</f>
        <v>43988</v>
      </c>
      <c r="AQ5" s="52">
        <f t="shared" si="1"/>
        <v>43989</v>
      </c>
      <c r="AR5" s="54">
        <f t="shared" si="1"/>
        <v>43990</v>
      </c>
      <c r="AS5" s="53">
        <f t="shared" si="1"/>
        <v>43991</v>
      </c>
      <c r="AT5" s="53">
        <f t="shared" si="1"/>
        <v>43992</v>
      </c>
      <c r="AU5" s="53">
        <f t="shared" si="1"/>
        <v>43993</v>
      </c>
      <c r="AV5" s="53">
        <f t="shared" si="1"/>
        <v>43994</v>
      </c>
      <c r="AW5" s="53">
        <f t="shared" si="1"/>
        <v>43995</v>
      </c>
      <c r="AX5" s="52">
        <f t="shared" si="1"/>
        <v>43996</v>
      </c>
      <c r="AY5" s="54">
        <f t="shared" si="1"/>
        <v>43997</v>
      </c>
      <c r="AZ5" s="53">
        <f t="shared" si="1"/>
        <v>43998</v>
      </c>
      <c r="BA5" s="53">
        <f t="shared" si="1"/>
        <v>43999</v>
      </c>
      <c r="BB5" s="53">
        <f t="shared" si="1"/>
        <v>44000</v>
      </c>
      <c r="BC5" s="53">
        <f t="shared" si="1"/>
        <v>44001</v>
      </c>
      <c r="BD5" s="53">
        <f t="shared" si="1"/>
        <v>44002</v>
      </c>
      <c r="BE5" s="52">
        <f t="shared" si="1"/>
        <v>44003</v>
      </c>
      <c r="BF5" s="54">
        <f t="shared" si="1"/>
        <v>44004</v>
      </c>
      <c r="BG5" s="53">
        <f t="shared" si="1"/>
        <v>44005</v>
      </c>
      <c r="BH5" s="53">
        <f t="shared" si="1"/>
        <v>44006</v>
      </c>
      <c r="BI5" s="53">
        <f t="shared" si="1"/>
        <v>44007</v>
      </c>
      <c r="BJ5" s="53">
        <f t="shared" si="1"/>
        <v>44008</v>
      </c>
      <c r="BK5" s="53">
        <f t="shared" si="1"/>
        <v>44009</v>
      </c>
      <c r="BL5" s="52">
        <f t="shared" si="1"/>
        <v>44010</v>
      </c>
      <c r="BM5" s="54">
        <f t="shared" ref="BM5:BZ5" si="2">BL5+1</f>
        <v>44011</v>
      </c>
      <c r="BN5" s="53">
        <f t="shared" si="2"/>
        <v>44012</v>
      </c>
      <c r="BO5" s="53">
        <f t="shared" si="2"/>
        <v>44013</v>
      </c>
      <c r="BP5" s="53">
        <f t="shared" si="2"/>
        <v>44014</v>
      </c>
      <c r="BQ5" s="53">
        <f t="shared" si="2"/>
        <v>44015</v>
      </c>
      <c r="BR5" s="53">
        <f t="shared" si="2"/>
        <v>44016</v>
      </c>
      <c r="BS5" s="52">
        <f t="shared" si="2"/>
        <v>44017</v>
      </c>
      <c r="BT5" s="54">
        <f t="shared" si="2"/>
        <v>44018</v>
      </c>
      <c r="BU5" s="53">
        <f t="shared" si="2"/>
        <v>44019</v>
      </c>
      <c r="BV5" s="53">
        <f t="shared" si="2"/>
        <v>44020</v>
      </c>
      <c r="BW5" s="53">
        <f t="shared" si="2"/>
        <v>44021</v>
      </c>
      <c r="BX5" s="53">
        <f t="shared" si="2"/>
        <v>44022</v>
      </c>
      <c r="BY5" s="53">
        <f t="shared" si="2"/>
        <v>44023</v>
      </c>
      <c r="BZ5" s="52">
        <f t="shared" si="2"/>
        <v>44024</v>
      </c>
      <c r="CA5" s="52">
        <f t="shared" ref="CA5" si="3">BZ5+1</f>
        <v>44025</v>
      </c>
      <c r="CB5" s="54">
        <f t="shared" ref="CB5" si="4">CA5+1</f>
        <v>44026</v>
      </c>
      <c r="CC5" s="53">
        <f t="shared" ref="CC5" si="5">CB5+1</f>
        <v>44027</v>
      </c>
      <c r="CD5" s="53">
        <f t="shared" ref="CD5" si="6">CC5+1</f>
        <v>44028</v>
      </c>
      <c r="CE5" s="53">
        <f t="shared" ref="CE5" si="7">CD5+1</f>
        <v>44029</v>
      </c>
      <c r="CF5" s="53">
        <f t="shared" ref="CF5" si="8">CE5+1</f>
        <v>44030</v>
      </c>
      <c r="CG5" s="53">
        <f t="shared" ref="CG5" si="9">CF5+1</f>
        <v>44031</v>
      </c>
      <c r="CH5" s="52">
        <f t="shared" ref="CH5" si="10">CG5+1</f>
        <v>44032</v>
      </c>
    </row>
    <row r="6" spans="1:86" ht="43.8" customHeight="1" thickBot="1" x14ac:dyDescent="0.35">
      <c r="A6" s="27" t="s">
        <v>33</v>
      </c>
      <c r="B6" s="51" t="s">
        <v>32</v>
      </c>
      <c r="C6" s="50" t="s">
        <v>31</v>
      </c>
      <c r="D6" s="50" t="s">
        <v>30</v>
      </c>
      <c r="E6" s="50" t="s">
        <v>29</v>
      </c>
      <c r="F6" s="50" t="s">
        <v>28</v>
      </c>
      <c r="G6" s="50"/>
      <c r="H6" s="50" t="s">
        <v>27</v>
      </c>
      <c r="I6" s="49" t="str">
        <f t="shared" ref="I6:AN6" si="11">LEFT(TEXT(I5,"ddd"),1)</f>
        <v>M</v>
      </c>
      <c r="J6" s="49" t="str">
        <f t="shared" si="11"/>
        <v>T</v>
      </c>
      <c r="K6" s="49" t="str">
        <f t="shared" si="11"/>
        <v>W</v>
      </c>
      <c r="L6" s="49" t="str">
        <f t="shared" si="11"/>
        <v>T</v>
      </c>
      <c r="M6" s="49" t="str">
        <f t="shared" si="11"/>
        <v>F</v>
      </c>
      <c r="N6" s="49" t="str">
        <f t="shared" si="11"/>
        <v>S</v>
      </c>
      <c r="O6" s="49" t="str">
        <f t="shared" si="11"/>
        <v>S</v>
      </c>
      <c r="P6" s="49" t="str">
        <f t="shared" si="11"/>
        <v>M</v>
      </c>
      <c r="Q6" s="49" t="str">
        <f t="shared" si="11"/>
        <v>T</v>
      </c>
      <c r="R6" s="49" t="str">
        <f t="shared" si="11"/>
        <v>W</v>
      </c>
      <c r="S6" s="49" t="str">
        <f t="shared" si="11"/>
        <v>T</v>
      </c>
      <c r="T6" s="49" t="str">
        <f t="shared" si="11"/>
        <v>F</v>
      </c>
      <c r="U6" s="49" t="str">
        <f t="shared" si="11"/>
        <v>S</v>
      </c>
      <c r="V6" s="49" t="str">
        <f t="shared" si="11"/>
        <v>S</v>
      </c>
      <c r="W6" s="49" t="str">
        <f t="shared" si="11"/>
        <v>M</v>
      </c>
      <c r="X6" s="49" t="str">
        <f t="shared" si="11"/>
        <v>T</v>
      </c>
      <c r="Y6" s="49" t="str">
        <f t="shared" si="11"/>
        <v>W</v>
      </c>
      <c r="Z6" s="49" t="str">
        <f t="shared" si="11"/>
        <v>T</v>
      </c>
      <c r="AA6" s="49" t="str">
        <f t="shared" si="11"/>
        <v>F</v>
      </c>
      <c r="AB6" s="49" t="str">
        <f t="shared" si="11"/>
        <v>S</v>
      </c>
      <c r="AC6" s="49" t="str">
        <f t="shared" si="11"/>
        <v>S</v>
      </c>
      <c r="AD6" s="49" t="str">
        <f t="shared" si="11"/>
        <v>M</v>
      </c>
      <c r="AE6" s="49" t="str">
        <f t="shared" si="11"/>
        <v>T</v>
      </c>
      <c r="AF6" s="49" t="str">
        <f t="shared" si="11"/>
        <v>W</v>
      </c>
      <c r="AG6" s="49" t="str">
        <f t="shared" si="11"/>
        <v>T</v>
      </c>
      <c r="AH6" s="49" t="str">
        <f t="shared" si="11"/>
        <v>F</v>
      </c>
      <c r="AI6" s="49" t="str">
        <f t="shared" si="11"/>
        <v>S</v>
      </c>
      <c r="AJ6" s="49" t="str">
        <f t="shared" si="11"/>
        <v>S</v>
      </c>
      <c r="AK6" s="49" t="str">
        <f t="shared" si="11"/>
        <v>M</v>
      </c>
      <c r="AL6" s="49" t="str">
        <f t="shared" si="11"/>
        <v>T</v>
      </c>
      <c r="AM6" s="49" t="str">
        <f t="shared" si="11"/>
        <v>W</v>
      </c>
      <c r="AN6" s="49" t="str">
        <f t="shared" si="11"/>
        <v>T</v>
      </c>
      <c r="AO6" s="49" t="str">
        <f t="shared" ref="AO6:BL6" si="12">LEFT(TEXT(AO5,"ddd"),1)</f>
        <v>F</v>
      </c>
      <c r="AP6" s="49" t="str">
        <f t="shared" si="12"/>
        <v>S</v>
      </c>
      <c r="AQ6" s="49" t="str">
        <f t="shared" si="12"/>
        <v>S</v>
      </c>
      <c r="AR6" s="49" t="str">
        <f t="shared" si="12"/>
        <v>M</v>
      </c>
      <c r="AS6" s="49" t="str">
        <f t="shared" si="12"/>
        <v>T</v>
      </c>
      <c r="AT6" s="49" t="str">
        <f t="shared" si="12"/>
        <v>W</v>
      </c>
      <c r="AU6" s="49" t="str">
        <f t="shared" si="12"/>
        <v>T</v>
      </c>
      <c r="AV6" s="49" t="str">
        <f t="shared" si="12"/>
        <v>F</v>
      </c>
      <c r="AW6" s="49" t="str">
        <f t="shared" si="12"/>
        <v>S</v>
      </c>
      <c r="AX6" s="49" t="str">
        <f t="shared" si="12"/>
        <v>S</v>
      </c>
      <c r="AY6" s="49" t="str">
        <f t="shared" si="12"/>
        <v>M</v>
      </c>
      <c r="AZ6" s="49" t="str">
        <f t="shared" si="12"/>
        <v>T</v>
      </c>
      <c r="BA6" s="49" t="str">
        <f t="shared" si="12"/>
        <v>W</v>
      </c>
      <c r="BB6" s="49" t="str">
        <f t="shared" si="12"/>
        <v>T</v>
      </c>
      <c r="BC6" s="49" t="str">
        <f t="shared" si="12"/>
        <v>F</v>
      </c>
      <c r="BD6" s="49" t="str">
        <f t="shared" si="12"/>
        <v>S</v>
      </c>
      <c r="BE6" s="49" t="str">
        <f t="shared" si="12"/>
        <v>S</v>
      </c>
      <c r="BF6" s="49" t="str">
        <f t="shared" si="12"/>
        <v>M</v>
      </c>
      <c r="BG6" s="49" t="str">
        <f t="shared" si="12"/>
        <v>T</v>
      </c>
      <c r="BH6" s="49" t="str">
        <f t="shared" si="12"/>
        <v>W</v>
      </c>
      <c r="BI6" s="49" t="str">
        <f t="shared" si="12"/>
        <v>T</v>
      </c>
      <c r="BJ6" s="49" t="str">
        <f t="shared" si="12"/>
        <v>F</v>
      </c>
      <c r="BK6" s="49" t="str">
        <f t="shared" si="12"/>
        <v>S</v>
      </c>
      <c r="BL6" s="49" t="str">
        <f t="shared" si="12"/>
        <v>S</v>
      </c>
      <c r="BM6" s="49" t="str">
        <f t="shared" ref="BM6" si="13">LEFT(TEXT(BM5,"ddd"),1)</f>
        <v>M</v>
      </c>
      <c r="BN6" s="49" t="str">
        <f t="shared" ref="BN6" si="14">LEFT(TEXT(BN5,"ddd"),1)</f>
        <v>T</v>
      </c>
      <c r="BO6" s="49" t="str">
        <f t="shared" ref="BO6" si="15">LEFT(TEXT(BO5,"ddd"),1)</f>
        <v>W</v>
      </c>
      <c r="BP6" s="49" t="str">
        <f t="shared" ref="BP6" si="16">LEFT(TEXT(BP5,"ddd"),1)</f>
        <v>T</v>
      </c>
      <c r="BQ6" s="49" t="str">
        <f t="shared" ref="BQ6" si="17">LEFT(TEXT(BQ5,"ddd"),1)</f>
        <v>F</v>
      </c>
      <c r="BR6" s="49" t="str">
        <f t="shared" ref="BR6" si="18">LEFT(TEXT(BR5,"ddd"),1)</f>
        <v>S</v>
      </c>
      <c r="BS6" s="49" t="str">
        <f t="shared" ref="BS6" si="19">LEFT(TEXT(BS5,"ddd"),1)</f>
        <v>S</v>
      </c>
      <c r="BT6" s="49" t="str">
        <f t="shared" ref="BT6" si="20">LEFT(TEXT(BT5,"ddd"),1)</f>
        <v>M</v>
      </c>
      <c r="BU6" s="49" t="str">
        <f t="shared" ref="BU6" si="21">LEFT(TEXT(BU5,"ddd"),1)</f>
        <v>T</v>
      </c>
      <c r="BV6" s="49" t="str">
        <f t="shared" ref="BV6" si="22">LEFT(TEXT(BV5,"ddd"),1)</f>
        <v>W</v>
      </c>
      <c r="BW6" s="49" t="str">
        <f t="shared" ref="BW6" si="23">LEFT(TEXT(BW5,"ddd"),1)</f>
        <v>T</v>
      </c>
      <c r="BX6" s="49" t="str">
        <f t="shared" ref="BX6" si="24">LEFT(TEXT(BX5,"ddd"),1)</f>
        <v>F</v>
      </c>
      <c r="BY6" s="49" t="str">
        <f t="shared" ref="BY6" si="25">LEFT(TEXT(BY5,"ddd"),1)</f>
        <v>S</v>
      </c>
      <c r="BZ6" s="49" t="str">
        <f t="shared" ref="BZ6:CG6" si="26">LEFT(TEXT(BZ5,"ddd"),1)</f>
        <v>S</v>
      </c>
      <c r="CA6" s="49" t="str">
        <f t="shared" si="26"/>
        <v>M</v>
      </c>
      <c r="CB6" s="49" t="str">
        <f t="shared" si="26"/>
        <v>T</v>
      </c>
      <c r="CC6" s="49" t="str">
        <f t="shared" si="26"/>
        <v>W</v>
      </c>
      <c r="CD6" s="49" t="str">
        <f t="shared" si="26"/>
        <v>T</v>
      </c>
      <c r="CE6" s="49" t="str">
        <f t="shared" si="26"/>
        <v>F</v>
      </c>
      <c r="CF6" s="49" t="str">
        <f t="shared" si="26"/>
        <v>S</v>
      </c>
      <c r="CG6" s="49" t="str">
        <f t="shared" si="26"/>
        <v>S</v>
      </c>
      <c r="CH6" s="49" t="str">
        <f t="shared" ref="CH6" si="27">LEFT(TEXT(CH5,"ddd"),1)</f>
        <v>M</v>
      </c>
    </row>
    <row r="7" spans="1:86" ht="30" customHeight="1" thickBot="1" x14ac:dyDescent="0.35">
      <c r="A7" s="14" t="s">
        <v>26</v>
      </c>
      <c r="C7" s="8"/>
      <c r="E7"/>
      <c r="H7" t="str">
        <f t="shared" ref="H7:H16" si="28">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row>
    <row r="8" spans="1:86" s="19" customFormat="1" ht="30" customHeight="1" thickBot="1" x14ac:dyDescent="0.35">
      <c r="A8" s="27" t="s">
        <v>25</v>
      </c>
      <c r="B8" s="48" t="s">
        <v>46</v>
      </c>
      <c r="C8" s="47"/>
      <c r="D8" s="46"/>
      <c r="E8" s="45"/>
      <c r="F8" s="44"/>
      <c r="G8" s="29"/>
      <c r="H8" s="29" t="str">
        <f t="shared" si="28"/>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row>
    <row r="9" spans="1:86" s="19" customFormat="1" ht="30" customHeight="1" thickBot="1" x14ac:dyDescent="0.35">
      <c r="A9" s="27" t="s">
        <v>24</v>
      </c>
      <c r="B9" s="43" t="s">
        <v>73</v>
      </c>
      <c r="C9" s="42" t="s">
        <v>75</v>
      </c>
      <c r="D9" s="41">
        <v>0.63</v>
      </c>
      <c r="E9" s="40">
        <f>Project_Start</f>
        <v>43956</v>
      </c>
      <c r="F9" s="40">
        <f>E9+'Timing + Sequence'!D10</f>
        <v>43964</v>
      </c>
      <c r="G9" s="29"/>
      <c r="H9" s="29">
        <f t="shared" si="28"/>
        <v>9</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row>
    <row r="10" spans="1:86" s="19" customFormat="1" ht="30" customHeight="1" thickBot="1" x14ac:dyDescent="0.35">
      <c r="A10" s="27" t="s">
        <v>23</v>
      </c>
      <c r="B10" s="43" t="s">
        <v>74</v>
      </c>
      <c r="C10" s="42" t="s">
        <v>75</v>
      </c>
      <c r="D10" s="41">
        <v>0</v>
      </c>
      <c r="E10" s="40">
        <f>F9+1</f>
        <v>43965</v>
      </c>
      <c r="F10" s="40">
        <f>E10+'Power Mode Config'!D13</f>
        <v>43976</v>
      </c>
      <c r="G10" s="29"/>
      <c r="H10" s="29">
        <f t="shared" si="28"/>
        <v>12</v>
      </c>
      <c r="I10" s="28"/>
      <c r="J10" s="28"/>
      <c r="K10" s="28"/>
      <c r="L10" s="28"/>
      <c r="M10" s="28"/>
      <c r="N10" s="28"/>
      <c r="O10" s="28"/>
      <c r="P10" s="28"/>
      <c r="Q10" s="28"/>
      <c r="R10" s="28"/>
      <c r="S10" s="28"/>
      <c r="T10" s="28"/>
      <c r="U10" s="34"/>
      <c r="V10" s="34"/>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row>
    <row r="11" spans="1:86" s="19" customFormat="1" ht="30" customHeight="1" thickBot="1" x14ac:dyDescent="0.35">
      <c r="A11" s="14"/>
      <c r="B11" s="43" t="s">
        <v>9</v>
      </c>
      <c r="C11" s="42" t="s">
        <v>75</v>
      </c>
      <c r="D11" s="41">
        <v>0</v>
      </c>
      <c r="E11" s="40">
        <f>F10+1</f>
        <v>43977</v>
      </c>
      <c r="F11" s="40">
        <f>E11+'State Machine'!D9</f>
        <v>43992</v>
      </c>
      <c r="G11" s="29"/>
      <c r="H11" s="29">
        <f t="shared" si="28"/>
        <v>16</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row>
    <row r="12" spans="1:86" s="19" customFormat="1" ht="30" customHeight="1" thickBot="1" x14ac:dyDescent="0.35">
      <c r="A12" s="27" t="s">
        <v>22</v>
      </c>
      <c r="B12" s="39" t="s">
        <v>1</v>
      </c>
      <c r="C12" s="38"/>
      <c r="D12" s="37"/>
      <c r="E12" s="36"/>
      <c r="F12" s="35"/>
      <c r="G12" s="29"/>
      <c r="H12" s="29" t="str">
        <f t="shared" si="28"/>
        <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row>
    <row r="13" spans="1:86" s="19" customFormat="1" ht="30" customHeight="1" thickBot="1" x14ac:dyDescent="0.35">
      <c r="A13" s="27"/>
      <c r="B13" s="64" t="s">
        <v>10</v>
      </c>
      <c r="C13" s="32" t="s">
        <v>75</v>
      </c>
      <c r="D13" s="31">
        <v>0</v>
      </c>
      <c r="E13" s="30">
        <f>F11+1</f>
        <v>43993</v>
      </c>
      <c r="F13" s="30">
        <f>E13+7</f>
        <v>44000</v>
      </c>
      <c r="G13" s="29"/>
      <c r="H13" s="29">
        <f t="shared" si="28"/>
        <v>8</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row>
    <row r="14" spans="1:86" s="19" customFormat="1" ht="30" customHeight="1" thickBot="1" x14ac:dyDescent="0.35">
      <c r="A14" s="14"/>
      <c r="B14" s="33" t="s">
        <v>11</v>
      </c>
      <c r="C14" s="32" t="s">
        <v>75</v>
      </c>
      <c r="D14" s="31">
        <v>0</v>
      </c>
      <c r="E14" s="30">
        <f>F13+1</f>
        <v>44001</v>
      </c>
      <c r="F14" s="30">
        <f>E14+7</f>
        <v>44008</v>
      </c>
      <c r="G14" s="29"/>
      <c r="H14" s="29">
        <f t="shared" si="28"/>
        <v>8</v>
      </c>
      <c r="I14" s="28"/>
      <c r="J14" s="28"/>
      <c r="K14" s="28"/>
      <c r="L14" s="28"/>
      <c r="M14" s="28"/>
      <c r="N14" s="28"/>
      <c r="O14" s="28"/>
      <c r="P14" s="28"/>
      <c r="Q14" s="28"/>
      <c r="R14" s="28"/>
      <c r="S14" s="28"/>
      <c r="T14" s="28"/>
      <c r="U14" s="34"/>
      <c r="V14" s="34"/>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row>
    <row r="15" spans="1:86" s="19" customFormat="1" ht="30" customHeight="1" thickBot="1" x14ac:dyDescent="0.35">
      <c r="A15" s="14"/>
      <c r="B15" s="33" t="s">
        <v>12</v>
      </c>
      <c r="C15" s="32" t="s">
        <v>75</v>
      </c>
      <c r="D15" s="31">
        <v>0</v>
      </c>
      <c r="E15" s="30">
        <f>F14+1</f>
        <v>44009</v>
      </c>
      <c r="F15" s="30">
        <f>E15+7</f>
        <v>44016</v>
      </c>
      <c r="G15" s="29"/>
      <c r="H15" s="29">
        <f t="shared" si="28"/>
        <v>8</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row>
    <row r="16" spans="1:86" s="19" customFormat="1" ht="30" customHeight="1" thickBot="1" x14ac:dyDescent="0.35">
      <c r="A16" s="14"/>
      <c r="B16" s="33" t="s">
        <v>13</v>
      </c>
      <c r="C16" s="32" t="s">
        <v>75</v>
      </c>
      <c r="D16" s="31">
        <v>0</v>
      </c>
      <c r="E16" s="30">
        <f>F15+1</f>
        <v>44017</v>
      </c>
      <c r="F16" s="30">
        <f>E16+7</f>
        <v>44024</v>
      </c>
      <c r="G16" s="29"/>
      <c r="H16" s="29">
        <f t="shared" si="28"/>
        <v>8</v>
      </c>
      <c r="I16" s="28"/>
      <c r="J16" s="28"/>
      <c r="K16" s="28"/>
      <c r="L16" s="28"/>
      <c r="M16" s="28"/>
      <c r="N16" s="28"/>
      <c r="O16" s="28"/>
      <c r="P16" s="28"/>
      <c r="Q16" s="28"/>
      <c r="R16" s="28"/>
      <c r="S16" s="28"/>
      <c r="T16" s="28"/>
      <c r="U16" s="28"/>
      <c r="V16" s="28"/>
      <c r="W16" s="28"/>
      <c r="X16" s="28"/>
      <c r="Y16" s="34"/>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row>
    <row r="17" spans="1:86" s="19" customFormat="1" ht="30" customHeight="1" thickBot="1" x14ac:dyDescent="0.35">
      <c r="A17" s="27" t="s">
        <v>21</v>
      </c>
      <c r="B17" s="26" t="s">
        <v>20</v>
      </c>
      <c r="C17" s="25"/>
      <c r="D17" s="24"/>
      <c r="E17" s="23"/>
      <c r="F17" s="22"/>
      <c r="G17" s="21"/>
      <c r="H17" s="21" t="str">
        <f>IF(OR(ISBLANK(task_start),ISBLANK(task_end)),"",task_end-task_start+1)</f>
        <v/>
      </c>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row>
    <row r="18" spans="1:86" s="19" customFormat="1" ht="30" customHeight="1" x14ac:dyDescent="0.3">
      <c r="A18" s="27"/>
      <c r="B18" s="65"/>
      <c r="C18" s="66"/>
      <c r="D18" s="67"/>
      <c r="E18" s="68"/>
      <c r="F18" s="69"/>
      <c r="G18" s="70"/>
      <c r="H18" s="70"/>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71"/>
      <c r="BN18" s="71"/>
      <c r="BO18" s="71"/>
      <c r="BP18" s="71"/>
      <c r="BQ18" s="71"/>
      <c r="BR18" s="71"/>
      <c r="BS18" s="71"/>
      <c r="BT18" s="71"/>
      <c r="BU18" s="71"/>
      <c r="BV18" s="71"/>
      <c r="BW18" s="71"/>
      <c r="BX18" s="71"/>
      <c r="BY18" s="71"/>
      <c r="BZ18" s="71"/>
      <c r="CA18" s="71"/>
      <c r="CB18" s="71"/>
      <c r="CC18" s="71"/>
      <c r="CD18" s="71"/>
      <c r="CE18" s="71"/>
      <c r="CF18" s="71"/>
      <c r="CG18" s="71"/>
      <c r="CH18" s="71"/>
    </row>
    <row r="19" spans="1:86" ht="30" customHeight="1" x14ac:dyDescent="0.3">
      <c r="G19" s="18"/>
    </row>
    <row r="20" spans="1:86" ht="30" customHeight="1" x14ac:dyDescent="0.3">
      <c r="C20" s="17"/>
      <c r="F20" s="16"/>
    </row>
    <row r="21" spans="1:86" ht="30" customHeight="1" x14ac:dyDescent="0.3">
      <c r="C21" s="15"/>
    </row>
  </sheetData>
  <mergeCells count="15">
    <mergeCell ref="CB4:CH4"/>
    <mergeCell ref="C3:D3"/>
    <mergeCell ref="C4:D4"/>
    <mergeCell ref="B5:G5"/>
    <mergeCell ref="AK4:AQ4"/>
    <mergeCell ref="AR4:AX4"/>
    <mergeCell ref="BM4:BS4"/>
    <mergeCell ref="BT4:BZ4"/>
    <mergeCell ref="AY4:BE4"/>
    <mergeCell ref="BF4:BL4"/>
    <mergeCell ref="E3:F3"/>
    <mergeCell ref="I4:O4"/>
    <mergeCell ref="P4:V4"/>
    <mergeCell ref="W4:AC4"/>
    <mergeCell ref="AD4:AJ4"/>
  </mergeCells>
  <conditionalFormatting sqref="D7:D18">
    <cfRule type="dataBar" priority="10">
      <dataBar>
        <cfvo type="num" val="0"/>
        <cfvo type="num" val="1"/>
        <color theme="0" tint="-0.249977111117893"/>
      </dataBar>
      <extLst>
        <ext xmlns:x14="http://schemas.microsoft.com/office/spreadsheetml/2009/9/main" uri="{B025F937-C7B1-47D3-B67F-A62EFF666E3E}">
          <x14:id>{C58C6A89-47D3-4C40-B18F-229A1443956F}</x14:id>
        </ext>
      </extLst>
    </cfRule>
  </conditionalFormatting>
  <conditionalFormatting sqref="I5:BZ18">
    <cfRule type="expression" dxfId="5" priority="13">
      <formula>AND(TODAY()&gt;=I$5,TODAY()&lt;J$5)</formula>
    </cfRule>
  </conditionalFormatting>
  <conditionalFormatting sqref="I7:BZ18">
    <cfRule type="expression" dxfId="4" priority="11">
      <formula>AND(task_start&lt;=I$5,ROUNDDOWN((task_end-task_start+1)*task_progress,0)+task_start-1&gt;=I$5)</formula>
    </cfRule>
    <cfRule type="expression" dxfId="3" priority="12" stopIfTrue="1">
      <formula>AND(task_end&gt;=I$5,task_start&lt;J$5)</formula>
    </cfRule>
  </conditionalFormatting>
  <conditionalFormatting sqref="CA5:CH18">
    <cfRule type="expression" dxfId="2" priority="3">
      <formula>AND(TODAY()&gt;=CA$5,TODAY()&lt;CB$5)</formula>
    </cfRule>
  </conditionalFormatting>
  <conditionalFormatting sqref="CA7:CH18">
    <cfRule type="expression" dxfId="1" priority="1">
      <formula>AND(task_start&lt;=CA$5,ROUNDDOWN((task_end-task_start+1)*task_progress,0)+task_start-1&gt;=CA$5)</formula>
    </cfRule>
    <cfRule type="expression" dxfId="0" priority="2" stopIfTrue="1">
      <formula>AND(task_end&gt;=CA$5,task_start&lt;CB$5)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DF2A17E3-09A2-4BE3-8835-B83B37AC8D55}"/>
    <hyperlink ref="I1" r:id="rId2" xr:uid="{17AAE734-CFF6-45AD-9D49-618764502ECD}"/>
  </hyperlinks>
  <printOptions horizontalCentered="1"/>
  <pageMargins left="0.35" right="0.35" top="0.35" bottom="0.5" header="0.3" footer="0.3"/>
  <pageSetup scale="91" fitToWidth="2"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58C6A89-47D3-4C40-B18F-229A1443956F}">
            <x14:dataBar minLength="0" maxLength="100" gradient="0">
              <x14:cfvo type="num">
                <xm:f>0</xm:f>
              </x14:cfvo>
              <x14:cfvo type="num">
                <xm:f>1</xm:f>
              </x14:cfvo>
              <x14:negativeFillColor rgb="FFFF0000"/>
              <x14:axisColor rgb="FF000000"/>
            </x14:dataBar>
          </x14:cfRule>
          <xm:sqref>D7:D18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672CA-176D-4AFA-9F31-8EFAC836D0A5}">
  <dimension ref="A1:E11"/>
  <sheetViews>
    <sheetView workbookViewId="0">
      <selection activeCell="E7" sqref="E7"/>
    </sheetView>
  </sheetViews>
  <sheetFormatPr defaultRowHeight="14.4" x14ac:dyDescent="0.3"/>
  <cols>
    <col min="2" max="2" width="28.109375" customWidth="1"/>
    <col min="3" max="3" width="25.5546875" customWidth="1"/>
    <col min="4" max="4" width="8" bestFit="1" customWidth="1"/>
    <col min="5" max="5" width="51.88671875" customWidth="1"/>
  </cols>
  <sheetData>
    <row r="1" spans="1:5" x14ac:dyDescent="0.3">
      <c r="B1" t="s">
        <v>17</v>
      </c>
      <c r="C1" t="s">
        <v>18</v>
      </c>
      <c r="D1" t="s">
        <v>19</v>
      </c>
    </row>
    <row r="2" spans="1:5" x14ac:dyDescent="0.3">
      <c r="A2">
        <f>ROW()-1</f>
        <v>1</v>
      </c>
      <c r="B2" s="8" t="s">
        <v>47</v>
      </c>
      <c r="C2" s="8" t="s">
        <v>48</v>
      </c>
      <c r="D2">
        <v>1</v>
      </c>
      <c r="E2" t="s">
        <v>117</v>
      </c>
    </row>
    <row r="3" spans="1:5" x14ac:dyDescent="0.3">
      <c r="A3">
        <f t="shared" ref="A3:A9" si="0">ROW()-1</f>
        <v>2</v>
      </c>
      <c r="B3" s="8" t="s">
        <v>49</v>
      </c>
      <c r="C3" s="8" t="s">
        <v>50</v>
      </c>
      <c r="D3">
        <v>1</v>
      </c>
      <c r="E3" t="s">
        <v>117</v>
      </c>
    </row>
    <row r="4" spans="1:5" ht="28.8" x14ac:dyDescent="0.3">
      <c r="A4">
        <f t="shared" si="0"/>
        <v>3</v>
      </c>
      <c r="B4" s="8" t="s">
        <v>63</v>
      </c>
      <c r="C4" s="8" t="s">
        <v>62</v>
      </c>
      <c r="D4">
        <v>1</v>
      </c>
      <c r="E4" t="s">
        <v>117</v>
      </c>
    </row>
    <row r="5" spans="1:5" x14ac:dyDescent="0.3">
      <c r="A5">
        <f t="shared" si="0"/>
        <v>4</v>
      </c>
      <c r="B5" s="8" t="s">
        <v>64</v>
      </c>
      <c r="C5" s="8" t="s">
        <v>69</v>
      </c>
      <c r="D5">
        <v>1</v>
      </c>
      <c r="E5" t="s">
        <v>117</v>
      </c>
    </row>
    <row r="6" spans="1:5" ht="28.8" x14ac:dyDescent="0.3">
      <c r="A6">
        <f t="shared" si="0"/>
        <v>5</v>
      </c>
      <c r="B6" s="8" t="s">
        <v>65</v>
      </c>
      <c r="C6" s="8" t="s">
        <v>70</v>
      </c>
      <c r="D6">
        <v>1</v>
      </c>
      <c r="E6" t="s">
        <v>117</v>
      </c>
    </row>
    <row r="7" spans="1:5" ht="28.8" x14ac:dyDescent="0.3">
      <c r="A7">
        <f t="shared" si="0"/>
        <v>6</v>
      </c>
      <c r="B7" s="8" t="s">
        <v>66</v>
      </c>
      <c r="C7" s="8" t="s">
        <v>71</v>
      </c>
      <c r="D7">
        <v>1</v>
      </c>
    </row>
    <row r="8" spans="1:5" x14ac:dyDescent="0.3">
      <c r="A8">
        <f t="shared" si="0"/>
        <v>7</v>
      </c>
      <c r="B8" s="8" t="s">
        <v>67</v>
      </c>
      <c r="C8" s="8"/>
      <c r="D8">
        <v>1</v>
      </c>
    </row>
    <row r="9" spans="1:5" x14ac:dyDescent="0.3">
      <c r="A9">
        <f t="shared" si="0"/>
        <v>8</v>
      </c>
      <c r="B9" s="8" t="s">
        <v>68</v>
      </c>
      <c r="C9" s="8"/>
      <c r="D9">
        <v>1</v>
      </c>
    </row>
    <row r="10" spans="1:5" x14ac:dyDescent="0.3">
      <c r="B10" s="8"/>
      <c r="C10" s="8" t="s">
        <v>72</v>
      </c>
      <c r="D10">
        <f>SUM(D2:D9)</f>
        <v>8</v>
      </c>
    </row>
    <row r="11" spans="1:5" x14ac:dyDescent="0.3">
      <c r="B11" s="8"/>
      <c r="C11"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1D85-7517-4754-91FA-550EA766F607}">
  <dimension ref="A1:D13"/>
  <sheetViews>
    <sheetView workbookViewId="0">
      <selection activeCell="D13" sqref="D13"/>
    </sheetView>
  </sheetViews>
  <sheetFormatPr defaultRowHeight="14.4" x14ac:dyDescent="0.3"/>
  <cols>
    <col min="2" max="2" width="40.44140625" bestFit="1" customWidth="1"/>
    <col min="3" max="3" width="10.44140625" bestFit="1" customWidth="1"/>
  </cols>
  <sheetData>
    <row r="1" spans="1:4" x14ac:dyDescent="0.3">
      <c r="B1" t="s">
        <v>17</v>
      </c>
      <c r="C1" t="s">
        <v>18</v>
      </c>
      <c r="D1" t="s">
        <v>19</v>
      </c>
    </row>
    <row r="2" spans="1:4" x14ac:dyDescent="0.3">
      <c r="A2">
        <v>1</v>
      </c>
      <c r="B2" t="s">
        <v>54</v>
      </c>
      <c r="D2">
        <v>1</v>
      </c>
    </row>
    <row r="3" spans="1:4" x14ac:dyDescent="0.3">
      <c r="A3">
        <v>2</v>
      </c>
      <c r="B3" t="s">
        <v>51</v>
      </c>
      <c r="D3">
        <v>1</v>
      </c>
    </row>
    <row r="4" spans="1:4" x14ac:dyDescent="0.3">
      <c r="A4">
        <v>3</v>
      </c>
      <c r="B4" t="s">
        <v>52</v>
      </c>
      <c r="D4">
        <v>1</v>
      </c>
    </row>
    <row r="5" spans="1:4" x14ac:dyDescent="0.3">
      <c r="A5">
        <v>4</v>
      </c>
      <c r="B5" t="s">
        <v>53</v>
      </c>
      <c r="D5">
        <v>1</v>
      </c>
    </row>
    <row r="6" spans="1:4" x14ac:dyDescent="0.3">
      <c r="A6">
        <v>5</v>
      </c>
      <c r="B6" t="s">
        <v>55</v>
      </c>
      <c r="D6">
        <v>1</v>
      </c>
    </row>
    <row r="7" spans="1:4" x14ac:dyDescent="0.3">
      <c r="A7">
        <v>6</v>
      </c>
      <c r="B7" t="s">
        <v>56</v>
      </c>
      <c r="D7">
        <v>1</v>
      </c>
    </row>
    <row r="8" spans="1:4" x14ac:dyDescent="0.3">
      <c r="A8">
        <v>7</v>
      </c>
      <c r="B8" t="s">
        <v>57</v>
      </c>
      <c r="D8">
        <v>1</v>
      </c>
    </row>
    <row r="9" spans="1:4" x14ac:dyDescent="0.3">
      <c r="A9">
        <v>8</v>
      </c>
      <c r="B9" t="s">
        <v>58</v>
      </c>
      <c r="D9">
        <v>1</v>
      </c>
    </row>
    <row r="10" spans="1:4" x14ac:dyDescent="0.3">
      <c r="A10">
        <v>9</v>
      </c>
      <c r="B10" t="s">
        <v>59</v>
      </c>
      <c r="D10">
        <v>1</v>
      </c>
    </row>
    <row r="11" spans="1:4" x14ac:dyDescent="0.3">
      <c r="A11">
        <v>10</v>
      </c>
      <c r="B11" t="s">
        <v>60</v>
      </c>
      <c r="D11">
        <v>1</v>
      </c>
    </row>
    <row r="12" spans="1:4" x14ac:dyDescent="0.3">
      <c r="A12">
        <v>11</v>
      </c>
      <c r="B12" t="s">
        <v>61</v>
      </c>
      <c r="D12">
        <v>1</v>
      </c>
    </row>
    <row r="13" spans="1:4" x14ac:dyDescent="0.3">
      <c r="C13" t="s">
        <v>76</v>
      </c>
      <c r="D13">
        <f>SUM(D2:D12)</f>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CC58B-BC01-4757-9F1D-329EEB3BF8F3}">
  <dimension ref="B1:D9"/>
  <sheetViews>
    <sheetView workbookViewId="0">
      <selection activeCell="E3" sqref="E3"/>
    </sheetView>
  </sheetViews>
  <sheetFormatPr defaultRowHeight="14.4" x14ac:dyDescent="0.3"/>
  <cols>
    <col min="2" max="2" width="38.5546875" bestFit="1" customWidth="1"/>
    <col min="3" max="3" width="30.5546875" bestFit="1" customWidth="1"/>
    <col min="4" max="5" width="27.21875" customWidth="1"/>
  </cols>
  <sheetData>
    <row r="1" spans="2:4" x14ac:dyDescent="0.3">
      <c r="B1" t="s">
        <v>17</v>
      </c>
      <c r="C1" t="s">
        <v>18</v>
      </c>
      <c r="D1" t="s">
        <v>19</v>
      </c>
    </row>
    <row r="2" spans="2:4" x14ac:dyDescent="0.3">
      <c r="B2" t="s">
        <v>77</v>
      </c>
      <c r="C2" t="s">
        <v>84</v>
      </c>
      <c r="D2">
        <v>5</v>
      </c>
    </row>
    <row r="3" spans="2:4" x14ac:dyDescent="0.3">
      <c r="B3" t="s">
        <v>78</v>
      </c>
      <c r="C3" t="s">
        <v>85</v>
      </c>
      <c r="D3">
        <v>5</v>
      </c>
    </row>
    <row r="4" spans="2:4" x14ac:dyDescent="0.3">
      <c r="B4" t="s">
        <v>79</v>
      </c>
      <c r="C4" t="s">
        <v>86</v>
      </c>
      <c r="D4">
        <v>1</v>
      </c>
    </row>
    <row r="5" spans="2:4" x14ac:dyDescent="0.3">
      <c r="B5" t="s">
        <v>80</v>
      </c>
      <c r="C5" t="s">
        <v>87</v>
      </c>
      <c r="D5">
        <v>1</v>
      </c>
    </row>
    <row r="6" spans="2:4" x14ac:dyDescent="0.3">
      <c r="B6" t="s">
        <v>81</v>
      </c>
      <c r="C6" t="s">
        <v>88</v>
      </c>
      <c r="D6">
        <v>1</v>
      </c>
    </row>
    <row r="7" spans="2:4" x14ac:dyDescent="0.3">
      <c r="B7" t="s">
        <v>82</v>
      </c>
      <c r="C7" t="s">
        <v>89</v>
      </c>
      <c r="D7">
        <v>1</v>
      </c>
    </row>
    <row r="8" spans="2:4" x14ac:dyDescent="0.3">
      <c r="B8" t="s">
        <v>83</v>
      </c>
      <c r="C8" t="s">
        <v>90</v>
      </c>
      <c r="D8">
        <v>1</v>
      </c>
    </row>
    <row r="9" spans="2:4" x14ac:dyDescent="0.3">
      <c r="C9" t="s">
        <v>76</v>
      </c>
      <c r="D9">
        <f>SUM(D2:D8)</f>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3201F-21B9-4781-9C9F-956B668549C5}">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C993A-1A13-4A33-B477-F70169CA0E29}">
  <dimension ref="A1:I7"/>
  <sheetViews>
    <sheetView workbookViewId="0">
      <selection activeCell="I8" sqref="I8"/>
    </sheetView>
  </sheetViews>
  <sheetFormatPr defaultRowHeight="14.4" x14ac:dyDescent="0.3"/>
  <cols>
    <col min="1" max="1" width="10.44140625" bestFit="1" customWidth="1"/>
    <col min="2" max="2" width="6.21875" bestFit="1" customWidth="1"/>
    <col min="3" max="3" width="12.77734375" bestFit="1" customWidth="1"/>
    <col min="6" max="6" width="18.21875" bestFit="1" customWidth="1"/>
    <col min="7" max="7" width="10.33203125" bestFit="1" customWidth="1"/>
    <col min="8" max="8" width="11.109375" bestFit="1" customWidth="1"/>
    <col min="9" max="9" width="10" bestFit="1" customWidth="1"/>
  </cols>
  <sheetData>
    <row r="1" spans="1:9" x14ac:dyDescent="0.3">
      <c r="A1" t="s">
        <v>91</v>
      </c>
      <c r="B1" t="s">
        <v>92</v>
      </c>
      <c r="C1" t="s">
        <v>93</v>
      </c>
      <c r="F1" t="s">
        <v>104</v>
      </c>
      <c r="G1" t="s">
        <v>105</v>
      </c>
      <c r="H1" t="s">
        <v>106</v>
      </c>
      <c r="I1" t="s">
        <v>109</v>
      </c>
    </row>
    <row r="2" spans="1:9" x14ac:dyDescent="0.3">
      <c r="A2" t="s">
        <v>94</v>
      </c>
      <c r="B2" t="s">
        <v>95</v>
      </c>
      <c r="C2" t="s">
        <v>96</v>
      </c>
      <c r="G2" t="s">
        <v>107</v>
      </c>
      <c r="H2" t="s">
        <v>114</v>
      </c>
      <c r="I2">
        <v>115200</v>
      </c>
    </row>
    <row r="3" spans="1:9" x14ac:dyDescent="0.3">
      <c r="A3" t="s">
        <v>97</v>
      </c>
      <c r="B3" t="s">
        <v>98</v>
      </c>
      <c r="C3" t="s">
        <v>99</v>
      </c>
      <c r="G3" t="s">
        <v>108</v>
      </c>
      <c r="H3" t="s">
        <v>114</v>
      </c>
      <c r="I3">
        <v>19200</v>
      </c>
    </row>
    <row r="4" spans="1:9" x14ac:dyDescent="0.3">
      <c r="A4" t="s">
        <v>100</v>
      </c>
      <c r="B4" t="s">
        <v>95</v>
      </c>
      <c r="C4" t="s">
        <v>101</v>
      </c>
      <c r="G4" t="s">
        <v>110</v>
      </c>
      <c r="H4" t="s">
        <v>115</v>
      </c>
      <c r="I4">
        <v>400000</v>
      </c>
    </row>
    <row r="5" spans="1:9" x14ac:dyDescent="0.3">
      <c r="A5" t="s">
        <v>102</v>
      </c>
      <c r="B5" t="s">
        <v>98</v>
      </c>
      <c r="C5" t="s">
        <v>103</v>
      </c>
      <c r="G5" t="s">
        <v>111</v>
      </c>
      <c r="H5" t="s">
        <v>116</v>
      </c>
      <c r="I5">
        <v>3250000</v>
      </c>
    </row>
    <row r="6" spans="1:9" x14ac:dyDescent="0.3">
      <c r="G6" t="s">
        <v>112</v>
      </c>
      <c r="H6" t="s">
        <v>116</v>
      </c>
      <c r="I6">
        <v>3250000</v>
      </c>
    </row>
    <row r="7" spans="1:9" x14ac:dyDescent="0.3">
      <c r="G7" t="s">
        <v>113</v>
      </c>
      <c r="H7" t="s">
        <v>115</v>
      </c>
      <c r="I7">
        <v>400000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Summary</vt:lpstr>
      <vt:lpstr>ProjectSchedule</vt:lpstr>
      <vt:lpstr>Timing + Sequence</vt:lpstr>
      <vt:lpstr>Power Mode Config</vt:lpstr>
      <vt:lpstr>State Machine</vt:lpstr>
      <vt:lpstr>Synthesis</vt:lpstr>
      <vt:lpstr>Sheet6</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Jacobson</dc:creator>
  <cp:lastModifiedBy>Jamie Jacobson</cp:lastModifiedBy>
  <cp:lastPrinted>2020-05-08T09:05:38Z</cp:lastPrinted>
  <dcterms:created xsi:type="dcterms:W3CDTF">2020-05-04T10:52:30Z</dcterms:created>
  <dcterms:modified xsi:type="dcterms:W3CDTF">2020-05-08T16:25:20Z</dcterms:modified>
</cp:coreProperties>
</file>