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calc\"/>
    </mc:Choice>
  </mc:AlternateContent>
  <xr:revisionPtr revIDLastSave="0" documentId="8_{CC219DC8-10C9-47B3-8926-A9A1B2BF7894}" xr6:coauthVersionLast="45" xr6:coauthVersionMax="45" xr10:uidLastSave="{00000000-0000-0000-0000-000000000000}"/>
  <bookViews>
    <workbookView xWindow="6204" yWindow="1644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Stückliste!$A$1:$F$41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" i="1" l="1"/>
  <c r="A11" i="1"/>
  <c r="A10" i="1"/>
  <c r="E39" i="1"/>
  <c r="E40" i="1"/>
  <c r="E38" i="1"/>
  <c r="E37" i="1"/>
  <c r="A37" i="1"/>
  <c r="A38" i="1" s="1"/>
  <c r="E36" i="1"/>
  <c r="E41" i="1" l="1"/>
  <c r="A39" i="1"/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E16" i="1"/>
  <c r="A16" i="1"/>
  <c r="E15" i="1"/>
  <c r="E33" i="1" l="1"/>
  <c r="A9" i="1" l="1"/>
  <c r="E9" i="1"/>
  <c r="A8" i="1"/>
  <c r="E8" i="1"/>
  <c r="E10" i="1"/>
  <c r="E11" i="1"/>
  <c r="E7" i="1"/>
  <c r="E6" i="1"/>
  <c r="A6" i="1"/>
  <c r="A7" i="1" s="1"/>
  <c r="E5" i="1"/>
  <c r="A5" i="1"/>
  <c r="E4" i="1"/>
  <c r="E12" i="1" l="1"/>
</calcChain>
</file>

<file path=xl/sharedStrings.xml><?xml version="1.0" encoding="utf-8"?>
<sst xmlns="http://schemas.openxmlformats.org/spreadsheetml/2006/main" count="81" uniqueCount="61">
  <si>
    <t>Pos.</t>
  </si>
  <si>
    <t>Qty</t>
  </si>
  <si>
    <t>Value</t>
  </si>
  <si>
    <t>Comment</t>
  </si>
  <si>
    <t>2 layer, Cu 35µ, HASL, LLL x BBB, 1.6mm FR4</t>
  </si>
  <si>
    <t>Calculation Diagnostic Harness Rev. 1</t>
  </si>
  <si>
    <t>€/ea</t>
  </si>
  <si>
    <t>€</t>
  </si>
  <si>
    <t>2 layer, Cu 35µ, HASL, 30.0mm x 25.0mm, 1.6mm FR4</t>
  </si>
  <si>
    <t>2x6, 3.96mm pitch</t>
  </si>
  <si>
    <t>edge connector, C64 cassette port</t>
  </si>
  <si>
    <t>2x3 box connector</t>
  </si>
  <si>
    <t>e.g. Reichelt WSL 6G</t>
  </si>
  <si>
    <t>3mm/green</t>
  </si>
  <si>
    <t>LED, 3mm, green</t>
  </si>
  <si>
    <t>330R</t>
  </si>
  <si>
    <t>1/4 Watt, 5%</t>
  </si>
  <si>
    <t>3mm/red</t>
  </si>
  <si>
    <t>BC546B</t>
  </si>
  <si>
    <t>10k</t>
  </si>
  <si>
    <t>Cassette Port Dongle</t>
  </si>
  <si>
    <t>LED, 3mm, red</t>
  </si>
  <si>
    <t>Transistor</t>
  </si>
  <si>
    <t>2x5 box connector</t>
  </si>
  <si>
    <t>e.g. Reichelt WSL 10G</t>
  </si>
  <si>
    <t>0R</t>
  </si>
  <si>
    <t>0 Ohm bridge</t>
  </si>
  <si>
    <t>100n/50V</t>
  </si>
  <si>
    <t>cer. cap, 2.5mm pitch</t>
  </si>
  <si>
    <t>1/4W, 1%</t>
  </si>
  <si>
    <t>150R</t>
  </si>
  <si>
    <t>1/4W, 5%</t>
  </si>
  <si>
    <t>320R</t>
  </si>
  <si>
    <r>
      <t>1/4W, 5% (316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Futura Lt BT"/>
        <family val="2"/>
      </rPr>
      <t xml:space="preserve"> works, 330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Futura Lt BT"/>
        <family val="2"/>
      </rPr>
      <t xml:space="preserve"> should work as well)</t>
    </r>
  </si>
  <si>
    <t>HCF4066B</t>
  </si>
  <si>
    <t>ST Micro or equivalent</t>
  </si>
  <si>
    <t>DIL 14</t>
  </si>
  <si>
    <t>DIL IC sockets</t>
  </si>
  <si>
    <t>2x12, 3.96mm pitch</t>
  </si>
  <si>
    <t>edge connector, C64 user port</t>
  </si>
  <si>
    <t>TP 1pin</t>
  </si>
  <si>
    <t>Pin Header, e.g. Reichelt RND 205-00622</t>
  </si>
  <si>
    <t>10p/AWG28/1,27mm</t>
  </si>
  <si>
    <t>Ribbon Cable</t>
  </si>
  <si>
    <t>6p IDC receptable, 2,54mm</t>
  </si>
  <si>
    <t>e.g. Reichelt RND 205-00680</t>
  </si>
  <si>
    <t>10p IDC receptable, 2,54mm</t>
  </si>
  <si>
    <t>e.g. Reichelt RND 205-00682</t>
  </si>
  <si>
    <t>9p D-SUB (female), IDC</t>
  </si>
  <si>
    <t>e.g. Reichelt D-SUB BU 09FB</t>
  </si>
  <si>
    <t>DIN-plug 6p</t>
  </si>
  <si>
    <t>e.g. Reichelt MAS 60</t>
  </si>
  <si>
    <t>Wire 0,25mm², red</t>
  </si>
  <si>
    <t>wire, color what ever</t>
  </si>
  <si>
    <t>User Port Dongle</t>
  </si>
  <si>
    <t>110k</t>
  </si>
  <si>
    <t>2 layer, Cu 35µ, HASL, 53.0mm x 14.0mm, 1.6mm FR4</t>
  </si>
  <si>
    <t>BL1-85AXX-20U</t>
  </si>
  <si>
    <t>e.g. MPE Garry, Reichelt BL 1x20W8 2,54</t>
  </si>
  <si>
    <t>LED</t>
  </si>
  <si>
    <t>Keyboard Dongle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</si>
</sst>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vertical="top" wrapText="1"/>
    </xf>
    <xf numFmtId="49" fontId="19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vertical="top" wrapText="1"/>
    </xf>
    <xf numFmtId="0" fontId="2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514E33-C977-4838-8371-99C3B1209CBF}" name="Tabelle1" displayName="Tabelle1" ref="A3:F12" totalsRowCount="1" headerRowDxfId="41" dataDxfId="40">
  <autoFilter ref="A3:F11" xr:uid="{75BF3633-3D53-4A1A-BD08-6B0FE64E6BE6}"/>
  <sortState xmlns:xlrd2="http://schemas.microsoft.com/office/spreadsheetml/2017/richdata2" ref="A4:F37">
    <sortCondition ref="E3:E37"/>
  </sortState>
  <tableColumns count="6">
    <tableColumn id="1" xr3:uid="{AF119BFE-AB1F-4A72-BC44-0E883ECE96A8}" name="Pos." dataDxfId="39" totalsRowDxfId="11">
      <calculatedColumnFormula>A3+1</calculatedColumnFormula>
    </tableColumn>
    <tableColumn id="2" xr3:uid="{6D4064CC-01CB-42C0-9AC1-6A0D3A876114}" name="Qty" dataDxfId="38" totalsRowDxfId="10"/>
    <tableColumn id="3" xr3:uid="{200E9703-41D2-496F-96F0-63CE41984E68}" name="Value" dataDxfId="37" totalsRowDxfId="9"/>
    <tableColumn id="4" xr3:uid="{E0E29A19-A8DF-4A41-9F3C-9FED4912E5AB}" name="€/ea" dataDxfId="36" totalsRowDxfId="8"/>
    <tableColumn id="5" xr3:uid="{B5DC59C5-47A2-4A49-8452-E28E34DB92E6}" name="€" totalsRowFunction="custom" dataDxfId="35" totalsRowDxfId="7">
      <calculatedColumnFormula>Tabelle1[[#This Row],[Qty]]*Tabelle1[[#This Row],[€/ea]]</calculatedColumnFormula>
      <totalsRowFormula>SUM(Tabelle1[€])</totalsRowFormula>
    </tableColumn>
    <tableColumn id="6" xr3:uid="{9D6B2BAF-A9A4-4DE8-A195-DA383DE795AE}" name="Comment" dataDxfId="34" totalsRow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4F2B89-7DAF-4484-87E7-771193D8814A}" name="Tabelle13" displayName="Tabelle13" ref="A14:F33" totalsRowCount="1" headerRowDxfId="33" dataDxfId="32">
  <autoFilter ref="A14:F32" xr:uid="{07F7D04E-413B-411F-B401-00E6F5665316}"/>
  <sortState xmlns:xlrd2="http://schemas.microsoft.com/office/spreadsheetml/2017/richdata2" ref="A15:F45">
    <sortCondition ref="E3:E34"/>
  </sortState>
  <tableColumns count="6">
    <tableColumn id="1" xr3:uid="{0D4286EF-CF0C-40B1-8FE9-F015D5AC4802}" name="Pos." dataDxfId="31" totalsRowDxfId="17">
      <calculatedColumnFormula>A14+1</calculatedColumnFormula>
    </tableColumn>
    <tableColumn id="2" xr3:uid="{11038AC1-56DF-4254-9C6D-C2EA88AA8C0F}" name="Qty" dataDxfId="30" totalsRowDxfId="16"/>
    <tableColumn id="3" xr3:uid="{0742A5F1-2D21-4B32-9A6C-92D5DD445A2B}" name="Value" dataDxfId="29" totalsRowDxfId="15"/>
    <tableColumn id="4" xr3:uid="{7B2691C8-21EE-43E5-B08B-603CD812E8A5}" name="€/ea" dataDxfId="28" totalsRowDxfId="14"/>
    <tableColumn id="5" xr3:uid="{61BE933D-9666-4F03-A928-1126B5F38784}" name="€" totalsRowFunction="custom" dataDxfId="27" totalsRowDxfId="13">
      <calculatedColumnFormula>Tabelle13[[#This Row],[Qty]]*Tabelle13[[#This Row],[€/ea]]</calculatedColumnFormula>
      <totalsRowFormula>SUM(Tabelle13[€])</totalsRowFormula>
    </tableColumn>
    <tableColumn id="6" xr3:uid="{0E0BE203-B745-47A2-A578-9DE11AE6D593}" name="Comment" dataDxfId="26" totalsRow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E4542D-0DC0-4F1F-BFE0-5618F2204171}" name="Tabelle14" displayName="Tabelle14" ref="A35:F41" totalsRowCount="1" headerRowDxfId="25" dataDxfId="24">
  <autoFilter ref="A35:F40" xr:uid="{DA543599-2E4A-421A-B1CD-F1D550672FDB}"/>
  <sortState xmlns:xlrd2="http://schemas.microsoft.com/office/spreadsheetml/2017/richdata2" ref="A36:F67">
    <sortCondition ref="E3:E34"/>
  </sortState>
  <tableColumns count="6">
    <tableColumn id="1" xr3:uid="{C2DF2E4F-9D30-4127-BBF5-B6FE58E5029A}" name="Pos." dataDxfId="23" totalsRowDxfId="5">
      <calculatedColumnFormula>A35+1</calculatedColumnFormula>
    </tableColumn>
    <tableColumn id="2" xr3:uid="{0E6C18D1-6D09-4B32-9435-C73AE40E2E9E}" name="Qty" dataDxfId="22" totalsRowDxfId="4"/>
    <tableColumn id="3" xr3:uid="{6D413EF3-CAED-488C-85EF-A3C372B2C9B4}" name="Value" dataDxfId="21" totalsRowDxfId="3"/>
    <tableColumn id="4" xr3:uid="{31B14D31-BCA4-40AB-8290-07687BCA90FF}" name="€/ea" dataDxfId="20" totalsRowDxfId="2"/>
    <tableColumn id="5" xr3:uid="{66EB5444-38AB-4A26-B13D-356C53BD3864}" name="€" totalsRowFunction="custom" dataDxfId="19" totalsRowDxfId="1">
      <calculatedColumnFormula>Tabelle14[[#This Row],[Qty]]*Tabelle14[[#This Row],[€/ea]]</calculatedColumnFormula>
      <totalsRowFormula>SUM(Tabelle14[€])</totalsRowFormula>
    </tableColumn>
    <tableColumn id="6" xr3:uid="{8DDB677A-7695-46AF-9B78-4FC4A1B4BBE6}" name="Comment" dataDxfId="1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"/>
  <sheetViews>
    <sheetView tabSelected="1" view="pageLayout" topLeftCell="A28" zoomScaleNormal="100" workbookViewId="0">
      <selection activeCell="F41" sqref="F4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8" t="s">
        <v>5</v>
      </c>
      <c r="B1" s="8"/>
      <c r="C1" s="8"/>
      <c r="D1" s="8"/>
      <c r="E1" s="8"/>
      <c r="F1" s="8"/>
    </row>
    <row r="2" spans="1:6" ht="20.399999999999999" x14ac:dyDescent="0.35">
      <c r="A2" s="9"/>
      <c r="B2" s="9"/>
      <c r="C2" s="9"/>
      <c r="D2" s="9"/>
      <c r="E2" s="9"/>
      <c r="F2" s="9"/>
    </row>
    <row r="3" spans="1:6" s="6" customFormat="1" x14ac:dyDescent="0.3">
      <c r="A3" s="10" t="s">
        <v>0</v>
      </c>
      <c r="B3" s="11" t="s">
        <v>1</v>
      </c>
      <c r="C3" s="10" t="s">
        <v>2</v>
      </c>
      <c r="D3" s="12" t="s">
        <v>6</v>
      </c>
      <c r="E3" s="10" t="s">
        <v>7</v>
      </c>
      <c r="F3" s="10" t="s">
        <v>3</v>
      </c>
    </row>
    <row r="4" spans="1:6" s="6" customFormat="1" x14ac:dyDescent="0.3">
      <c r="A4" s="10">
        <v>1</v>
      </c>
      <c r="B4" s="10">
        <v>1</v>
      </c>
      <c r="C4" s="15" t="s">
        <v>20</v>
      </c>
      <c r="D4" s="13">
        <v>1</v>
      </c>
      <c r="E4" s="14">
        <f>Tabelle1[[#This Row],[Qty]]*Tabelle1[[#This Row],[€/ea]]</f>
        <v>1</v>
      </c>
      <c r="F4" s="10" t="s">
        <v>8</v>
      </c>
    </row>
    <row r="5" spans="1:6" s="6" customFormat="1" x14ac:dyDescent="0.3">
      <c r="A5" s="10">
        <f>A4+1</f>
        <v>2</v>
      </c>
      <c r="B5" s="10">
        <v>1</v>
      </c>
      <c r="C5" s="10" t="s">
        <v>9</v>
      </c>
      <c r="D5" s="13">
        <v>3</v>
      </c>
      <c r="E5" s="14">
        <f>Tabelle1[[#This Row],[Qty]]*Tabelle1[[#This Row],[€/ea]]</f>
        <v>3</v>
      </c>
      <c r="F5" s="10" t="s">
        <v>10</v>
      </c>
    </row>
    <row r="6" spans="1:6" s="6" customFormat="1" x14ac:dyDescent="0.3">
      <c r="A6" s="10">
        <f t="shared" ref="A6:A7" si="0">A5+1</f>
        <v>3</v>
      </c>
      <c r="B6" s="10">
        <v>1</v>
      </c>
      <c r="C6" s="10" t="s">
        <v>11</v>
      </c>
      <c r="D6" s="13">
        <v>0.19</v>
      </c>
      <c r="E6" s="14">
        <f>Tabelle1[[#This Row],[Qty]]*Tabelle1[[#This Row],[€/ea]]</f>
        <v>0.19</v>
      </c>
      <c r="F6" s="10" t="s">
        <v>12</v>
      </c>
    </row>
    <row r="7" spans="1:6" s="6" customFormat="1" x14ac:dyDescent="0.3">
      <c r="A7" s="10">
        <f t="shared" si="0"/>
        <v>4</v>
      </c>
      <c r="B7" s="10">
        <v>1</v>
      </c>
      <c r="C7" s="10" t="s">
        <v>13</v>
      </c>
      <c r="D7" s="13">
        <v>0.2</v>
      </c>
      <c r="E7" s="14">
        <f>Tabelle1[[#This Row],[Qty]]*Tabelle1[[#This Row],[€/ea]]</f>
        <v>0.2</v>
      </c>
      <c r="F7" s="10" t="s">
        <v>14</v>
      </c>
    </row>
    <row r="8" spans="1:6" s="6" customFormat="1" x14ac:dyDescent="0.3">
      <c r="A8" s="10">
        <f>A7+1</f>
        <v>5</v>
      </c>
      <c r="B8" s="10">
        <v>1</v>
      </c>
      <c r="C8" s="10" t="s">
        <v>17</v>
      </c>
      <c r="D8" s="13">
        <v>0.2</v>
      </c>
      <c r="E8" s="14">
        <f>Tabelle1[[#This Row],[Qty]]*Tabelle1[[#This Row],[€/ea]]</f>
        <v>0.2</v>
      </c>
      <c r="F8" s="10" t="s">
        <v>21</v>
      </c>
    </row>
    <row r="9" spans="1:6" s="6" customFormat="1" x14ac:dyDescent="0.3">
      <c r="A9" s="10">
        <f>A8+1</f>
        <v>6</v>
      </c>
      <c r="B9" s="10">
        <v>1</v>
      </c>
      <c r="C9" s="10" t="s">
        <v>18</v>
      </c>
      <c r="D9" s="13">
        <v>0.1</v>
      </c>
      <c r="E9" s="14">
        <f>Tabelle1[[#This Row],[Qty]]*Tabelle1[[#This Row],[€/ea]]</f>
        <v>0.1</v>
      </c>
      <c r="F9" s="10" t="s">
        <v>22</v>
      </c>
    </row>
    <row r="10" spans="1:6" s="6" customFormat="1" x14ac:dyDescent="0.3">
      <c r="A10" s="10">
        <f>A9+1</f>
        <v>7</v>
      </c>
      <c r="B10" s="10">
        <v>2</v>
      </c>
      <c r="C10" s="10" t="s">
        <v>19</v>
      </c>
      <c r="D10" s="13">
        <v>0.1</v>
      </c>
      <c r="E10" s="14">
        <f>Tabelle1[[#This Row],[Qty]]*Tabelle1[[#This Row],[€/ea]]</f>
        <v>0.2</v>
      </c>
      <c r="F10" s="10" t="s">
        <v>16</v>
      </c>
    </row>
    <row r="11" spans="1:6" s="6" customFormat="1" x14ac:dyDescent="0.3">
      <c r="A11" s="10">
        <f>A10+1</f>
        <v>8</v>
      </c>
      <c r="B11" s="10">
        <v>1</v>
      </c>
      <c r="C11" s="10" t="s">
        <v>15</v>
      </c>
      <c r="D11" s="13">
        <v>0.1</v>
      </c>
      <c r="E11" s="14">
        <f>Tabelle1[[#This Row],[Qty]]*Tabelle1[[#This Row],[€/ea]]</f>
        <v>0.1</v>
      </c>
      <c r="F11" s="10" t="s">
        <v>16</v>
      </c>
    </row>
    <row r="12" spans="1:6" s="6" customFormat="1" x14ac:dyDescent="0.3">
      <c r="A12" s="10"/>
      <c r="B12" s="10"/>
      <c r="C12" s="10"/>
      <c r="D12" s="13"/>
      <c r="E12" s="14">
        <f>SUM(Tabelle1[€])</f>
        <v>4.99</v>
      </c>
      <c r="F12" s="10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10" t="s">
        <v>0</v>
      </c>
      <c r="B14" s="11" t="s">
        <v>1</v>
      </c>
      <c r="C14" s="10" t="s">
        <v>2</v>
      </c>
      <c r="D14" s="12" t="s">
        <v>6</v>
      </c>
      <c r="E14" s="10" t="s">
        <v>7</v>
      </c>
      <c r="F14" s="10" t="s">
        <v>3</v>
      </c>
    </row>
    <row r="15" spans="1:6" s="6" customFormat="1" x14ac:dyDescent="0.3">
      <c r="A15" s="10">
        <v>1</v>
      </c>
      <c r="B15" s="10">
        <v>1</v>
      </c>
      <c r="C15" s="15" t="s">
        <v>54</v>
      </c>
      <c r="D15" s="13">
        <v>1</v>
      </c>
      <c r="E15" s="14">
        <f>Tabelle13[[#This Row],[Qty]]*Tabelle13[[#This Row],[€/ea]]</f>
        <v>1</v>
      </c>
      <c r="F15" s="10" t="s">
        <v>4</v>
      </c>
    </row>
    <row r="16" spans="1:6" s="6" customFormat="1" x14ac:dyDescent="0.3">
      <c r="A16" s="10">
        <f>A15+1</f>
        <v>2</v>
      </c>
      <c r="B16" s="10">
        <v>1</v>
      </c>
      <c r="C16" s="10" t="s">
        <v>11</v>
      </c>
      <c r="D16" s="13">
        <v>0.19</v>
      </c>
      <c r="E16" s="14">
        <f>Tabelle13[[#This Row],[Qty]]*Tabelle13[[#This Row],[€/ea]]</f>
        <v>0.19</v>
      </c>
      <c r="F16" s="10" t="s">
        <v>12</v>
      </c>
    </row>
    <row r="17" spans="1:6" s="6" customFormat="1" x14ac:dyDescent="0.3">
      <c r="A17" s="10">
        <f t="shared" ref="A17:A32" si="1">A16+1</f>
        <v>3</v>
      </c>
      <c r="B17" s="10">
        <v>3</v>
      </c>
      <c r="C17" s="10" t="s">
        <v>23</v>
      </c>
      <c r="D17" s="13">
        <v>0.1</v>
      </c>
      <c r="E17" s="14">
        <f>Tabelle13[[#This Row],[Qty]]*Tabelle13[[#This Row],[€/ea]]</f>
        <v>0.30000000000000004</v>
      </c>
      <c r="F17" s="10" t="s">
        <v>24</v>
      </c>
    </row>
    <row r="18" spans="1:6" s="6" customFormat="1" x14ac:dyDescent="0.3">
      <c r="A18" s="10">
        <f t="shared" si="1"/>
        <v>4</v>
      </c>
      <c r="B18" s="10">
        <v>1</v>
      </c>
      <c r="C18" s="10" t="s">
        <v>25</v>
      </c>
      <c r="D18" s="13">
        <v>0.1</v>
      </c>
      <c r="E18" s="14">
        <f>Tabelle13[[#This Row],[Qty]]*Tabelle13[[#This Row],[€/ea]]</f>
        <v>0.1</v>
      </c>
      <c r="F18" s="10" t="s">
        <v>26</v>
      </c>
    </row>
    <row r="19" spans="1:6" s="6" customFormat="1" x14ac:dyDescent="0.3">
      <c r="A19" s="10">
        <f t="shared" si="1"/>
        <v>5</v>
      </c>
      <c r="B19" s="10">
        <v>4</v>
      </c>
      <c r="C19" s="10" t="s">
        <v>27</v>
      </c>
      <c r="D19" s="13">
        <v>0.2</v>
      </c>
      <c r="E19" s="14">
        <f>Tabelle13[[#This Row],[Qty]]*Tabelle13[[#This Row],[€/ea]]</f>
        <v>0.8</v>
      </c>
      <c r="F19" s="10" t="s">
        <v>28</v>
      </c>
    </row>
    <row r="20" spans="1:6" s="6" customFormat="1" x14ac:dyDescent="0.3">
      <c r="A20" s="10">
        <f t="shared" si="1"/>
        <v>6</v>
      </c>
      <c r="B20" s="10">
        <v>4</v>
      </c>
      <c r="C20" s="10" t="s">
        <v>55</v>
      </c>
      <c r="D20" s="13">
        <v>0.1</v>
      </c>
      <c r="E20" s="14">
        <f>Tabelle13[[#This Row],[Qty]]*Tabelle13[[#This Row],[€/ea]]</f>
        <v>0.4</v>
      </c>
      <c r="F20" s="10" t="s">
        <v>29</v>
      </c>
    </row>
    <row r="21" spans="1:6" s="6" customFormat="1" x14ac:dyDescent="0.3">
      <c r="A21" s="10">
        <f t="shared" si="1"/>
        <v>7</v>
      </c>
      <c r="B21" s="10">
        <v>1</v>
      </c>
      <c r="C21" s="10" t="s">
        <v>30</v>
      </c>
      <c r="D21" s="13">
        <v>0.1</v>
      </c>
      <c r="E21" s="14">
        <f>Tabelle13[[#This Row],[Qty]]*Tabelle13[[#This Row],[€/ea]]</f>
        <v>0.1</v>
      </c>
      <c r="F21" s="10" t="s">
        <v>31</v>
      </c>
    </row>
    <row r="22" spans="1:6" s="6" customFormat="1" x14ac:dyDescent="0.3">
      <c r="A22" s="10">
        <f t="shared" si="1"/>
        <v>8</v>
      </c>
      <c r="B22" s="10">
        <v>1</v>
      </c>
      <c r="C22" s="10" t="s">
        <v>32</v>
      </c>
      <c r="D22" s="13">
        <v>0.1</v>
      </c>
      <c r="E22" s="14">
        <f>Tabelle13[[#This Row],[Qty]]*Tabelle13[[#This Row],[€/ea]]</f>
        <v>0.1</v>
      </c>
      <c r="F22" s="10" t="s">
        <v>33</v>
      </c>
    </row>
    <row r="23" spans="1:6" s="6" customFormat="1" x14ac:dyDescent="0.3">
      <c r="A23" s="10">
        <f t="shared" si="1"/>
        <v>9</v>
      </c>
      <c r="B23" s="10">
        <v>3</v>
      </c>
      <c r="C23" s="10" t="s">
        <v>34</v>
      </c>
      <c r="D23" s="13">
        <v>0.67</v>
      </c>
      <c r="E23" s="14">
        <f>Tabelle13[[#This Row],[Qty]]*Tabelle13[[#This Row],[€/ea]]</f>
        <v>2.0100000000000002</v>
      </c>
      <c r="F23" s="10" t="s">
        <v>35</v>
      </c>
    </row>
    <row r="24" spans="1:6" s="6" customFormat="1" x14ac:dyDescent="0.3">
      <c r="A24" s="10">
        <f t="shared" si="1"/>
        <v>10</v>
      </c>
      <c r="B24" s="10">
        <v>3</v>
      </c>
      <c r="C24" s="10" t="s">
        <v>36</v>
      </c>
      <c r="D24" s="13">
        <v>0.23</v>
      </c>
      <c r="E24" s="14">
        <f>Tabelle13[[#This Row],[Qty]]*Tabelle13[[#This Row],[€/ea]]</f>
        <v>0.69000000000000006</v>
      </c>
      <c r="F24" s="10" t="s">
        <v>37</v>
      </c>
    </row>
    <row r="25" spans="1:6" s="6" customFormat="1" x14ac:dyDescent="0.3">
      <c r="A25" s="10">
        <f t="shared" si="1"/>
        <v>11</v>
      </c>
      <c r="B25" s="10">
        <v>1</v>
      </c>
      <c r="C25" s="10" t="s">
        <v>38</v>
      </c>
      <c r="D25" s="13">
        <v>3</v>
      </c>
      <c r="E25" s="14">
        <f>Tabelle13[[#This Row],[Qty]]*Tabelle13[[#This Row],[€/ea]]</f>
        <v>3</v>
      </c>
      <c r="F25" s="10" t="s">
        <v>39</v>
      </c>
    </row>
    <row r="26" spans="1:6" s="6" customFormat="1" x14ac:dyDescent="0.3">
      <c r="A26" s="10">
        <f t="shared" si="1"/>
        <v>12</v>
      </c>
      <c r="B26" s="10">
        <v>3</v>
      </c>
      <c r="C26" s="10" t="s">
        <v>40</v>
      </c>
      <c r="D26" s="13">
        <v>0</v>
      </c>
      <c r="E26" s="14">
        <f>Tabelle13[[#This Row],[Qty]]*Tabelle13[[#This Row],[€/ea]]</f>
        <v>0</v>
      </c>
      <c r="F26" s="10" t="s">
        <v>41</v>
      </c>
    </row>
    <row r="27" spans="1:6" s="6" customFormat="1" x14ac:dyDescent="0.3">
      <c r="A27" s="10">
        <f t="shared" si="1"/>
        <v>13</v>
      </c>
      <c r="B27" s="10">
        <v>170</v>
      </c>
      <c r="C27" s="10" t="s">
        <v>42</v>
      </c>
      <c r="D27" s="13">
        <v>5.0000000000000001E-3</v>
      </c>
      <c r="E27" s="14">
        <f>Tabelle13[[#This Row],[Qty]]*Tabelle13[[#This Row],[€/ea]]</f>
        <v>0.85</v>
      </c>
      <c r="F27" s="10" t="s">
        <v>43</v>
      </c>
    </row>
    <row r="28" spans="1:6" s="6" customFormat="1" ht="27.6" x14ac:dyDescent="0.3">
      <c r="A28" s="10">
        <f t="shared" si="1"/>
        <v>14</v>
      </c>
      <c r="B28" s="10">
        <v>2</v>
      </c>
      <c r="C28" s="10" t="s">
        <v>44</v>
      </c>
      <c r="D28" s="13">
        <v>0.63</v>
      </c>
      <c r="E28" s="14">
        <f>Tabelle13[[#This Row],[Qty]]*Tabelle13[[#This Row],[€/ea]]</f>
        <v>1.26</v>
      </c>
      <c r="F28" s="10" t="s">
        <v>45</v>
      </c>
    </row>
    <row r="29" spans="1:6" s="6" customFormat="1" ht="27.6" x14ac:dyDescent="0.3">
      <c r="A29" s="10">
        <f t="shared" si="1"/>
        <v>15</v>
      </c>
      <c r="B29" s="10">
        <v>4</v>
      </c>
      <c r="C29" s="10" t="s">
        <v>46</v>
      </c>
      <c r="D29" s="13">
        <v>0.25</v>
      </c>
      <c r="E29" s="14">
        <f>Tabelle13[[#This Row],[Qty]]*Tabelle13[[#This Row],[€/ea]]</f>
        <v>1</v>
      </c>
      <c r="F29" s="10" t="s">
        <v>47</v>
      </c>
    </row>
    <row r="30" spans="1:6" s="6" customFormat="1" x14ac:dyDescent="0.3">
      <c r="A30" s="10">
        <f t="shared" si="1"/>
        <v>16</v>
      </c>
      <c r="B30" s="10">
        <v>2</v>
      </c>
      <c r="C30" s="10" t="s">
        <v>48</v>
      </c>
      <c r="D30" s="13">
        <v>0.66</v>
      </c>
      <c r="E30" s="14">
        <f>Tabelle13[[#This Row],[Qty]]*Tabelle13[[#This Row],[€/ea]]</f>
        <v>1.32</v>
      </c>
      <c r="F30" s="10" t="s">
        <v>49</v>
      </c>
    </row>
    <row r="31" spans="1:6" s="6" customFormat="1" x14ac:dyDescent="0.3">
      <c r="A31" s="10">
        <f t="shared" si="1"/>
        <v>17</v>
      </c>
      <c r="B31" s="10">
        <v>1</v>
      </c>
      <c r="C31" s="10" t="s">
        <v>50</v>
      </c>
      <c r="D31" s="13">
        <v>0.26</v>
      </c>
      <c r="E31" s="14">
        <f>Tabelle13[[#This Row],[Qty]]*Tabelle13[[#This Row],[€/ea]]</f>
        <v>0.26</v>
      </c>
      <c r="F31" s="10" t="s">
        <v>51</v>
      </c>
    </row>
    <row r="32" spans="1:6" s="6" customFormat="1" x14ac:dyDescent="0.3">
      <c r="A32" s="10">
        <f t="shared" si="1"/>
        <v>18</v>
      </c>
      <c r="B32" s="10">
        <v>4</v>
      </c>
      <c r="C32" s="10" t="s">
        <v>52</v>
      </c>
      <c r="D32" s="13">
        <v>0</v>
      </c>
      <c r="E32" s="14">
        <f>Tabelle13[[#This Row],[Qty]]*Tabelle13[[#This Row],[€/ea]]</f>
        <v>0</v>
      </c>
      <c r="F32" s="10" t="s">
        <v>53</v>
      </c>
    </row>
    <row r="33" spans="1:6" s="6" customFormat="1" x14ac:dyDescent="0.3">
      <c r="A33" s="10"/>
      <c r="B33" s="10"/>
      <c r="C33" s="10"/>
      <c r="D33" s="13"/>
      <c r="E33" s="14">
        <f>SUM(Tabelle13[€])</f>
        <v>13.38</v>
      </c>
      <c r="F33" s="10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10" t="s">
        <v>0</v>
      </c>
      <c r="B35" s="11" t="s">
        <v>1</v>
      </c>
      <c r="C35" s="10" t="s">
        <v>2</v>
      </c>
      <c r="D35" s="12" t="s">
        <v>6</v>
      </c>
      <c r="E35" s="10" t="s">
        <v>7</v>
      </c>
      <c r="F35" s="10" t="s">
        <v>3</v>
      </c>
    </row>
    <row r="36" spans="1:6" s="6" customFormat="1" x14ac:dyDescent="0.3">
      <c r="A36" s="10">
        <v>1</v>
      </c>
      <c r="B36" s="10">
        <v>1</v>
      </c>
      <c r="C36" s="15" t="s">
        <v>60</v>
      </c>
      <c r="D36" s="13">
        <v>1</v>
      </c>
      <c r="E36" s="14">
        <f>Tabelle14[[#This Row],[Qty]]*Tabelle14[[#This Row],[€/ea]]</f>
        <v>1</v>
      </c>
      <c r="F36" s="10" t="s">
        <v>56</v>
      </c>
    </row>
    <row r="37" spans="1:6" s="6" customFormat="1" x14ac:dyDescent="0.3">
      <c r="A37" s="10">
        <f>A36+1</f>
        <v>2</v>
      </c>
      <c r="B37" s="10">
        <v>1</v>
      </c>
      <c r="C37" s="10" t="s">
        <v>57</v>
      </c>
      <c r="D37" s="13">
        <v>0.45</v>
      </c>
      <c r="E37" s="14">
        <f>Tabelle14[[#This Row],[Qty]]*Tabelle14[[#This Row],[€/ea]]</f>
        <v>0.45</v>
      </c>
      <c r="F37" s="10" t="s">
        <v>58</v>
      </c>
    </row>
    <row r="38" spans="1:6" s="6" customFormat="1" x14ac:dyDescent="0.3">
      <c r="A38" s="10">
        <f t="shared" ref="A38" si="2">A37+1</f>
        <v>3</v>
      </c>
      <c r="B38" s="10">
        <v>1</v>
      </c>
      <c r="C38" s="10" t="s">
        <v>13</v>
      </c>
      <c r="D38" s="13">
        <v>0.2</v>
      </c>
      <c r="E38" s="14">
        <f>Tabelle14[[#This Row],[Qty]]*Tabelle14[[#This Row],[€/ea]]</f>
        <v>0.2</v>
      </c>
      <c r="F38" s="10" t="s">
        <v>59</v>
      </c>
    </row>
    <row r="39" spans="1:6" s="6" customFormat="1" x14ac:dyDescent="0.3">
      <c r="A39" s="10">
        <f>A38+1</f>
        <v>4</v>
      </c>
      <c r="B39" s="10">
        <v>1</v>
      </c>
      <c r="C39" s="10" t="s">
        <v>23</v>
      </c>
      <c r="D39" s="13">
        <v>0.1</v>
      </c>
      <c r="E39" s="14">
        <f>Tabelle14[[#This Row],[Qty]]*Tabelle14[[#This Row],[€/ea]]</f>
        <v>0.1</v>
      </c>
      <c r="F39" s="10" t="s">
        <v>24</v>
      </c>
    </row>
    <row r="40" spans="1:6" s="6" customFormat="1" x14ac:dyDescent="0.3">
      <c r="A40" s="10">
        <f>A39+1</f>
        <v>5</v>
      </c>
      <c r="B40" s="10">
        <v>1</v>
      </c>
      <c r="C40" s="10" t="s">
        <v>15</v>
      </c>
      <c r="D40" s="13">
        <v>0.1</v>
      </c>
      <c r="E40" s="14">
        <f>Tabelle14[[#This Row],[Qty]]*Tabelle14[[#This Row],[€/ea]]</f>
        <v>0.1</v>
      </c>
      <c r="F40" s="10" t="s">
        <v>16</v>
      </c>
    </row>
    <row r="41" spans="1:6" s="6" customFormat="1" x14ac:dyDescent="0.3">
      <c r="A41" s="10"/>
      <c r="B41" s="10"/>
      <c r="C41" s="10"/>
      <c r="D41" s="13"/>
      <c r="E41" s="14">
        <f>SUM(Tabelle14[€])</f>
        <v>1.85</v>
      </c>
      <c r="F41" s="10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4:4" s="6" customFormat="1" x14ac:dyDescent="0.3">
      <c r="D113" s="7"/>
    </row>
    <row r="114" spans="4:4" s="6" customFormat="1" x14ac:dyDescent="0.3">
      <c r="D114" s="7"/>
    </row>
    <row r="115" spans="4:4" s="6" customFormat="1" x14ac:dyDescent="0.3">
      <c r="D115" s="7"/>
    </row>
    <row r="116" spans="4:4" s="6" customFormat="1" x14ac:dyDescent="0.3">
      <c r="D116" s="7"/>
    </row>
    <row r="117" spans="4:4" s="6" customFormat="1" x14ac:dyDescent="0.3">
      <c r="D117" s="7"/>
    </row>
    <row r="118" spans="4:4" s="6" customFormat="1" x14ac:dyDescent="0.3">
      <c r="D118" s="7"/>
    </row>
    <row r="119" spans="4:4" s="6" customFormat="1" x14ac:dyDescent="0.3">
      <c r="D119" s="7"/>
    </row>
    <row r="120" spans="4:4" s="6" customFormat="1" x14ac:dyDescent="0.3">
      <c r="D120" s="7"/>
    </row>
    <row r="121" spans="4:4" s="6" customFormat="1" x14ac:dyDescent="0.3">
      <c r="D121" s="7"/>
    </row>
    <row r="122" spans="4:4" s="6" customFormat="1" x14ac:dyDescent="0.3">
      <c r="D122" s="7"/>
    </row>
    <row r="123" spans="4:4" s="6" customFormat="1" x14ac:dyDescent="0.3">
      <c r="D123" s="7"/>
    </row>
    <row r="124" spans="4:4" s="6" customFormat="1" x14ac:dyDescent="0.3">
      <c r="D124" s="7"/>
    </row>
    <row r="125" spans="4:4" s="6" customFormat="1" x14ac:dyDescent="0.3">
      <c r="D125" s="7"/>
    </row>
    <row r="126" spans="4:4" s="6" customFormat="1" x14ac:dyDescent="0.3">
      <c r="D126" s="7"/>
    </row>
    <row r="127" spans="4:4" s="6" customFormat="1" x14ac:dyDescent="0.3">
      <c r="D127" s="7"/>
    </row>
    <row r="128" spans="4:4" s="6" customFormat="1" x14ac:dyDescent="0.3">
      <c r="D128" s="7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  <row r="152" spans="3:6" x14ac:dyDescent="0.3">
      <c r="C152" s="2"/>
      <c r="D152" s="5"/>
      <c r="F152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xxx-5-01-00.0</oddFooter>
  </headerFooter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2020-05-03T11:06:36Z</dcterms:modified>
</cp:coreProperties>
</file>