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Diag586220_Harness\calculation\"/>
    </mc:Choice>
  </mc:AlternateContent>
  <xr:revisionPtr revIDLastSave="0" documentId="13_ncr:1_{F5EC1EC8-1FE2-406A-A4EA-D81CEB3EB1BF}" xr6:coauthVersionLast="45" xr6:coauthVersionMax="45" xr10:uidLastSave="{00000000-0000-0000-0000-000000000000}"/>
  <bookViews>
    <workbookView xWindow="33120" yWindow="2052" windowWidth="21012" windowHeight="13728" xr2:uid="{00000000-000D-0000-FFFF-FFFF00000000}"/>
  </bookViews>
  <sheets>
    <sheet name="Stückliste" sheetId="1" r:id="rId1"/>
  </sheets>
  <definedNames>
    <definedName name="_xlnm.Print_Area" localSheetId="0">Stückliste!$A$1:$F$41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E43" i="1"/>
  <c r="E44" i="1"/>
  <c r="E45" i="1"/>
  <c r="E46" i="1"/>
  <c r="E47" i="1"/>
  <c r="E48" i="1"/>
  <c r="E49" i="1"/>
  <c r="E50" i="1"/>
  <c r="E51" i="1"/>
  <c r="E52" i="1"/>
  <c r="E53" i="1"/>
  <c r="E39" i="1" l="1"/>
  <c r="E40" i="1"/>
  <c r="E38" i="1"/>
  <c r="E37" i="1"/>
  <c r="A37" i="1"/>
  <c r="A38" i="1" s="1"/>
  <c r="E36" i="1"/>
  <c r="E41" i="1" l="1"/>
  <c r="A39" i="1"/>
  <c r="A40" i="1" s="1"/>
  <c r="E32" i="1" l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E15" i="1"/>
  <c r="E33" i="1" l="1"/>
  <c r="E9" i="1" l="1"/>
  <c r="E8" i="1"/>
  <c r="E10" i="1"/>
  <c r="E11" i="1"/>
  <c r="E7" i="1"/>
  <c r="E6" i="1"/>
  <c r="A6" i="1"/>
  <c r="A7" i="1" s="1"/>
  <c r="A8" i="1" s="1"/>
  <c r="A9" i="1" s="1"/>
  <c r="A10" i="1" s="1"/>
  <c r="A11" i="1" s="1"/>
  <c r="E5" i="1"/>
  <c r="A5" i="1"/>
  <c r="E4" i="1"/>
  <c r="E12" i="1" l="1"/>
</calcChain>
</file>

<file path=xl/sharedStrings.xml><?xml version="1.0" encoding="utf-8"?>
<sst xmlns="http://schemas.openxmlformats.org/spreadsheetml/2006/main" count="109" uniqueCount="75">
  <si>
    <t>Pos.</t>
  </si>
  <si>
    <t>Qty</t>
  </si>
  <si>
    <t>Value</t>
  </si>
  <si>
    <t>Comment</t>
  </si>
  <si>
    <t>2 layer, Cu 35µ, HASL, LLL x BBB, 1.6mm FR4</t>
  </si>
  <si>
    <t>Calculation Diagnostic Harness Rev. 1</t>
  </si>
  <si>
    <t>€/ea</t>
  </si>
  <si>
    <t>€</t>
  </si>
  <si>
    <t>2 layer, Cu 35µ, HASL, 30.0mm x 25.0mm, 1.6mm FR4</t>
  </si>
  <si>
    <t>2x6, 3.96mm pitch</t>
  </si>
  <si>
    <t>edge connector, C64 cassette port</t>
  </si>
  <si>
    <t>2x3 box connector</t>
  </si>
  <si>
    <t>e.g. Reichelt WSL 6G</t>
  </si>
  <si>
    <t>3mm/green</t>
  </si>
  <si>
    <t>LED, 3mm, green</t>
  </si>
  <si>
    <t>330R</t>
  </si>
  <si>
    <t>1/4 Watt, 5%</t>
  </si>
  <si>
    <t>3mm/red</t>
  </si>
  <si>
    <t>BC546B</t>
  </si>
  <si>
    <t>10k</t>
  </si>
  <si>
    <t>Cassette Port Dongle</t>
  </si>
  <si>
    <t>LED, 3mm, red</t>
  </si>
  <si>
    <t>Transistor</t>
  </si>
  <si>
    <t>2x5 box connector</t>
  </si>
  <si>
    <t>e.g. Reichelt WSL 10G</t>
  </si>
  <si>
    <t>0R</t>
  </si>
  <si>
    <t>0 Ohm bridge</t>
  </si>
  <si>
    <t>100n/50V</t>
  </si>
  <si>
    <t>cer. cap, 2.5mm pitch</t>
  </si>
  <si>
    <t>1/4W, 1%</t>
  </si>
  <si>
    <t>150R</t>
  </si>
  <si>
    <t>1/4W, 5%</t>
  </si>
  <si>
    <t>320R</t>
  </si>
  <si>
    <r>
      <t>1/4W, 5% (316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Futura Lt BT"/>
        <family val="2"/>
      </rPr>
      <t xml:space="preserve"> works, 330</t>
    </r>
    <r>
      <rPr>
        <sz val="11"/>
        <color theme="1"/>
        <rFont val="Symbol"/>
        <family val="1"/>
        <charset val="2"/>
      </rPr>
      <t>W</t>
    </r>
    <r>
      <rPr>
        <sz val="11"/>
        <color theme="1"/>
        <rFont val="Futura Lt BT"/>
        <family val="2"/>
      </rPr>
      <t xml:space="preserve"> should work as well)</t>
    </r>
  </si>
  <si>
    <t>HCF4066B</t>
  </si>
  <si>
    <t>ST Micro or equivalent</t>
  </si>
  <si>
    <t>DIL 14</t>
  </si>
  <si>
    <t>DIL IC sockets</t>
  </si>
  <si>
    <t>2x12, 3.96mm pitch</t>
  </si>
  <si>
    <t>edge connector, C64 user port</t>
  </si>
  <si>
    <t>TP 1pin</t>
  </si>
  <si>
    <t>Pin Header, e.g. Reichelt RND 205-00622</t>
  </si>
  <si>
    <t>10p/AWG28/1,27mm</t>
  </si>
  <si>
    <t>Ribbon Cable</t>
  </si>
  <si>
    <t>6p IDC receptable, 2,54mm</t>
  </si>
  <si>
    <t>e.g. Reichelt RND 205-00680</t>
  </si>
  <si>
    <t>10p IDC receptable, 2,54mm</t>
  </si>
  <si>
    <t>e.g. Reichelt RND 205-00682</t>
  </si>
  <si>
    <t>9p D-SUB (female), IDC</t>
  </si>
  <si>
    <t>e.g. Reichelt D-SUB BU 09FB</t>
  </si>
  <si>
    <t>DIN-plug 6p</t>
  </si>
  <si>
    <t>e.g. Reichelt MAS 60</t>
  </si>
  <si>
    <t>Wire 0,25mm², red</t>
  </si>
  <si>
    <t>wire, color what ever</t>
  </si>
  <si>
    <t>User Port Dongle</t>
  </si>
  <si>
    <t>110k</t>
  </si>
  <si>
    <t>2 layer, Cu 35µ, HASL, 53.0mm x 14.0mm, 1.6mm FR4</t>
  </si>
  <si>
    <t>BL1-85AXX-20U</t>
  </si>
  <si>
    <t>e.g. MPE Garry, Reichelt BL 1x20W8 2,54</t>
  </si>
  <si>
    <t>LED</t>
  </si>
  <si>
    <t>Keyboard Dongle</t>
  </si>
  <si>
    <t>2 layer, Cu 35µ, HASL, 28.0 x 48.0mm, 1.6mm FR4</t>
  </si>
  <si>
    <t>2x5pin box header, 2.54mm pitch</t>
  </si>
  <si>
    <t>e.g. Reichelt.de: WSL 10G.</t>
  </si>
  <si>
    <t>LED 3mm, green</t>
  </si>
  <si>
    <t>LED, standard</t>
  </si>
  <si>
    <t>Resistor, 0.25W, 5% or better</t>
  </si>
  <si>
    <t>DB25F/EDGE</t>
  </si>
  <si>
    <t>DSub 25, female, solder cups, e.g. Reichelt.de: D-SUB BU 25</t>
  </si>
  <si>
    <t>DB25M/EDGE</t>
  </si>
  <si>
    <t>DSub 25, male, solder cups, e.g. Reichelt.de: D-SUB ST 25</t>
  </si>
  <si>
    <t>JTP-1130</t>
  </si>
  <si>
    <t>Standard 6x6mm tact switch, e.g. Namae JTP-1130 or any other</t>
  </si>
  <si>
    <t>ST Micro or equivalent (4066)</t>
  </si>
  <si>
    <t>C128 Keyboard Dongle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</si>
</sst>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b/>
      <sz val="11"/>
      <color theme="1"/>
      <name val="Futura Lt BT"/>
      <family val="2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vertical="top" wrapText="1"/>
    </xf>
    <xf numFmtId="0" fontId="2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49" fontId="21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numFmt numFmtId="164" formatCode="#,##0.00\ &quot;€&quot;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14E33-C977-4838-8371-99C3B1209CBF}" name="Tabelle1" displayName="Tabelle1" ref="A3:F12" totalsRowCount="1" headerRowDxfId="55" dataDxfId="54">
  <autoFilter ref="A3:F11" xr:uid="{75BF3633-3D53-4A1A-BD08-6B0FE64E6BE6}"/>
  <sortState xmlns:xlrd2="http://schemas.microsoft.com/office/spreadsheetml/2017/richdata2" ref="A4:F37">
    <sortCondition ref="E3:E37"/>
  </sortState>
  <tableColumns count="6">
    <tableColumn id="1" xr3:uid="{AF119BFE-AB1F-4A72-BC44-0E883ECE96A8}" name="Pos." dataDxfId="53" totalsRowDxfId="52">
      <calculatedColumnFormula>A3+1</calculatedColumnFormula>
    </tableColumn>
    <tableColumn id="2" xr3:uid="{6D4064CC-01CB-42C0-9AC1-6A0D3A876114}" name="Qty" dataDxfId="51" totalsRowDxfId="50"/>
    <tableColumn id="3" xr3:uid="{200E9703-41D2-496F-96F0-63CE41984E68}" name="Value" dataDxfId="49" totalsRowDxfId="48"/>
    <tableColumn id="4" xr3:uid="{E0E29A19-A8DF-4A41-9F3C-9FED4912E5AB}" name="€/ea" dataDxfId="47" totalsRowDxfId="46"/>
    <tableColumn id="5" xr3:uid="{B5DC59C5-47A2-4A49-8452-E28E34DB92E6}" name="€" totalsRowFunction="custom" dataDxfId="45" totalsRowDxfId="44">
      <calculatedColumnFormula>Tabelle1[[#This Row],[Qty]]*Tabelle1[[#This Row],[€/ea]]</calculatedColumnFormula>
      <totalsRowFormula>SUM(Tabelle1[€])</totalsRowFormula>
    </tableColumn>
    <tableColumn id="6" xr3:uid="{9D6B2BAF-A9A4-4DE8-A195-DA383DE795AE}" name="Comment" dataDxfId="43" totalsRow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4F2B89-7DAF-4484-87E7-771193D8814A}" name="Tabelle13" displayName="Tabelle13" ref="A14:F33" totalsRowCount="1" headerRowDxfId="41" dataDxfId="40">
  <autoFilter ref="A14:F32" xr:uid="{07F7D04E-413B-411F-B401-00E6F5665316}"/>
  <sortState xmlns:xlrd2="http://schemas.microsoft.com/office/spreadsheetml/2017/richdata2" ref="A15:F45">
    <sortCondition ref="E3:E34"/>
  </sortState>
  <tableColumns count="6">
    <tableColumn id="1" xr3:uid="{0D4286EF-CF0C-40B1-8FE9-F015D5AC4802}" name="Pos." dataDxfId="39" totalsRowDxfId="38">
      <calculatedColumnFormula>A14+1</calculatedColumnFormula>
    </tableColumn>
    <tableColumn id="2" xr3:uid="{11038AC1-56DF-4254-9C6D-C2EA88AA8C0F}" name="Qty" dataDxfId="37" totalsRowDxfId="36"/>
    <tableColumn id="3" xr3:uid="{0742A5F1-2D21-4B32-9A6C-92D5DD445A2B}" name="Value" dataDxfId="35" totalsRowDxfId="34"/>
    <tableColumn id="4" xr3:uid="{7B2691C8-21EE-43E5-B08B-603CD812E8A5}" name="€/ea" dataDxfId="33" totalsRowDxfId="32"/>
    <tableColumn id="5" xr3:uid="{61BE933D-9666-4F03-A928-1126B5F38784}" name="€" totalsRowFunction="custom" dataDxfId="31" totalsRowDxfId="30">
      <calculatedColumnFormula>Tabelle13[[#This Row],[Qty]]*Tabelle13[[#This Row],[€/ea]]</calculatedColumnFormula>
      <totalsRowFormula>SUM(Tabelle13[€])</totalsRowFormula>
    </tableColumn>
    <tableColumn id="6" xr3:uid="{0E0BE203-B745-47A2-A578-9DE11AE6D593}" name="Comment" dataDxfId="29" totalsRow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4542D-0DC0-4F1F-BFE0-5618F2204171}" name="Tabelle14" displayName="Tabelle14" ref="A35:F41" totalsRowCount="1" headerRowDxfId="27" dataDxfId="26">
  <autoFilter ref="A35:F40" xr:uid="{DA543599-2E4A-421A-B1CD-F1D550672FDB}"/>
  <sortState xmlns:xlrd2="http://schemas.microsoft.com/office/spreadsheetml/2017/richdata2" ref="A36:F67">
    <sortCondition ref="E3:E34"/>
  </sortState>
  <tableColumns count="6">
    <tableColumn id="1" xr3:uid="{C2DF2E4F-9D30-4127-BBF5-B6FE58E5029A}" name="Pos." dataDxfId="25" totalsRowDxfId="24">
      <calculatedColumnFormula>A35+1</calculatedColumnFormula>
    </tableColumn>
    <tableColumn id="2" xr3:uid="{0E6C18D1-6D09-4B32-9435-C73AE40E2E9E}" name="Qty" dataDxfId="23" totalsRowDxfId="22"/>
    <tableColumn id="3" xr3:uid="{6D413EF3-CAED-488C-85EF-A3C372B2C9B4}" name="Value" dataDxfId="21" totalsRowDxfId="20"/>
    <tableColumn id="4" xr3:uid="{31B14D31-BCA4-40AB-8290-07687BCA90FF}" name="€/ea" dataDxfId="19" totalsRowDxfId="18"/>
    <tableColumn id="5" xr3:uid="{66EB5444-38AB-4A26-B13D-356C53BD3864}" name="€" totalsRowFunction="custom" dataDxfId="17" totalsRowDxfId="16">
      <calculatedColumnFormula>Tabelle14[[#This Row],[Qty]]*Tabelle14[[#This Row],[€/ea]]</calculatedColumnFormula>
      <totalsRowFormula>SUM(Tabelle14[€])</totalsRowFormula>
    </tableColumn>
    <tableColumn id="6" xr3:uid="{8DDB677A-7695-46AF-9B78-4FC4A1B4BBE6}" name="Comment" dataDxfId="15" totalsRow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043477-D30B-4E56-965F-133AE47D336E}" name="Tabelle4" displayName="Tabelle4" ref="A42:F54" totalsRowCount="1" headerRowDxfId="13" dataDxfId="12">
  <autoFilter ref="A42:F53" xr:uid="{B38C94EE-128C-4C11-85B1-6C809E0B5CEE}"/>
  <tableColumns count="6">
    <tableColumn id="1" xr3:uid="{6BE2ECDD-A215-41E1-B6E3-F1713CFDE841}" name="Pos." dataDxfId="11" totalsRowDxfId="10"/>
    <tableColumn id="2" xr3:uid="{B8C1FC3A-D993-421B-ABF1-479DC8F77DB6}" name="Qty" dataDxfId="9" totalsRowDxfId="8"/>
    <tableColumn id="3" xr3:uid="{DB7033BC-A555-4455-9140-0682B922D864}" name="Value" dataDxfId="7" totalsRowDxfId="6"/>
    <tableColumn id="4" xr3:uid="{7B80415C-E46E-4991-A17C-20249F1D574D}" name="€/ea" dataDxfId="5" totalsRowDxfId="4"/>
    <tableColumn id="5" xr3:uid="{55666E54-28E8-43DC-A0D4-DCB03ADFD890}" name="€" totalsRowFunction="custom" dataDxfId="3" totalsRowDxfId="2">
      <calculatedColumnFormula>Tabelle4[[#This Row],[Qty]]*Tabelle4[[#This Row],[€/ea]]</calculatedColumnFormula>
      <totalsRowFormula>SUM(Tabelle4[€])</totalsRowFormula>
    </tableColumn>
    <tableColumn id="6" xr3:uid="{1B179AC8-F69E-4C37-9824-C7430B05E174}" name="Comme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view="pageLayout" topLeftCell="A32" zoomScaleNormal="100" workbookViewId="0">
      <selection activeCell="E54" sqref="E54"/>
    </sheetView>
  </sheetViews>
  <sheetFormatPr baseColWidth="10" defaultRowHeight="14.4" x14ac:dyDescent="0.3"/>
  <cols>
    <col min="1" max="1" width="6.21875" customWidth="1"/>
    <col min="2" max="2" width="7.21875" customWidth="1"/>
    <col min="3" max="3" width="24" customWidth="1"/>
    <col min="4" max="4" width="12.44140625" style="12" customWidth="1"/>
    <col min="5" max="5" width="14" style="1" customWidth="1"/>
    <col min="6" max="6" width="50.21875" customWidth="1"/>
  </cols>
  <sheetData>
    <row r="1" spans="1:6" ht="20.399999999999999" x14ac:dyDescent="0.35">
      <c r="A1" s="16" t="s">
        <v>5</v>
      </c>
      <c r="B1" s="16"/>
      <c r="C1" s="16"/>
      <c r="D1" s="16"/>
      <c r="E1" s="16"/>
      <c r="F1" s="16"/>
    </row>
    <row r="2" spans="1:6" ht="20.399999999999999" x14ac:dyDescent="0.35">
      <c r="A2" s="17"/>
      <c r="B2" s="17"/>
      <c r="C2" s="17"/>
      <c r="D2" s="17"/>
      <c r="E2" s="17"/>
      <c r="F2" s="17"/>
    </row>
    <row r="3" spans="1:6" s="3" customFormat="1" x14ac:dyDescent="0.3">
      <c r="A3" s="4" t="s">
        <v>0</v>
      </c>
      <c r="B3" s="5" t="s">
        <v>1</v>
      </c>
      <c r="C3" s="4" t="s">
        <v>2</v>
      </c>
      <c r="D3" s="5" t="s">
        <v>6</v>
      </c>
      <c r="E3" s="4" t="s">
        <v>7</v>
      </c>
      <c r="F3" s="4" t="s">
        <v>3</v>
      </c>
    </row>
    <row r="4" spans="1:6" s="3" customFormat="1" x14ac:dyDescent="0.3">
      <c r="A4" s="4">
        <v>1</v>
      </c>
      <c r="B4" s="4">
        <v>1</v>
      </c>
      <c r="C4" s="7" t="s">
        <v>20</v>
      </c>
      <c r="D4" s="8">
        <v>1</v>
      </c>
      <c r="E4" s="6">
        <f>Tabelle1[[#This Row],[Qty]]*Tabelle1[[#This Row],[€/ea]]</f>
        <v>1</v>
      </c>
      <c r="F4" s="4" t="s">
        <v>8</v>
      </c>
    </row>
    <row r="5" spans="1:6" s="3" customFormat="1" x14ac:dyDescent="0.3">
      <c r="A5" s="4">
        <f>A4+1</f>
        <v>2</v>
      </c>
      <c r="B5" s="4">
        <v>1</v>
      </c>
      <c r="C5" s="4" t="s">
        <v>9</v>
      </c>
      <c r="D5" s="8">
        <v>3</v>
      </c>
      <c r="E5" s="6">
        <f>Tabelle1[[#This Row],[Qty]]*Tabelle1[[#This Row],[€/ea]]</f>
        <v>3</v>
      </c>
      <c r="F5" s="4" t="s">
        <v>10</v>
      </c>
    </row>
    <row r="6" spans="1:6" s="3" customFormat="1" x14ac:dyDescent="0.3">
      <c r="A6" s="4">
        <f t="shared" ref="A6:A7" si="0">A5+1</f>
        <v>3</v>
      </c>
      <c r="B6" s="4">
        <v>1</v>
      </c>
      <c r="C6" s="4" t="s">
        <v>11</v>
      </c>
      <c r="D6" s="8">
        <v>0.19</v>
      </c>
      <c r="E6" s="6">
        <f>Tabelle1[[#This Row],[Qty]]*Tabelle1[[#This Row],[€/ea]]</f>
        <v>0.19</v>
      </c>
      <c r="F6" s="4" t="s">
        <v>12</v>
      </c>
    </row>
    <row r="7" spans="1:6" s="3" customFormat="1" x14ac:dyDescent="0.3">
      <c r="A7" s="4">
        <f t="shared" si="0"/>
        <v>4</v>
      </c>
      <c r="B7" s="4">
        <v>1</v>
      </c>
      <c r="C7" s="4" t="s">
        <v>13</v>
      </c>
      <c r="D7" s="8">
        <v>0.2</v>
      </c>
      <c r="E7" s="6">
        <f>Tabelle1[[#This Row],[Qty]]*Tabelle1[[#This Row],[€/ea]]</f>
        <v>0.2</v>
      </c>
      <c r="F7" s="4" t="s">
        <v>14</v>
      </c>
    </row>
    <row r="8" spans="1:6" s="3" customFormat="1" x14ac:dyDescent="0.3">
      <c r="A8" s="4">
        <f>A7+1</f>
        <v>5</v>
      </c>
      <c r="B8" s="4">
        <v>1</v>
      </c>
      <c r="C8" s="4" t="s">
        <v>17</v>
      </c>
      <c r="D8" s="8">
        <v>0.2</v>
      </c>
      <c r="E8" s="6">
        <f>Tabelle1[[#This Row],[Qty]]*Tabelle1[[#This Row],[€/ea]]</f>
        <v>0.2</v>
      </c>
      <c r="F8" s="4" t="s">
        <v>21</v>
      </c>
    </row>
    <row r="9" spans="1:6" s="3" customFormat="1" x14ac:dyDescent="0.3">
      <c r="A9" s="4">
        <f>A8+1</f>
        <v>6</v>
      </c>
      <c r="B9" s="4">
        <v>1</v>
      </c>
      <c r="C9" s="4" t="s">
        <v>18</v>
      </c>
      <c r="D9" s="8">
        <v>0.1</v>
      </c>
      <c r="E9" s="6">
        <f>Tabelle1[[#This Row],[Qty]]*Tabelle1[[#This Row],[€/ea]]</f>
        <v>0.1</v>
      </c>
      <c r="F9" s="4" t="s">
        <v>22</v>
      </c>
    </row>
    <row r="10" spans="1:6" s="3" customFormat="1" x14ac:dyDescent="0.3">
      <c r="A10" s="4">
        <f>A9+1</f>
        <v>7</v>
      </c>
      <c r="B10" s="4">
        <v>2</v>
      </c>
      <c r="C10" s="4" t="s">
        <v>19</v>
      </c>
      <c r="D10" s="8">
        <v>0.1</v>
      </c>
      <c r="E10" s="6">
        <f>Tabelle1[[#This Row],[Qty]]*Tabelle1[[#This Row],[€/ea]]</f>
        <v>0.2</v>
      </c>
      <c r="F10" s="4" t="s">
        <v>16</v>
      </c>
    </row>
    <row r="11" spans="1:6" s="3" customFormat="1" x14ac:dyDescent="0.3">
      <c r="A11" s="4">
        <f>A10+1</f>
        <v>8</v>
      </c>
      <c r="B11" s="4">
        <v>1</v>
      </c>
      <c r="C11" s="4" t="s">
        <v>15</v>
      </c>
      <c r="D11" s="8">
        <v>0.1</v>
      </c>
      <c r="E11" s="6">
        <f>Tabelle1[[#This Row],[Qty]]*Tabelle1[[#This Row],[€/ea]]</f>
        <v>0.1</v>
      </c>
      <c r="F11" s="4" t="s">
        <v>16</v>
      </c>
    </row>
    <row r="12" spans="1:6" s="3" customFormat="1" x14ac:dyDescent="0.3">
      <c r="A12" s="4"/>
      <c r="B12" s="4"/>
      <c r="C12" s="4"/>
      <c r="D12" s="8"/>
      <c r="E12" s="6">
        <f>SUM(Tabelle1[€])</f>
        <v>4.99</v>
      </c>
      <c r="F12" s="4"/>
    </row>
    <row r="13" spans="1:6" s="3" customFormat="1" x14ac:dyDescent="0.3">
      <c r="A13" s="2"/>
      <c r="B13" s="2"/>
      <c r="C13" s="2"/>
      <c r="D13" s="9"/>
      <c r="E13" s="2"/>
      <c r="F13" s="2"/>
    </row>
    <row r="14" spans="1:6" s="3" customFormat="1" x14ac:dyDescent="0.3">
      <c r="A14" s="4" t="s">
        <v>0</v>
      </c>
      <c r="B14" s="5" t="s">
        <v>1</v>
      </c>
      <c r="C14" s="4" t="s">
        <v>2</v>
      </c>
      <c r="D14" s="5" t="s">
        <v>6</v>
      </c>
      <c r="E14" s="4" t="s">
        <v>7</v>
      </c>
      <c r="F14" s="4" t="s">
        <v>3</v>
      </c>
    </row>
    <row r="15" spans="1:6" s="3" customFormat="1" x14ac:dyDescent="0.3">
      <c r="A15" s="4">
        <v>1</v>
      </c>
      <c r="B15" s="4">
        <v>1</v>
      </c>
      <c r="C15" s="7" t="s">
        <v>54</v>
      </c>
      <c r="D15" s="8">
        <v>1</v>
      </c>
      <c r="E15" s="6">
        <f>Tabelle13[[#This Row],[Qty]]*Tabelle13[[#This Row],[€/ea]]</f>
        <v>1</v>
      </c>
      <c r="F15" s="4" t="s">
        <v>4</v>
      </c>
    </row>
    <row r="16" spans="1:6" s="3" customFormat="1" x14ac:dyDescent="0.3">
      <c r="A16" s="4">
        <f>A15+1</f>
        <v>2</v>
      </c>
      <c r="B16" s="4">
        <v>1</v>
      </c>
      <c r="C16" s="4" t="s">
        <v>11</v>
      </c>
      <c r="D16" s="8">
        <v>0.19</v>
      </c>
      <c r="E16" s="6">
        <f>Tabelle13[[#This Row],[Qty]]*Tabelle13[[#This Row],[€/ea]]</f>
        <v>0.19</v>
      </c>
      <c r="F16" s="4" t="s">
        <v>12</v>
      </c>
    </row>
    <row r="17" spans="1:6" s="3" customFormat="1" x14ac:dyDescent="0.3">
      <c r="A17" s="4">
        <f t="shared" ref="A17:A32" si="1">A16+1</f>
        <v>3</v>
      </c>
      <c r="B17" s="4">
        <v>3</v>
      </c>
      <c r="C17" s="4" t="s">
        <v>23</v>
      </c>
      <c r="D17" s="8">
        <v>0.1</v>
      </c>
      <c r="E17" s="6">
        <f>Tabelle13[[#This Row],[Qty]]*Tabelle13[[#This Row],[€/ea]]</f>
        <v>0.30000000000000004</v>
      </c>
      <c r="F17" s="4" t="s">
        <v>24</v>
      </c>
    </row>
    <row r="18" spans="1:6" s="3" customFormat="1" x14ac:dyDescent="0.3">
      <c r="A18" s="4">
        <f t="shared" si="1"/>
        <v>4</v>
      </c>
      <c r="B18" s="4">
        <v>1</v>
      </c>
      <c r="C18" s="4" t="s">
        <v>25</v>
      </c>
      <c r="D18" s="8">
        <v>0.1</v>
      </c>
      <c r="E18" s="6">
        <f>Tabelle13[[#This Row],[Qty]]*Tabelle13[[#This Row],[€/ea]]</f>
        <v>0.1</v>
      </c>
      <c r="F18" s="4" t="s">
        <v>26</v>
      </c>
    </row>
    <row r="19" spans="1:6" s="3" customFormat="1" x14ac:dyDescent="0.3">
      <c r="A19" s="4">
        <f t="shared" si="1"/>
        <v>5</v>
      </c>
      <c r="B19" s="4">
        <v>4</v>
      </c>
      <c r="C19" s="4" t="s">
        <v>27</v>
      </c>
      <c r="D19" s="8">
        <v>0.2</v>
      </c>
      <c r="E19" s="6">
        <f>Tabelle13[[#This Row],[Qty]]*Tabelle13[[#This Row],[€/ea]]</f>
        <v>0.8</v>
      </c>
      <c r="F19" s="4" t="s">
        <v>28</v>
      </c>
    </row>
    <row r="20" spans="1:6" s="3" customFormat="1" x14ac:dyDescent="0.3">
      <c r="A20" s="4">
        <f t="shared" si="1"/>
        <v>6</v>
      </c>
      <c r="B20" s="4">
        <v>4</v>
      </c>
      <c r="C20" s="4" t="s">
        <v>55</v>
      </c>
      <c r="D20" s="8">
        <v>0.1</v>
      </c>
      <c r="E20" s="6">
        <f>Tabelle13[[#This Row],[Qty]]*Tabelle13[[#This Row],[€/ea]]</f>
        <v>0.4</v>
      </c>
      <c r="F20" s="4" t="s">
        <v>29</v>
      </c>
    </row>
    <row r="21" spans="1:6" s="3" customFormat="1" x14ac:dyDescent="0.3">
      <c r="A21" s="4">
        <f t="shared" si="1"/>
        <v>7</v>
      </c>
      <c r="B21" s="4">
        <v>1</v>
      </c>
      <c r="C21" s="4" t="s">
        <v>30</v>
      </c>
      <c r="D21" s="8">
        <v>0.1</v>
      </c>
      <c r="E21" s="6">
        <f>Tabelle13[[#This Row],[Qty]]*Tabelle13[[#This Row],[€/ea]]</f>
        <v>0.1</v>
      </c>
      <c r="F21" s="4" t="s">
        <v>31</v>
      </c>
    </row>
    <row r="22" spans="1:6" s="3" customFormat="1" x14ac:dyDescent="0.3">
      <c r="A22" s="4">
        <f t="shared" si="1"/>
        <v>8</v>
      </c>
      <c r="B22" s="4">
        <v>1</v>
      </c>
      <c r="C22" s="4" t="s">
        <v>32</v>
      </c>
      <c r="D22" s="8">
        <v>0.1</v>
      </c>
      <c r="E22" s="6">
        <f>Tabelle13[[#This Row],[Qty]]*Tabelle13[[#This Row],[€/ea]]</f>
        <v>0.1</v>
      </c>
      <c r="F22" s="4" t="s">
        <v>33</v>
      </c>
    </row>
    <row r="23" spans="1:6" s="3" customFormat="1" x14ac:dyDescent="0.3">
      <c r="A23" s="4">
        <f t="shared" si="1"/>
        <v>9</v>
      </c>
      <c r="B23" s="4">
        <v>3</v>
      </c>
      <c r="C23" s="4" t="s">
        <v>34</v>
      </c>
      <c r="D23" s="8">
        <v>0.67</v>
      </c>
      <c r="E23" s="6">
        <f>Tabelle13[[#This Row],[Qty]]*Tabelle13[[#This Row],[€/ea]]</f>
        <v>2.0100000000000002</v>
      </c>
      <c r="F23" s="4" t="s">
        <v>35</v>
      </c>
    </row>
    <row r="24" spans="1:6" s="3" customFormat="1" x14ac:dyDescent="0.3">
      <c r="A24" s="4">
        <f t="shared" si="1"/>
        <v>10</v>
      </c>
      <c r="B24" s="4">
        <v>3</v>
      </c>
      <c r="C24" s="4" t="s">
        <v>36</v>
      </c>
      <c r="D24" s="8">
        <v>0.23</v>
      </c>
      <c r="E24" s="6">
        <f>Tabelle13[[#This Row],[Qty]]*Tabelle13[[#This Row],[€/ea]]</f>
        <v>0.69000000000000006</v>
      </c>
      <c r="F24" s="4" t="s">
        <v>37</v>
      </c>
    </row>
    <row r="25" spans="1:6" s="3" customFormat="1" x14ac:dyDescent="0.3">
      <c r="A25" s="4">
        <f t="shared" si="1"/>
        <v>11</v>
      </c>
      <c r="B25" s="4">
        <v>1</v>
      </c>
      <c r="C25" s="4" t="s">
        <v>38</v>
      </c>
      <c r="D25" s="8">
        <v>3</v>
      </c>
      <c r="E25" s="6">
        <f>Tabelle13[[#This Row],[Qty]]*Tabelle13[[#This Row],[€/ea]]</f>
        <v>3</v>
      </c>
      <c r="F25" s="4" t="s">
        <v>39</v>
      </c>
    </row>
    <row r="26" spans="1:6" s="3" customFormat="1" x14ac:dyDescent="0.3">
      <c r="A26" s="4">
        <f t="shared" si="1"/>
        <v>12</v>
      </c>
      <c r="B26" s="4">
        <v>3</v>
      </c>
      <c r="C26" s="4" t="s">
        <v>40</v>
      </c>
      <c r="D26" s="8">
        <v>0</v>
      </c>
      <c r="E26" s="6">
        <f>Tabelle13[[#This Row],[Qty]]*Tabelle13[[#This Row],[€/ea]]</f>
        <v>0</v>
      </c>
      <c r="F26" s="4" t="s">
        <v>41</v>
      </c>
    </row>
    <row r="27" spans="1:6" s="3" customFormat="1" x14ac:dyDescent="0.3">
      <c r="A27" s="4">
        <f t="shared" si="1"/>
        <v>13</v>
      </c>
      <c r="B27" s="4">
        <v>170</v>
      </c>
      <c r="C27" s="4" t="s">
        <v>42</v>
      </c>
      <c r="D27" s="8">
        <v>5.0000000000000001E-3</v>
      </c>
      <c r="E27" s="6">
        <f>Tabelle13[[#This Row],[Qty]]*Tabelle13[[#This Row],[€/ea]]</f>
        <v>0.85</v>
      </c>
      <c r="F27" s="4" t="s">
        <v>43</v>
      </c>
    </row>
    <row r="28" spans="1:6" s="3" customFormat="1" ht="27.6" x14ac:dyDescent="0.3">
      <c r="A28" s="4">
        <f t="shared" si="1"/>
        <v>14</v>
      </c>
      <c r="B28" s="4">
        <v>2</v>
      </c>
      <c r="C28" s="4" t="s">
        <v>44</v>
      </c>
      <c r="D28" s="8">
        <v>0.63</v>
      </c>
      <c r="E28" s="6">
        <f>Tabelle13[[#This Row],[Qty]]*Tabelle13[[#This Row],[€/ea]]</f>
        <v>1.26</v>
      </c>
      <c r="F28" s="4" t="s">
        <v>45</v>
      </c>
    </row>
    <row r="29" spans="1:6" s="3" customFormat="1" ht="27.6" x14ac:dyDescent="0.3">
      <c r="A29" s="4">
        <f t="shared" si="1"/>
        <v>15</v>
      </c>
      <c r="B29" s="4">
        <v>4</v>
      </c>
      <c r="C29" s="4" t="s">
        <v>46</v>
      </c>
      <c r="D29" s="8">
        <v>0.25</v>
      </c>
      <c r="E29" s="6">
        <f>Tabelle13[[#This Row],[Qty]]*Tabelle13[[#This Row],[€/ea]]</f>
        <v>1</v>
      </c>
      <c r="F29" s="4" t="s">
        <v>47</v>
      </c>
    </row>
    <row r="30" spans="1:6" s="3" customFormat="1" x14ac:dyDescent="0.3">
      <c r="A30" s="4">
        <f t="shared" si="1"/>
        <v>16</v>
      </c>
      <c r="B30" s="4">
        <v>2</v>
      </c>
      <c r="C30" s="4" t="s">
        <v>48</v>
      </c>
      <c r="D30" s="8">
        <v>0.66</v>
      </c>
      <c r="E30" s="6">
        <f>Tabelle13[[#This Row],[Qty]]*Tabelle13[[#This Row],[€/ea]]</f>
        <v>1.32</v>
      </c>
      <c r="F30" s="4" t="s">
        <v>49</v>
      </c>
    </row>
    <row r="31" spans="1:6" s="3" customFormat="1" x14ac:dyDescent="0.3">
      <c r="A31" s="4">
        <f t="shared" si="1"/>
        <v>17</v>
      </c>
      <c r="B31" s="4">
        <v>1</v>
      </c>
      <c r="C31" s="4" t="s">
        <v>50</v>
      </c>
      <c r="D31" s="8">
        <v>0.26</v>
      </c>
      <c r="E31" s="6">
        <f>Tabelle13[[#This Row],[Qty]]*Tabelle13[[#This Row],[€/ea]]</f>
        <v>0.26</v>
      </c>
      <c r="F31" s="4" t="s">
        <v>51</v>
      </c>
    </row>
    <row r="32" spans="1:6" s="3" customFormat="1" x14ac:dyDescent="0.3">
      <c r="A32" s="4">
        <f t="shared" si="1"/>
        <v>18</v>
      </c>
      <c r="B32" s="4">
        <v>4</v>
      </c>
      <c r="C32" s="4" t="s">
        <v>52</v>
      </c>
      <c r="D32" s="8">
        <v>0</v>
      </c>
      <c r="E32" s="6">
        <f>Tabelle13[[#This Row],[Qty]]*Tabelle13[[#This Row],[€/ea]]</f>
        <v>0</v>
      </c>
      <c r="F32" s="4" t="s">
        <v>53</v>
      </c>
    </row>
    <row r="33" spans="1:6" s="3" customFormat="1" x14ac:dyDescent="0.3">
      <c r="A33" s="4"/>
      <c r="B33" s="4"/>
      <c r="C33" s="4"/>
      <c r="D33" s="8"/>
      <c r="E33" s="6">
        <f>SUM(Tabelle13[€])</f>
        <v>13.38</v>
      </c>
      <c r="F33" s="4"/>
    </row>
    <row r="34" spans="1:6" s="3" customFormat="1" x14ac:dyDescent="0.3">
      <c r="A34" s="2"/>
      <c r="B34" s="2"/>
      <c r="C34" s="2"/>
      <c r="D34" s="9"/>
      <c r="E34" s="2"/>
      <c r="F34" s="2"/>
    </row>
    <row r="35" spans="1:6" s="3" customFormat="1" x14ac:dyDescent="0.3">
      <c r="A35" s="4" t="s">
        <v>0</v>
      </c>
      <c r="B35" s="5" t="s">
        <v>1</v>
      </c>
      <c r="C35" s="4" t="s">
        <v>2</v>
      </c>
      <c r="D35" s="5" t="s">
        <v>6</v>
      </c>
      <c r="E35" s="4" t="s">
        <v>7</v>
      </c>
      <c r="F35" s="4" t="s">
        <v>3</v>
      </c>
    </row>
    <row r="36" spans="1:6" s="3" customFormat="1" x14ac:dyDescent="0.3">
      <c r="A36" s="4">
        <v>1</v>
      </c>
      <c r="B36" s="4">
        <v>1</v>
      </c>
      <c r="C36" s="7" t="s">
        <v>60</v>
      </c>
      <c r="D36" s="8">
        <v>1</v>
      </c>
      <c r="E36" s="6">
        <f>Tabelle14[[#This Row],[Qty]]*Tabelle14[[#This Row],[€/ea]]</f>
        <v>1</v>
      </c>
      <c r="F36" s="4" t="s">
        <v>56</v>
      </c>
    </row>
    <row r="37" spans="1:6" s="3" customFormat="1" x14ac:dyDescent="0.3">
      <c r="A37" s="4">
        <f>A36+1</f>
        <v>2</v>
      </c>
      <c r="B37" s="4">
        <v>1</v>
      </c>
      <c r="C37" s="4" t="s">
        <v>57</v>
      </c>
      <c r="D37" s="8">
        <v>0.45</v>
      </c>
      <c r="E37" s="6">
        <f>Tabelle14[[#This Row],[Qty]]*Tabelle14[[#This Row],[€/ea]]</f>
        <v>0.45</v>
      </c>
      <c r="F37" s="4" t="s">
        <v>58</v>
      </c>
    </row>
    <row r="38" spans="1:6" s="3" customFormat="1" x14ac:dyDescent="0.3">
      <c r="A38" s="4">
        <f t="shared" ref="A38" si="2">A37+1</f>
        <v>3</v>
      </c>
      <c r="B38" s="4">
        <v>1</v>
      </c>
      <c r="C38" s="4" t="s">
        <v>13</v>
      </c>
      <c r="D38" s="8">
        <v>0.2</v>
      </c>
      <c r="E38" s="6">
        <f>Tabelle14[[#This Row],[Qty]]*Tabelle14[[#This Row],[€/ea]]</f>
        <v>0.2</v>
      </c>
      <c r="F38" s="4" t="s">
        <v>59</v>
      </c>
    </row>
    <row r="39" spans="1:6" s="3" customFormat="1" x14ac:dyDescent="0.3">
      <c r="A39" s="4">
        <f>A38+1</f>
        <v>4</v>
      </c>
      <c r="B39" s="4">
        <v>1</v>
      </c>
      <c r="C39" s="4" t="s">
        <v>23</v>
      </c>
      <c r="D39" s="8">
        <v>0.1</v>
      </c>
      <c r="E39" s="6">
        <f>Tabelle14[[#This Row],[Qty]]*Tabelle14[[#This Row],[€/ea]]</f>
        <v>0.1</v>
      </c>
      <c r="F39" s="4" t="s">
        <v>24</v>
      </c>
    </row>
    <row r="40" spans="1:6" s="3" customFormat="1" x14ac:dyDescent="0.3">
      <c r="A40" s="4">
        <f>A39+1</f>
        <v>5</v>
      </c>
      <c r="B40" s="4">
        <v>1</v>
      </c>
      <c r="C40" s="4" t="s">
        <v>15</v>
      </c>
      <c r="D40" s="8">
        <v>0.1</v>
      </c>
      <c r="E40" s="6">
        <f>Tabelle14[[#This Row],[Qty]]*Tabelle14[[#This Row],[€/ea]]</f>
        <v>0.1</v>
      </c>
      <c r="F40" s="4" t="s">
        <v>16</v>
      </c>
    </row>
    <row r="41" spans="1:6" s="3" customFormat="1" x14ac:dyDescent="0.3">
      <c r="A41" s="4"/>
      <c r="B41" s="4"/>
      <c r="C41" s="4"/>
      <c r="D41" s="8"/>
      <c r="E41" s="6">
        <f>SUM(Tabelle14[€])</f>
        <v>1.85</v>
      </c>
      <c r="F41" s="4"/>
    </row>
    <row r="42" spans="1:6" s="3" customFormat="1" x14ac:dyDescent="0.3">
      <c r="A42" s="3" t="s">
        <v>0</v>
      </c>
      <c r="B42" s="3" t="s">
        <v>1</v>
      </c>
      <c r="C42" s="3" t="s">
        <v>2</v>
      </c>
      <c r="D42" s="10" t="s">
        <v>6</v>
      </c>
      <c r="E42" s="3" t="s">
        <v>7</v>
      </c>
      <c r="F42" s="3" t="s">
        <v>3</v>
      </c>
    </row>
    <row r="43" spans="1:6" s="3" customFormat="1" x14ac:dyDescent="0.3">
      <c r="A43" s="4">
        <v>1</v>
      </c>
      <c r="B43" s="4">
        <v>1</v>
      </c>
      <c r="C43" s="7" t="s">
        <v>74</v>
      </c>
      <c r="D43" s="8">
        <v>1</v>
      </c>
      <c r="E43" s="6">
        <f>Tabelle4[[#This Row],[Qty]]*Tabelle4[[#This Row],[€/ea]]</f>
        <v>1</v>
      </c>
      <c r="F43" s="4" t="s">
        <v>61</v>
      </c>
    </row>
    <row r="44" spans="1:6" s="3" customFormat="1" ht="27.6" x14ac:dyDescent="0.3">
      <c r="A44" s="4">
        <v>2</v>
      </c>
      <c r="B44" s="4">
        <v>1</v>
      </c>
      <c r="C44" s="4" t="s">
        <v>62</v>
      </c>
      <c r="D44" s="8">
        <v>0.1</v>
      </c>
      <c r="E44" s="6">
        <f>Tabelle4[[#This Row],[Qty]]*Tabelle4[[#This Row],[€/ea]]</f>
        <v>0.1</v>
      </c>
      <c r="F44" s="4" t="s">
        <v>63</v>
      </c>
    </row>
    <row r="45" spans="1:6" s="3" customFormat="1" x14ac:dyDescent="0.3">
      <c r="A45" s="4">
        <v>3</v>
      </c>
      <c r="B45" s="4">
        <v>1</v>
      </c>
      <c r="C45" s="4" t="s">
        <v>64</v>
      </c>
      <c r="D45" s="8">
        <v>0.2</v>
      </c>
      <c r="E45" s="6">
        <f>Tabelle4[[#This Row],[Qty]]*Tabelle4[[#This Row],[€/ea]]</f>
        <v>0.2</v>
      </c>
      <c r="F45" s="4" t="s">
        <v>65</v>
      </c>
    </row>
    <row r="46" spans="1:6" s="3" customFormat="1" x14ac:dyDescent="0.3">
      <c r="A46" s="4">
        <v>4</v>
      </c>
      <c r="B46" s="4">
        <v>1</v>
      </c>
      <c r="C46" s="4" t="s">
        <v>15</v>
      </c>
      <c r="D46" s="8">
        <v>0.1</v>
      </c>
      <c r="E46" s="6">
        <f>Tabelle4[[#This Row],[Qty]]*Tabelle4[[#This Row],[€/ea]]</f>
        <v>0.1</v>
      </c>
      <c r="F46" s="4" t="s">
        <v>66</v>
      </c>
    </row>
    <row r="47" spans="1:6" s="3" customFormat="1" ht="27.6" x14ac:dyDescent="0.3">
      <c r="A47" s="4">
        <v>5</v>
      </c>
      <c r="B47" s="4">
        <v>1</v>
      </c>
      <c r="C47" s="4" t="s">
        <v>67</v>
      </c>
      <c r="D47" s="8">
        <v>0.22</v>
      </c>
      <c r="E47" s="6">
        <f>Tabelle4[[#This Row],[Qty]]*Tabelle4[[#This Row],[€/ea]]</f>
        <v>0.22</v>
      </c>
      <c r="F47" s="4" t="s">
        <v>68</v>
      </c>
    </row>
    <row r="48" spans="1:6" s="3" customFormat="1" ht="27.6" x14ac:dyDescent="0.3">
      <c r="A48" s="4">
        <v>6</v>
      </c>
      <c r="B48" s="4">
        <v>1</v>
      </c>
      <c r="C48" s="4" t="s">
        <v>69</v>
      </c>
      <c r="D48" s="8">
        <v>0.26</v>
      </c>
      <c r="E48" s="6">
        <f>Tabelle4[[#This Row],[Qty]]*Tabelle4[[#This Row],[€/ea]]</f>
        <v>0.26</v>
      </c>
      <c r="F48" s="4" t="s">
        <v>70</v>
      </c>
    </row>
    <row r="49" spans="1:6" s="3" customFormat="1" x14ac:dyDescent="0.3">
      <c r="A49" s="4">
        <v>7</v>
      </c>
      <c r="B49" s="4">
        <v>1</v>
      </c>
      <c r="C49" s="4" t="s">
        <v>19</v>
      </c>
      <c r="D49" s="8">
        <v>0.1</v>
      </c>
      <c r="E49" s="6">
        <f>Tabelle4[[#This Row],[Qty]]*Tabelle4[[#This Row],[€/ea]]</f>
        <v>0.1</v>
      </c>
      <c r="F49" s="4" t="s">
        <v>66</v>
      </c>
    </row>
    <row r="50" spans="1:6" s="3" customFormat="1" ht="27.6" x14ac:dyDescent="0.3">
      <c r="A50" s="4">
        <v>8</v>
      </c>
      <c r="B50" s="4">
        <v>1</v>
      </c>
      <c r="C50" s="4" t="s">
        <v>71</v>
      </c>
      <c r="D50" s="8">
        <v>0.15</v>
      </c>
      <c r="E50" s="6">
        <f>Tabelle4[[#This Row],[Qty]]*Tabelle4[[#This Row],[€/ea]]</f>
        <v>0.15</v>
      </c>
      <c r="F50" s="4" t="s">
        <v>72</v>
      </c>
    </row>
    <row r="51" spans="1:6" s="3" customFormat="1" x14ac:dyDescent="0.3">
      <c r="A51" s="4">
        <v>9</v>
      </c>
      <c r="B51" s="4">
        <v>1</v>
      </c>
      <c r="C51" s="4" t="s">
        <v>34</v>
      </c>
      <c r="D51" s="8">
        <v>0.67</v>
      </c>
      <c r="E51" s="6">
        <f>Tabelle4[[#This Row],[Qty]]*Tabelle4[[#This Row],[€/ea]]</f>
        <v>0.67</v>
      </c>
      <c r="F51" s="4" t="s">
        <v>73</v>
      </c>
    </row>
    <row r="52" spans="1:6" s="3" customFormat="1" x14ac:dyDescent="0.3">
      <c r="A52" s="4">
        <v>10</v>
      </c>
      <c r="B52" s="4">
        <v>1</v>
      </c>
      <c r="C52" s="4" t="s">
        <v>36</v>
      </c>
      <c r="D52" s="8">
        <v>0.23</v>
      </c>
      <c r="E52" s="6">
        <f>Tabelle4[[#This Row],[Qty]]*Tabelle4[[#This Row],[€/ea]]</f>
        <v>0.23</v>
      </c>
      <c r="F52" s="4" t="s">
        <v>37</v>
      </c>
    </row>
    <row r="53" spans="1:6" s="3" customFormat="1" x14ac:dyDescent="0.3">
      <c r="A53" s="4">
        <v>11</v>
      </c>
      <c r="B53" s="4">
        <v>1</v>
      </c>
      <c r="C53" s="4" t="s">
        <v>27</v>
      </c>
      <c r="D53" s="8">
        <v>0.2</v>
      </c>
      <c r="E53" s="6">
        <f>Tabelle4[[#This Row],[Qty]]*Tabelle4[[#This Row],[€/ea]]</f>
        <v>0.2</v>
      </c>
      <c r="F53" s="4" t="s">
        <v>28</v>
      </c>
    </row>
    <row r="54" spans="1:6" s="3" customFormat="1" x14ac:dyDescent="0.3">
      <c r="A54" s="13"/>
      <c r="B54" s="13"/>
      <c r="C54" s="13"/>
      <c r="D54" s="14"/>
      <c r="E54" s="15">
        <f>SUM(Tabelle4[€])</f>
        <v>3.2300000000000004</v>
      </c>
      <c r="F54" s="13"/>
    </row>
    <row r="55" spans="1:6" s="3" customFormat="1" x14ac:dyDescent="0.3">
      <c r="D55" s="10"/>
    </row>
    <row r="56" spans="1:6" s="3" customFormat="1" x14ac:dyDescent="0.3">
      <c r="D56" s="10"/>
    </row>
    <row r="57" spans="1:6" s="3" customFormat="1" x14ac:dyDescent="0.3">
      <c r="D57" s="10"/>
    </row>
    <row r="58" spans="1:6" s="3" customFormat="1" x14ac:dyDescent="0.3">
      <c r="D58" s="10"/>
    </row>
    <row r="59" spans="1:6" s="3" customFormat="1" x14ac:dyDescent="0.3">
      <c r="D59" s="10"/>
    </row>
    <row r="60" spans="1:6" s="3" customFormat="1" x14ac:dyDescent="0.3">
      <c r="D60" s="10"/>
    </row>
    <row r="61" spans="1:6" s="3" customFormat="1" x14ac:dyDescent="0.3">
      <c r="D61" s="10"/>
    </row>
    <row r="62" spans="1:6" s="3" customFormat="1" x14ac:dyDescent="0.3">
      <c r="D62" s="10"/>
    </row>
    <row r="63" spans="1:6" s="3" customFormat="1" x14ac:dyDescent="0.3">
      <c r="D63" s="10"/>
    </row>
    <row r="64" spans="1:6" s="3" customFormat="1" x14ac:dyDescent="0.3">
      <c r="D64" s="10"/>
    </row>
    <row r="65" spans="4:4" s="3" customFormat="1" x14ac:dyDescent="0.3">
      <c r="D65" s="10"/>
    </row>
    <row r="66" spans="4:4" s="3" customFormat="1" x14ac:dyDescent="0.3">
      <c r="D66" s="10"/>
    </row>
    <row r="67" spans="4:4" s="3" customFormat="1" x14ac:dyDescent="0.3">
      <c r="D67" s="10"/>
    </row>
    <row r="68" spans="4:4" s="3" customFormat="1" x14ac:dyDescent="0.3">
      <c r="D68" s="10"/>
    </row>
    <row r="69" spans="4:4" s="3" customFormat="1" x14ac:dyDescent="0.3">
      <c r="D69" s="10"/>
    </row>
    <row r="70" spans="4:4" s="3" customFormat="1" x14ac:dyDescent="0.3">
      <c r="D70" s="10"/>
    </row>
    <row r="71" spans="4:4" s="3" customFormat="1" x14ac:dyDescent="0.3">
      <c r="D71" s="10"/>
    </row>
    <row r="72" spans="4:4" s="3" customFormat="1" x14ac:dyDescent="0.3">
      <c r="D72" s="10"/>
    </row>
    <row r="73" spans="4:4" s="3" customFormat="1" x14ac:dyDescent="0.3">
      <c r="D73" s="10"/>
    </row>
    <row r="74" spans="4:4" s="3" customFormat="1" x14ac:dyDescent="0.3">
      <c r="D74" s="10"/>
    </row>
    <row r="75" spans="4:4" s="3" customFormat="1" x14ac:dyDescent="0.3">
      <c r="D75" s="10"/>
    </row>
    <row r="76" spans="4:4" s="3" customFormat="1" x14ac:dyDescent="0.3">
      <c r="D76" s="10"/>
    </row>
    <row r="77" spans="4:4" s="3" customFormat="1" x14ac:dyDescent="0.3">
      <c r="D77" s="10"/>
    </row>
    <row r="78" spans="4:4" s="3" customFormat="1" x14ac:dyDescent="0.3">
      <c r="D78" s="10"/>
    </row>
    <row r="79" spans="4:4" s="3" customFormat="1" x14ac:dyDescent="0.3">
      <c r="D79" s="10"/>
    </row>
    <row r="80" spans="4:4" s="3" customFormat="1" x14ac:dyDescent="0.3">
      <c r="D80" s="10"/>
    </row>
    <row r="81" spans="4:4" s="3" customFormat="1" x14ac:dyDescent="0.3">
      <c r="D81" s="10"/>
    </row>
    <row r="82" spans="4:4" s="3" customFormat="1" x14ac:dyDescent="0.3">
      <c r="D82" s="10"/>
    </row>
    <row r="83" spans="4:4" s="3" customFormat="1" x14ac:dyDescent="0.3">
      <c r="D83" s="10"/>
    </row>
    <row r="84" spans="4:4" s="3" customFormat="1" x14ac:dyDescent="0.3">
      <c r="D84" s="10"/>
    </row>
    <row r="85" spans="4:4" s="3" customFormat="1" x14ac:dyDescent="0.3">
      <c r="D85" s="10"/>
    </row>
    <row r="86" spans="4:4" s="3" customFormat="1" x14ac:dyDescent="0.3">
      <c r="D86" s="10"/>
    </row>
    <row r="87" spans="4:4" s="3" customFormat="1" x14ac:dyDescent="0.3">
      <c r="D87" s="10"/>
    </row>
    <row r="88" spans="4:4" s="3" customFormat="1" x14ac:dyDescent="0.3">
      <c r="D88" s="10"/>
    </row>
    <row r="89" spans="4:4" s="3" customFormat="1" x14ac:dyDescent="0.3">
      <c r="D89" s="10"/>
    </row>
    <row r="90" spans="4:4" s="3" customFormat="1" x14ac:dyDescent="0.3">
      <c r="D90" s="10"/>
    </row>
    <row r="91" spans="4:4" s="3" customFormat="1" x14ac:dyDescent="0.3">
      <c r="D91" s="10"/>
    </row>
    <row r="92" spans="4:4" s="3" customFormat="1" x14ac:dyDescent="0.3">
      <c r="D92" s="10"/>
    </row>
    <row r="93" spans="4:4" s="3" customFormat="1" x14ac:dyDescent="0.3">
      <c r="D93" s="10"/>
    </row>
    <row r="94" spans="4:4" s="3" customFormat="1" x14ac:dyDescent="0.3">
      <c r="D94" s="10"/>
    </row>
    <row r="95" spans="4:4" s="3" customFormat="1" x14ac:dyDescent="0.3">
      <c r="D95" s="10"/>
    </row>
    <row r="96" spans="4:4" s="3" customFormat="1" x14ac:dyDescent="0.3">
      <c r="D96" s="10"/>
    </row>
    <row r="97" spans="4:4" s="3" customFormat="1" x14ac:dyDescent="0.3">
      <c r="D97" s="10"/>
    </row>
    <row r="98" spans="4:4" s="3" customFormat="1" x14ac:dyDescent="0.3">
      <c r="D98" s="10"/>
    </row>
    <row r="99" spans="4:4" s="3" customFormat="1" x14ac:dyDescent="0.3">
      <c r="D99" s="10"/>
    </row>
    <row r="100" spans="4:4" s="3" customFormat="1" x14ac:dyDescent="0.3">
      <c r="D100" s="10"/>
    </row>
    <row r="101" spans="4:4" s="3" customFormat="1" x14ac:dyDescent="0.3">
      <c r="D101" s="10"/>
    </row>
    <row r="102" spans="4:4" s="3" customFormat="1" x14ac:dyDescent="0.3">
      <c r="D102" s="10"/>
    </row>
    <row r="103" spans="4:4" s="3" customFormat="1" x14ac:dyDescent="0.3">
      <c r="D103" s="10"/>
    </row>
    <row r="104" spans="4:4" s="3" customFormat="1" x14ac:dyDescent="0.3">
      <c r="D104" s="10"/>
    </row>
    <row r="105" spans="4:4" s="3" customFormat="1" x14ac:dyDescent="0.3">
      <c r="D105" s="10"/>
    </row>
    <row r="106" spans="4:4" s="3" customFormat="1" x14ac:dyDescent="0.3">
      <c r="D106" s="10"/>
    </row>
    <row r="107" spans="4:4" s="3" customFormat="1" x14ac:dyDescent="0.3">
      <c r="D107" s="10"/>
    </row>
    <row r="108" spans="4:4" s="3" customFormat="1" x14ac:dyDescent="0.3">
      <c r="D108" s="10"/>
    </row>
    <row r="109" spans="4:4" s="3" customFormat="1" x14ac:dyDescent="0.3">
      <c r="D109" s="10"/>
    </row>
    <row r="110" spans="4:4" s="3" customFormat="1" x14ac:dyDescent="0.3">
      <c r="D110" s="10"/>
    </row>
    <row r="111" spans="4:4" s="3" customFormat="1" x14ac:dyDescent="0.3">
      <c r="D111" s="10"/>
    </row>
    <row r="112" spans="4:4" s="3" customFormat="1" x14ac:dyDescent="0.3">
      <c r="D112" s="10"/>
    </row>
    <row r="113" spans="3:6" s="3" customFormat="1" x14ac:dyDescent="0.3">
      <c r="D113" s="10"/>
    </row>
    <row r="114" spans="3:6" s="3" customFormat="1" x14ac:dyDescent="0.3">
      <c r="D114" s="10"/>
    </row>
    <row r="115" spans="3:6" s="3" customFormat="1" x14ac:dyDescent="0.3">
      <c r="D115" s="10"/>
    </row>
    <row r="116" spans="3:6" s="3" customFormat="1" x14ac:dyDescent="0.3">
      <c r="D116" s="10"/>
    </row>
    <row r="117" spans="3:6" s="3" customFormat="1" x14ac:dyDescent="0.3">
      <c r="D117" s="10"/>
    </row>
    <row r="118" spans="3:6" s="3" customFormat="1" x14ac:dyDescent="0.3">
      <c r="D118" s="10"/>
    </row>
    <row r="119" spans="3:6" s="3" customFormat="1" x14ac:dyDescent="0.3">
      <c r="D119" s="10"/>
    </row>
    <row r="120" spans="3:6" s="3" customFormat="1" x14ac:dyDescent="0.3">
      <c r="D120" s="10"/>
    </row>
    <row r="121" spans="3:6" s="3" customFormat="1" x14ac:dyDescent="0.3">
      <c r="D121" s="10"/>
    </row>
    <row r="122" spans="3:6" s="3" customFormat="1" x14ac:dyDescent="0.3">
      <c r="D122" s="10"/>
    </row>
    <row r="123" spans="3:6" s="3" customFormat="1" x14ac:dyDescent="0.3">
      <c r="D123" s="10"/>
    </row>
    <row r="124" spans="3:6" s="3" customFormat="1" x14ac:dyDescent="0.3">
      <c r="D124" s="10"/>
    </row>
    <row r="125" spans="3:6" s="3" customFormat="1" x14ac:dyDescent="0.3">
      <c r="D125" s="10"/>
    </row>
    <row r="126" spans="3:6" s="3" customFormat="1" x14ac:dyDescent="0.3">
      <c r="D126" s="10"/>
    </row>
    <row r="127" spans="3:6" s="3" customFormat="1" x14ac:dyDescent="0.3">
      <c r="D127" s="10"/>
    </row>
    <row r="128" spans="3:6" x14ac:dyDescent="0.3">
      <c r="C128" s="1"/>
      <c r="D128" s="11"/>
      <c r="F128" s="1"/>
    </row>
    <row r="129" spans="3:6" x14ac:dyDescent="0.3">
      <c r="C129" s="1"/>
      <c r="D129" s="11"/>
      <c r="F129" s="1"/>
    </row>
    <row r="130" spans="3:6" x14ac:dyDescent="0.3">
      <c r="C130" s="1"/>
      <c r="D130" s="11"/>
      <c r="F130" s="1"/>
    </row>
    <row r="131" spans="3:6" x14ac:dyDescent="0.3">
      <c r="C131" s="1"/>
      <c r="D131" s="11"/>
      <c r="F131" s="1"/>
    </row>
    <row r="132" spans="3:6" x14ac:dyDescent="0.3">
      <c r="C132" s="1"/>
      <c r="D132" s="11"/>
      <c r="F132" s="1"/>
    </row>
    <row r="133" spans="3:6" x14ac:dyDescent="0.3">
      <c r="C133" s="1"/>
      <c r="D133" s="11"/>
      <c r="F133" s="1"/>
    </row>
    <row r="134" spans="3:6" x14ac:dyDescent="0.3">
      <c r="C134" s="1"/>
      <c r="D134" s="11"/>
      <c r="F134" s="1"/>
    </row>
    <row r="135" spans="3:6" x14ac:dyDescent="0.3">
      <c r="C135" s="1"/>
      <c r="D135" s="11"/>
      <c r="F135" s="1"/>
    </row>
    <row r="136" spans="3:6" x14ac:dyDescent="0.3">
      <c r="C136" s="1"/>
      <c r="D136" s="11"/>
      <c r="F136" s="1"/>
    </row>
    <row r="137" spans="3:6" x14ac:dyDescent="0.3">
      <c r="C137" s="1"/>
      <c r="D137" s="11"/>
      <c r="F137" s="1"/>
    </row>
    <row r="138" spans="3:6" x14ac:dyDescent="0.3">
      <c r="C138" s="1"/>
      <c r="D138" s="11"/>
      <c r="F138" s="1"/>
    </row>
    <row r="139" spans="3:6" x14ac:dyDescent="0.3">
      <c r="C139" s="1"/>
      <c r="D139" s="11"/>
      <c r="F139" s="1"/>
    </row>
    <row r="140" spans="3:6" x14ac:dyDescent="0.3">
      <c r="C140" s="1"/>
      <c r="D140" s="11"/>
      <c r="F140" s="1"/>
    </row>
    <row r="141" spans="3:6" x14ac:dyDescent="0.3">
      <c r="C141" s="1"/>
      <c r="D141" s="11"/>
      <c r="F141" s="1"/>
    </row>
    <row r="142" spans="3:6" x14ac:dyDescent="0.3">
      <c r="C142" s="1"/>
      <c r="D142" s="11"/>
      <c r="F142" s="1"/>
    </row>
    <row r="143" spans="3:6" x14ac:dyDescent="0.3">
      <c r="C143" s="1"/>
      <c r="D143" s="11"/>
      <c r="F143" s="1"/>
    </row>
    <row r="144" spans="3:6" x14ac:dyDescent="0.3">
      <c r="C144" s="1"/>
      <c r="D144" s="11"/>
      <c r="F144" s="1"/>
    </row>
    <row r="145" spans="3:6" x14ac:dyDescent="0.3">
      <c r="C145" s="1"/>
      <c r="D145" s="11"/>
      <c r="F145" s="1"/>
    </row>
    <row r="146" spans="3:6" x14ac:dyDescent="0.3">
      <c r="C146" s="1"/>
      <c r="D146" s="11"/>
      <c r="F146" s="1"/>
    </row>
    <row r="147" spans="3:6" x14ac:dyDescent="0.3">
      <c r="C147" s="1"/>
      <c r="D147" s="11"/>
      <c r="F147" s="1"/>
    </row>
    <row r="148" spans="3:6" x14ac:dyDescent="0.3">
      <c r="C148" s="1"/>
      <c r="D148" s="11"/>
      <c r="F148" s="1"/>
    </row>
    <row r="149" spans="3:6" x14ac:dyDescent="0.3">
      <c r="C149" s="1"/>
      <c r="D149" s="11"/>
      <c r="F149" s="1"/>
    </row>
    <row r="150" spans="3:6" x14ac:dyDescent="0.3">
      <c r="C150" s="1"/>
      <c r="D150" s="11"/>
      <c r="F150" s="1"/>
    </row>
    <row r="151" spans="3:6" x14ac:dyDescent="0.3">
      <c r="C151" s="1"/>
      <c r="D151" s="11"/>
      <c r="F151" s="1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xxx-5-01-00.0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2020-05-26T10:30:23Z</dcterms:modified>
</cp:coreProperties>
</file>