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AA_Projects-RFV\Neva_AeroSpace\Neva_NAL_UK\old_Engineering\Athena Turbine\SpecSheets-PublicSpecs\"/>
    </mc:Choice>
  </mc:AlternateContent>
  <xr:revisionPtr revIDLastSave="0" documentId="13_ncr:1_{8E2F7043-3C1A-4127-81CA-C796BC15B5CE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Athena-A2ET-V1.62-6S" sheetId="1" r:id="rId1"/>
    <sheet name="Athena-A2ET-V1.53-4S" sheetId="2" r:id="rId2"/>
  </sheets>
  <definedNames>
    <definedName name="_xlnm.Print_Area" localSheetId="1">'Athena-A2ET-V1.53-4S'!$C$1:$Q$50</definedName>
    <definedName name="_xlnm.Print_Area" localSheetId="0">'Athena-A2ET-V1.62-6S'!$C$1:$Q$54</definedName>
    <definedName name="std_grav" localSheetId="1">'Athena-A2ET-V1.53-4S'!$T$1</definedName>
    <definedName name="std_grav">'Athena-A2ET-V1.62-6S'!$T$1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4" i="1" l="1"/>
  <c r="C43" i="1"/>
  <c r="D42" i="1"/>
  <c r="H15" i="1"/>
  <c r="I15" i="1" s="1"/>
  <c r="F15" i="1"/>
  <c r="G15" i="1" s="1"/>
  <c r="D43" i="1" s="1"/>
  <c r="E15" i="1"/>
  <c r="H14" i="1"/>
  <c r="I14" i="1" s="1"/>
  <c r="F14" i="1"/>
  <c r="G14" i="1" s="1"/>
  <c r="E14" i="1"/>
  <c r="H14" i="2" l="1"/>
  <c r="I14" i="2" s="1"/>
  <c r="E14" i="2"/>
  <c r="H13" i="2"/>
  <c r="I13" i="2" s="1"/>
  <c r="E13" i="2"/>
  <c r="H12" i="2"/>
  <c r="I12" i="2" s="1"/>
  <c r="E12" i="2"/>
  <c r="H11" i="2"/>
  <c r="I11" i="2" s="1"/>
  <c r="E11" i="2"/>
  <c r="H10" i="2"/>
  <c r="I10" i="2" s="1"/>
  <c r="E10" i="2"/>
  <c r="H9" i="2"/>
  <c r="I9" i="2" s="1"/>
  <c r="E9" i="2"/>
  <c r="H8" i="2"/>
  <c r="I8" i="2" s="1"/>
  <c r="E8" i="2"/>
  <c r="H7" i="2"/>
  <c r="I7" i="2" s="1"/>
  <c r="E7" i="2"/>
  <c r="R6" i="2"/>
  <c r="H6" i="2"/>
  <c r="I6" i="2" s="1"/>
  <c r="E6" i="2"/>
  <c r="T1" i="2"/>
  <c r="F14" i="2" s="1"/>
  <c r="G14" i="2" s="1"/>
  <c r="F7" i="2" l="1"/>
  <c r="G7" i="2" s="1"/>
  <c r="F11" i="2"/>
  <c r="G11" i="2" s="1"/>
  <c r="F8" i="2"/>
  <c r="G8" i="2" s="1"/>
  <c r="F12" i="2"/>
  <c r="G12" i="2" s="1"/>
  <c r="F6" i="2"/>
  <c r="G6" i="2" s="1"/>
  <c r="F9" i="2"/>
  <c r="G9" i="2" s="1"/>
  <c r="F13" i="2"/>
  <c r="G13" i="2" s="1"/>
  <c r="F10" i="2"/>
  <c r="G10" i="2" s="1"/>
  <c r="E16" i="1"/>
  <c r="E13" i="1"/>
  <c r="E12" i="1"/>
  <c r="E11" i="1"/>
  <c r="E10" i="1"/>
  <c r="E9" i="1"/>
  <c r="E8" i="1"/>
  <c r="E7" i="1"/>
  <c r="E6" i="1"/>
  <c r="H16" i="1"/>
  <c r="H13" i="1"/>
  <c r="H12" i="1"/>
  <c r="H11" i="1"/>
  <c r="H10" i="1"/>
  <c r="H9" i="1"/>
  <c r="H8" i="1"/>
  <c r="H7" i="1"/>
  <c r="H6" i="1"/>
  <c r="R6" i="1"/>
  <c r="T1" i="1" l="1"/>
  <c r="F12" i="1" s="1"/>
  <c r="G12" i="1" l="1"/>
  <c r="D40" i="1" s="1"/>
  <c r="F13" i="1"/>
  <c r="F6" i="1"/>
  <c r="F16" i="1"/>
  <c r="F7" i="1"/>
  <c r="F11" i="1"/>
  <c r="F9" i="1"/>
  <c r="F10" i="1"/>
  <c r="F8" i="1"/>
  <c r="I12" i="1"/>
  <c r="G6" i="1" l="1"/>
  <c r="D34" i="1" s="1"/>
  <c r="I6" i="1"/>
  <c r="G13" i="1"/>
  <c r="D41" i="1" s="1"/>
  <c r="I13" i="1"/>
  <c r="G8" i="1"/>
  <c r="D36" i="1" s="1"/>
  <c r="I8" i="1"/>
  <c r="G7" i="1"/>
  <c r="D35" i="1" s="1"/>
  <c r="I7" i="1"/>
  <c r="G9" i="1"/>
  <c r="D37" i="1" s="1"/>
  <c r="I9" i="1"/>
  <c r="G11" i="1"/>
  <c r="D39" i="1" s="1"/>
  <c r="I11" i="1"/>
  <c r="G10" i="1"/>
  <c r="D38" i="1" s="1"/>
  <c r="I10" i="1"/>
  <c r="G16" i="1"/>
  <c r="D44" i="1" s="1"/>
  <c r="I16" i="1"/>
</calcChain>
</file>

<file path=xl/sharedStrings.xml><?xml version="1.0" encoding="utf-8"?>
<sst xmlns="http://schemas.openxmlformats.org/spreadsheetml/2006/main" count="25" uniqueCount="15">
  <si>
    <t>Watt</t>
  </si>
  <si>
    <t>Newton</t>
  </si>
  <si>
    <t>Kgf</t>
  </si>
  <si>
    <t>Standard Gravity</t>
  </si>
  <si>
    <t>Kgf/Kw</t>
  </si>
  <si>
    <t xml:space="preserve">Athena-A-2ET-V1.62 - Thrust -  Newton thrust vs Watt Elec </t>
  </si>
  <si>
    <t>Watt elec.</t>
  </si>
  <si>
    <t>Lbf</t>
  </si>
  <si>
    <t>Lbf/kWe</t>
  </si>
  <si>
    <t>Kgf/kWe</t>
  </si>
  <si>
    <t>N/Kwe</t>
  </si>
  <si>
    <t>6S Data</t>
  </si>
  <si>
    <t>4S Data</t>
  </si>
  <si>
    <t>Efficiency Thrust vs Power - Athena-A-2ET-V1.53 (4S)</t>
  </si>
  <si>
    <t>Efficiency Thrust vs Power - Athena-A-2ET-V1.64 (6S)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</si>
</sst>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0" borderId="1" xfId="0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Athena-A-2ET-V1.64 -  Thrust Efficiency Kgf/KWe vs </a:t>
            </a:r>
            <a:r>
              <a:rPr lang="en-US" sz="1400" b="0" i="0" u="none" strike="noStrike" baseline="0">
                <a:effectLst/>
              </a:rPr>
              <a:t>Watt elec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'Athena-A2ET-V1.62-6S'!$D$33</c:f>
              <c:strCache>
                <c:ptCount val="1"/>
                <c:pt idx="0">
                  <c:v>Kgf/Kw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'Athena-A2ET-V1.62-6S'!$C$34:$C$44</c:f>
              <c:numCache>
                <c:formatCode>General</c:formatCode>
                <c:ptCount val="1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1118</c:v>
                </c:pt>
                <c:pt idx="10">
                  <c:v>1230</c:v>
                </c:pt>
              </c:numCache>
            </c:numRef>
          </c:xVal>
          <c:yVal>
            <c:numRef>
              <c:f>'Athena-A2ET-V1.62-6S'!$D$34:$D$44</c:f>
              <c:numCache>
                <c:formatCode>0.00</c:formatCode>
                <c:ptCount val="11"/>
                <c:pt idx="0">
                  <c:v>5.7664951843901839</c:v>
                </c:pt>
                <c:pt idx="1">
                  <c:v>5.0985810648896415</c:v>
                </c:pt>
                <c:pt idx="2">
                  <c:v>4.6626523838415768</c:v>
                </c:pt>
                <c:pt idx="3">
                  <c:v>4.2664926350996524</c:v>
                </c:pt>
                <c:pt idx="4">
                  <c:v>4.1587426219283179</c:v>
                </c:pt>
                <c:pt idx="5">
                  <c:v>3.8909457212343526</c:v>
                </c:pt>
                <c:pt idx="6">
                  <c:v>3.6556826235258724</c:v>
                </c:pt>
                <c:pt idx="7">
                  <c:v>3.5780708895381084</c:v>
                </c:pt>
                <c:pt idx="8">
                  <c:v>3.3280737970622778</c:v>
                </c:pt>
                <c:pt idx="9">
                  <c:v>3.3200062748118593</c:v>
                </c:pt>
                <c:pt idx="10">
                  <c:v>3.3144922109640298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2-4875-B3E2-22841328B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91328"/>
        <c:axId val="95691904"/>
      </c:scatterChart>
      <c:valAx>
        <c:axId val="956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Watt electric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91904"/>
        <c:crosses val="autoZero"/>
        <c:crossBetween val="midCat"/>
      </c:valAx>
      <c:valAx>
        <c:axId val="956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Kgf/Kwe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Athena-A-2ET-V1.64 - Thrust </a:t>
            </a:r>
            <a:r>
              <a:rPr lang="en-US"/>
              <a:t>Kgf vs Watt 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'Athena-A2ET-V1.62-6S'!$F$5</c:f>
              <c:strCache>
                <c:ptCount val="1"/>
                <c:pt idx="0">
                  <c:v>Kgf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'Athena-A2ET-V1.62-6S'!$C$6:$C$16</c:f>
              <c:numCache>
                <c:formatCode>General</c:formatCode>
                <c:ptCount val="1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1020</c:v>
                </c:pt>
                <c:pt idx="9">
                  <c:v>1118</c:v>
                </c:pt>
                <c:pt idx="10">
                  <c:v>1230</c:v>
                </c:pt>
              </c:numCache>
            </c:numRef>
          </c:xVal>
          <c:yVal>
            <c:numRef>
              <c:f>'Athena-A2ET-V1.62-6S'!$F$6:$F$16</c:f>
              <c:numCache>
                <c:formatCode>0.00</c:formatCode>
                <c:ptCount val="11"/>
                <c:pt idx="0">
                  <c:v>1.1532990368780369</c:v>
                </c:pt>
                <c:pt idx="1">
                  <c:v>1.5295743194668925</c:v>
                </c:pt>
                <c:pt idx="2">
                  <c:v>1.8650609535366307</c:v>
                </c:pt>
                <c:pt idx="3">
                  <c:v>2.1332463175498262</c:v>
                </c:pt>
                <c:pt idx="4">
                  <c:v>2.4952455731569905</c:v>
                </c:pt>
                <c:pt idx="5">
                  <c:v>2.7236620048640465</c:v>
                </c:pt>
                <c:pt idx="6">
                  <c:v>2.9245460988206982</c:v>
                </c:pt>
                <c:pt idx="7">
                  <c:v>3.2202638005842976</c:v>
                </c:pt>
                <c:pt idx="8">
                  <c:v>3.3946352730035234</c:v>
                </c:pt>
                <c:pt idx="9">
                  <c:v>3.7117670152396589</c:v>
                </c:pt>
                <c:pt idx="10">
                  <c:v>4.0768254194857567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B-4AFE-9D8C-BB1FF99BD732}"/>
            </c:ext>
          </c:extLst>
        </c:ser>
        <c:ser>
          <c:idx val="3"/>
          <c:order val="3"/>
          <c:tx>
            <c:strRef>
              <c:f>'Athena-A2ET-V1.62-6S'!$F$5</c:f>
              <c:strCache>
                <c:ptCount val="1"/>
                <c:pt idx="0">
                  <c:v>Kgf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'Athena-A2ET-V1.62-6S'!$C$6:$C$16</c:f>
              <c:numCache>
                <c:formatCode>General</c:formatCode>
                <c:ptCount val="1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1020</c:v>
                </c:pt>
                <c:pt idx="9">
                  <c:v>1118</c:v>
                </c:pt>
                <c:pt idx="10">
                  <c:v>1230</c:v>
                </c:pt>
              </c:numCache>
            </c:numRef>
          </c:xVal>
          <c:yVal>
            <c:numRef>
              <c:f>'Athena-A2ET-V1.62-6S'!$F$6:$F$16</c:f>
              <c:numCache>
                <c:formatCode>0.00</c:formatCode>
                <c:ptCount val="11"/>
                <c:pt idx="0">
                  <c:v>1.1532990368780369</c:v>
                </c:pt>
                <c:pt idx="1">
                  <c:v>1.5295743194668925</c:v>
                </c:pt>
                <c:pt idx="2">
                  <c:v>1.8650609535366307</c:v>
                </c:pt>
                <c:pt idx="3">
                  <c:v>2.1332463175498262</c:v>
                </c:pt>
                <c:pt idx="4">
                  <c:v>2.4952455731569905</c:v>
                </c:pt>
                <c:pt idx="5">
                  <c:v>2.7236620048640465</c:v>
                </c:pt>
                <c:pt idx="6">
                  <c:v>2.9245460988206982</c:v>
                </c:pt>
                <c:pt idx="7">
                  <c:v>3.2202638005842976</c:v>
                </c:pt>
                <c:pt idx="8">
                  <c:v>3.3946352730035234</c:v>
                </c:pt>
                <c:pt idx="9">
                  <c:v>3.7117670152396589</c:v>
                </c:pt>
                <c:pt idx="10">
                  <c:v>4.0768254194857567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EB-4AFE-9D8C-BB1FF99BD732}"/>
            </c:ext>
          </c:extLst>
        </c:ser>
        <c:ser>
          <c:idx val="1"/>
          <c:order val="1"/>
          <c:tx>
            <c:strRef>
              <c:f>'Athena-A2ET-V1.62-6S'!$F$5</c:f>
              <c:strCache>
                <c:ptCount val="1"/>
                <c:pt idx="0">
                  <c:v>Kgf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'Athena-A2ET-V1.62-6S'!$C$6:$C$16</c:f>
              <c:numCache>
                <c:formatCode>General</c:formatCode>
                <c:ptCount val="1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1020</c:v>
                </c:pt>
                <c:pt idx="9">
                  <c:v>1118</c:v>
                </c:pt>
                <c:pt idx="10">
                  <c:v>1230</c:v>
                </c:pt>
              </c:numCache>
            </c:numRef>
          </c:xVal>
          <c:yVal>
            <c:numRef>
              <c:f>'Athena-A2ET-V1.62-6S'!$F$6:$F$16</c:f>
              <c:numCache>
                <c:formatCode>0.00</c:formatCode>
                <c:ptCount val="11"/>
                <c:pt idx="0">
                  <c:v>1.1532990368780369</c:v>
                </c:pt>
                <c:pt idx="1">
                  <c:v>1.5295743194668925</c:v>
                </c:pt>
                <c:pt idx="2">
                  <c:v>1.8650609535366307</c:v>
                </c:pt>
                <c:pt idx="3">
                  <c:v>2.1332463175498262</c:v>
                </c:pt>
                <c:pt idx="4">
                  <c:v>2.4952455731569905</c:v>
                </c:pt>
                <c:pt idx="5">
                  <c:v>2.7236620048640465</c:v>
                </c:pt>
                <c:pt idx="6">
                  <c:v>2.9245460988206982</c:v>
                </c:pt>
                <c:pt idx="7">
                  <c:v>3.2202638005842976</c:v>
                </c:pt>
                <c:pt idx="8">
                  <c:v>3.3946352730035234</c:v>
                </c:pt>
                <c:pt idx="9">
                  <c:v>3.7117670152396589</c:v>
                </c:pt>
                <c:pt idx="10">
                  <c:v>4.0768254194857567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EB-4AFE-9D8C-BB1FF99BD732}"/>
            </c:ext>
          </c:extLst>
        </c:ser>
        <c:ser>
          <c:idx val="0"/>
          <c:order val="0"/>
          <c:tx>
            <c:strRef>
              <c:f>'Athena-A2ET-V1.62-6S'!$F$5</c:f>
              <c:strCache>
                <c:ptCount val="1"/>
                <c:pt idx="0">
                  <c:v>Kgf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'Athena-A2ET-V1.62-6S'!$C$6:$C$16</c:f>
              <c:numCache>
                <c:formatCode>General</c:formatCode>
                <c:ptCount val="1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1020</c:v>
                </c:pt>
                <c:pt idx="9">
                  <c:v>1118</c:v>
                </c:pt>
                <c:pt idx="10">
                  <c:v>1230</c:v>
                </c:pt>
              </c:numCache>
            </c:numRef>
          </c:xVal>
          <c:yVal>
            <c:numRef>
              <c:f>'Athena-A2ET-V1.62-6S'!$F$6:$F$16</c:f>
              <c:numCache>
                <c:formatCode>0.00</c:formatCode>
                <c:ptCount val="11"/>
                <c:pt idx="0">
                  <c:v>1.1532990368780369</c:v>
                </c:pt>
                <c:pt idx="1">
                  <c:v>1.5295743194668925</c:v>
                </c:pt>
                <c:pt idx="2">
                  <c:v>1.8650609535366307</c:v>
                </c:pt>
                <c:pt idx="3">
                  <c:v>2.1332463175498262</c:v>
                </c:pt>
                <c:pt idx="4">
                  <c:v>2.4952455731569905</c:v>
                </c:pt>
                <c:pt idx="5">
                  <c:v>2.7236620048640465</c:v>
                </c:pt>
                <c:pt idx="6">
                  <c:v>2.9245460988206982</c:v>
                </c:pt>
                <c:pt idx="7">
                  <c:v>3.2202638005842976</c:v>
                </c:pt>
                <c:pt idx="8">
                  <c:v>3.3946352730035234</c:v>
                </c:pt>
                <c:pt idx="9">
                  <c:v>3.7117670152396589</c:v>
                </c:pt>
                <c:pt idx="10">
                  <c:v>4.0768254194857567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8E-43D2-B1FA-017F439CD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64448"/>
        <c:axId val="109665024"/>
      </c:scatterChart>
      <c:valAx>
        <c:axId val="10966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Watt elec.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5024"/>
        <c:crosses val="autoZero"/>
        <c:crossBetween val="midCat"/>
      </c:valAx>
      <c:valAx>
        <c:axId val="1096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Kgf of Thrust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Athena-A-2ET-V1.53 -  Thrust Efficiency Kgf/KWe vs </a:t>
            </a:r>
            <a:r>
              <a:rPr lang="en-US" sz="1400" b="0" i="0" u="none" strike="noStrike" baseline="0">
                <a:effectLst/>
              </a:rPr>
              <a:t>Watt elec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'Athena-A2ET-V1.53-4S'!$D$31</c:f>
              <c:strCache>
                <c:ptCount val="1"/>
                <c:pt idx="0">
                  <c:v>Kgf/Kw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'Athena-A2ET-V1.53-4S'!$C$32:$C$40</c:f>
              <c:numCache>
                <c:formatCode>General</c:formatCode>
                <c:ptCount val="9"/>
                <c:pt idx="0">
                  <c:v>9.6</c:v>
                </c:pt>
                <c:pt idx="1">
                  <c:v>33.6</c:v>
                </c:pt>
                <c:pt idx="2">
                  <c:v>70.400000000000006</c:v>
                </c:pt>
                <c:pt idx="3">
                  <c:v>126.39999999999999</c:v>
                </c:pt>
                <c:pt idx="4">
                  <c:v>193.6</c:v>
                </c:pt>
                <c:pt idx="5">
                  <c:v>288</c:v>
                </c:pt>
                <c:pt idx="6">
                  <c:v>432</c:v>
                </c:pt>
                <c:pt idx="7">
                  <c:v>548.79999999999995</c:v>
                </c:pt>
                <c:pt idx="8">
                  <c:v>675.2</c:v>
                </c:pt>
              </c:numCache>
            </c:numRef>
          </c:xVal>
          <c:yVal>
            <c:numRef>
              <c:f>'Athena-A2ET-V1.53-4S'!$D$32:$D$40</c:f>
              <c:numCache>
                <c:formatCode>0.00</c:formatCode>
                <c:ptCount val="9"/>
                <c:pt idx="0">
                  <c:v>13.732259927145746</c:v>
                </c:pt>
                <c:pt idx="1">
                  <c:v>9.7638314858222746</c:v>
                </c:pt>
                <c:pt idx="2">
                  <c:v>8.0049259811259024</c:v>
                </c:pt>
                <c:pt idx="3">
                  <c:v>6.6080446842386538</c:v>
                </c:pt>
                <c:pt idx="4">
                  <c:v>5.8217643499097473</c:v>
                </c:pt>
                <c:pt idx="5">
                  <c:v>5.0316677595648525</c:v>
                </c:pt>
                <c:pt idx="6">
                  <c:v>4.2978828779616451</c:v>
                </c:pt>
                <c:pt idx="7">
                  <c:v>3.8599346333396549</c:v>
                </c:pt>
                <c:pt idx="8">
                  <c:v>3.621727682388209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2-4875-B3E2-22841328B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73568"/>
        <c:axId val="96374144"/>
      </c:scatterChart>
      <c:valAx>
        <c:axId val="9637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Watt electric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4144"/>
        <c:crosses val="autoZero"/>
        <c:crossBetween val="midCat"/>
      </c:valAx>
      <c:valAx>
        <c:axId val="9637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Kgf/Kwe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Athena-A-2ET-V1.53 - Thrust </a:t>
            </a:r>
            <a:r>
              <a:rPr lang="en-US"/>
              <a:t>Kgf vs Watt 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'Athena-A2ET-V1.53-4S'!$F$5</c:f>
              <c:strCache>
                <c:ptCount val="1"/>
                <c:pt idx="0">
                  <c:v>Kgf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'Athena-A2ET-V1.53-4S'!$C$6:$C$14</c:f>
              <c:numCache>
                <c:formatCode>General</c:formatCode>
                <c:ptCount val="9"/>
                <c:pt idx="0">
                  <c:v>9.6</c:v>
                </c:pt>
                <c:pt idx="1">
                  <c:v>33.6</c:v>
                </c:pt>
                <c:pt idx="2">
                  <c:v>70.400000000000006</c:v>
                </c:pt>
                <c:pt idx="3">
                  <c:v>126.39999999999999</c:v>
                </c:pt>
                <c:pt idx="4">
                  <c:v>193.6</c:v>
                </c:pt>
                <c:pt idx="5">
                  <c:v>288</c:v>
                </c:pt>
                <c:pt idx="6">
                  <c:v>432</c:v>
                </c:pt>
                <c:pt idx="7">
                  <c:v>548.79999999999995</c:v>
                </c:pt>
                <c:pt idx="8">
                  <c:v>675.2</c:v>
                </c:pt>
              </c:numCache>
            </c:numRef>
          </c:xVal>
          <c:yVal>
            <c:numRef>
              <c:f>'Athena-A2ET-V1.53-4S'!$F$6:$F$14</c:f>
              <c:numCache>
                <c:formatCode>0.00</c:formatCode>
                <c:ptCount val="9"/>
                <c:pt idx="0">
                  <c:v>0.13182969530059915</c:v>
                </c:pt>
                <c:pt idx="1">
                  <c:v>0.32806473792362845</c:v>
                </c:pt>
                <c:pt idx="2">
                  <c:v>0.56354678907126354</c:v>
                </c:pt>
                <c:pt idx="3">
                  <c:v>0.83525684808776568</c:v>
                </c:pt>
                <c:pt idx="4">
                  <c:v>1.1270935781425271</c:v>
                </c:pt>
                <c:pt idx="5">
                  <c:v>1.4491203147546774</c:v>
                </c:pt>
                <c:pt idx="6">
                  <c:v>1.8566854032794307</c:v>
                </c:pt>
                <c:pt idx="7">
                  <c:v>2.1183321267768025</c:v>
                </c:pt>
                <c:pt idx="8">
                  <c:v>2.4453905311485187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8E-43D2-B1FA-017F439CD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76448"/>
        <c:axId val="96377024"/>
      </c:scatterChart>
      <c:valAx>
        <c:axId val="9637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Watt elec.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24"/>
        <c:crosses val="autoZero"/>
        <c:crossBetween val="midCat"/>
      </c:valAx>
      <c:valAx>
        <c:axId val="963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Kgf of Thrust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Athena-A-2ET-V1.53 - Thrust -  Newton thrust vs Watt Elec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'Athena-A2ET-V1.53-4S'!$C$6:$C$14</c:f>
              <c:numCache>
                <c:formatCode>General</c:formatCode>
                <c:ptCount val="9"/>
                <c:pt idx="0">
                  <c:v>9.6</c:v>
                </c:pt>
                <c:pt idx="1">
                  <c:v>33.6</c:v>
                </c:pt>
                <c:pt idx="2">
                  <c:v>70.400000000000006</c:v>
                </c:pt>
                <c:pt idx="3">
                  <c:v>126.39999999999999</c:v>
                </c:pt>
                <c:pt idx="4">
                  <c:v>193.6</c:v>
                </c:pt>
                <c:pt idx="5">
                  <c:v>288</c:v>
                </c:pt>
                <c:pt idx="6">
                  <c:v>432</c:v>
                </c:pt>
                <c:pt idx="7">
                  <c:v>548.79999999999995</c:v>
                </c:pt>
                <c:pt idx="8">
                  <c:v>675.2</c:v>
                </c:pt>
              </c:numCache>
            </c:numRef>
          </c:xVal>
          <c:yVal>
            <c:numRef>
              <c:f>'Athena-A2ET-V1.53-4S'!$D$6:$D$14</c:f>
              <c:numCache>
                <c:formatCode>0.00</c:formatCode>
                <c:ptCount val="9"/>
                <c:pt idx="0">
                  <c:v>1.2928076814196205</c:v>
                </c:pt>
                <c:pt idx="1">
                  <c:v>3.2172160621587507</c:v>
                </c:pt>
                <c:pt idx="2">
                  <c:v>5.5265061190457061</c:v>
                </c:pt>
                <c:pt idx="3">
                  <c:v>8.1910715692998863</c:v>
                </c:pt>
                <c:pt idx="4">
                  <c:v>11.053012238091412</c:v>
                </c:pt>
                <c:pt idx="5">
                  <c:v>14.211015734688957</c:v>
                </c:pt>
                <c:pt idx="6">
                  <c:v>18.207863910070227</c:v>
                </c:pt>
                <c:pt idx="7">
                  <c:v>20.773741751055731</c:v>
                </c:pt>
                <c:pt idx="8">
                  <c:v>23.981089052287619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D-4949-92EC-1F96227D8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71904"/>
        <c:axId val="123172480"/>
      </c:scatterChart>
      <c:valAx>
        <c:axId val="12317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Watt elec.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2480"/>
        <c:crosses val="autoZero"/>
        <c:crossBetween val="midCat"/>
      </c:valAx>
      <c:valAx>
        <c:axId val="12317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Newtonw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2</xdr:row>
      <xdr:rowOff>85726</xdr:rowOff>
    </xdr:from>
    <xdr:to>
      <xdr:col>17</xdr:col>
      <xdr:colOff>400051</xdr:colOff>
      <xdr:row>20</xdr:row>
      <xdr:rowOff>54770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5" y="447676"/>
          <a:ext cx="5057776" cy="3293269"/>
        </a:xfrm>
        <a:prstGeom prst="rect">
          <a:avLst/>
        </a:prstGeom>
      </xdr:spPr>
    </xdr:pic>
    <xdr:clientData/>
  </xdr:twoCellAnchor>
  <xdr:twoCellAnchor>
    <xdr:from>
      <xdr:col>4</xdr:col>
      <xdr:colOff>602455</xdr:colOff>
      <xdr:row>30</xdr:row>
      <xdr:rowOff>173831</xdr:rowOff>
    </xdr:from>
    <xdr:to>
      <xdr:col>15</xdr:col>
      <xdr:colOff>576262</xdr:colOff>
      <xdr:row>53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</xdr:colOff>
      <xdr:row>16</xdr:row>
      <xdr:rowOff>95250</xdr:rowOff>
    </xdr:from>
    <xdr:to>
      <xdr:col>9</xdr:col>
      <xdr:colOff>342900</xdr:colOff>
      <xdr:row>30</xdr:row>
      <xdr:rowOff>54768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602455</xdr:colOff>
      <xdr:row>28</xdr:row>
      <xdr:rowOff>173831</xdr:rowOff>
    </xdr:from>
    <xdr:to>
      <xdr:col>15</xdr:col>
      <xdr:colOff>576262</xdr:colOff>
      <xdr:row>49</xdr:row>
      <xdr:rowOff>57150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640556</xdr:colOff>
      <xdr:row>14</xdr:row>
      <xdr:rowOff>95250</xdr:rowOff>
    </xdr:from>
    <xdr:to>
      <xdr:col>9</xdr:col>
      <xdr:colOff>342900</xdr:colOff>
      <xdr:row>28</xdr:row>
      <xdr:rowOff>54768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590550</xdr:colOff>
      <xdr:row>3</xdr:row>
      <xdr:rowOff>28574</xdr:rowOff>
    </xdr:from>
    <xdr:to>
      <xdr:col>19</xdr:col>
      <xdr:colOff>342900</xdr:colOff>
      <xdr:row>22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54"/>
  <sheetViews>
    <sheetView tabSelected="1" topLeftCell="A37" workbookViewId="0">
      <selection activeCell="C5" sqref="C5:I16"/>
    </sheetView>
  </sheetViews>
  <sheetFormatPr defaultColWidth="9.140625" defaultRowHeight="15" x14ac:dyDescent="0.25"/>
  <cols>
    <col min="9" max="9" width="9.140625" bestFit="1" customWidth="1"/>
  </cols>
  <sheetData>
    <row r="1" spans="3:20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t="s">
        <v>3</v>
      </c>
      <c r="T1">
        <f>9.80665</f>
        <v>9.8066499999999994</v>
      </c>
    </row>
    <row r="2" spans="3:20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3:20" x14ac:dyDescent="0.25">
      <c r="C3" s="5" t="s">
        <v>14</v>
      </c>
      <c r="D3" s="5"/>
      <c r="E3" s="5"/>
      <c r="F3" s="5"/>
      <c r="G3" s="5"/>
      <c r="H3" s="4"/>
      <c r="I3" s="6" t="s">
        <v>11</v>
      </c>
      <c r="J3" s="4"/>
      <c r="K3" s="4"/>
      <c r="L3" s="4"/>
      <c r="M3" s="4"/>
      <c r="N3" s="4"/>
      <c r="O3" s="4"/>
      <c r="P3" s="4"/>
      <c r="Q3" s="4"/>
    </row>
    <row r="4" spans="3:20" x14ac:dyDescent="0.25">
      <c r="C4" s="4"/>
      <c r="D4" s="4"/>
      <c r="E4" s="4"/>
      <c r="F4" s="4"/>
      <c r="G4" s="4"/>
      <c r="H4" s="4"/>
      <c r="I4" s="4"/>
      <c r="J4" s="4"/>
      <c r="K4" s="5" t="s">
        <v>5</v>
      </c>
      <c r="L4" s="4"/>
      <c r="M4" s="4"/>
      <c r="N4" s="4"/>
      <c r="O4" s="4"/>
      <c r="P4" s="4"/>
      <c r="Q4" s="4"/>
    </row>
    <row r="5" spans="3:20" x14ac:dyDescent="0.25">
      <c r="C5" s="1" t="s">
        <v>6</v>
      </c>
      <c r="D5" s="1" t="s">
        <v>1</v>
      </c>
      <c r="E5" s="1" t="s">
        <v>10</v>
      </c>
      <c r="F5" s="1" t="s">
        <v>2</v>
      </c>
      <c r="G5" s="1" t="s">
        <v>9</v>
      </c>
      <c r="H5" s="1" t="s">
        <v>7</v>
      </c>
      <c r="I5" s="1" t="s">
        <v>8</v>
      </c>
      <c r="J5" s="4"/>
      <c r="K5" s="4"/>
      <c r="L5" s="4"/>
      <c r="M5" s="4"/>
      <c r="N5" s="4"/>
      <c r="O5" s="4"/>
      <c r="P5" s="4"/>
      <c r="Q5" s="4"/>
    </row>
    <row r="6" spans="3:20" x14ac:dyDescent="0.25">
      <c r="C6" s="7">
        <v>200</v>
      </c>
      <c r="D6" s="8">
        <v>11.31</v>
      </c>
      <c r="E6" s="8">
        <f>D6/(C6/1000)</f>
        <v>56.55</v>
      </c>
      <c r="F6" s="8">
        <f t="shared" ref="F6:F16" si="0">D6/std_grav</f>
        <v>1.1532990368780369</v>
      </c>
      <c r="G6" s="8">
        <f t="shared" ref="G6:G16" si="1">F6/(C6/1000)</f>
        <v>5.7664951843901839</v>
      </c>
      <c r="H6" s="8">
        <f>D6*0.22481</f>
        <v>2.5426011000000002</v>
      </c>
      <c r="I6" s="8">
        <f t="shared" ref="I6:I16" si="2">H6/(C6/1000)</f>
        <v>12.7130055</v>
      </c>
      <c r="J6" s="4"/>
      <c r="K6" s="4"/>
      <c r="L6" s="4"/>
      <c r="M6" s="4"/>
      <c r="N6" s="4"/>
      <c r="O6" s="4"/>
      <c r="P6" s="4"/>
      <c r="Q6" s="4"/>
      <c r="R6">
        <f>D6*0.22481</f>
        <v>2.5426011000000002</v>
      </c>
    </row>
    <row r="7" spans="3:20" x14ac:dyDescent="0.25">
      <c r="C7" s="7">
        <v>300</v>
      </c>
      <c r="D7" s="8">
        <v>15</v>
      </c>
      <c r="E7" s="8">
        <f t="shared" ref="E7:E16" si="3">D7/(C7/1000)</f>
        <v>50</v>
      </c>
      <c r="F7" s="8">
        <f t="shared" si="0"/>
        <v>1.5295743194668925</v>
      </c>
      <c r="G7" s="8">
        <f t="shared" si="1"/>
        <v>5.0985810648896415</v>
      </c>
      <c r="H7" s="8">
        <f t="shared" ref="H7:H16" si="4">D7*0.22481</f>
        <v>3.37215</v>
      </c>
      <c r="I7" s="8">
        <f t="shared" si="2"/>
        <v>11.240500000000001</v>
      </c>
      <c r="J7" s="4"/>
      <c r="K7" s="4"/>
      <c r="L7" s="4"/>
      <c r="M7" s="4"/>
      <c r="N7" s="4"/>
      <c r="O7" s="4"/>
      <c r="P7" s="4"/>
      <c r="Q7" s="4"/>
    </row>
    <row r="8" spans="3:20" x14ac:dyDescent="0.25">
      <c r="C8" s="7">
        <v>400</v>
      </c>
      <c r="D8" s="8">
        <v>18.29</v>
      </c>
      <c r="E8" s="8">
        <f t="shared" si="3"/>
        <v>45.724999999999994</v>
      </c>
      <c r="F8" s="8">
        <f t="shared" si="0"/>
        <v>1.8650609535366307</v>
      </c>
      <c r="G8" s="8">
        <f t="shared" si="1"/>
        <v>4.6626523838415768</v>
      </c>
      <c r="H8" s="8">
        <f t="shared" si="4"/>
        <v>4.1117749000000003</v>
      </c>
      <c r="I8" s="8">
        <f t="shared" si="2"/>
        <v>10.279437250000001</v>
      </c>
      <c r="J8" s="4"/>
      <c r="K8" s="4"/>
      <c r="L8" s="4"/>
      <c r="M8" s="4"/>
      <c r="N8" s="4"/>
      <c r="O8" s="4"/>
      <c r="P8" s="4"/>
      <c r="Q8" s="4"/>
    </row>
    <row r="9" spans="3:20" x14ac:dyDescent="0.25">
      <c r="C9" s="7">
        <v>500</v>
      </c>
      <c r="D9" s="8">
        <v>20.92</v>
      </c>
      <c r="E9" s="8">
        <f t="shared" si="3"/>
        <v>41.84</v>
      </c>
      <c r="F9" s="8">
        <f t="shared" si="0"/>
        <v>2.1332463175498262</v>
      </c>
      <c r="G9" s="8">
        <f t="shared" si="1"/>
        <v>4.2664926350996524</v>
      </c>
      <c r="H9" s="8">
        <f t="shared" si="4"/>
        <v>4.7030252000000008</v>
      </c>
      <c r="I9" s="8">
        <f t="shared" si="2"/>
        <v>9.4060504000000016</v>
      </c>
      <c r="J9" s="4"/>
      <c r="K9" s="4"/>
      <c r="L9" s="4"/>
      <c r="M9" s="4"/>
      <c r="N9" s="4"/>
      <c r="O9" s="4"/>
      <c r="P9" s="4"/>
      <c r="Q9" s="4"/>
    </row>
    <row r="10" spans="3:20" x14ac:dyDescent="0.25">
      <c r="C10" s="7">
        <v>600</v>
      </c>
      <c r="D10" s="8">
        <v>24.47</v>
      </c>
      <c r="E10" s="8">
        <f t="shared" si="3"/>
        <v>40.783333333333331</v>
      </c>
      <c r="F10" s="8">
        <f t="shared" si="0"/>
        <v>2.4952455731569905</v>
      </c>
      <c r="G10" s="8">
        <f t="shared" si="1"/>
        <v>4.1587426219283179</v>
      </c>
      <c r="H10" s="8">
        <f t="shared" si="4"/>
        <v>5.5011007000000003</v>
      </c>
      <c r="I10" s="8">
        <f t="shared" si="2"/>
        <v>9.1685011666666671</v>
      </c>
      <c r="J10" s="4"/>
      <c r="K10" s="4"/>
      <c r="L10" s="4"/>
      <c r="M10" s="4"/>
      <c r="N10" s="4"/>
      <c r="O10" s="4"/>
      <c r="P10" s="4"/>
      <c r="Q10" s="4"/>
    </row>
    <row r="11" spans="3:20" x14ac:dyDescent="0.25">
      <c r="C11" s="7">
        <v>700</v>
      </c>
      <c r="D11" s="8">
        <v>26.71</v>
      </c>
      <c r="E11" s="8">
        <f t="shared" si="3"/>
        <v>38.157142857142858</v>
      </c>
      <c r="F11" s="8">
        <f t="shared" si="0"/>
        <v>2.7236620048640465</v>
      </c>
      <c r="G11" s="8">
        <f t="shared" si="1"/>
        <v>3.8909457212343526</v>
      </c>
      <c r="H11" s="8">
        <f t="shared" si="4"/>
        <v>6.0046751</v>
      </c>
      <c r="I11" s="8">
        <f t="shared" si="2"/>
        <v>8.578107285714287</v>
      </c>
      <c r="J11" s="4"/>
      <c r="K11" s="4"/>
      <c r="L11" s="4"/>
      <c r="M11" s="4"/>
      <c r="N11" s="4"/>
      <c r="O11" s="4"/>
      <c r="P11" s="4"/>
      <c r="Q11" s="4"/>
    </row>
    <row r="12" spans="3:20" x14ac:dyDescent="0.25">
      <c r="C12" s="7">
        <v>800</v>
      </c>
      <c r="D12" s="8">
        <v>28.68</v>
      </c>
      <c r="E12" s="8">
        <f t="shared" si="3"/>
        <v>35.849999999999994</v>
      </c>
      <c r="F12" s="8">
        <f t="shared" si="0"/>
        <v>2.9245460988206982</v>
      </c>
      <c r="G12" s="8">
        <f t="shared" si="1"/>
        <v>3.6556826235258724</v>
      </c>
      <c r="H12" s="8">
        <f t="shared" si="4"/>
        <v>6.4475508000000001</v>
      </c>
      <c r="I12" s="8">
        <f t="shared" si="2"/>
        <v>8.0594384999999988</v>
      </c>
      <c r="J12" s="4"/>
      <c r="K12" s="4"/>
      <c r="L12" s="4"/>
      <c r="M12" s="4"/>
      <c r="N12" s="4"/>
      <c r="O12" s="4"/>
      <c r="P12" s="4"/>
      <c r="Q12" s="4"/>
    </row>
    <row r="13" spans="3:20" x14ac:dyDescent="0.25">
      <c r="C13" s="7">
        <v>900</v>
      </c>
      <c r="D13" s="8">
        <v>31.58</v>
      </c>
      <c r="E13" s="8">
        <f t="shared" si="3"/>
        <v>35.088888888888889</v>
      </c>
      <c r="F13" s="8">
        <f t="shared" si="0"/>
        <v>3.2202638005842976</v>
      </c>
      <c r="G13" s="8">
        <f t="shared" si="1"/>
        <v>3.5780708895381084</v>
      </c>
      <c r="H13" s="8">
        <f t="shared" si="4"/>
        <v>7.0994998000000002</v>
      </c>
      <c r="I13" s="8">
        <f t="shared" si="2"/>
        <v>7.8883331111111108</v>
      </c>
      <c r="J13" s="4"/>
      <c r="K13" s="4"/>
      <c r="L13" s="4"/>
      <c r="M13" s="4"/>
      <c r="N13" s="4"/>
      <c r="O13" s="4"/>
      <c r="P13" s="4"/>
      <c r="Q13" s="4"/>
    </row>
    <row r="14" spans="3:20" x14ac:dyDescent="0.25">
      <c r="C14" s="7">
        <v>1020</v>
      </c>
      <c r="D14" s="8">
        <v>33.29</v>
      </c>
      <c r="E14" s="8">
        <f t="shared" ref="E14:E15" si="5">D14/(C14/1000)</f>
        <v>32.63725490196078</v>
      </c>
      <c r="F14" s="8">
        <f t="shared" ref="F14" si="6">D14/std_grav</f>
        <v>3.3946352730035234</v>
      </c>
      <c r="G14" s="8">
        <f t="shared" ref="G14" si="7">F14/(C14/1000)</f>
        <v>3.3280737970622778</v>
      </c>
      <c r="H14" s="8">
        <f t="shared" ref="H14" si="8">D14*0.22481</f>
        <v>7.4839248999999999</v>
      </c>
      <c r="I14" s="8">
        <f t="shared" ref="I14" si="9">H14/(C14/1000)</f>
        <v>7.3371812745098035</v>
      </c>
      <c r="J14" s="4"/>
      <c r="K14" s="4"/>
      <c r="L14" s="4"/>
      <c r="M14" s="4"/>
      <c r="N14" s="4"/>
      <c r="O14" s="4"/>
      <c r="P14" s="4"/>
      <c r="Q14" s="4"/>
    </row>
    <row r="15" spans="3:20" x14ac:dyDescent="0.25">
      <c r="C15" s="7">
        <v>1118</v>
      </c>
      <c r="D15" s="8">
        <v>36.4</v>
      </c>
      <c r="E15" s="8">
        <f t="shared" si="5"/>
        <v>32.558139534883715</v>
      </c>
      <c r="F15" s="8">
        <f t="shared" ref="F15" si="10">D15/std_grav</f>
        <v>3.7117670152396589</v>
      </c>
      <c r="G15" s="8">
        <f t="shared" ref="G15" si="11">F15/(C15/1000)</f>
        <v>3.3200062748118593</v>
      </c>
      <c r="H15" s="8">
        <f t="shared" ref="H15" si="12">D15*0.22481</f>
        <v>8.1830840000000009</v>
      </c>
      <c r="I15" s="8">
        <f t="shared" ref="I15" si="13">H15/(C15/1000)</f>
        <v>7.319395348837209</v>
      </c>
      <c r="J15" s="4"/>
      <c r="K15" s="4"/>
      <c r="L15" s="4"/>
      <c r="M15" s="4"/>
      <c r="N15" s="4"/>
      <c r="O15" s="4"/>
      <c r="P15" s="4"/>
      <c r="Q15" s="4"/>
    </row>
    <row r="16" spans="3:20" x14ac:dyDescent="0.25">
      <c r="C16" s="7">
        <v>1230</v>
      </c>
      <c r="D16" s="8">
        <v>39.979999999999997</v>
      </c>
      <c r="E16" s="8">
        <f t="shared" si="3"/>
        <v>32.504065040650403</v>
      </c>
      <c r="F16" s="8">
        <f t="shared" si="0"/>
        <v>4.0768254194857567</v>
      </c>
      <c r="G16" s="8">
        <f t="shared" si="1"/>
        <v>3.3144922109640298</v>
      </c>
      <c r="H16" s="8">
        <f t="shared" si="4"/>
        <v>8.9879037999999998</v>
      </c>
      <c r="I16" s="8">
        <f t="shared" si="2"/>
        <v>7.3072388617886181</v>
      </c>
      <c r="J16" s="4"/>
      <c r="K16" s="4"/>
      <c r="L16" s="4"/>
      <c r="M16" s="4"/>
      <c r="N16" s="4"/>
      <c r="O16" s="4"/>
      <c r="P16" s="4"/>
      <c r="Q16" s="4"/>
    </row>
    <row r="17" spans="2:19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9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9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9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9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9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9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9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9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9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9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9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9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2:19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 x14ac:dyDescent="0.25">
      <c r="B33" s="4"/>
      <c r="C33" s="1" t="s">
        <v>0</v>
      </c>
      <c r="D33" s="1" t="s">
        <v>4</v>
      </c>
      <c r="E33" s="4"/>
      <c r="K33" s="4"/>
      <c r="L33" s="4"/>
      <c r="M33" s="4"/>
      <c r="N33" s="4"/>
      <c r="O33" s="4"/>
      <c r="P33" s="4"/>
      <c r="Q33" s="4"/>
      <c r="R33" s="4"/>
      <c r="S33" s="4"/>
    </row>
    <row r="34" spans="2:19" x14ac:dyDescent="0.25">
      <c r="B34" s="4"/>
      <c r="C34" s="2">
        <v>200</v>
      </c>
      <c r="D34" s="3">
        <f>G6</f>
        <v>5.7664951843901839</v>
      </c>
      <c r="E34" s="4"/>
      <c r="K34" s="4"/>
      <c r="L34" s="4"/>
      <c r="M34" s="4"/>
      <c r="N34" s="4"/>
      <c r="O34" s="4"/>
      <c r="P34" s="4"/>
      <c r="Q34" s="4"/>
      <c r="R34" s="4"/>
      <c r="S34" s="4"/>
    </row>
    <row r="35" spans="2:19" x14ac:dyDescent="0.25">
      <c r="B35" s="4"/>
      <c r="C35" s="2">
        <v>300</v>
      </c>
      <c r="D35" s="3">
        <f>G7</f>
        <v>5.0985810648896415</v>
      </c>
      <c r="E35" s="4"/>
      <c r="K35" s="4"/>
      <c r="L35" s="4"/>
      <c r="M35" s="4"/>
      <c r="N35" s="4"/>
      <c r="O35" s="4"/>
      <c r="P35" s="4"/>
      <c r="Q35" s="4"/>
      <c r="R35" s="4"/>
      <c r="S35" s="4"/>
    </row>
    <row r="36" spans="2:19" x14ac:dyDescent="0.25">
      <c r="B36" s="4"/>
      <c r="C36" s="2">
        <v>400</v>
      </c>
      <c r="D36" s="3">
        <f>G8</f>
        <v>4.6626523838415768</v>
      </c>
      <c r="E36" s="4"/>
      <c r="K36" s="4"/>
      <c r="L36" s="4"/>
      <c r="M36" s="4"/>
      <c r="N36" s="4"/>
      <c r="O36" s="4"/>
      <c r="P36" s="4"/>
      <c r="Q36" s="4"/>
      <c r="R36" s="4"/>
      <c r="S36" s="4"/>
    </row>
    <row r="37" spans="2:19" x14ac:dyDescent="0.25">
      <c r="B37" s="4"/>
      <c r="C37" s="2">
        <v>500</v>
      </c>
      <c r="D37" s="3">
        <f>G9</f>
        <v>4.2664926350996524</v>
      </c>
      <c r="E37" s="4"/>
      <c r="K37" s="4"/>
      <c r="L37" s="4"/>
      <c r="M37" s="4"/>
      <c r="N37" s="4"/>
      <c r="O37" s="4"/>
      <c r="P37" s="4"/>
      <c r="Q37" s="4"/>
      <c r="R37" s="4"/>
      <c r="S37" s="4"/>
    </row>
    <row r="38" spans="2:19" x14ac:dyDescent="0.25">
      <c r="B38" s="4"/>
      <c r="C38" s="2">
        <v>600</v>
      </c>
      <c r="D38" s="3">
        <f>G10</f>
        <v>4.1587426219283179</v>
      </c>
      <c r="E38" s="4"/>
      <c r="K38" s="4"/>
      <c r="L38" s="4"/>
      <c r="M38" s="4"/>
      <c r="N38" s="4"/>
      <c r="O38" s="4"/>
      <c r="P38" s="4"/>
      <c r="Q38" s="4"/>
      <c r="R38" s="4"/>
      <c r="S38" s="4"/>
    </row>
    <row r="39" spans="2:19" x14ac:dyDescent="0.25">
      <c r="B39" s="4"/>
      <c r="C39" s="2">
        <v>700</v>
      </c>
      <c r="D39" s="3">
        <f>G11</f>
        <v>3.8909457212343526</v>
      </c>
      <c r="E39" s="4"/>
      <c r="K39" s="4"/>
      <c r="L39" s="4"/>
      <c r="M39" s="4"/>
      <c r="N39" s="4"/>
      <c r="O39" s="4"/>
      <c r="P39" s="4"/>
      <c r="Q39" s="4"/>
      <c r="R39" s="4"/>
      <c r="S39" s="4"/>
    </row>
    <row r="40" spans="2:19" x14ac:dyDescent="0.25">
      <c r="B40" s="4"/>
      <c r="C40" s="2">
        <v>800</v>
      </c>
      <c r="D40" s="3">
        <f>G12</f>
        <v>3.6556826235258724</v>
      </c>
      <c r="E40" s="4"/>
      <c r="K40" s="4"/>
      <c r="L40" s="4"/>
      <c r="M40" s="4"/>
      <c r="N40" s="4"/>
      <c r="O40" s="4"/>
      <c r="P40" s="4"/>
      <c r="Q40" s="4"/>
      <c r="R40" s="4"/>
      <c r="S40" s="4"/>
    </row>
    <row r="41" spans="2:19" x14ac:dyDescent="0.25">
      <c r="B41" s="4"/>
      <c r="C41" s="2">
        <v>900</v>
      </c>
      <c r="D41" s="3">
        <f>G13</f>
        <v>3.5780708895381084</v>
      </c>
      <c r="E41" s="4"/>
      <c r="K41" s="4"/>
      <c r="L41" s="4"/>
      <c r="M41" s="4"/>
      <c r="N41" s="4"/>
      <c r="O41" s="4"/>
      <c r="P41" s="4"/>
      <c r="Q41" s="4"/>
      <c r="R41" s="4"/>
      <c r="S41" s="4"/>
    </row>
    <row r="42" spans="2:19" x14ac:dyDescent="0.25">
      <c r="B42" s="4"/>
      <c r="C42" s="2">
        <v>1000</v>
      </c>
      <c r="D42" s="3">
        <f t="shared" ref="D42" si="14">G14</f>
        <v>3.3280737970622778</v>
      </c>
      <c r="E42" s="4"/>
      <c r="K42" s="4"/>
      <c r="L42" s="4"/>
      <c r="M42" s="4"/>
      <c r="N42" s="4"/>
      <c r="O42" s="4"/>
      <c r="P42" s="4"/>
      <c r="Q42" s="4"/>
      <c r="R42" s="4"/>
      <c r="S42" s="4"/>
    </row>
    <row r="43" spans="2:19" x14ac:dyDescent="0.25">
      <c r="B43" s="4"/>
      <c r="C43" s="2">
        <f>C15</f>
        <v>1118</v>
      </c>
      <c r="D43" s="3">
        <f>G15</f>
        <v>3.3200062748118593</v>
      </c>
      <c r="E43" s="4"/>
      <c r="K43" s="4"/>
      <c r="L43" s="4"/>
      <c r="M43" s="4"/>
      <c r="N43" s="4"/>
      <c r="O43" s="4"/>
      <c r="P43" s="4"/>
      <c r="Q43" s="4"/>
      <c r="R43" s="4"/>
      <c r="S43" s="4"/>
    </row>
    <row r="44" spans="2:19" x14ac:dyDescent="0.25">
      <c r="B44" s="4"/>
      <c r="C44" s="2">
        <f>C16</f>
        <v>1230</v>
      </c>
      <c r="D44" s="3">
        <f t="shared" ref="D44" si="15">G16</f>
        <v>3.3144922109640298</v>
      </c>
      <c r="E44" s="4"/>
      <c r="K44" s="4"/>
      <c r="L44" s="4"/>
      <c r="M44" s="4"/>
      <c r="N44" s="4"/>
      <c r="O44" s="4"/>
      <c r="P44" s="4"/>
      <c r="Q44" s="4"/>
      <c r="R44" s="4"/>
      <c r="S44" s="4"/>
    </row>
    <row r="45" spans="2:19" x14ac:dyDescent="0.25">
      <c r="B45" s="4"/>
      <c r="C45" s="4"/>
      <c r="D45" s="4"/>
      <c r="E45" s="4"/>
      <c r="K45" s="4"/>
      <c r="L45" s="4"/>
      <c r="M45" s="4"/>
      <c r="N45" s="4"/>
      <c r="O45" s="4"/>
      <c r="P45" s="4"/>
      <c r="Q45" s="4"/>
      <c r="R45" s="4"/>
      <c r="S45" s="4"/>
    </row>
    <row r="46" spans="2:19" x14ac:dyDescent="0.25">
      <c r="B46" s="4"/>
      <c r="C46" s="4"/>
      <c r="D46" s="4"/>
      <c r="E46" s="4"/>
      <c r="K46" s="4"/>
      <c r="L46" s="4"/>
      <c r="M46" s="4"/>
      <c r="N46" s="4"/>
      <c r="O46" s="4"/>
      <c r="P46" s="4"/>
      <c r="Q46" s="4"/>
      <c r="R46" s="4"/>
      <c r="S46" s="4"/>
    </row>
    <row r="47" spans="2:19" x14ac:dyDescent="0.25">
      <c r="B47" s="4"/>
      <c r="C47" s="4"/>
      <c r="D47" s="4"/>
      <c r="E47" s="4"/>
      <c r="K47" s="4"/>
      <c r="L47" s="4"/>
      <c r="M47" s="4"/>
      <c r="N47" s="4"/>
      <c r="O47" s="4"/>
      <c r="P47" s="4"/>
      <c r="Q47" s="4"/>
      <c r="R47" s="4"/>
      <c r="S47" s="4"/>
    </row>
    <row r="48" spans="2:19" x14ac:dyDescent="0.25">
      <c r="B48" s="4"/>
      <c r="C48" s="4"/>
      <c r="D48" s="4"/>
      <c r="E48" s="4"/>
      <c r="K48" s="4"/>
      <c r="L48" s="4"/>
      <c r="M48" s="4"/>
      <c r="N48" s="4"/>
      <c r="O48" s="4"/>
      <c r="P48" s="4"/>
      <c r="Q48" s="4"/>
      <c r="R48" s="4"/>
      <c r="S48" s="4"/>
    </row>
    <row r="49" spans="2:19" x14ac:dyDescent="0.25">
      <c r="B49" s="4"/>
      <c r="C49" s="4"/>
      <c r="D49" s="4"/>
      <c r="E49" s="4"/>
      <c r="K49" s="4"/>
      <c r="L49" s="4"/>
      <c r="M49" s="4"/>
      <c r="N49" s="4"/>
      <c r="O49" s="4"/>
      <c r="P49" s="4"/>
      <c r="Q49" s="4"/>
      <c r="R49" s="4"/>
      <c r="S49" s="4"/>
    </row>
    <row r="50" spans="2:19" x14ac:dyDescent="0.25">
      <c r="B50" s="4"/>
      <c r="C50" s="4"/>
      <c r="D50" s="4"/>
      <c r="E50" s="4"/>
      <c r="K50" s="4"/>
      <c r="L50" s="4"/>
      <c r="M50" s="4"/>
      <c r="N50" s="4"/>
      <c r="O50" s="4"/>
      <c r="P50" s="4"/>
      <c r="Q50" s="4"/>
      <c r="R50" s="4"/>
      <c r="S50" s="4"/>
    </row>
    <row r="51" spans="2:19" x14ac:dyDescent="0.25">
      <c r="B51" s="4"/>
      <c r="C51" s="4"/>
      <c r="D51" s="4"/>
      <c r="E51" s="4"/>
      <c r="K51" s="4"/>
      <c r="L51" s="4"/>
      <c r="M51" s="4"/>
      <c r="N51" s="4"/>
      <c r="O51" s="4"/>
      <c r="P51" s="4"/>
      <c r="Q51" s="4"/>
      <c r="R51" s="4"/>
      <c r="S51" s="4"/>
    </row>
    <row r="52" spans="2:19" x14ac:dyDescent="0.25">
      <c r="B52" s="4"/>
      <c r="C52" s="4"/>
      <c r="D52" s="4"/>
      <c r="E52" s="4"/>
      <c r="K52" s="4"/>
      <c r="L52" s="4"/>
      <c r="M52" s="4"/>
      <c r="N52" s="4"/>
      <c r="O52" s="4"/>
      <c r="P52" s="4"/>
      <c r="Q52" s="4"/>
      <c r="R52" s="4"/>
      <c r="S52" s="4"/>
    </row>
    <row r="53" spans="2:19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2:19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</sheetData>
  <pageMargins left="0.23622047244094491" right="0.23622047244094491" top="0.74803149606299213" bottom="0.74803149606299213" header="0.31496062992125984" footer="0.31496062992125984"/>
  <pageSetup paperSize="9" scale="72" orientation="portrait" horizontalDpi="1200" r:id="rId1"/>
  <headerFooter>
    <oddHeader>&amp;CNeva Aerospace Ltd.&amp;R(c) 2018</oddHeader>
    <oddFooter>&amp;L&amp;D&amp;C&amp;F&amp;R&amp;A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T50"/>
  <sheetViews>
    <sheetView workbookViewId="0">
      <selection activeCell="C4" sqref="C4"/>
    </sheetView>
  </sheetViews>
  <sheetFormatPr defaultColWidth="9.140625" defaultRowHeight="15" x14ac:dyDescent="0.25"/>
  <cols>
    <col min="9" max="9" width="9.140625" bestFit="1" customWidth="1"/>
  </cols>
  <sheetData>
    <row r="1" spans="3:20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t="s">
        <v>3</v>
      </c>
      <c r="T1">
        <f>9.80665</f>
        <v>9.8066499999999994</v>
      </c>
    </row>
    <row r="2" spans="3:20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3:20" x14ac:dyDescent="0.25">
      <c r="C3" s="5" t="s">
        <v>13</v>
      </c>
      <c r="D3" s="5"/>
      <c r="E3" s="5"/>
      <c r="F3" s="5"/>
      <c r="G3" s="5"/>
      <c r="H3" s="4"/>
      <c r="I3" s="6" t="s">
        <v>12</v>
      </c>
      <c r="J3" s="4"/>
      <c r="K3" s="4"/>
      <c r="L3" s="4"/>
      <c r="M3" s="4"/>
      <c r="N3" s="4"/>
      <c r="O3" s="4"/>
      <c r="P3" s="4"/>
      <c r="Q3" s="4"/>
    </row>
    <row r="4" spans="3:20" x14ac:dyDescent="0.25">
      <c r="C4" s="4"/>
      <c r="D4" s="4"/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</row>
    <row r="5" spans="3:20" x14ac:dyDescent="0.25">
      <c r="C5" s="1" t="s">
        <v>6</v>
      </c>
      <c r="D5" s="1" t="s">
        <v>1</v>
      </c>
      <c r="E5" s="1" t="s">
        <v>10</v>
      </c>
      <c r="F5" s="1" t="s">
        <v>2</v>
      </c>
      <c r="G5" s="1" t="s">
        <v>9</v>
      </c>
      <c r="H5" s="1" t="s">
        <v>7</v>
      </c>
      <c r="I5" s="1" t="s">
        <v>8</v>
      </c>
      <c r="J5" s="4"/>
      <c r="K5" s="4"/>
      <c r="L5" s="4"/>
      <c r="M5" s="4"/>
      <c r="N5" s="4"/>
      <c r="O5" s="4"/>
      <c r="P5" s="4"/>
      <c r="Q5" s="4"/>
    </row>
    <row r="6" spans="3:20" x14ac:dyDescent="0.25">
      <c r="C6" s="7">
        <v>9.6</v>
      </c>
      <c r="D6" s="8">
        <v>1.2928076814196205</v>
      </c>
      <c r="E6" s="8">
        <f>D6/(C6/1000)</f>
        <v>134.66746681454381</v>
      </c>
      <c r="F6" s="8">
        <f t="shared" ref="F6:F14" si="0">D6/std_grav</f>
        <v>0.13182969530059915</v>
      </c>
      <c r="G6" s="8">
        <f t="shared" ref="G6:G14" si="1">F6/(C6/1000)</f>
        <v>13.732259927145746</v>
      </c>
      <c r="H6" s="8">
        <f>D6*0.22481</f>
        <v>0.2906360948599449</v>
      </c>
      <c r="I6" s="8">
        <f t="shared" ref="I6:I14" si="2">H6/(C6/1000)</f>
        <v>30.274593214577596</v>
      </c>
      <c r="J6" s="4"/>
      <c r="K6" s="4"/>
      <c r="L6" s="4"/>
      <c r="M6" s="4"/>
      <c r="N6" s="4"/>
      <c r="O6" s="4"/>
      <c r="P6" s="4"/>
      <c r="Q6" s="4"/>
      <c r="R6">
        <f>D6*0.22481</f>
        <v>0.2906360948599449</v>
      </c>
    </row>
    <row r="7" spans="3:20" x14ac:dyDescent="0.25">
      <c r="C7" s="7">
        <v>33.6</v>
      </c>
      <c r="D7" s="8">
        <v>3.2172160621587507</v>
      </c>
      <c r="E7" s="8">
        <f t="shared" ref="E7:E14" si="3">D7/(C7/1000)</f>
        <v>95.750478040438992</v>
      </c>
      <c r="F7" s="8">
        <f t="shared" si="0"/>
        <v>0.32806473792362845</v>
      </c>
      <c r="G7" s="8">
        <f t="shared" si="1"/>
        <v>9.7638314858222746</v>
      </c>
      <c r="H7" s="8">
        <f t="shared" ref="H7:H14" si="4">D7*0.22481</f>
        <v>0.72326234293390879</v>
      </c>
      <c r="I7" s="8">
        <f t="shared" si="2"/>
        <v>21.525664968271091</v>
      </c>
      <c r="J7" s="4"/>
      <c r="K7" s="4"/>
      <c r="L7" s="4"/>
      <c r="M7" s="4"/>
      <c r="N7" s="4"/>
      <c r="O7" s="4"/>
      <c r="P7" s="4"/>
      <c r="Q7" s="4"/>
    </row>
    <row r="8" spans="3:20" x14ac:dyDescent="0.25">
      <c r="C8" s="7">
        <v>70.400000000000006</v>
      </c>
      <c r="D8" s="8">
        <v>5.5265061190457061</v>
      </c>
      <c r="E8" s="8">
        <f t="shared" si="3"/>
        <v>78.501507372808319</v>
      </c>
      <c r="F8" s="8">
        <f t="shared" si="0"/>
        <v>0.56354678907126354</v>
      </c>
      <c r="G8" s="8">
        <f t="shared" si="1"/>
        <v>8.0049259811259024</v>
      </c>
      <c r="H8" s="8">
        <f t="shared" si="4"/>
        <v>1.2424138406226652</v>
      </c>
      <c r="I8" s="8">
        <f t="shared" si="2"/>
        <v>17.647923872481041</v>
      </c>
      <c r="J8" s="4"/>
      <c r="K8" s="4"/>
      <c r="L8" s="4"/>
      <c r="M8" s="4"/>
      <c r="N8" s="4"/>
      <c r="O8" s="4"/>
      <c r="P8" s="4"/>
      <c r="Q8" s="4"/>
    </row>
    <row r="9" spans="3:20" x14ac:dyDescent="0.25">
      <c r="C9" s="7">
        <v>126.39999999999999</v>
      </c>
      <c r="D9" s="8">
        <v>8.1910715692998863</v>
      </c>
      <c r="E9" s="8">
        <f t="shared" si="3"/>
        <v>64.802781402688979</v>
      </c>
      <c r="F9" s="8">
        <f t="shared" si="0"/>
        <v>0.83525684808776568</v>
      </c>
      <c r="G9" s="8">
        <f t="shared" si="1"/>
        <v>6.6080446842386538</v>
      </c>
      <c r="H9" s="8">
        <f t="shared" si="4"/>
        <v>1.8414347994943074</v>
      </c>
      <c r="I9" s="8">
        <f t="shared" si="2"/>
        <v>14.56831328713851</v>
      </c>
      <c r="J9" s="4"/>
      <c r="K9" s="4"/>
      <c r="L9" s="4"/>
      <c r="M9" s="4"/>
      <c r="N9" s="4"/>
      <c r="O9" s="4"/>
      <c r="P9" s="4"/>
      <c r="Q9" s="4"/>
    </row>
    <row r="10" spans="3:20" x14ac:dyDescent="0.25">
      <c r="C10" s="7">
        <v>193.6</v>
      </c>
      <c r="D10" s="8">
        <v>11.053012238091412</v>
      </c>
      <c r="E10" s="8">
        <f t="shared" si="3"/>
        <v>57.092005362042421</v>
      </c>
      <c r="F10" s="8">
        <f t="shared" si="0"/>
        <v>1.1270935781425271</v>
      </c>
      <c r="G10" s="8">
        <f t="shared" si="1"/>
        <v>5.8217643499097473</v>
      </c>
      <c r="H10" s="8">
        <f t="shared" si="4"/>
        <v>2.4848276812453305</v>
      </c>
      <c r="I10" s="8">
        <f t="shared" si="2"/>
        <v>12.834853725440757</v>
      </c>
      <c r="J10" s="4"/>
      <c r="K10" s="4"/>
      <c r="L10" s="4"/>
      <c r="M10" s="4"/>
      <c r="N10" s="4"/>
      <c r="O10" s="4"/>
      <c r="P10" s="4"/>
      <c r="Q10" s="4"/>
    </row>
    <row r="11" spans="3:20" x14ac:dyDescent="0.25">
      <c r="C11" s="7">
        <v>288</v>
      </c>
      <c r="D11" s="8">
        <v>14.211015734688957</v>
      </c>
      <c r="E11" s="8">
        <f t="shared" si="3"/>
        <v>49.343804634336657</v>
      </c>
      <c r="F11" s="8">
        <f t="shared" si="0"/>
        <v>1.4491203147546774</v>
      </c>
      <c r="G11" s="8">
        <f t="shared" si="1"/>
        <v>5.0316677595648525</v>
      </c>
      <c r="H11" s="8">
        <f t="shared" si="4"/>
        <v>3.1947784473154246</v>
      </c>
      <c r="I11" s="8">
        <f t="shared" si="2"/>
        <v>11.092980719845226</v>
      </c>
      <c r="J11" s="4"/>
      <c r="K11" s="4"/>
      <c r="L11" s="4"/>
      <c r="M11" s="4"/>
      <c r="N11" s="4"/>
      <c r="O11" s="4"/>
      <c r="P11" s="4"/>
      <c r="Q11" s="4"/>
    </row>
    <row r="12" spans="3:20" x14ac:dyDescent="0.25">
      <c r="C12" s="7">
        <v>432</v>
      </c>
      <c r="D12" s="8">
        <v>18.207863910070227</v>
      </c>
      <c r="E12" s="8">
        <f t="shared" si="3"/>
        <v>42.147833125162563</v>
      </c>
      <c r="F12" s="8">
        <f t="shared" si="0"/>
        <v>1.8566854032794307</v>
      </c>
      <c r="G12" s="8">
        <f t="shared" si="1"/>
        <v>4.2978828779616451</v>
      </c>
      <c r="H12" s="8">
        <f t="shared" si="4"/>
        <v>4.0933098856228876</v>
      </c>
      <c r="I12" s="8">
        <f t="shared" si="2"/>
        <v>9.475254364867796</v>
      </c>
      <c r="J12" s="4"/>
      <c r="K12" s="4"/>
      <c r="L12" s="4"/>
      <c r="M12" s="4"/>
      <c r="N12" s="4"/>
      <c r="O12" s="4"/>
      <c r="P12" s="4"/>
      <c r="Q12" s="4"/>
    </row>
    <row r="13" spans="3:20" x14ac:dyDescent="0.25">
      <c r="C13" s="7">
        <v>548.79999999999995</v>
      </c>
      <c r="D13" s="8">
        <v>20.773741751055731</v>
      </c>
      <c r="E13" s="8">
        <f t="shared" si="3"/>
        <v>37.85302797204033</v>
      </c>
      <c r="F13" s="8">
        <f t="shared" si="0"/>
        <v>2.1183321267768025</v>
      </c>
      <c r="G13" s="8">
        <f t="shared" si="1"/>
        <v>3.8599346333396549</v>
      </c>
      <c r="H13" s="8">
        <f t="shared" si="4"/>
        <v>4.6701448830548387</v>
      </c>
      <c r="I13" s="8">
        <f t="shared" si="2"/>
        <v>8.5097392183943867</v>
      </c>
      <c r="J13" s="4"/>
      <c r="K13" s="4"/>
      <c r="L13" s="4"/>
      <c r="M13" s="4"/>
      <c r="N13" s="4"/>
      <c r="O13" s="4"/>
      <c r="P13" s="4"/>
      <c r="Q13" s="4"/>
    </row>
    <row r="14" spans="3:20" x14ac:dyDescent="0.25">
      <c r="C14" s="7">
        <v>675.2</v>
      </c>
      <c r="D14" s="8">
        <v>23.981089052287619</v>
      </c>
      <c r="E14" s="8">
        <f t="shared" si="3"/>
        <v>35.517015776492322</v>
      </c>
      <c r="F14" s="8">
        <f t="shared" si="0"/>
        <v>2.4453905311485187</v>
      </c>
      <c r="G14" s="8">
        <f t="shared" si="1"/>
        <v>3.621727682388209</v>
      </c>
      <c r="H14" s="8">
        <f t="shared" si="4"/>
        <v>5.3911886298447795</v>
      </c>
      <c r="I14" s="8">
        <f t="shared" si="2"/>
        <v>7.9845803167132399</v>
      </c>
      <c r="J14" s="4"/>
      <c r="K14" s="4"/>
      <c r="L14" s="4"/>
      <c r="M14" s="4"/>
      <c r="N14" s="4"/>
      <c r="O14" s="4"/>
      <c r="P14" s="4"/>
      <c r="Q14" s="4"/>
    </row>
    <row r="15" spans="3:20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3:20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9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9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9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9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9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9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9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9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9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9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4"/>
      <c r="C31" s="1" t="s">
        <v>0</v>
      </c>
      <c r="D31" s="1" t="s">
        <v>4</v>
      </c>
      <c r="E31" s="4"/>
      <c r="K31" s="4"/>
      <c r="L31" s="4"/>
      <c r="M31" s="4"/>
      <c r="N31" s="4"/>
      <c r="O31" s="4"/>
      <c r="P31" s="4"/>
      <c r="Q31" s="4"/>
      <c r="R31" s="4"/>
      <c r="S31" s="4"/>
    </row>
    <row r="32" spans="2:19" x14ac:dyDescent="0.25">
      <c r="B32" s="4"/>
      <c r="C32" s="7">
        <v>9.6</v>
      </c>
      <c r="D32" s="3">
        <v>13.732259927145746</v>
      </c>
      <c r="E32" s="4"/>
      <c r="K32" s="4"/>
      <c r="L32" s="4"/>
      <c r="M32" s="4"/>
      <c r="N32" s="4"/>
      <c r="O32" s="4"/>
      <c r="P32" s="4"/>
      <c r="Q32" s="4"/>
      <c r="R32" s="4"/>
      <c r="S32" s="4"/>
    </row>
    <row r="33" spans="2:19" x14ac:dyDescent="0.25">
      <c r="B33" s="4"/>
      <c r="C33" s="7">
        <v>33.6</v>
      </c>
      <c r="D33" s="3">
        <v>9.7638314858222746</v>
      </c>
      <c r="E33" s="4"/>
      <c r="K33" s="4"/>
      <c r="L33" s="4"/>
      <c r="M33" s="4"/>
      <c r="N33" s="4"/>
      <c r="O33" s="4"/>
      <c r="P33" s="4"/>
      <c r="Q33" s="4"/>
      <c r="R33" s="4"/>
      <c r="S33" s="4"/>
    </row>
    <row r="34" spans="2:19" x14ac:dyDescent="0.25">
      <c r="B34" s="4"/>
      <c r="C34" s="7">
        <v>70.400000000000006</v>
      </c>
      <c r="D34" s="3">
        <v>8.0049259811259024</v>
      </c>
      <c r="E34" s="4"/>
      <c r="K34" s="4"/>
      <c r="L34" s="4"/>
      <c r="M34" s="4"/>
      <c r="N34" s="4"/>
      <c r="O34" s="4"/>
      <c r="P34" s="4"/>
      <c r="Q34" s="4"/>
      <c r="R34" s="4"/>
      <c r="S34" s="4"/>
    </row>
    <row r="35" spans="2:19" x14ac:dyDescent="0.25">
      <c r="B35" s="4"/>
      <c r="C35" s="7">
        <v>126.39999999999999</v>
      </c>
      <c r="D35" s="3">
        <v>6.6080446842386538</v>
      </c>
      <c r="E35" s="4"/>
      <c r="K35" s="4"/>
      <c r="L35" s="4"/>
      <c r="M35" s="4"/>
      <c r="N35" s="4"/>
      <c r="O35" s="4"/>
      <c r="P35" s="4"/>
      <c r="Q35" s="4"/>
      <c r="R35" s="4"/>
      <c r="S35" s="4"/>
    </row>
    <row r="36" spans="2:19" x14ac:dyDescent="0.25">
      <c r="B36" s="4"/>
      <c r="C36" s="7">
        <v>193.6</v>
      </c>
      <c r="D36" s="3">
        <v>5.8217643499097473</v>
      </c>
      <c r="E36" s="4"/>
      <c r="K36" s="4"/>
      <c r="L36" s="4"/>
      <c r="M36" s="4"/>
      <c r="N36" s="4"/>
      <c r="O36" s="4"/>
      <c r="P36" s="4"/>
      <c r="Q36" s="4"/>
      <c r="R36" s="4"/>
      <c r="S36" s="4"/>
    </row>
    <row r="37" spans="2:19" x14ac:dyDescent="0.25">
      <c r="B37" s="4"/>
      <c r="C37" s="7">
        <v>288</v>
      </c>
      <c r="D37" s="3">
        <v>5.0316677595648525</v>
      </c>
      <c r="E37" s="4"/>
      <c r="K37" s="4"/>
      <c r="L37" s="4"/>
      <c r="M37" s="4"/>
      <c r="N37" s="4"/>
      <c r="O37" s="4"/>
      <c r="P37" s="4"/>
      <c r="Q37" s="4"/>
      <c r="R37" s="4"/>
      <c r="S37" s="4"/>
    </row>
    <row r="38" spans="2:19" x14ac:dyDescent="0.25">
      <c r="B38" s="4"/>
      <c r="C38" s="7">
        <v>432</v>
      </c>
      <c r="D38" s="3">
        <v>4.2978828779616451</v>
      </c>
      <c r="E38" s="4"/>
      <c r="K38" s="4"/>
      <c r="L38" s="4"/>
      <c r="M38" s="4"/>
      <c r="N38" s="4"/>
      <c r="O38" s="4"/>
      <c r="P38" s="4"/>
      <c r="Q38" s="4"/>
      <c r="R38" s="4"/>
      <c r="S38" s="4"/>
    </row>
    <row r="39" spans="2:19" x14ac:dyDescent="0.25">
      <c r="B39" s="4"/>
      <c r="C39" s="7">
        <v>548.79999999999995</v>
      </c>
      <c r="D39" s="3">
        <v>3.8599346333396549</v>
      </c>
      <c r="E39" s="4"/>
      <c r="K39" s="4"/>
      <c r="L39" s="4"/>
      <c r="M39" s="4"/>
      <c r="N39" s="4"/>
      <c r="O39" s="4"/>
      <c r="P39" s="4"/>
      <c r="Q39" s="4"/>
      <c r="R39" s="4"/>
      <c r="S39" s="4"/>
    </row>
    <row r="40" spans="2:19" x14ac:dyDescent="0.25">
      <c r="B40" s="4"/>
      <c r="C40" s="7">
        <v>675.2</v>
      </c>
      <c r="D40" s="3">
        <v>3.621727682388209</v>
      </c>
      <c r="E40" s="4"/>
      <c r="K40" s="4"/>
      <c r="L40" s="4"/>
      <c r="M40" s="4"/>
      <c r="N40" s="4"/>
      <c r="O40" s="4"/>
      <c r="P40" s="4"/>
      <c r="Q40" s="4"/>
      <c r="R40" s="4"/>
      <c r="S40" s="4"/>
    </row>
    <row r="41" spans="2:19" x14ac:dyDescent="0.25">
      <c r="B41" s="4"/>
      <c r="C41" s="4"/>
      <c r="D41" s="4"/>
      <c r="E41" s="4"/>
      <c r="K41" s="4"/>
      <c r="L41" s="4"/>
      <c r="M41" s="4"/>
      <c r="N41" s="4"/>
      <c r="O41" s="4"/>
      <c r="P41" s="4"/>
      <c r="Q41" s="4"/>
      <c r="R41" s="4"/>
      <c r="S41" s="4"/>
    </row>
    <row r="42" spans="2:19" x14ac:dyDescent="0.25">
      <c r="B42" s="4"/>
      <c r="C42" s="4"/>
      <c r="D42" s="4"/>
      <c r="E42" s="4"/>
      <c r="K42" s="4"/>
      <c r="L42" s="4"/>
      <c r="M42" s="4"/>
      <c r="N42" s="4"/>
      <c r="O42" s="4"/>
      <c r="P42" s="4"/>
      <c r="Q42" s="4"/>
      <c r="R42" s="4"/>
      <c r="S42" s="4"/>
    </row>
    <row r="43" spans="2:19" x14ac:dyDescent="0.25">
      <c r="B43" s="4"/>
      <c r="C43" s="4"/>
      <c r="D43" s="4"/>
      <c r="E43" s="4"/>
      <c r="K43" s="4"/>
      <c r="L43" s="4"/>
      <c r="M43" s="4"/>
      <c r="N43" s="4"/>
      <c r="O43" s="4"/>
      <c r="P43" s="4"/>
      <c r="Q43" s="4"/>
      <c r="R43" s="4"/>
      <c r="S43" s="4"/>
    </row>
    <row r="44" spans="2:19" x14ac:dyDescent="0.25">
      <c r="B44" s="4"/>
      <c r="C44" s="4"/>
      <c r="D44" s="4"/>
      <c r="E44" s="4"/>
      <c r="K44" s="4"/>
      <c r="L44" s="4"/>
      <c r="M44" s="4"/>
      <c r="N44" s="4"/>
      <c r="O44" s="4"/>
      <c r="P44" s="4"/>
      <c r="Q44" s="4"/>
      <c r="R44" s="4"/>
      <c r="S44" s="4"/>
    </row>
    <row r="45" spans="2:19" x14ac:dyDescent="0.25">
      <c r="B45" s="4"/>
      <c r="C45" s="4"/>
      <c r="D45" s="4"/>
      <c r="E45" s="4"/>
      <c r="K45" s="4"/>
      <c r="L45" s="4"/>
      <c r="M45" s="4"/>
      <c r="N45" s="4"/>
      <c r="O45" s="4"/>
      <c r="P45" s="4"/>
      <c r="Q45" s="4"/>
      <c r="R45" s="4"/>
      <c r="S45" s="4"/>
    </row>
    <row r="46" spans="2:19" x14ac:dyDescent="0.25">
      <c r="B46" s="4"/>
      <c r="C46" s="4"/>
      <c r="D46" s="4"/>
      <c r="E46" s="4"/>
      <c r="K46" s="4"/>
      <c r="L46" s="4"/>
      <c r="M46" s="4"/>
      <c r="N46" s="4"/>
      <c r="O46" s="4"/>
      <c r="P46" s="4"/>
      <c r="Q46" s="4"/>
      <c r="R46" s="4"/>
      <c r="S46" s="4"/>
    </row>
    <row r="47" spans="2:19" x14ac:dyDescent="0.25">
      <c r="B47" s="4"/>
      <c r="C47" s="4"/>
      <c r="D47" s="4"/>
      <c r="E47" s="4"/>
      <c r="K47" s="4"/>
      <c r="L47" s="4"/>
      <c r="M47" s="4"/>
      <c r="N47" s="4"/>
      <c r="O47" s="4"/>
      <c r="P47" s="4"/>
      <c r="Q47" s="4"/>
      <c r="R47" s="4"/>
      <c r="S47" s="4"/>
    </row>
    <row r="48" spans="2:19" x14ac:dyDescent="0.25">
      <c r="B48" s="4"/>
      <c r="C48" s="4"/>
      <c r="D48" s="4"/>
      <c r="E48" s="4"/>
      <c r="K48" s="4"/>
      <c r="L48" s="4"/>
      <c r="M48" s="4"/>
      <c r="N48" s="4"/>
      <c r="O48" s="4"/>
      <c r="P48" s="4"/>
      <c r="Q48" s="4"/>
      <c r="R48" s="4"/>
      <c r="S48" s="4"/>
    </row>
    <row r="49" spans="2:19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2:19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</sheetData>
  <pageMargins left="0.23622047244094491" right="0.23622047244094491" top="0.74803149606299213" bottom="0.74803149606299213" header="0.31496062992125984" footer="0.31496062992125984"/>
  <pageSetup paperSize="9" scale="72" orientation="portrait" horizontalDpi="1200" r:id="rId1"/>
  <headerFooter>
    <oddHeader>&amp;CNeva Aerospace Ltd.&amp;R(c) 2018</oddHeader>
    <oddFooter>&amp;L&amp;D&amp;C&amp;F&amp;R&amp;A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Athena-A2ET-V1.62-6S</vt:lpstr>
      <vt:lpstr>Athena-A2ET-V1.53-4S</vt:lpstr>
      <vt:lpstr>'Athena-A2ET-V1.53-4S'!Print_Area</vt:lpstr>
      <vt:lpstr>'Athena-A2ET-V1.62-6S'!Print_Area</vt:lpstr>
      <vt:lpstr>'Athena-A2ET-V1.53-4S'!std_grav</vt:lpstr>
      <vt:lpstr>std_grav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Vergnes</dc:creator>
  <cp:lastModifiedBy>Robert Vergnes</cp:lastModifiedBy>
  <cp:lastPrinted>2018-03-11T21:20:18Z</cp:lastPrinted>
  <dcterms:created xsi:type="dcterms:W3CDTF">2018-03-01T19:28:26Z</dcterms:created>
  <dcterms:modified xsi:type="dcterms:W3CDTF">2019-07-05T16:29:27Z</dcterms:modified>
</cp:coreProperties>
</file>