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NEVA-DBX Dropbox\Projets_Projects\NPC-A045-Cyclope_Cyclops\3-Manufacturing\Cyclope-K-Mark-II\Cyclope-Mark-II.2\"/>
    </mc:Choice>
  </mc:AlternateContent>
  <xr:revisionPtr revIDLastSave="0" documentId="13_ncr:1_{5D20129B-61E4-4990-AC37-CFBB9FF7B354}" xr6:coauthVersionLast="47" xr6:coauthVersionMax="47" xr10:uidLastSave="{00000000-0000-0000-0000-000000000000}"/>
  <bookViews>
    <workbookView xWindow="-98" yWindow="-98" windowWidth="20715" windowHeight="13155" tabRatio="500" xr2:uid="{00000000-000D-0000-FFFF-FFFF00000000}"/>
  </bookViews>
  <sheets>
    <sheet name="CYC-K-002" sheetId="1" r:id="rId1"/>
    <sheet name="Previous" sheetId="2" r:id="rId2"/>
  </sheets>
  <definedNames>
    <definedName name="_xlnm.Print_Area" localSheetId="0">'CYC-K-002'!$A$1:$M$43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1" i="2" l="1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B19" i="2"/>
  <c r="H18" i="2"/>
  <c r="G18" i="2"/>
  <c r="F18" i="2"/>
  <c r="H13" i="2"/>
  <c r="G13" i="2"/>
  <c r="F13" i="2"/>
  <c r="H12" i="2"/>
  <c r="G12" i="2"/>
  <c r="F12" i="2"/>
  <c r="H11" i="2"/>
  <c r="F11" i="2"/>
  <c r="B11" i="2"/>
  <c r="G11" i="2" s="1"/>
  <c r="H10" i="2"/>
  <c r="G10" i="2"/>
  <c r="F10" i="2"/>
  <c r="B10" i="2"/>
  <c r="H9" i="2"/>
  <c r="F9" i="2"/>
  <c r="B9" i="2"/>
  <c r="G9" i="2" s="1"/>
  <c r="H8" i="2"/>
  <c r="G8" i="2"/>
  <c r="F8" i="2"/>
  <c r="B8" i="2"/>
  <c r="H7" i="2"/>
  <c r="F7" i="2"/>
  <c r="B7" i="2"/>
  <c r="G7" i="2" s="1"/>
  <c r="H6" i="2"/>
  <c r="F41" i="2" s="1"/>
  <c r="G6" i="2"/>
  <c r="D41" i="2" s="1"/>
  <c r="F6" i="2"/>
  <c r="B6" i="2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B20" i="1"/>
  <c r="F20" i="1" s="1"/>
  <c r="H19" i="1"/>
  <c r="G19" i="1"/>
  <c r="F19" i="1"/>
  <c r="H14" i="1"/>
  <c r="G14" i="1"/>
  <c r="F14" i="1"/>
  <c r="H13" i="1"/>
  <c r="G13" i="1"/>
  <c r="F13" i="1"/>
  <c r="B12" i="1"/>
  <c r="H12" i="1" s="1"/>
  <c r="B11" i="1"/>
  <c r="G11" i="1" s="1"/>
  <c r="B10" i="1"/>
  <c r="H10" i="1" s="1"/>
  <c r="B9" i="1"/>
  <c r="G9" i="1" s="1"/>
  <c r="F8" i="1"/>
  <c r="B8" i="1"/>
  <c r="H8" i="1" s="1"/>
  <c r="B7" i="1"/>
  <c r="G7" i="1" s="1"/>
  <c r="G20" i="1" l="1"/>
  <c r="F10" i="1"/>
  <c r="F12" i="1"/>
  <c r="H11" i="1"/>
  <c r="H20" i="1"/>
  <c r="H7" i="1"/>
  <c r="G12" i="1"/>
  <c r="H9" i="1"/>
  <c r="G8" i="1"/>
  <c r="G10" i="1"/>
  <c r="F7" i="1"/>
  <c r="F9" i="1"/>
  <c r="F11" i="1"/>
  <c r="D42" i="1" l="1"/>
  <c r="F42" i="1"/>
  <c r="B42" i="1"/>
</calcChain>
</file>

<file path=xl/sharedStrings.xml><?xml version="1.0" encoding="utf-8"?>
<sst xmlns="http://schemas.openxmlformats.org/spreadsheetml/2006/main" count="108" uniqueCount="56">
  <si>
    <t>Feuille de centrage Cyclope MKII.2</t>
  </si>
  <si>
    <t xml:space="preserve">Equipement Non Amovible </t>
  </si>
  <si>
    <t>Description</t>
  </si>
  <si>
    <t>Poids (gr)</t>
  </si>
  <si>
    <t>X (cm)</t>
  </si>
  <si>
    <t>Y(cm)</t>
  </si>
  <si>
    <t>Z(cm)</t>
  </si>
  <si>
    <t>Moment X</t>
  </si>
  <si>
    <t>Moment Y</t>
  </si>
  <si>
    <t>Moment Z</t>
  </si>
  <si>
    <t>Tmotor 475kv MN4010 OUTLET + HUB + STA + BLA</t>
  </si>
  <si>
    <t>Tmotor MN4010 475kv INLET + HUB + STA + BLA</t>
  </si>
  <si>
    <t>Aux1 (Mot XNOVA 2207 1700kv) + Support + Carenage</t>
  </si>
  <si>
    <t>Aux2 (Mot XNOVA 2207 1700kv) + Support + Carenage</t>
  </si>
  <si>
    <t>Aux3 (Mot XNOVA 2207 1700kv) + Support + Carenage</t>
  </si>
  <si>
    <t>Aux4 (Mot XNOVA 2207 1700kv) + Support + Carenage</t>
  </si>
  <si>
    <t>Batt 1 (right) + connector</t>
  </si>
  <si>
    <t>Batt 2 (left) + connector</t>
  </si>
  <si>
    <t>Equipement Amovible</t>
  </si>
  <si>
    <t>Pixhawk Cube Orange + Mini Carrier Board</t>
  </si>
  <si>
    <t>Power distribution Board + Wire (estimation 40gr)</t>
  </si>
  <si>
    <t>Support 3D print Pixhawk + Caisse</t>
  </si>
  <si>
    <t>Telemetry RX + Antenna</t>
  </si>
  <si>
    <t>BEC Castle 2,0 + Wire</t>
  </si>
  <si>
    <t>FPV TX + Antenna</t>
  </si>
  <si>
    <t>TBS Nano RX radio SBUS</t>
  </si>
  <si>
    <t>MAUCH HS-200-HV</t>
  </si>
  <si>
    <t>LED Voltage adapter</t>
  </si>
  <si>
    <t>ESC Castle Turbine – INLET</t>
  </si>
  <si>
    <t>ESC Castle Turbine – OUTLET</t>
  </si>
  <si>
    <t>ESC TMOTOR F35A – 1</t>
  </si>
  <si>
    <t>ESC TMOTOR F35A – 2</t>
  </si>
  <si>
    <t>ESC TMOTOR F35A – 3</t>
  </si>
  <si>
    <t>ESC TMOTOR F35A – 4</t>
  </si>
  <si>
    <t>INSTA 360 Camera + screw (solo =154gr)</t>
  </si>
  <si>
    <t>Platine support gopro</t>
  </si>
  <si>
    <t>Led eclairage</t>
  </si>
  <si>
    <t>FPV Camera</t>
  </si>
  <si>
    <t>Resultat</t>
  </si>
  <si>
    <t>Diam exte turbine = 190mm</t>
  </si>
  <si>
    <t>Y (cm)</t>
  </si>
  <si>
    <t>Z (cm)</t>
  </si>
  <si>
    <t>BARYCENTRE</t>
  </si>
  <si>
    <t>Z ideal ≤  9,4cm (centre de poussée)</t>
  </si>
  <si>
    <t>Pixhawk Mini</t>
  </si>
  <si>
    <t>Power distribution Board + Wire (estimation 60gr)</t>
  </si>
  <si>
    <t>ESC TMOTOR all in one</t>
  </si>
  <si>
    <t>Contrepoids</t>
  </si>
  <si>
    <t>Equipement Non Amovible - Non Removable Equipment</t>
  </si>
  <si>
    <t>Equipement Amovible - Removable Equipment</t>
  </si>
  <si>
    <t>CONFIDENTIAL - NEVA AEROSPACE</t>
  </si>
  <si>
    <t>Contrepoids (vs 170gr) - Counterweight</t>
  </si>
  <si>
    <t>DRONE:</t>
  </si>
  <si>
    <t>CYC-K-002</t>
  </si>
  <si>
    <t>Mass &amp; Balance Check List  - Feuille de centrage Cyclope MKII.2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</si>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</sst>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  <font>
      <b/>
      <sz val="16"/>
      <color rgb="FFFFFFFF"/>
      <name val="Arial"/>
      <family val="2"/>
      <charset val="1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DDDDDD"/>
        <bgColor rgb="FFB4C7DC"/>
      </patternFill>
    </fill>
    <fill>
      <patternFill patternType="solid">
        <fgColor rgb="FFFFB66C"/>
        <bgColor rgb="FFFF99CC"/>
      </patternFill>
    </fill>
    <fill>
      <patternFill patternType="solid">
        <fgColor rgb="FFB4C7DC"/>
        <bgColor rgb="FF99CCFF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3" fillId="0" borderId="0" xfId="0" applyFont="1"/>
    <xf numFmtId="0" fontId="0" fillId="0" borderId="1" xfId="0" applyBorder="1"/>
    <xf numFmtId="0" fontId="6" fillId="7" borderId="0" xfId="0" applyFont="1" applyFill="1"/>
    <xf numFmtId="0" fontId="4" fillId="0" borderId="1" xfId="0" applyFont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7" borderId="2" xfId="0" applyFont="1" applyFill="1" applyBorder="1"/>
    <xf numFmtId="0" fontId="7" fillId="7" borderId="3" xfId="0" applyFont="1" applyFill="1" applyBorder="1"/>
    <xf numFmtId="0" fontId="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32760</xdr:colOff>
      <xdr:row>1</xdr:row>
      <xdr:rowOff>0</xdr:rowOff>
    </xdr:from>
    <xdr:to>
      <xdr:col>12</xdr:col>
      <xdr:colOff>515160</xdr:colOff>
      <xdr:row>23</xdr:row>
      <xdr:rowOff>157320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51927" y="164042"/>
          <a:ext cx="3805566" cy="37768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8</xdr:col>
      <xdr:colOff>423333</xdr:colOff>
      <xdr:row>27</xdr:row>
      <xdr:rowOff>100541</xdr:rowOff>
    </xdr:from>
    <xdr:to>
      <xdr:col>12</xdr:col>
      <xdr:colOff>772584</xdr:colOff>
      <xdr:row>33</xdr:row>
      <xdr:rowOff>95249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8127DD-90B9-7366-0143-77122E71D8EB}"/>
            </a:ext>
          </a:extLst>
        </xdr:cNvPr>
        <xdr:cNvSpPr txBox="1"/>
      </xdr:nvSpPr>
      <xdr:spPr>
        <a:xfrm>
          <a:off x="9842500" y="4540250"/>
          <a:ext cx="3672417" cy="9789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>
              <a:solidFill>
                <a:srgbClr val="FF0000"/>
              </a:solidFill>
            </a:rPr>
            <a:t>BEWARE - </a:t>
          </a:r>
        </a:p>
        <a:p>
          <a:pPr algn="ctr"/>
          <a:r>
            <a:rPr lang="en-GB" sz="1100" i="1">
              <a:solidFill>
                <a:srgbClr val="FF0000"/>
              </a:solidFill>
            </a:rPr>
            <a:t>The Equipment List MUST reflect the one on the Bill or Material and the REALITY of the load on the Drone.</a:t>
          </a:r>
        </a:p>
        <a:p>
          <a:pPr algn="ctr"/>
          <a:r>
            <a:rPr lang="en-GB" sz="1100" i="1">
              <a:solidFill>
                <a:srgbClr val="FF0000"/>
              </a:solidFill>
            </a:rPr>
            <a:t>ANY CHANGE ON</a:t>
          </a:r>
          <a:r>
            <a:rPr lang="en-GB" sz="1100" i="1" baseline="0">
              <a:solidFill>
                <a:srgbClr val="FF0000"/>
              </a:solidFill>
            </a:rPr>
            <a:t> THE DRONE MUST BE RECALCULATED</a:t>
          </a:r>
        </a:p>
        <a:p>
          <a:pPr algn="ctr"/>
          <a:r>
            <a:rPr lang="en-GB" sz="1100" i="1" baseline="0">
              <a:solidFill>
                <a:srgbClr val="FF0000"/>
              </a:solidFill>
            </a:rPr>
            <a:t>AND THE Bill of Material UPDATED</a:t>
          </a:r>
          <a:endParaRPr lang="en-GB" sz="1100" i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32760</xdr:colOff>
      <xdr:row>0</xdr:row>
      <xdr:rowOff>0</xdr:rowOff>
    </xdr:from>
    <xdr:to>
      <xdr:col>12</xdr:col>
      <xdr:colOff>515160</xdr:colOff>
      <xdr:row>22</xdr:row>
      <xdr:rowOff>157320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01680" y="0"/>
          <a:ext cx="3743640" cy="3733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tabSelected="1" zoomScale="80" zoomScaleNormal="80" workbookViewId="0">
      <selection activeCell="M27" sqref="M27"/>
    </sheetView>
  </sheetViews>
  <sheetFormatPr defaultColWidth="11.59765625" defaultRowHeight="12.75" x14ac:dyDescent="0.35"/>
  <cols>
    <col min="1" max="1" width="50.46484375" customWidth="1"/>
  </cols>
  <sheetData>
    <row r="1" spans="1:8" x14ac:dyDescent="0.35">
      <c r="A1" s="11" t="s">
        <v>50</v>
      </c>
    </row>
    <row r="2" spans="1:8" x14ac:dyDescent="0.35">
      <c r="A2" s="14" t="s">
        <v>54</v>
      </c>
      <c r="B2" s="14"/>
      <c r="C2" s="14"/>
      <c r="D2" s="14"/>
      <c r="E2" s="14"/>
      <c r="F2" s="14"/>
      <c r="G2" s="14"/>
      <c r="H2" s="14"/>
    </row>
    <row r="3" spans="1:8" x14ac:dyDescent="0.35">
      <c r="A3" s="14"/>
      <c r="B3" s="14"/>
      <c r="C3" s="14"/>
      <c r="D3" s="14"/>
      <c r="E3" s="14"/>
      <c r="F3" s="14"/>
      <c r="G3" s="14"/>
      <c r="H3" s="14"/>
    </row>
    <row r="4" spans="1:8" x14ac:dyDescent="0.35">
      <c r="A4" s="15" t="s">
        <v>48</v>
      </c>
      <c r="B4" s="15"/>
      <c r="C4" s="15"/>
      <c r="D4" s="15"/>
      <c r="E4" s="15"/>
      <c r="F4" s="15"/>
      <c r="G4" s="15"/>
      <c r="H4" s="15"/>
    </row>
    <row r="5" spans="1:8" x14ac:dyDescent="0.35">
      <c r="A5" s="15"/>
      <c r="B5" s="15"/>
      <c r="C5" s="15"/>
      <c r="D5" s="15"/>
      <c r="E5" s="15"/>
      <c r="F5" s="15"/>
      <c r="G5" s="15"/>
      <c r="H5" s="15"/>
    </row>
    <row r="6" spans="1:8" ht="13.15" x14ac:dyDescent="0.4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1" t="s">
        <v>7</v>
      </c>
      <c r="G6" s="1" t="s">
        <v>8</v>
      </c>
      <c r="H6" s="1" t="s">
        <v>9</v>
      </c>
    </row>
    <row r="7" spans="1:8" x14ac:dyDescent="0.35">
      <c r="A7" s="3" t="s">
        <v>10</v>
      </c>
      <c r="B7" s="4">
        <f>120+87</f>
        <v>207</v>
      </c>
      <c r="C7" s="4">
        <v>0</v>
      </c>
      <c r="D7" s="4">
        <v>0</v>
      </c>
      <c r="E7" s="4">
        <v>6.5</v>
      </c>
      <c r="F7" s="4">
        <f t="shared" ref="F7:F14" si="0">C7*B7</f>
        <v>0</v>
      </c>
      <c r="G7" s="4">
        <f t="shared" ref="G7:G14" si="1">D7*B7</f>
        <v>0</v>
      </c>
      <c r="H7" s="4">
        <f t="shared" ref="H7:H14" si="2">E7*B7</f>
        <v>1345.5</v>
      </c>
    </row>
    <row r="8" spans="1:8" x14ac:dyDescent="0.35">
      <c r="A8" s="3" t="s">
        <v>11</v>
      </c>
      <c r="B8" s="4">
        <f>120+93</f>
        <v>213</v>
      </c>
      <c r="C8" s="4">
        <v>0</v>
      </c>
      <c r="D8" s="4">
        <v>0</v>
      </c>
      <c r="E8" s="4">
        <v>12.5</v>
      </c>
      <c r="F8" s="4">
        <f t="shared" si="0"/>
        <v>0</v>
      </c>
      <c r="G8" s="4">
        <f t="shared" si="1"/>
        <v>0</v>
      </c>
      <c r="H8" s="4">
        <f t="shared" si="2"/>
        <v>2662.5</v>
      </c>
    </row>
    <row r="9" spans="1:8" x14ac:dyDescent="0.35">
      <c r="A9" s="3" t="s">
        <v>12</v>
      </c>
      <c r="B9" s="4">
        <f>35+10+30</f>
        <v>75</v>
      </c>
      <c r="C9" s="4">
        <v>11</v>
      </c>
      <c r="D9" s="4">
        <v>12</v>
      </c>
      <c r="E9" s="4">
        <v>12.5</v>
      </c>
      <c r="F9" s="4">
        <f t="shared" si="0"/>
        <v>825</v>
      </c>
      <c r="G9" s="4">
        <f t="shared" si="1"/>
        <v>900</v>
      </c>
      <c r="H9" s="4">
        <f t="shared" si="2"/>
        <v>937.5</v>
      </c>
    </row>
    <row r="10" spans="1:8" x14ac:dyDescent="0.35">
      <c r="A10" s="3" t="s">
        <v>13</v>
      </c>
      <c r="B10" s="4">
        <f>35+10+30</f>
        <v>75</v>
      </c>
      <c r="C10" s="4">
        <v>-11</v>
      </c>
      <c r="D10" s="4">
        <v>-12</v>
      </c>
      <c r="E10" s="4">
        <v>12.5</v>
      </c>
      <c r="F10" s="4">
        <f t="shared" si="0"/>
        <v>-825</v>
      </c>
      <c r="G10" s="4">
        <f t="shared" si="1"/>
        <v>-900</v>
      </c>
      <c r="H10" s="4">
        <f t="shared" si="2"/>
        <v>937.5</v>
      </c>
    </row>
    <row r="11" spans="1:8" x14ac:dyDescent="0.35">
      <c r="A11" s="3" t="s">
        <v>14</v>
      </c>
      <c r="B11" s="4">
        <f>35+10+30</f>
        <v>75</v>
      </c>
      <c r="C11" s="4">
        <v>11</v>
      </c>
      <c r="D11" s="4">
        <v>-12</v>
      </c>
      <c r="E11" s="4">
        <v>12.5</v>
      </c>
      <c r="F11" s="4">
        <f t="shared" si="0"/>
        <v>825</v>
      </c>
      <c r="G11" s="4">
        <f t="shared" si="1"/>
        <v>-900</v>
      </c>
      <c r="H11" s="4">
        <f t="shared" si="2"/>
        <v>937.5</v>
      </c>
    </row>
    <row r="12" spans="1:8" x14ac:dyDescent="0.35">
      <c r="A12" s="3" t="s">
        <v>15</v>
      </c>
      <c r="B12" s="4">
        <f>35+10+30</f>
        <v>75</v>
      </c>
      <c r="C12" s="4">
        <v>-11</v>
      </c>
      <c r="D12" s="4">
        <v>12</v>
      </c>
      <c r="E12" s="4">
        <v>12.5</v>
      </c>
      <c r="F12" s="4">
        <f t="shared" si="0"/>
        <v>-825</v>
      </c>
      <c r="G12" s="4">
        <f t="shared" si="1"/>
        <v>900</v>
      </c>
      <c r="H12" s="4">
        <f t="shared" si="2"/>
        <v>937.5</v>
      </c>
    </row>
    <row r="13" spans="1:8" x14ac:dyDescent="0.35">
      <c r="A13" s="3" t="s">
        <v>16</v>
      </c>
      <c r="B13" s="4">
        <v>645</v>
      </c>
      <c r="C13" s="4">
        <v>0</v>
      </c>
      <c r="D13" s="4">
        <v>11.5</v>
      </c>
      <c r="E13" s="4">
        <v>8.5</v>
      </c>
      <c r="F13" s="4">
        <f t="shared" si="0"/>
        <v>0</v>
      </c>
      <c r="G13" s="4">
        <f t="shared" si="1"/>
        <v>7417.5</v>
      </c>
      <c r="H13" s="4">
        <f t="shared" si="2"/>
        <v>5482.5</v>
      </c>
    </row>
    <row r="14" spans="1:8" x14ac:dyDescent="0.35">
      <c r="A14" s="3" t="s">
        <v>17</v>
      </c>
      <c r="B14" s="4">
        <v>645</v>
      </c>
      <c r="C14" s="4">
        <v>0</v>
      </c>
      <c r="D14" s="4">
        <v>-11.5</v>
      </c>
      <c r="E14" s="4">
        <v>8.5</v>
      </c>
      <c r="F14" s="4">
        <f t="shared" si="0"/>
        <v>0</v>
      </c>
      <c r="G14" s="4">
        <f t="shared" si="1"/>
        <v>-7417.5</v>
      </c>
      <c r="H14" s="4">
        <f t="shared" si="2"/>
        <v>5482.5</v>
      </c>
    </row>
    <row r="15" spans="1:8" x14ac:dyDescent="0.35">
      <c r="A15" s="16"/>
      <c r="B15" s="16"/>
      <c r="C15" s="16"/>
      <c r="D15" s="16"/>
      <c r="E15" s="16"/>
      <c r="F15" s="16"/>
      <c r="G15" s="16"/>
      <c r="H15" s="16"/>
    </row>
    <row r="16" spans="1:8" x14ac:dyDescent="0.35">
      <c r="A16" s="15" t="s">
        <v>49</v>
      </c>
      <c r="B16" s="15"/>
      <c r="C16" s="15"/>
      <c r="D16" s="15"/>
      <c r="E16" s="15"/>
      <c r="F16" s="15"/>
      <c r="G16" s="15"/>
      <c r="H16" s="15"/>
    </row>
    <row r="17" spans="1:11" x14ac:dyDescent="0.35">
      <c r="A17" s="15"/>
      <c r="B17" s="15"/>
      <c r="C17" s="15"/>
      <c r="D17" s="15"/>
      <c r="E17" s="15"/>
      <c r="F17" s="15"/>
      <c r="G17" s="15"/>
      <c r="H17" s="15"/>
    </row>
    <row r="18" spans="1:11" ht="13.15" x14ac:dyDescent="0.4">
      <c r="A18" s="1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1" t="s">
        <v>7</v>
      </c>
      <c r="G18" s="1" t="s">
        <v>8</v>
      </c>
      <c r="H18" s="1" t="s">
        <v>9</v>
      </c>
    </row>
    <row r="19" spans="1:11" x14ac:dyDescent="0.35">
      <c r="A19" s="5" t="s">
        <v>19</v>
      </c>
      <c r="B19" s="6">
        <v>53</v>
      </c>
      <c r="C19" s="5">
        <v>-12.5</v>
      </c>
      <c r="D19" s="5">
        <v>0</v>
      </c>
      <c r="E19" s="5">
        <v>14</v>
      </c>
      <c r="F19" s="6">
        <f t="shared" ref="F19:F38" si="3">C19*B19</f>
        <v>-662.5</v>
      </c>
      <c r="G19" s="6">
        <f t="shared" ref="G19:G38" si="4">D19*B19</f>
        <v>0</v>
      </c>
      <c r="H19" s="6">
        <f t="shared" ref="H19:H38" si="5">E19*B19</f>
        <v>742</v>
      </c>
    </row>
    <row r="20" spans="1:11" x14ac:dyDescent="0.35">
      <c r="A20" s="5" t="s">
        <v>20</v>
      </c>
      <c r="B20" s="6">
        <f>20+40</f>
        <v>60</v>
      </c>
      <c r="C20" s="5">
        <v>-10</v>
      </c>
      <c r="D20" s="5">
        <v>0</v>
      </c>
      <c r="E20" s="5">
        <v>4.5</v>
      </c>
      <c r="F20" s="6">
        <f t="shared" si="3"/>
        <v>-600</v>
      </c>
      <c r="G20" s="6">
        <f t="shared" si="4"/>
        <v>0</v>
      </c>
      <c r="H20" s="6">
        <f t="shared" si="5"/>
        <v>270</v>
      </c>
    </row>
    <row r="21" spans="1:11" x14ac:dyDescent="0.35">
      <c r="A21" s="5" t="s">
        <v>21</v>
      </c>
      <c r="B21" s="6">
        <v>50</v>
      </c>
      <c r="C21" s="5">
        <v>-12.5</v>
      </c>
      <c r="D21" s="5">
        <v>0</v>
      </c>
      <c r="E21" s="5">
        <v>11</v>
      </c>
      <c r="F21" s="6">
        <f t="shared" si="3"/>
        <v>-625</v>
      </c>
      <c r="G21" s="6">
        <f t="shared" si="4"/>
        <v>0</v>
      </c>
      <c r="H21" s="6">
        <f t="shared" si="5"/>
        <v>550</v>
      </c>
    </row>
    <row r="22" spans="1:11" x14ac:dyDescent="0.35">
      <c r="A22" s="5" t="s">
        <v>22</v>
      </c>
      <c r="B22" s="6">
        <v>23</v>
      </c>
      <c r="C22" s="5">
        <v>-12.5</v>
      </c>
      <c r="D22" s="5">
        <v>-2</v>
      </c>
      <c r="E22" s="5">
        <v>12</v>
      </c>
      <c r="F22" s="6">
        <f t="shared" si="3"/>
        <v>-287.5</v>
      </c>
      <c r="G22" s="6">
        <f t="shared" si="4"/>
        <v>-46</v>
      </c>
      <c r="H22" s="6">
        <f t="shared" si="5"/>
        <v>276</v>
      </c>
    </row>
    <row r="23" spans="1:11" x14ac:dyDescent="0.35">
      <c r="A23" s="5" t="s">
        <v>23</v>
      </c>
      <c r="B23" s="6">
        <v>23</v>
      </c>
      <c r="C23" s="5">
        <v>-12.5</v>
      </c>
      <c r="D23" s="5">
        <v>2</v>
      </c>
      <c r="E23" s="5">
        <v>12</v>
      </c>
      <c r="F23" s="6">
        <f t="shared" si="3"/>
        <v>-287.5</v>
      </c>
      <c r="G23" s="6">
        <f t="shared" si="4"/>
        <v>46</v>
      </c>
      <c r="H23" s="6">
        <f t="shared" si="5"/>
        <v>276</v>
      </c>
    </row>
    <row r="24" spans="1:11" x14ac:dyDescent="0.35">
      <c r="A24" s="5" t="s">
        <v>24</v>
      </c>
      <c r="B24" s="6">
        <v>20.5</v>
      </c>
      <c r="C24" s="5">
        <v>-12.5</v>
      </c>
      <c r="D24" s="5">
        <v>0</v>
      </c>
      <c r="E24" s="5">
        <v>12</v>
      </c>
      <c r="F24" s="6">
        <f t="shared" si="3"/>
        <v>-256.25</v>
      </c>
      <c r="G24" s="6">
        <f t="shared" si="4"/>
        <v>0</v>
      </c>
      <c r="H24" s="6">
        <f t="shared" si="5"/>
        <v>246</v>
      </c>
    </row>
    <row r="25" spans="1:11" x14ac:dyDescent="0.35">
      <c r="A25" s="5" t="s">
        <v>25</v>
      </c>
      <c r="B25" s="6">
        <v>4</v>
      </c>
      <c r="C25" s="5">
        <v>-12.5</v>
      </c>
      <c r="D25" s="5">
        <v>0</v>
      </c>
      <c r="E25" s="5">
        <v>12</v>
      </c>
      <c r="F25" s="6">
        <f t="shared" si="3"/>
        <v>-50</v>
      </c>
      <c r="G25" s="6">
        <f t="shared" si="4"/>
        <v>0</v>
      </c>
      <c r="H25" s="6">
        <f t="shared" si="5"/>
        <v>48</v>
      </c>
    </row>
    <row r="26" spans="1:11" ht="13.15" thickBot="1" x14ac:dyDescent="0.4">
      <c r="A26" s="5" t="s">
        <v>26</v>
      </c>
      <c r="B26" s="6">
        <v>30</v>
      </c>
      <c r="C26" s="5">
        <v>-10</v>
      </c>
      <c r="D26" s="5">
        <v>0</v>
      </c>
      <c r="E26" s="5">
        <v>4.5</v>
      </c>
      <c r="F26" s="6">
        <f t="shared" si="3"/>
        <v>-300</v>
      </c>
      <c r="G26" s="6">
        <f t="shared" si="4"/>
        <v>0</v>
      </c>
      <c r="H26" s="6">
        <f t="shared" si="5"/>
        <v>135</v>
      </c>
      <c r="J26" s="19" t="s">
        <v>55</v>
      </c>
      <c r="K26" s="19">
        <v>20220707</v>
      </c>
    </row>
    <row r="27" spans="1:11" ht="13.5" thickBot="1" x14ac:dyDescent="0.45">
      <c r="A27" s="7" t="s">
        <v>27</v>
      </c>
      <c r="B27" s="8">
        <v>18.5</v>
      </c>
      <c r="C27" s="7">
        <v>10.5</v>
      </c>
      <c r="D27" s="7">
        <v>0</v>
      </c>
      <c r="E27" s="7">
        <v>6</v>
      </c>
      <c r="F27" s="8">
        <f t="shared" si="3"/>
        <v>194.25</v>
      </c>
      <c r="G27" s="8">
        <f t="shared" si="4"/>
        <v>0</v>
      </c>
      <c r="H27" s="8">
        <f t="shared" si="5"/>
        <v>111</v>
      </c>
      <c r="J27" s="17" t="s">
        <v>52</v>
      </c>
      <c r="K27" s="18" t="s">
        <v>53</v>
      </c>
    </row>
    <row r="28" spans="1:11" x14ac:dyDescent="0.35">
      <c r="A28" s="5" t="s">
        <v>28</v>
      </c>
      <c r="B28" s="6">
        <v>28</v>
      </c>
      <c r="C28" s="5">
        <v>-7</v>
      </c>
      <c r="D28" s="5">
        <v>7</v>
      </c>
      <c r="E28" s="5">
        <v>2</v>
      </c>
      <c r="F28" s="6">
        <f t="shared" si="3"/>
        <v>-196</v>
      </c>
      <c r="G28" s="6">
        <f t="shared" si="4"/>
        <v>196</v>
      </c>
      <c r="H28" s="6">
        <f t="shared" si="5"/>
        <v>56</v>
      </c>
    </row>
    <row r="29" spans="1:11" x14ac:dyDescent="0.35">
      <c r="A29" s="5" t="s">
        <v>29</v>
      </c>
      <c r="B29" s="6">
        <v>28</v>
      </c>
      <c r="C29" s="5">
        <v>-7</v>
      </c>
      <c r="D29" s="5">
        <v>-7</v>
      </c>
      <c r="E29" s="5">
        <v>2</v>
      </c>
      <c r="F29" s="6">
        <f t="shared" si="3"/>
        <v>-196</v>
      </c>
      <c r="G29" s="6">
        <f t="shared" si="4"/>
        <v>-196</v>
      </c>
      <c r="H29" s="6">
        <f t="shared" si="5"/>
        <v>56</v>
      </c>
    </row>
    <row r="30" spans="1:11" x14ac:dyDescent="0.35">
      <c r="A30" s="7" t="s">
        <v>30</v>
      </c>
      <c r="B30" s="8">
        <v>10</v>
      </c>
      <c r="C30" s="7">
        <v>6</v>
      </c>
      <c r="D30" s="7">
        <v>10</v>
      </c>
      <c r="E30" s="7">
        <v>10.5</v>
      </c>
      <c r="F30" s="8">
        <f t="shared" si="3"/>
        <v>60</v>
      </c>
      <c r="G30" s="8">
        <f t="shared" si="4"/>
        <v>100</v>
      </c>
      <c r="H30" s="8">
        <f t="shared" si="5"/>
        <v>105</v>
      </c>
    </row>
    <row r="31" spans="1:11" x14ac:dyDescent="0.35">
      <c r="A31" s="7" t="s">
        <v>31</v>
      </c>
      <c r="B31" s="8">
        <v>10</v>
      </c>
      <c r="C31" s="7">
        <v>6</v>
      </c>
      <c r="D31" s="7">
        <v>-10</v>
      </c>
      <c r="E31" s="7">
        <v>10.5</v>
      </c>
      <c r="F31" s="8">
        <f t="shared" si="3"/>
        <v>60</v>
      </c>
      <c r="G31" s="8">
        <f t="shared" si="4"/>
        <v>-100</v>
      </c>
      <c r="H31" s="8">
        <f t="shared" si="5"/>
        <v>105</v>
      </c>
    </row>
    <row r="32" spans="1:11" x14ac:dyDescent="0.35">
      <c r="A32" s="7" t="s">
        <v>32</v>
      </c>
      <c r="B32" s="8">
        <v>10</v>
      </c>
      <c r="C32" s="7">
        <v>6</v>
      </c>
      <c r="D32" s="7">
        <v>-10</v>
      </c>
      <c r="E32" s="7">
        <v>10.5</v>
      </c>
      <c r="F32" s="8">
        <f t="shared" si="3"/>
        <v>60</v>
      </c>
      <c r="G32" s="8">
        <f t="shared" si="4"/>
        <v>-100</v>
      </c>
      <c r="H32" s="8">
        <f t="shared" si="5"/>
        <v>105</v>
      </c>
    </row>
    <row r="33" spans="1:9" x14ac:dyDescent="0.35">
      <c r="A33" s="7" t="s">
        <v>33</v>
      </c>
      <c r="B33" s="8">
        <v>10</v>
      </c>
      <c r="C33" s="7">
        <v>6</v>
      </c>
      <c r="D33" s="7">
        <v>10</v>
      </c>
      <c r="E33" s="7">
        <v>10.5</v>
      </c>
      <c r="F33" s="8">
        <f t="shared" si="3"/>
        <v>60</v>
      </c>
      <c r="G33" s="8">
        <f t="shared" si="4"/>
        <v>100</v>
      </c>
      <c r="H33" s="8">
        <f t="shared" si="5"/>
        <v>105</v>
      </c>
    </row>
    <row r="34" spans="1:9" x14ac:dyDescent="0.35">
      <c r="A34" s="7" t="s">
        <v>34</v>
      </c>
      <c r="B34" s="8">
        <v>166</v>
      </c>
      <c r="C34" s="7">
        <v>13</v>
      </c>
      <c r="D34" s="7">
        <v>0</v>
      </c>
      <c r="E34" s="7">
        <v>10.5</v>
      </c>
      <c r="F34" s="8">
        <f t="shared" si="3"/>
        <v>2158</v>
      </c>
      <c r="G34" s="8">
        <f t="shared" si="4"/>
        <v>0</v>
      </c>
      <c r="H34" s="8">
        <f t="shared" si="5"/>
        <v>1743</v>
      </c>
    </row>
    <row r="35" spans="1:9" x14ac:dyDescent="0.35">
      <c r="A35" s="7" t="s">
        <v>35</v>
      </c>
      <c r="B35" s="8">
        <v>32</v>
      </c>
      <c r="C35" s="7">
        <v>10</v>
      </c>
      <c r="D35" s="7">
        <v>0</v>
      </c>
      <c r="E35" s="7">
        <v>9.5</v>
      </c>
      <c r="F35" s="8">
        <f t="shared" si="3"/>
        <v>320</v>
      </c>
      <c r="G35" s="8">
        <f t="shared" si="4"/>
        <v>0</v>
      </c>
      <c r="H35" s="8">
        <f t="shared" si="5"/>
        <v>304</v>
      </c>
    </row>
    <row r="36" spans="1:9" x14ac:dyDescent="0.35">
      <c r="A36" s="7" t="s">
        <v>36</v>
      </c>
      <c r="B36" s="8">
        <v>15</v>
      </c>
      <c r="C36" s="7">
        <v>10.5</v>
      </c>
      <c r="D36" s="7">
        <v>0</v>
      </c>
      <c r="E36" s="7">
        <v>15</v>
      </c>
      <c r="F36" s="8">
        <f t="shared" si="3"/>
        <v>157.5</v>
      </c>
      <c r="G36" s="8">
        <f t="shared" si="4"/>
        <v>0</v>
      </c>
      <c r="H36" s="8">
        <f t="shared" si="5"/>
        <v>225</v>
      </c>
    </row>
    <row r="37" spans="1:9" x14ac:dyDescent="0.35">
      <c r="A37" s="7" t="s">
        <v>37</v>
      </c>
      <c r="B37" s="8">
        <v>12</v>
      </c>
      <c r="C37" s="7">
        <v>12.5</v>
      </c>
      <c r="D37" s="7">
        <v>0</v>
      </c>
      <c r="E37" s="7"/>
      <c r="F37" s="8">
        <f t="shared" si="3"/>
        <v>150</v>
      </c>
      <c r="G37" s="8">
        <f t="shared" si="4"/>
        <v>0</v>
      </c>
      <c r="H37" s="8">
        <f t="shared" si="5"/>
        <v>0</v>
      </c>
    </row>
    <row r="38" spans="1:9" x14ac:dyDescent="0.35">
      <c r="A38" s="3" t="s">
        <v>51</v>
      </c>
      <c r="B38" s="4">
        <v>22</v>
      </c>
      <c r="C38" s="3">
        <v>10.5</v>
      </c>
      <c r="D38" s="3"/>
      <c r="E38" s="3"/>
      <c r="F38" s="4">
        <f t="shared" si="3"/>
        <v>231</v>
      </c>
      <c r="G38" s="4">
        <f t="shared" si="4"/>
        <v>0</v>
      </c>
      <c r="H38" s="4">
        <f t="shared" si="5"/>
        <v>0</v>
      </c>
    </row>
    <row r="39" spans="1:9" x14ac:dyDescent="0.35">
      <c r="A39" s="15" t="s">
        <v>38</v>
      </c>
      <c r="B39" s="15"/>
      <c r="C39" s="15"/>
      <c r="D39" s="15"/>
      <c r="E39" s="15"/>
      <c r="F39" s="15"/>
      <c r="G39" s="15"/>
    </row>
    <row r="40" spans="1:9" x14ac:dyDescent="0.35">
      <c r="A40" s="15"/>
      <c r="B40" s="15"/>
      <c r="C40" s="15"/>
      <c r="D40" s="15"/>
      <c r="E40" s="15"/>
      <c r="F40" s="15"/>
      <c r="G40" s="15"/>
      <c r="I40" s="9" t="s">
        <v>39</v>
      </c>
    </row>
    <row r="41" spans="1:9" ht="13.15" x14ac:dyDescent="0.35">
      <c r="A41" s="10"/>
      <c r="B41" s="12" t="s">
        <v>4</v>
      </c>
      <c r="C41" s="12"/>
      <c r="D41" s="12" t="s">
        <v>40</v>
      </c>
      <c r="E41" s="12"/>
      <c r="F41" s="12" t="s">
        <v>41</v>
      </c>
      <c r="G41" s="12"/>
    </row>
    <row r="42" spans="1:9" x14ac:dyDescent="0.35">
      <c r="A42" s="12" t="s">
        <v>42</v>
      </c>
      <c r="B42" s="13">
        <f>(SUM(F7:F14)+SUM(F19:F38))/(SUM(B7:B14)+SUM(B19:B38))</f>
        <v>-3.7950664136622392E-3</v>
      </c>
      <c r="C42" s="13"/>
      <c r="D42" s="13">
        <f>(SUM(G7:G14)+SUM(G19:G38))/(SUM(B7:B14)+SUM(B19:B37))</f>
        <v>0</v>
      </c>
      <c r="E42" s="13"/>
      <c r="F42" s="13">
        <f>(SUM(H7:H14)+SUM(H19:H38))/(SUM(B7:B14)+SUM(B19:B37))</f>
        <v>9.254114045158822</v>
      </c>
      <c r="G42" s="13"/>
      <c r="I42" s="9" t="s">
        <v>43</v>
      </c>
    </row>
    <row r="43" spans="1:9" x14ac:dyDescent="0.35">
      <c r="A43" s="12"/>
      <c r="B43" s="13"/>
      <c r="C43" s="13"/>
      <c r="D43" s="13"/>
      <c r="E43" s="13"/>
      <c r="F43" s="13"/>
      <c r="G43" s="13"/>
    </row>
  </sheetData>
  <mergeCells count="12">
    <mergeCell ref="A2:H3"/>
    <mergeCell ref="A4:H5"/>
    <mergeCell ref="A15:H15"/>
    <mergeCell ref="A16:H17"/>
    <mergeCell ref="A39:G40"/>
    <mergeCell ref="B41:C41"/>
    <mergeCell ref="D41:E41"/>
    <mergeCell ref="F41:G41"/>
    <mergeCell ref="A42:A43"/>
    <mergeCell ref="B42:C43"/>
    <mergeCell ref="D42:E43"/>
    <mergeCell ref="F42:G43"/>
  </mergeCells>
  <pageMargins left="0.78740157480314965" right="0.78740157480314965" top="1.0629921259842521" bottom="1.0629921259842521" header="0.78740157480314965" footer="0.78740157480314965"/>
  <pageSetup paperSize="9" scale="69" orientation="landscape" useFirstPageNumber="1" horizontalDpi="300" verticalDpi="300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zoomScale="90" zoomScaleNormal="90" workbookViewId="0">
      <selection activeCell="A38" sqref="A38:G39"/>
    </sheetView>
  </sheetViews>
  <sheetFormatPr defaultColWidth="11.59765625" defaultRowHeight="12.75" x14ac:dyDescent="0.35"/>
  <cols>
    <col min="1" max="1" width="50.46484375" customWidth="1"/>
  </cols>
  <sheetData>
    <row r="1" spans="1:8" x14ac:dyDescent="0.35">
      <c r="A1" s="14" t="s">
        <v>0</v>
      </c>
      <c r="B1" s="14"/>
      <c r="C1" s="14"/>
      <c r="D1" s="14"/>
      <c r="E1" s="14"/>
      <c r="F1" s="14"/>
      <c r="G1" s="14"/>
      <c r="H1" s="14"/>
    </row>
    <row r="2" spans="1:8" x14ac:dyDescent="0.35">
      <c r="A2" s="14"/>
      <c r="B2" s="14"/>
      <c r="C2" s="14"/>
      <c r="D2" s="14"/>
      <c r="E2" s="14"/>
      <c r="F2" s="14"/>
      <c r="G2" s="14"/>
      <c r="H2" s="14"/>
    </row>
    <row r="3" spans="1:8" x14ac:dyDescent="0.35">
      <c r="A3" s="15" t="s">
        <v>1</v>
      </c>
      <c r="B3" s="15"/>
      <c r="C3" s="15"/>
      <c r="D3" s="15"/>
      <c r="E3" s="15"/>
      <c r="F3" s="15"/>
      <c r="G3" s="15"/>
      <c r="H3" s="15"/>
    </row>
    <row r="4" spans="1:8" x14ac:dyDescent="0.35">
      <c r="A4" s="15"/>
      <c r="B4" s="15"/>
      <c r="C4" s="15"/>
      <c r="D4" s="15"/>
      <c r="E4" s="15"/>
      <c r="F4" s="15"/>
      <c r="G4" s="15"/>
      <c r="H4" s="15"/>
    </row>
    <row r="5" spans="1:8" ht="13.15" x14ac:dyDescent="0.4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1" t="s">
        <v>7</v>
      </c>
      <c r="G5" s="1" t="s">
        <v>8</v>
      </c>
      <c r="H5" s="1" t="s">
        <v>9</v>
      </c>
    </row>
    <row r="6" spans="1:8" x14ac:dyDescent="0.35">
      <c r="A6" s="3" t="s">
        <v>10</v>
      </c>
      <c r="B6" s="4">
        <f>120+87</f>
        <v>207</v>
      </c>
      <c r="C6" s="4">
        <v>0</v>
      </c>
      <c r="D6" s="4">
        <v>0</v>
      </c>
      <c r="E6" s="4">
        <v>6.5</v>
      </c>
      <c r="F6" s="4">
        <f t="shared" ref="F6:F13" si="0">C6*B6</f>
        <v>0</v>
      </c>
      <c r="G6" s="4">
        <f t="shared" ref="G6:G13" si="1">D6*B6</f>
        <v>0</v>
      </c>
      <c r="H6" s="4">
        <f t="shared" ref="H6:H13" si="2">E6*B6</f>
        <v>1345.5</v>
      </c>
    </row>
    <row r="7" spans="1:8" x14ac:dyDescent="0.35">
      <c r="A7" s="3" t="s">
        <v>11</v>
      </c>
      <c r="B7" s="4">
        <f>120+93</f>
        <v>213</v>
      </c>
      <c r="C7" s="4">
        <v>0</v>
      </c>
      <c r="D7" s="4">
        <v>0</v>
      </c>
      <c r="E7" s="4">
        <v>12.5</v>
      </c>
      <c r="F7" s="4">
        <f t="shared" si="0"/>
        <v>0</v>
      </c>
      <c r="G7" s="4">
        <f t="shared" si="1"/>
        <v>0</v>
      </c>
      <c r="H7" s="4">
        <f t="shared" si="2"/>
        <v>2662.5</v>
      </c>
    </row>
    <row r="8" spans="1:8" x14ac:dyDescent="0.35">
      <c r="A8" s="3" t="s">
        <v>12</v>
      </c>
      <c r="B8" s="4">
        <f>35+10+30</f>
        <v>75</v>
      </c>
      <c r="C8" s="4">
        <v>11</v>
      </c>
      <c r="D8" s="4">
        <v>12</v>
      </c>
      <c r="E8" s="4">
        <v>12.5</v>
      </c>
      <c r="F8" s="4">
        <f t="shared" si="0"/>
        <v>825</v>
      </c>
      <c r="G8" s="4">
        <f t="shared" si="1"/>
        <v>900</v>
      </c>
      <c r="H8" s="4">
        <f t="shared" si="2"/>
        <v>937.5</v>
      </c>
    </row>
    <row r="9" spans="1:8" x14ac:dyDescent="0.35">
      <c r="A9" s="3" t="s">
        <v>13</v>
      </c>
      <c r="B9" s="4">
        <f>35+10+30</f>
        <v>75</v>
      </c>
      <c r="C9" s="4">
        <v>-11</v>
      </c>
      <c r="D9" s="4">
        <v>-12</v>
      </c>
      <c r="E9" s="4">
        <v>12.5</v>
      </c>
      <c r="F9" s="4">
        <f t="shared" si="0"/>
        <v>-825</v>
      </c>
      <c r="G9" s="4">
        <f t="shared" si="1"/>
        <v>-900</v>
      </c>
      <c r="H9" s="4">
        <f t="shared" si="2"/>
        <v>937.5</v>
      </c>
    </row>
    <row r="10" spans="1:8" x14ac:dyDescent="0.35">
      <c r="A10" s="3" t="s">
        <v>14</v>
      </c>
      <c r="B10" s="4">
        <f>35+10+30</f>
        <v>75</v>
      </c>
      <c r="C10" s="4">
        <v>11</v>
      </c>
      <c r="D10" s="4">
        <v>-12</v>
      </c>
      <c r="E10" s="4">
        <v>12.5</v>
      </c>
      <c r="F10" s="4">
        <f t="shared" si="0"/>
        <v>825</v>
      </c>
      <c r="G10" s="4">
        <f t="shared" si="1"/>
        <v>-900</v>
      </c>
      <c r="H10" s="4">
        <f t="shared" si="2"/>
        <v>937.5</v>
      </c>
    </row>
    <row r="11" spans="1:8" x14ac:dyDescent="0.35">
      <c r="A11" s="3" t="s">
        <v>15</v>
      </c>
      <c r="B11" s="4">
        <f>35+10+30</f>
        <v>75</v>
      </c>
      <c r="C11" s="4">
        <v>-11</v>
      </c>
      <c r="D11" s="4">
        <v>12</v>
      </c>
      <c r="E11" s="4">
        <v>12.5</v>
      </c>
      <c r="F11" s="4">
        <f t="shared" si="0"/>
        <v>-825</v>
      </c>
      <c r="G11" s="4">
        <f t="shared" si="1"/>
        <v>900</v>
      </c>
      <c r="H11" s="4">
        <f t="shared" si="2"/>
        <v>937.5</v>
      </c>
    </row>
    <row r="12" spans="1:8" x14ac:dyDescent="0.35">
      <c r="A12" s="3" t="s">
        <v>16</v>
      </c>
      <c r="B12" s="4">
        <v>645</v>
      </c>
      <c r="C12" s="4">
        <v>0</v>
      </c>
      <c r="D12" s="4">
        <v>11.5</v>
      </c>
      <c r="E12" s="4">
        <v>8.5</v>
      </c>
      <c r="F12" s="4">
        <f t="shared" si="0"/>
        <v>0</v>
      </c>
      <c r="G12" s="4">
        <f t="shared" si="1"/>
        <v>7417.5</v>
      </c>
      <c r="H12" s="4">
        <f t="shared" si="2"/>
        <v>5482.5</v>
      </c>
    </row>
    <row r="13" spans="1:8" x14ac:dyDescent="0.35">
      <c r="A13" s="3" t="s">
        <v>17</v>
      </c>
      <c r="B13" s="4">
        <v>645</v>
      </c>
      <c r="C13" s="4">
        <v>0</v>
      </c>
      <c r="D13" s="4">
        <v>-11.5</v>
      </c>
      <c r="E13" s="4">
        <v>8.5</v>
      </c>
      <c r="F13" s="4">
        <f t="shared" si="0"/>
        <v>0</v>
      </c>
      <c r="G13" s="4">
        <f t="shared" si="1"/>
        <v>-7417.5</v>
      </c>
      <c r="H13" s="4">
        <f t="shared" si="2"/>
        <v>5482.5</v>
      </c>
    </row>
    <row r="14" spans="1:8" x14ac:dyDescent="0.35">
      <c r="A14" s="16"/>
      <c r="B14" s="16"/>
      <c r="C14" s="16"/>
      <c r="D14" s="16"/>
      <c r="E14" s="16"/>
      <c r="F14" s="16"/>
      <c r="G14" s="16"/>
      <c r="H14" s="16"/>
    </row>
    <row r="15" spans="1:8" x14ac:dyDescent="0.35">
      <c r="A15" s="15" t="s">
        <v>18</v>
      </c>
      <c r="B15" s="15"/>
      <c r="C15" s="15"/>
      <c r="D15" s="15"/>
      <c r="E15" s="15"/>
      <c r="F15" s="15"/>
      <c r="G15" s="15"/>
      <c r="H15" s="15"/>
    </row>
    <row r="16" spans="1:8" x14ac:dyDescent="0.35">
      <c r="A16" s="15"/>
      <c r="B16" s="15"/>
      <c r="C16" s="15"/>
      <c r="D16" s="15"/>
      <c r="E16" s="15"/>
      <c r="F16" s="15"/>
      <c r="G16" s="15"/>
      <c r="H16" s="15"/>
    </row>
    <row r="17" spans="1:8" ht="13.15" x14ac:dyDescent="0.4">
      <c r="A17" s="1" t="s">
        <v>2</v>
      </c>
      <c r="B17" s="2" t="s">
        <v>3</v>
      </c>
      <c r="C17" s="2" t="s">
        <v>4</v>
      </c>
      <c r="D17" s="2" t="s">
        <v>5</v>
      </c>
      <c r="E17" s="2" t="s">
        <v>6</v>
      </c>
      <c r="F17" s="1" t="s">
        <v>7</v>
      </c>
      <c r="G17" s="1" t="s">
        <v>8</v>
      </c>
      <c r="H17" s="1" t="s">
        <v>9</v>
      </c>
    </row>
    <row r="18" spans="1:8" x14ac:dyDescent="0.35">
      <c r="A18" s="5" t="s">
        <v>44</v>
      </c>
      <c r="B18" s="6">
        <v>55</v>
      </c>
      <c r="C18" s="5">
        <v>-12.5</v>
      </c>
      <c r="D18" s="5">
        <v>0</v>
      </c>
      <c r="E18" s="5">
        <v>14</v>
      </c>
      <c r="F18" s="6">
        <f t="shared" ref="F18:F29" si="3">C18*B18</f>
        <v>-687.5</v>
      </c>
      <c r="G18" s="6">
        <f t="shared" ref="G18:G29" si="4">D18*B18</f>
        <v>0</v>
      </c>
      <c r="H18" s="6">
        <f t="shared" ref="H18:H29" si="5">E18*B18</f>
        <v>770</v>
      </c>
    </row>
    <row r="19" spans="1:8" x14ac:dyDescent="0.35">
      <c r="A19" s="5" t="s">
        <v>45</v>
      </c>
      <c r="B19" s="6">
        <f>20+60</f>
        <v>80</v>
      </c>
      <c r="C19" s="5">
        <v>-10</v>
      </c>
      <c r="D19" s="5">
        <v>0</v>
      </c>
      <c r="E19" s="5">
        <v>4.5</v>
      </c>
      <c r="F19" s="6">
        <f t="shared" si="3"/>
        <v>-800</v>
      </c>
      <c r="G19" s="6">
        <f t="shared" si="4"/>
        <v>0</v>
      </c>
      <c r="H19" s="6">
        <f t="shared" si="5"/>
        <v>360</v>
      </c>
    </row>
    <row r="20" spans="1:8" x14ac:dyDescent="0.35">
      <c r="A20" s="5" t="s">
        <v>21</v>
      </c>
      <c r="B20" s="6">
        <v>30</v>
      </c>
      <c r="C20" s="5">
        <v>-12.5</v>
      </c>
      <c r="D20" s="5">
        <v>0</v>
      </c>
      <c r="E20" s="5">
        <v>11</v>
      </c>
      <c r="F20" s="6">
        <f t="shared" si="3"/>
        <v>-375</v>
      </c>
      <c r="G20" s="6">
        <f t="shared" si="4"/>
        <v>0</v>
      </c>
      <c r="H20" s="6">
        <f t="shared" si="5"/>
        <v>330</v>
      </c>
    </row>
    <row r="21" spans="1:8" x14ac:dyDescent="0.35">
      <c r="A21" s="5" t="s">
        <v>22</v>
      </c>
      <c r="B21" s="6">
        <v>23</v>
      </c>
      <c r="C21" s="5">
        <v>-12.5</v>
      </c>
      <c r="D21" s="5">
        <v>-2</v>
      </c>
      <c r="E21" s="5">
        <v>12</v>
      </c>
      <c r="F21" s="6">
        <f t="shared" si="3"/>
        <v>-287.5</v>
      </c>
      <c r="G21" s="6">
        <f t="shared" si="4"/>
        <v>-46</v>
      </c>
      <c r="H21" s="6">
        <f t="shared" si="5"/>
        <v>276</v>
      </c>
    </row>
    <row r="22" spans="1:8" x14ac:dyDescent="0.35">
      <c r="A22" s="5" t="s">
        <v>23</v>
      </c>
      <c r="B22" s="6">
        <v>23</v>
      </c>
      <c r="C22" s="5">
        <v>-12.5</v>
      </c>
      <c r="D22" s="5">
        <v>2</v>
      </c>
      <c r="E22" s="5">
        <v>12</v>
      </c>
      <c r="F22" s="6">
        <f t="shared" si="3"/>
        <v>-287.5</v>
      </c>
      <c r="G22" s="6">
        <f t="shared" si="4"/>
        <v>46</v>
      </c>
      <c r="H22" s="6">
        <f t="shared" si="5"/>
        <v>276</v>
      </c>
    </row>
    <row r="23" spans="1:8" x14ac:dyDescent="0.35">
      <c r="A23" s="5" t="s">
        <v>24</v>
      </c>
      <c r="B23" s="6">
        <v>20.5</v>
      </c>
      <c r="C23" s="5">
        <v>-12.5</v>
      </c>
      <c r="D23" s="5">
        <v>0</v>
      </c>
      <c r="E23" s="5">
        <v>12</v>
      </c>
      <c r="F23" s="6">
        <f t="shared" si="3"/>
        <v>-256.25</v>
      </c>
      <c r="G23" s="6">
        <f t="shared" si="4"/>
        <v>0</v>
      </c>
      <c r="H23" s="6">
        <f t="shared" si="5"/>
        <v>246</v>
      </c>
    </row>
    <row r="24" spans="1:8" x14ac:dyDescent="0.35">
      <c r="A24" s="5" t="s">
        <v>25</v>
      </c>
      <c r="B24" s="6">
        <v>4</v>
      </c>
      <c r="C24" s="5">
        <v>-12.5</v>
      </c>
      <c r="D24" s="5">
        <v>0</v>
      </c>
      <c r="E24" s="5">
        <v>12</v>
      </c>
      <c r="F24" s="6">
        <f t="shared" si="3"/>
        <v>-50</v>
      </c>
      <c r="G24" s="6">
        <f t="shared" si="4"/>
        <v>0</v>
      </c>
      <c r="H24" s="6">
        <f t="shared" si="5"/>
        <v>48</v>
      </c>
    </row>
    <row r="25" spans="1:8" x14ac:dyDescent="0.35">
      <c r="A25" s="5"/>
      <c r="B25" s="6"/>
      <c r="C25" s="5"/>
      <c r="D25" s="5"/>
      <c r="E25" s="5"/>
      <c r="F25" s="6">
        <f t="shared" si="3"/>
        <v>0</v>
      </c>
      <c r="G25" s="6">
        <f t="shared" si="4"/>
        <v>0</v>
      </c>
      <c r="H25" s="6">
        <f t="shared" si="5"/>
        <v>0</v>
      </c>
    </row>
    <row r="26" spans="1:8" x14ac:dyDescent="0.35">
      <c r="A26" s="5" t="s">
        <v>27</v>
      </c>
      <c r="B26" s="6">
        <v>18.5</v>
      </c>
      <c r="C26" s="5">
        <v>-7</v>
      </c>
      <c r="D26" s="5">
        <v>7</v>
      </c>
      <c r="E26" s="5">
        <v>6</v>
      </c>
      <c r="F26" s="6">
        <f t="shared" si="3"/>
        <v>-129.5</v>
      </c>
      <c r="G26" s="6">
        <f t="shared" si="4"/>
        <v>129.5</v>
      </c>
      <c r="H26" s="6">
        <f t="shared" si="5"/>
        <v>111</v>
      </c>
    </row>
    <row r="27" spans="1:8" x14ac:dyDescent="0.35">
      <c r="A27" s="5" t="s">
        <v>28</v>
      </c>
      <c r="B27" s="6">
        <v>28</v>
      </c>
      <c r="C27" s="5">
        <v>-7</v>
      </c>
      <c r="D27" s="5">
        <v>-7</v>
      </c>
      <c r="E27" s="5">
        <v>10</v>
      </c>
      <c r="F27" s="6">
        <f t="shared" si="3"/>
        <v>-196</v>
      </c>
      <c r="G27" s="6">
        <f t="shared" si="4"/>
        <v>-196</v>
      </c>
      <c r="H27" s="6">
        <f t="shared" si="5"/>
        <v>280</v>
      </c>
    </row>
    <row r="28" spans="1:8" x14ac:dyDescent="0.35">
      <c r="A28" s="5" t="s">
        <v>29</v>
      </c>
      <c r="B28" s="6">
        <v>28</v>
      </c>
      <c r="C28" s="5">
        <v>-7</v>
      </c>
      <c r="D28" s="5">
        <v>-7</v>
      </c>
      <c r="E28" s="5">
        <v>10</v>
      </c>
      <c r="F28" s="6">
        <f t="shared" si="3"/>
        <v>-196</v>
      </c>
      <c r="G28" s="6">
        <f t="shared" si="4"/>
        <v>-196</v>
      </c>
      <c r="H28" s="6">
        <f t="shared" si="5"/>
        <v>280</v>
      </c>
    </row>
    <row r="29" spans="1:8" x14ac:dyDescent="0.35">
      <c r="A29" s="5" t="s">
        <v>46</v>
      </c>
      <c r="B29" s="6">
        <v>32</v>
      </c>
      <c r="C29" s="5">
        <v>-12.5</v>
      </c>
      <c r="D29" s="5">
        <v>0</v>
      </c>
      <c r="E29" s="5">
        <v>10.5</v>
      </c>
      <c r="F29" s="6">
        <f t="shared" si="3"/>
        <v>-400</v>
      </c>
      <c r="G29" s="6">
        <f t="shared" si="4"/>
        <v>0</v>
      </c>
      <c r="H29" s="6">
        <f t="shared" si="5"/>
        <v>336</v>
      </c>
    </row>
    <row r="30" spans="1:8" x14ac:dyDescent="0.35">
      <c r="A30" s="7"/>
      <c r="B30" s="8"/>
      <c r="C30" s="7"/>
      <c r="D30" s="7"/>
      <c r="E30" s="7"/>
      <c r="F30" s="8"/>
      <c r="G30" s="8"/>
      <c r="H30" s="8"/>
    </row>
    <row r="31" spans="1:8" x14ac:dyDescent="0.35">
      <c r="A31" s="7"/>
      <c r="B31" s="8"/>
      <c r="C31" s="7"/>
      <c r="D31" s="7"/>
      <c r="E31" s="7"/>
      <c r="F31" s="8"/>
      <c r="G31" s="8"/>
      <c r="H31" s="8"/>
    </row>
    <row r="32" spans="1:8" x14ac:dyDescent="0.35">
      <c r="A32" s="7"/>
      <c r="B32" s="8"/>
      <c r="C32" s="7"/>
      <c r="D32" s="7"/>
      <c r="E32" s="7"/>
      <c r="F32" s="8"/>
      <c r="G32" s="8"/>
      <c r="H32" s="8"/>
    </row>
    <row r="33" spans="1:9" x14ac:dyDescent="0.35">
      <c r="A33" s="7" t="s">
        <v>34</v>
      </c>
      <c r="B33" s="8">
        <v>166</v>
      </c>
      <c r="C33" s="7">
        <v>13</v>
      </c>
      <c r="D33" s="7">
        <v>0</v>
      </c>
      <c r="E33" s="7">
        <v>10.5</v>
      </c>
      <c r="F33" s="8">
        <f>C33*B33</f>
        <v>2158</v>
      </c>
      <c r="G33" s="8">
        <f>D33*B33</f>
        <v>0</v>
      </c>
      <c r="H33" s="8">
        <f>E33*B33</f>
        <v>1743</v>
      </c>
    </row>
    <row r="34" spans="1:9" x14ac:dyDescent="0.35">
      <c r="A34" s="7" t="s">
        <v>35</v>
      </c>
      <c r="B34" s="8">
        <v>32</v>
      </c>
      <c r="C34" s="7">
        <v>10</v>
      </c>
      <c r="D34" s="7">
        <v>0</v>
      </c>
      <c r="E34" s="7">
        <v>9.5</v>
      </c>
      <c r="F34" s="8">
        <f>C34*B34</f>
        <v>320</v>
      </c>
      <c r="G34" s="8">
        <f>D34*B34</f>
        <v>0</v>
      </c>
      <c r="H34" s="8">
        <f>E34*B34</f>
        <v>304</v>
      </c>
    </row>
    <row r="35" spans="1:9" x14ac:dyDescent="0.35">
      <c r="A35" s="7" t="s">
        <v>36</v>
      </c>
      <c r="B35" s="8">
        <v>15</v>
      </c>
      <c r="C35" s="7">
        <v>10.5</v>
      </c>
      <c r="D35" s="7">
        <v>0</v>
      </c>
      <c r="E35" s="7">
        <v>15</v>
      </c>
      <c r="F35" s="8">
        <f>C35*B35</f>
        <v>157.5</v>
      </c>
      <c r="G35" s="8">
        <f>D35*B35</f>
        <v>0</v>
      </c>
      <c r="H35" s="8">
        <f>E35*B35</f>
        <v>225</v>
      </c>
    </row>
    <row r="36" spans="1:9" x14ac:dyDescent="0.35">
      <c r="A36" s="7" t="s">
        <v>37</v>
      </c>
      <c r="B36" s="8">
        <v>12</v>
      </c>
      <c r="C36" s="7">
        <v>12.5</v>
      </c>
      <c r="D36" s="7">
        <v>0</v>
      </c>
      <c r="E36" s="7"/>
      <c r="F36" s="8">
        <f>C36*B36</f>
        <v>150</v>
      </c>
      <c r="G36" s="8">
        <f>D36*B36</f>
        <v>0</v>
      </c>
      <c r="H36" s="8">
        <f>E36*B36</f>
        <v>0</v>
      </c>
    </row>
    <row r="37" spans="1:9" x14ac:dyDescent="0.35">
      <c r="A37" s="3" t="s">
        <v>47</v>
      </c>
      <c r="B37" s="4">
        <v>85</v>
      </c>
      <c r="C37" s="3">
        <v>10.5</v>
      </c>
      <c r="D37" s="3"/>
      <c r="E37" s="3"/>
      <c r="F37" s="4">
        <f>C37*B37</f>
        <v>892.5</v>
      </c>
      <c r="G37" s="4">
        <f>D37*B37</f>
        <v>0</v>
      </c>
      <c r="H37" s="4">
        <f>E37*B37</f>
        <v>0</v>
      </c>
    </row>
    <row r="38" spans="1:9" x14ac:dyDescent="0.35">
      <c r="A38" s="15" t="s">
        <v>38</v>
      </c>
      <c r="B38" s="15"/>
      <c r="C38" s="15"/>
      <c r="D38" s="15"/>
      <c r="E38" s="15"/>
      <c r="F38" s="15"/>
      <c r="G38" s="15"/>
    </row>
    <row r="39" spans="1:9" x14ac:dyDescent="0.35">
      <c r="A39" s="15"/>
      <c r="B39" s="15"/>
      <c r="C39" s="15"/>
      <c r="D39" s="15"/>
      <c r="E39" s="15"/>
      <c r="F39" s="15"/>
      <c r="G39" s="15"/>
      <c r="I39" s="9" t="s">
        <v>39</v>
      </c>
    </row>
    <row r="40" spans="1:9" ht="13.15" x14ac:dyDescent="0.35">
      <c r="A40" s="10"/>
      <c r="B40" s="12" t="s">
        <v>4</v>
      </c>
      <c r="C40" s="12"/>
      <c r="D40" s="12" t="s">
        <v>40</v>
      </c>
      <c r="E40" s="12"/>
      <c r="F40" s="12" t="s">
        <v>41</v>
      </c>
      <c r="G40" s="12"/>
    </row>
    <row r="41" spans="1:9" x14ac:dyDescent="0.35">
      <c r="A41" s="12" t="s">
        <v>42</v>
      </c>
      <c r="B41" s="13">
        <f>(SUM(F6:F13)+SUM(F18:F37))/(SUM(B6:B13)+SUM(B18:B37))</f>
        <v>4.7896318557475578E-3</v>
      </c>
      <c r="C41" s="13"/>
      <c r="D41" s="13">
        <f>(SUM(G6:G13)+SUM(G18:G37))/(SUM(B6:B13)+SUM(B18:B36))</f>
        <v>-0.10186263096623982</v>
      </c>
      <c r="E41" s="13"/>
      <c r="F41" s="13">
        <f>(SUM(H6:H13)+SUM(H18:H37))/(SUM(B6:B13)+SUM(B18:B36))</f>
        <v>9.4326736515327898</v>
      </c>
      <c r="G41" s="13"/>
      <c r="I41" s="9" t="s">
        <v>43</v>
      </c>
    </row>
    <row r="42" spans="1:9" x14ac:dyDescent="0.35">
      <c r="A42" s="12"/>
      <c r="B42" s="13"/>
      <c r="C42" s="13"/>
      <c r="D42" s="13"/>
      <c r="E42" s="13"/>
      <c r="F42" s="13"/>
      <c r="G42" s="13"/>
    </row>
  </sheetData>
  <mergeCells count="12">
    <mergeCell ref="A1:H2"/>
    <mergeCell ref="A3:H4"/>
    <mergeCell ref="A14:H14"/>
    <mergeCell ref="A15:H16"/>
    <mergeCell ref="A38:G39"/>
    <mergeCell ref="B40:C40"/>
    <mergeCell ref="D40:E40"/>
    <mergeCell ref="F40:G40"/>
    <mergeCell ref="A41:A42"/>
    <mergeCell ref="B41:C42"/>
    <mergeCell ref="D41:E42"/>
    <mergeCell ref="F41:G4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CYC-K-002</vt:lpstr>
      <vt:lpstr>Previous</vt:lpstr>
      <vt:lpstr>'CYC-K-002'!Print_Area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Vergnes</cp:lastModifiedBy>
  <cp:revision>43</cp:revision>
  <dcterms:created xsi:type="dcterms:W3CDTF">2021-12-01T12:16:51Z</dcterms:created>
  <dcterms:modified xsi:type="dcterms:W3CDTF">2022-08-10T12:35:53Z</dcterms:modified>
  <dc:language>fr-FR</dc:language>
</cp:coreProperties>
</file>