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der" sheetId="1" state="visible" r:id="rId2"/>
    <sheet name="Power-Density" sheetId="2" state="visible" r:id="rId3"/>
    <sheet name="UAV-Config" sheetId="3" state="visible" r:id="rId4"/>
    <sheet name="Flight-Duration-Calc" sheetId="4" state="visible" r:id="rId5"/>
    <sheet name="Flight-Duration-Curves" sheetId="5" state="visible" r:id="rId6"/>
    <sheet name="Glossary" sheetId="6" state="visible" r:id="rId7"/>
  </sheets>
  <externalReferences>
    <externalReference r:id="rId8"/>
  </externalReferences>
  <definedNames>
    <definedName function="false" hidden="false" name="std_grav" vbProcedure="false">[1]Sheet1!$T$1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<sst xmlns="http://schemas.openxmlformats.org/spreadsheetml/2006/main" count="51" uniqueCount="50">
  <si>
    <t xml:space="preserve">Rev</t>
  </si>
  <si>
    <t xml:space="preserve">1.1</t>
  </si>
  <si>
    <t xml:space="preserve">Date</t>
  </si>
  <si>
    <t xml:space="preserve">2019/11</t>
  </si>
  <si>
    <t xml:space="preserve">Engineer</t>
  </si>
  <si>
    <t xml:space="preserve">VB</t>
  </si>
  <si>
    <t xml:space="preserve">Battery Tattu 6S (22,2V) 25C Power Density</t>
  </si>
  <si>
    <t xml:space="preserve">Capacity (mAh)</t>
  </si>
  <si>
    <t xml:space="preserve">Weight (kg)</t>
  </si>
  <si>
    <t xml:space="preserve">Power (Wh)</t>
  </si>
  <si>
    <t xml:space="preserve">Power Density (Wh/kg)</t>
  </si>
  <si>
    <t xml:space="preserve">Result (Wh/Kg)</t>
  </si>
  <si>
    <t xml:space="preserve">Drone Configuration</t>
  </si>
  <si>
    <t xml:space="preserve">Structure Weight (kg)</t>
  </si>
  <si>
    <t xml:space="preserve">Number Turbines</t>
  </si>
  <si>
    <t xml:space="preserve">Number Battery</t>
  </si>
  <si>
    <t xml:space="preserve">MTOW (Kg)</t>
  </si>
  <si>
    <t xml:space="preserve">Operating empty weight* (kg)</t>
  </si>
  <si>
    <t xml:space="preserve">Thrust safety coefficient** (%)</t>
  </si>
  <si>
    <t xml:space="preserve">Battery safety coefficient (%)</t>
  </si>
  <si>
    <t xml:space="preserve">* operating empty weight : uav frame + avionics + turbines (no batteries / no fuel)</t>
  </si>
  <si>
    <t xml:space="preserve">**safety coeff : safety margin between net thrust and available thrust</t>
  </si>
  <si>
    <t xml:space="preserve">Turbine V1.6x data</t>
  </si>
  <si>
    <t xml:space="preserve">Turbine weight (kg)</t>
  </si>
  <si>
    <t xml:space="preserve">Watt elec.</t>
  </si>
  <si>
    <t xml:space="preserve">Newton</t>
  </si>
  <si>
    <t xml:space="preserve">N/W</t>
  </si>
  <si>
    <t xml:space="preserve">Kgf</t>
  </si>
  <si>
    <t xml:space="preserve">Kgf/Kwe</t>
  </si>
  <si>
    <t xml:space="preserve">Lbs</t>
  </si>
  <si>
    <t xml:space="preserve">Lb/Kwe</t>
  </si>
  <si>
    <t xml:space="preserve">gravity</t>
  </si>
  <si>
    <t xml:space="preserve">Result</t>
  </si>
  <si>
    <t xml:space="preserve">f(x) = B*x^A</t>
  </si>
  <si>
    <t xml:space="preserve">with</t>
  </si>
  <si>
    <t xml:space="preserve">A = </t>
  </si>
  <si>
    <t xml:space="preserve">B = </t>
  </si>
  <si>
    <t xml:space="preserve">Data in function of Payload (kg)</t>
  </si>
  <si>
    <t xml:space="preserve">Battery weight step (kg)</t>
  </si>
  <si>
    <t xml:space="preserve">Payload (kg)</t>
  </si>
  <si>
    <t xml:space="preserve">Take Of Weight (kg)</t>
  </si>
  <si>
    <t xml:space="preserve">Flight duration (min)</t>
  </si>
  <si>
    <t xml:space="preserve">Battery weight (Kg)</t>
  </si>
  <si>
    <t xml:space="preserve">Battery Weight Tattu Pack (kg)</t>
  </si>
  <si>
    <t xml:space="preserve">Weight/unit (kg)</t>
  </si>
  <si>
    <t xml:space="preserve">Weight Drone Pack (kg)</t>
  </si>
  <si>
    <t xml:space="preserve">Time axis</t>
  </si>
  <si>
    <t xml:space="preserve">14000mAh</t>
  </si>
  <si>
    <t xml:space="preserve">22000mAh</t>
  </si>
  <si>
    <t xml:space="preserve">28000mAh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</si>
</sst>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.000"/>
    <numFmt numFmtId="168" formatCode="0.00E+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72BF44"/>
        <bgColor rgb="FF62A73B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79D1C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04E4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72BF44"/>
      <rgbColor rgb="FFFFD320"/>
      <rgbColor rgb="FFFF9900"/>
      <rgbColor rgb="FFFF420E"/>
      <rgbColor rgb="FF666699"/>
      <rgbColor rgb="FF969696"/>
      <rgbColor rgb="FF004586"/>
      <rgbColor rgb="FF62A73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Tattu 6S 25C Power Density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'Power-Density'!$B$6:$B$14</c:f>
              <c:numCache>
                <c:formatCode>General</c:formatCode>
                <c:ptCount val="9"/>
                <c:pt idx="0">
                  <c:v>0.65</c:v>
                </c:pt>
                <c:pt idx="1">
                  <c:v>0.812</c:v>
                </c:pt>
                <c:pt idx="2">
                  <c:v>1.086</c:v>
                </c:pt>
                <c:pt idx="3">
                  <c:v>1.11</c:v>
                </c:pt>
                <c:pt idx="4">
                  <c:v>1.386</c:v>
                </c:pt>
                <c:pt idx="5">
                  <c:v>1.891</c:v>
                </c:pt>
                <c:pt idx="6">
                  <c:v>2.509</c:v>
                </c:pt>
                <c:pt idx="7">
                  <c:v>3.389</c:v>
                </c:pt>
                <c:pt idx="8">
                  <c:v>3.505</c:v>
                </c:pt>
              </c:numCache>
            </c:numRef>
          </c:xVal>
          <c:yVal>
            <c:numRef>
              <c:f>'Power-Density'!$C$6:$C$14</c:f>
              <c:numCache>
                <c:formatCode>General</c:formatCode>
                <c:ptCount val="9"/>
                <c:pt idx="0">
                  <c:v>99.9</c:v>
                </c:pt>
                <c:pt idx="1">
                  <c:v>155.4</c:v>
                </c:pt>
                <c:pt idx="2">
                  <c:v>177.6</c:v>
                </c:pt>
                <c:pt idx="3">
                  <c:v>199.8</c:v>
                </c:pt>
                <c:pt idx="4">
                  <c:v>222</c:v>
                </c:pt>
                <c:pt idx="5">
                  <c:v>310.8</c:v>
                </c:pt>
                <c:pt idx="6">
                  <c:v>488.4</c:v>
                </c:pt>
                <c:pt idx="7">
                  <c:v>621.6</c:v>
                </c:pt>
                <c:pt idx="8">
                  <c:v>666</c:v>
                </c:pt>
              </c:numCache>
            </c:numRef>
          </c:yVal>
          <c:smooth val="0"/>
        </c:ser>
        <c:axId val="54431702"/>
        <c:axId val="72889003"/>
      </c:scatterChart>
      <c:valAx>
        <c:axId val="544317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Weight (kg)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89003"/>
        <c:crosses val="autoZero"/>
        <c:crossBetween val="midCat"/>
      </c:valAx>
      <c:valAx>
        <c:axId val="728890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Power (Wh)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317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Thrust efficiency Turbine V1.64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'UAV-Config'!$D$18:$D$28</c:f>
              <c:numCache>
                <c:formatCode>General</c:formatCode>
                <c:ptCount val="11"/>
                <c:pt idx="0">
                  <c:v>1.15290519877676</c:v>
                </c:pt>
                <c:pt idx="1">
                  <c:v>1.52905198776758</c:v>
                </c:pt>
                <c:pt idx="2">
                  <c:v>1.86442405708461</c:v>
                </c:pt>
                <c:pt idx="3">
                  <c:v>2.13251783893986</c:v>
                </c:pt>
                <c:pt idx="4">
                  <c:v>2.49439347604485</c:v>
                </c:pt>
                <c:pt idx="5">
                  <c:v>2.72273190621814</c:v>
                </c:pt>
                <c:pt idx="6">
                  <c:v>2.92354740061162</c:v>
                </c:pt>
                <c:pt idx="7">
                  <c:v>3.21916411824669</c:v>
                </c:pt>
                <c:pt idx="8">
                  <c:v>3.39347604485219</c:v>
                </c:pt>
                <c:pt idx="9">
                  <c:v>3.710499490316</c:v>
                </c:pt>
                <c:pt idx="10">
                  <c:v>4.07543323139653</c:v>
                </c:pt>
              </c:numCache>
            </c:numRef>
          </c:xVal>
          <c:yVal>
            <c:numRef>
              <c:f>'UAV-Config'!$A$18:$A$28</c:f>
              <c:numCache>
                <c:formatCode>General</c:formatCode>
                <c:ptCount val="11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1020</c:v>
                </c:pt>
                <c:pt idx="9">
                  <c:v>1118</c:v>
                </c:pt>
                <c:pt idx="10">
                  <c:v>1230</c:v>
                </c:pt>
              </c:numCache>
            </c:numRef>
          </c:yVal>
          <c:smooth val="0"/>
        </c:ser>
        <c:axId val="87699591"/>
        <c:axId val="81605471"/>
      </c:scatterChart>
      <c:valAx>
        <c:axId val="876995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Thrust(Kgf)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605471"/>
        <c:crosses val="autoZero"/>
        <c:crossBetween val="midCat"/>
      </c:valAx>
      <c:valAx>
        <c:axId val="816054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Power (W)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995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Flight Duration - Athena V1.6x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'Flight-Duration-Calc'!$B$4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'Flight-Duration-Calc'!$B$130:$B$190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</c:v>
                </c:pt>
                <c:pt idx="2">
                  <c:v>0.399999999999999</c:v>
                </c:pt>
                <c:pt idx="3">
                  <c:v>0.599999999999998</c:v>
                </c:pt>
                <c:pt idx="4">
                  <c:v>0.799999999999997</c:v>
                </c:pt>
                <c:pt idx="5">
                  <c:v>0.999999999999996</c:v>
                </c:pt>
                <c:pt idx="6">
                  <c:v>1.2</c:v>
                </c:pt>
                <c:pt idx="7">
                  <c:v>1.4</c:v>
                </c:pt>
                <c:pt idx="8">
                  <c:v>1.59999999999999</c:v>
                </c:pt>
                <c:pt idx="9">
                  <c:v>1.79999999999999</c:v>
                </c:pt>
                <c:pt idx="10">
                  <c:v>1.99999999999999</c:v>
                </c:pt>
                <c:pt idx="11">
                  <c:v>2.19999999999999</c:v>
                </c:pt>
                <c:pt idx="12">
                  <c:v>2.39999999999999</c:v>
                </c:pt>
                <c:pt idx="13">
                  <c:v>2.59999999999999</c:v>
                </c:pt>
                <c:pt idx="14">
                  <c:v>2.79999999999999</c:v>
                </c:pt>
                <c:pt idx="15">
                  <c:v>2.99999999999999</c:v>
                </c:pt>
                <c:pt idx="16">
                  <c:v>3.19999999999999</c:v>
                </c:pt>
                <c:pt idx="17">
                  <c:v>3.39999999999999</c:v>
                </c:pt>
                <c:pt idx="18">
                  <c:v>3.59999999999999</c:v>
                </c:pt>
                <c:pt idx="19">
                  <c:v>3.79999999999999</c:v>
                </c:pt>
                <c:pt idx="20">
                  <c:v>3.99999999999999</c:v>
                </c:pt>
                <c:pt idx="21">
                  <c:v>4.19999999999999</c:v>
                </c:pt>
                <c:pt idx="22">
                  <c:v>4.39999999999998</c:v>
                </c:pt>
                <c:pt idx="23">
                  <c:v>4.59999999999998</c:v>
                </c:pt>
                <c:pt idx="24">
                  <c:v>4.79999999999998</c:v>
                </c:pt>
                <c:pt idx="25">
                  <c:v>4.99999999999998</c:v>
                </c:pt>
                <c:pt idx="26">
                  <c:v>5.19999999999998</c:v>
                </c:pt>
                <c:pt idx="27">
                  <c:v>5.39999999999998</c:v>
                </c:pt>
                <c:pt idx="28">
                  <c:v>5.59999999999998</c:v>
                </c:pt>
                <c:pt idx="29">
                  <c:v>5.79999999999998</c:v>
                </c:pt>
                <c:pt idx="30">
                  <c:v>5.99999999999998</c:v>
                </c:pt>
                <c:pt idx="31">
                  <c:v>6.19999999999998</c:v>
                </c:pt>
                <c:pt idx="32">
                  <c:v>6.39999999999998</c:v>
                </c:pt>
                <c:pt idx="33">
                  <c:v>6.59999999999998</c:v>
                </c:pt>
                <c:pt idx="34">
                  <c:v>6.79999999999998</c:v>
                </c:pt>
                <c:pt idx="35">
                  <c:v>6.99999999999998</c:v>
                </c:pt>
                <c:pt idx="36">
                  <c:v>7.19999999999997</c:v>
                </c:pt>
                <c:pt idx="37">
                  <c:v>7.39999999999997</c:v>
                </c:pt>
                <c:pt idx="38">
                  <c:v>7.59999999999997</c:v>
                </c:pt>
                <c:pt idx="39">
                  <c:v>7.79999999999997</c:v>
                </c:pt>
                <c:pt idx="40">
                  <c:v>7.99999999999997</c:v>
                </c:pt>
                <c:pt idx="41">
                  <c:v>8.19999999999997</c:v>
                </c:pt>
                <c:pt idx="42">
                  <c:v>8.39999999999997</c:v>
                </c:pt>
                <c:pt idx="43">
                  <c:v>8.59999999999997</c:v>
                </c:pt>
                <c:pt idx="44">
                  <c:v>8.79999999999997</c:v>
                </c:pt>
                <c:pt idx="45">
                  <c:v>8.99999999999997</c:v>
                </c:pt>
                <c:pt idx="46">
                  <c:v>9.19999999999997</c:v>
                </c:pt>
                <c:pt idx="47">
                  <c:v>9.39999999999997</c:v>
                </c:pt>
                <c:pt idx="48">
                  <c:v>9.59999999999997</c:v>
                </c:pt>
                <c:pt idx="49">
                  <c:v>9.79999999999997</c:v>
                </c:pt>
                <c:pt idx="50">
                  <c:v>9.99999999999996</c:v>
                </c:pt>
                <c:pt idx="51">
                  <c:v>10.2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</c:numCache>
            </c:numRef>
          </c:xVal>
          <c:yVal>
            <c:numRef>
              <c:f>'Flight-Duration-Calc'!$B$68:$B$128</c:f>
              <c:numCache>
                <c:formatCode>General</c:formatCode>
                <c:ptCount val="61"/>
                <c:pt idx="0">
                  <c:v>0</c:v>
                </c:pt>
                <c:pt idx="1">
                  <c:v>0.633611636238634</c:v>
                </c:pt>
                <c:pt idx="2">
                  <c:v>1.23949477109681</c:v>
                </c:pt>
                <c:pt idx="3">
                  <c:v>1.81915569129644</c:v>
                </c:pt>
                <c:pt idx="4">
                  <c:v>2.37399999398035</c:v>
                </c:pt>
                <c:pt idx="5">
                  <c:v>2.90534059878896</c:v>
                </c:pt>
                <c:pt idx="6">
                  <c:v>3.41440502153661</c:v>
                </c:pt>
                <c:pt idx="7">
                  <c:v>3.90234198665763</c:v>
                </c:pt>
                <c:pt idx="8">
                  <c:v>4.37022744659548</c:v>
                </c:pt>
                <c:pt idx="9">
                  <c:v>4.81907006846653</c:v>
                </c:pt>
                <c:pt idx="10">
                  <c:v>5.24981624148176</c:v>
                </c:pt>
                <c:pt idx="11">
                  <c:v>5.66335465261708</c:v>
                </c:pt>
                <c:pt idx="12">
                  <c:v>6.06052047277081</c:v>
                </c:pt>
                <c:pt idx="13">
                  <c:v>6.44209919103381</c:v>
                </c:pt>
                <c:pt idx="14">
                  <c:v>6.80883013064043</c:v>
                </c:pt>
                <c:pt idx="15">
                  <c:v>7.16140967659315</c:v>
                </c:pt>
                <c:pt idx="16">
                  <c:v>7.50049424179787</c:v>
                </c:pt>
                <c:pt idx="17">
                  <c:v>7.82670299575756</c:v>
                </c:pt>
                <c:pt idx="18">
                  <c:v>8.14062037740156</c:v>
                </c:pt>
                <c:pt idx="19">
                  <c:v>8.44279841143784</c:v>
                </c:pt>
                <c:pt idx="20">
                  <c:v>8.73375884567049</c:v>
                </c:pt>
                <c:pt idx="21">
                  <c:v>9.01399512499438</c:v>
                </c:pt>
                <c:pt idx="22">
                  <c:v>9.28397421623885</c:v>
                </c:pt>
                <c:pt idx="23">
                  <c:v>9.5441382966578</c:v>
                </c:pt>
                <c:pt idx="24">
                  <c:v>9.79490631763658</c:v>
                </c:pt>
                <c:pt idx="25">
                  <c:v>10.036675454089</c:v>
                </c:pt>
                <c:pt idx="26">
                  <c:v>10.2698224490352</c:v>
                </c:pt>
                <c:pt idx="27">
                  <c:v>10.4947048619699</c:v>
                </c:pt>
                <c:pt idx="28">
                  <c:v>10.7116622288415</c:v>
                </c:pt>
                <c:pt idx="29">
                  <c:v>10.9210171407489</c:v>
                </c:pt>
                <c:pt idx="30">
                  <c:v>11.123076247829</c:v>
                </c:pt>
                <c:pt idx="31">
                  <c:v>11.3181311942249</c:v>
                </c:pt>
                <c:pt idx="32">
                  <c:v>11.5064594895134</c:v>
                </c:pt>
                <c:pt idx="33">
                  <c:v>11.6883253214944</c:v>
                </c:pt>
                <c:pt idx="34">
                  <c:v>11.8639803148278</c:v>
                </c:pt>
                <c:pt idx="35">
                  <c:v>12.0336642396147</c:v>
                </c:pt>
                <c:pt idx="36">
                  <c:v>12.1976056736762</c:v>
                </c:pt>
                <c:pt idx="37">
                  <c:v>12.3560226219678</c:v>
                </c:pt>
                <c:pt idx="38">
                  <c:v>12.5091230962807</c:v>
                </c:pt>
                <c:pt idx="39">
                  <c:v>12.6571056581233</c:v>
                </c:pt>
                <c:pt idx="40">
                  <c:v>12.8001599274404</c:v>
                </c:pt>
                <c:pt idx="41">
                  <c:v>12.938467059612</c:v>
                </c:pt>
                <c:pt idx="42">
                  <c:v>13.0722001929801</c:v>
                </c:pt>
                <c:pt idx="43">
                  <c:v>13.2015248689712</c:v>
                </c:pt>
                <c:pt idx="44">
                  <c:v>13.3265994267226</c:v>
                </c:pt>
                <c:pt idx="45">
                  <c:v>13.4475753739696</c:v>
                </c:pt>
                <c:pt idx="46">
                  <c:v>13.5645977358173</c:v>
                </c:pt>
                <c:pt idx="47">
                  <c:v>13.6778053828941</c:v>
                </c:pt>
                <c:pt idx="48">
                  <c:v>13.7873313402727</c:v>
                </c:pt>
                <c:pt idx="49">
                  <c:v>13.8933030784401</c:v>
                </c:pt>
                <c:pt idx="50">
                  <c:v>13.9958427874994</c:v>
                </c:pt>
                <c:pt idx="51">
                  <c:v>14.0950676357046</c:v>
                </c:pt>
                <c:pt idx="52">
                  <c:v>14.1910900133429</c:v>
                </c:pt>
                <c:pt idx="53">
                  <c:v>14.2840177629089</c:v>
                </c:pt>
                <c:pt idx="54">
                  <c:v>14.3739543964476</c:v>
                </c:pt>
                <c:pt idx="55">
                  <c:v>14.4609993008756</c:v>
                </c:pt>
                <c:pt idx="56">
                  <c:v>14.5452479320402</c:v>
                </c:pt>
                <c:pt idx="57">
                  <c:v>14.6267919982141</c:v>
                </c:pt>
                <c:pt idx="58">
                  <c:v>14.7057196336826</c:v>
                </c:pt>
                <c:pt idx="59">
                  <c:v>14.7821155630288</c:v>
                </c:pt>
                <c:pt idx="60">
                  <c:v>14.8560612566838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'Flight-Duration-Calc'!$E$4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'Flight-Duration-Calc'!$E$130:$E$190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</c:v>
                </c:pt>
                <c:pt idx="2">
                  <c:v>0.399999999999999</c:v>
                </c:pt>
                <c:pt idx="3">
                  <c:v>0.599999999999998</c:v>
                </c:pt>
                <c:pt idx="4">
                  <c:v>0.799999999999997</c:v>
                </c:pt>
                <c:pt idx="5">
                  <c:v>0.999999999999996</c:v>
                </c:pt>
                <c:pt idx="6">
                  <c:v>1.2</c:v>
                </c:pt>
                <c:pt idx="7">
                  <c:v>1.4</c:v>
                </c:pt>
                <c:pt idx="8">
                  <c:v>1.59999999999999</c:v>
                </c:pt>
                <c:pt idx="9">
                  <c:v>1.79999999999999</c:v>
                </c:pt>
                <c:pt idx="10">
                  <c:v>1.99999999999999</c:v>
                </c:pt>
                <c:pt idx="11">
                  <c:v>2.19999999999999</c:v>
                </c:pt>
                <c:pt idx="12">
                  <c:v>2.39999999999999</c:v>
                </c:pt>
                <c:pt idx="13">
                  <c:v>2.59999999999999</c:v>
                </c:pt>
                <c:pt idx="14">
                  <c:v>2.79999999999999</c:v>
                </c:pt>
                <c:pt idx="15">
                  <c:v>2.99999999999999</c:v>
                </c:pt>
                <c:pt idx="16">
                  <c:v>3.19999999999999</c:v>
                </c:pt>
                <c:pt idx="17">
                  <c:v>3.39999999999999</c:v>
                </c:pt>
                <c:pt idx="18">
                  <c:v>3.59999999999999</c:v>
                </c:pt>
                <c:pt idx="19">
                  <c:v>3.79999999999999</c:v>
                </c:pt>
                <c:pt idx="20">
                  <c:v>3.99999999999999</c:v>
                </c:pt>
                <c:pt idx="21">
                  <c:v>4.19999999999999</c:v>
                </c:pt>
                <c:pt idx="22">
                  <c:v>4.39999999999998</c:v>
                </c:pt>
                <c:pt idx="23">
                  <c:v>4.59999999999998</c:v>
                </c:pt>
                <c:pt idx="24">
                  <c:v>4.79999999999998</c:v>
                </c:pt>
                <c:pt idx="25">
                  <c:v>4.99999999999998</c:v>
                </c:pt>
                <c:pt idx="26">
                  <c:v>5.19999999999998</c:v>
                </c:pt>
                <c:pt idx="27">
                  <c:v>5.39999999999998</c:v>
                </c:pt>
                <c:pt idx="28">
                  <c:v>5.59999999999998</c:v>
                </c:pt>
                <c:pt idx="29">
                  <c:v>5.79999999999998</c:v>
                </c:pt>
                <c:pt idx="30">
                  <c:v>5.99999999999998</c:v>
                </c:pt>
                <c:pt idx="31">
                  <c:v>6.19999999999998</c:v>
                </c:pt>
                <c:pt idx="32">
                  <c:v>6.39999999999998</c:v>
                </c:pt>
                <c:pt idx="33">
                  <c:v>6.59999999999998</c:v>
                </c:pt>
                <c:pt idx="34">
                  <c:v>6.79999999999998</c:v>
                </c:pt>
                <c:pt idx="35">
                  <c:v>6.99999999999998</c:v>
                </c:pt>
                <c:pt idx="36">
                  <c:v>7.19999999999997</c:v>
                </c:pt>
                <c:pt idx="37">
                  <c:v>7.39999999999997</c:v>
                </c:pt>
                <c:pt idx="38">
                  <c:v>7.59999999999997</c:v>
                </c:pt>
                <c:pt idx="39">
                  <c:v>7.79999999999997</c:v>
                </c:pt>
                <c:pt idx="40">
                  <c:v>7.99999999999997</c:v>
                </c:pt>
                <c:pt idx="41">
                  <c:v>8.19999999999997</c:v>
                </c:pt>
                <c:pt idx="42">
                  <c:v>8.39999999999997</c:v>
                </c:pt>
                <c:pt idx="43">
                  <c:v>8.59999999999997</c:v>
                </c:pt>
                <c:pt idx="44">
                  <c:v>8.79999999999997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</c:numCache>
            </c:numRef>
          </c:xVal>
          <c:yVal>
            <c:numRef>
              <c:f>'Flight-Duration-Calc'!$E$68:$E$128</c:f>
              <c:numCache>
                <c:formatCode>General</c:formatCode>
                <c:ptCount val="61"/>
                <c:pt idx="0">
                  <c:v>0</c:v>
                </c:pt>
                <c:pt idx="1">
                  <c:v>0.468780890112366</c:v>
                </c:pt>
                <c:pt idx="2">
                  <c:v>0.920788587736183</c:v>
                </c:pt>
                <c:pt idx="3">
                  <c:v>1.35677006290026</c:v>
                </c:pt>
                <c:pt idx="4">
                  <c:v>1.77743124451323</c:v>
                </c:pt>
                <c:pt idx="5">
                  <c:v>2.18343971141762</c:v>
                </c:pt>
                <c:pt idx="6">
                  <c:v>2.57542717856982</c:v>
                </c:pt>
                <c:pt idx="7">
                  <c:v>2.953991796076</c:v>
                </c:pt>
                <c:pt idx="8">
                  <c:v>3.31970027709836</c:v>
                </c:pt>
                <c:pt idx="9">
                  <c:v>3.67308986911371</c:v>
                </c:pt>
                <c:pt idx="10">
                  <c:v>4.0146701816356</c:v>
                </c:pt>
                <c:pt idx="11">
                  <c:v>4.34492488228412</c:v>
                </c:pt>
                <c:pt idx="12">
                  <c:v>4.66431327198664</c:v>
                </c:pt>
                <c:pt idx="13">
                  <c:v>4.97327174910496</c:v>
                </c:pt>
                <c:pt idx="14">
                  <c:v>5.27221517139602</c:v>
                </c:pt>
                <c:pt idx="15">
                  <c:v>5.56153812391449</c:v>
                </c:pt>
                <c:pt idx="16">
                  <c:v>5.84161610024512</c:v>
                </c:pt>
                <c:pt idx="17">
                  <c:v>6.11280660380397</c:v>
                </c:pt>
                <c:pt idx="18">
                  <c:v>6.37545017536057</c:v>
                </c:pt>
                <c:pt idx="19">
                  <c:v>6.62987135240377</c:v>
                </c:pt>
                <c:pt idx="20">
                  <c:v>6.87637956549409</c:v>
                </c:pt>
                <c:pt idx="21">
                  <c:v>7.1152699763111</c:v>
                </c:pt>
                <c:pt idx="22">
                  <c:v>7.34682426171058</c:v>
                </c:pt>
                <c:pt idx="23">
                  <c:v>7.57131134774884</c:v>
                </c:pt>
                <c:pt idx="24">
                  <c:v>7.78898809730665</c:v>
                </c:pt>
                <c:pt idx="25">
                  <c:v>8.00009995465023</c:v>
                </c:pt>
                <c:pt idx="26">
                  <c:v>8.20488154999786</c:v>
                </c:pt>
                <c:pt idx="27">
                  <c:v>8.40355726691579</c:v>
                </c:pt>
                <c:pt idx="28">
                  <c:v>8.59634177514404</c:v>
                </c:pt>
                <c:pt idx="29">
                  <c:v>8.78344053124897</c:v>
                </c:pt>
                <c:pt idx="30">
                  <c:v>8.96505024931308</c:v>
                </c:pt>
                <c:pt idx="31">
                  <c:v>9.14135934370298</c:v>
                </c:pt>
                <c:pt idx="32">
                  <c:v>9.31254834580021</c:v>
                </c:pt>
                <c:pt idx="33">
                  <c:v>9.4787902964375</c:v>
                </c:pt>
                <c:pt idx="34">
                  <c:v>9.64025111565228</c:v>
                </c:pt>
                <c:pt idx="35">
                  <c:v>9.79708995124957</c:v>
                </c:pt>
                <c:pt idx="36">
                  <c:v>9.9494595075562</c:v>
                </c:pt>
                <c:pt idx="37">
                  <c:v>10.0975063556478</c:v>
                </c:pt>
                <c:pt idx="38">
                  <c:v>10.2413712262366</c:v>
                </c:pt>
                <c:pt idx="39">
                  <c:v>10.3811892863232</c:v>
                </c:pt>
                <c:pt idx="40">
                  <c:v>10.5170904006368</c:v>
                </c:pt>
                <c:pt idx="41">
                  <c:v>10.6491993788151</c:v>
                </c:pt>
                <c:pt idx="42">
                  <c:v>10.7776362092104</c:v>
                </c:pt>
                <c:pt idx="43">
                  <c:v>10.902516280144</c:v>
                </c:pt>
                <c:pt idx="44">
                  <c:v>11.0239505893774</c:v>
                </c:pt>
                <c:pt idx="45">
                  <c:v>11.1420459425128</c:v>
                </c:pt>
                <c:pt idx="46">
                  <c:v>11.1420459425128</c:v>
                </c:pt>
                <c:pt idx="47">
                  <c:v>11.1420459425128</c:v>
                </c:pt>
                <c:pt idx="48">
                  <c:v>11.1420459425128</c:v>
                </c:pt>
                <c:pt idx="49">
                  <c:v>11.1420459425128</c:v>
                </c:pt>
                <c:pt idx="50">
                  <c:v>11.1420459425128</c:v>
                </c:pt>
                <c:pt idx="51">
                  <c:v>11.1420459425128</c:v>
                </c:pt>
                <c:pt idx="52">
                  <c:v>11.1420459425128</c:v>
                </c:pt>
                <c:pt idx="53">
                  <c:v>11.1420459425128</c:v>
                </c:pt>
                <c:pt idx="54">
                  <c:v>11.1420459425128</c:v>
                </c:pt>
                <c:pt idx="55">
                  <c:v>11.1420459425128</c:v>
                </c:pt>
                <c:pt idx="56">
                  <c:v>11.1420459425128</c:v>
                </c:pt>
                <c:pt idx="57">
                  <c:v>11.1420459425128</c:v>
                </c:pt>
                <c:pt idx="58">
                  <c:v>11.1420459425128</c:v>
                </c:pt>
                <c:pt idx="59">
                  <c:v>11.1420459425128</c:v>
                </c:pt>
                <c:pt idx="60">
                  <c:v>11.1420459425128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'Flight-Duration-Calc'!$G$4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'Flight-Duration-Calc'!$G$130:$G$190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</c:v>
                </c:pt>
                <c:pt idx="2">
                  <c:v>0.399999999999999</c:v>
                </c:pt>
                <c:pt idx="3">
                  <c:v>0.599999999999998</c:v>
                </c:pt>
                <c:pt idx="4">
                  <c:v>0.799999999999997</c:v>
                </c:pt>
                <c:pt idx="5">
                  <c:v>0.999999999999996</c:v>
                </c:pt>
                <c:pt idx="6">
                  <c:v>1.2</c:v>
                </c:pt>
                <c:pt idx="7">
                  <c:v>1.4</c:v>
                </c:pt>
                <c:pt idx="8">
                  <c:v>1.59999999999999</c:v>
                </c:pt>
                <c:pt idx="9">
                  <c:v>1.79999999999999</c:v>
                </c:pt>
                <c:pt idx="10">
                  <c:v>1.99999999999999</c:v>
                </c:pt>
                <c:pt idx="11">
                  <c:v>2.19999999999999</c:v>
                </c:pt>
                <c:pt idx="12">
                  <c:v>2.39999999999999</c:v>
                </c:pt>
                <c:pt idx="13">
                  <c:v>2.59999999999999</c:v>
                </c:pt>
                <c:pt idx="14">
                  <c:v>2.79999999999999</c:v>
                </c:pt>
                <c:pt idx="15">
                  <c:v>2.99999999999999</c:v>
                </c:pt>
                <c:pt idx="16">
                  <c:v>3.19999999999999</c:v>
                </c:pt>
                <c:pt idx="17">
                  <c:v>3.39999999999999</c:v>
                </c:pt>
                <c:pt idx="18">
                  <c:v>3.59999999999999</c:v>
                </c:pt>
                <c:pt idx="19">
                  <c:v>3.79999999999999</c:v>
                </c:pt>
                <c:pt idx="20">
                  <c:v>3.99999999999999</c:v>
                </c:pt>
                <c:pt idx="21">
                  <c:v>4.19999999999999</c:v>
                </c:pt>
                <c:pt idx="22">
                  <c:v>4.39999999999998</c:v>
                </c:pt>
                <c:pt idx="23">
                  <c:v>4.59999999999998</c:v>
                </c:pt>
                <c:pt idx="24">
                  <c:v>4.79999999999998</c:v>
                </c:pt>
                <c:pt idx="25">
                  <c:v>4.99999999999998</c:v>
                </c:pt>
                <c:pt idx="26">
                  <c:v>5.19999999999998</c:v>
                </c:pt>
                <c:pt idx="27">
                  <c:v>5.39999999999998</c:v>
                </c:pt>
                <c:pt idx="28">
                  <c:v>5.59999999999998</c:v>
                </c:pt>
                <c:pt idx="29">
                  <c:v>5.79999999999998</c:v>
                </c:pt>
                <c:pt idx="30">
                  <c:v>5.99999999999998</c:v>
                </c:pt>
                <c:pt idx="31">
                  <c:v>6.19999999999998</c:v>
                </c:pt>
                <c:pt idx="32">
                  <c:v>6.39999999999998</c:v>
                </c:pt>
                <c:pt idx="33">
                  <c:v>6.59999999999998</c:v>
                </c:pt>
                <c:pt idx="34">
                  <c:v>6.79999999999998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</c:numCache>
            </c:numRef>
          </c:xVal>
          <c:yVal>
            <c:numRef>
              <c:f>'Flight-Duration-Calc'!$G$68:$G$128</c:f>
              <c:numCache>
                <c:formatCode>General</c:formatCode>
                <c:ptCount val="61"/>
                <c:pt idx="0">
                  <c:v>0</c:v>
                </c:pt>
                <c:pt idx="1">
                  <c:v>0.394993171116738</c:v>
                </c:pt>
                <c:pt idx="2">
                  <c:v>0.777385545331106</c:v>
                </c:pt>
                <c:pt idx="3">
                  <c:v>1.1476780959473</c:v>
                </c:pt>
                <c:pt idx="4">
                  <c:v>1.50634719182743</c:v>
                </c:pt>
                <c:pt idx="5">
                  <c:v>1.85384604130483</c:v>
                </c:pt>
                <c:pt idx="6">
                  <c:v>2.19060603759192</c:v>
                </c:pt>
                <c:pt idx="7">
                  <c:v>2.51703801333105</c:v>
                </c:pt>
                <c:pt idx="8">
                  <c:v>2.83353341127136</c:v>
                </c:pt>
                <c:pt idx="9">
                  <c:v>3.14046537745441</c:v>
                </c:pt>
                <c:pt idx="10">
                  <c:v>3.43818978274704</c:v>
                </c:pt>
                <c:pt idx="11">
                  <c:v>3.72704617806772</c:v>
                </c:pt>
                <c:pt idx="12">
                  <c:v>4.00735868820577</c:v>
                </c:pt>
                <c:pt idx="13">
                  <c:v>4.2794368487276</c:v>
                </c:pt>
                <c:pt idx="14">
                  <c:v>4.54357639009554</c:v>
                </c:pt>
                <c:pt idx="15">
                  <c:v>4.80005997279014</c:v>
                </c:pt>
                <c:pt idx="16">
                  <c:v>5.04915787692176</c:v>
                </c:pt>
                <c:pt idx="17">
                  <c:v>5.29112864953957</c:v>
                </c:pt>
                <c:pt idx="18">
                  <c:v>5.5262197125926</c:v>
                </c:pt>
                <c:pt idx="19">
                  <c:v>5.75466793426656</c:v>
                </c:pt>
                <c:pt idx="20">
                  <c:v>5.97670016620872</c:v>
                </c:pt>
                <c:pt idx="21">
                  <c:v>6.19253374896008</c:v>
                </c:pt>
                <c:pt idx="22">
                  <c:v>6.40237698773764</c:v>
                </c:pt>
                <c:pt idx="23">
                  <c:v>6.60642960054734</c:v>
                </c:pt>
                <c:pt idx="24">
                  <c:v>6.80488314046043</c:v>
                </c:pt>
                <c:pt idx="25">
                  <c:v>6.99792139374969</c:v>
                </c:pt>
                <c:pt idx="26">
                  <c:v>7.18572075545725</c:v>
                </c:pt>
                <c:pt idx="27">
                  <c:v>7.36845058385109</c:v>
                </c:pt>
                <c:pt idx="28">
                  <c:v>7.5462735351217</c:v>
                </c:pt>
                <c:pt idx="29">
                  <c:v>7.71934587957369</c:v>
                </c:pt>
                <c:pt idx="30">
                  <c:v>7.88781780047761</c:v>
                </c:pt>
                <c:pt idx="31">
                  <c:v>8.05183367666509</c:v>
                </c:pt>
                <c:pt idx="32">
                  <c:v>8.21153234987457</c:v>
                </c:pt>
                <c:pt idx="33">
                  <c:v>8.36704737778494</c:v>
                </c:pt>
                <c:pt idx="34">
                  <c:v>8.51850727360981</c:v>
                </c:pt>
                <c:pt idx="35">
                  <c:v>8.66603573306554</c:v>
                </c:pt>
                <c:pt idx="36">
                  <c:v>8.66603573306554</c:v>
                </c:pt>
                <c:pt idx="37">
                  <c:v>8.66603573306554</c:v>
                </c:pt>
                <c:pt idx="38">
                  <c:v>8.66603573306554</c:v>
                </c:pt>
                <c:pt idx="39">
                  <c:v>8.66603573306554</c:v>
                </c:pt>
                <c:pt idx="40">
                  <c:v>8.66603573306554</c:v>
                </c:pt>
                <c:pt idx="41">
                  <c:v>8.66603573306554</c:v>
                </c:pt>
                <c:pt idx="42">
                  <c:v>8.66603573306554</c:v>
                </c:pt>
                <c:pt idx="43">
                  <c:v>8.66603573306554</c:v>
                </c:pt>
                <c:pt idx="44">
                  <c:v>8.66603573306554</c:v>
                </c:pt>
                <c:pt idx="45">
                  <c:v>8.66603573306554</c:v>
                </c:pt>
                <c:pt idx="46">
                  <c:v>8.66603573306554</c:v>
                </c:pt>
                <c:pt idx="47">
                  <c:v>8.66603573306554</c:v>
                </c:pt>
                <c:pt idx="48">
                  <c:v>8.66603573306554</c:v>
                </c:pt>
                <c:pt idx="49">
                  <c:v>8.66603573306554</c:v>
                </c:pt>
                <c:pt idx="50">
                  <c:v>8.66603573306554</c:v>
                </c:pt>
                <c:pt idx="51">
                  <c:v>8.66603573306554</c:v>
                </c:pt>
                <c:pt idx="52">
                  <c:v>8.66603573306554</c:v>
                </c:pt>
                <c:pt idx="53">
                  <c:v>8.66603573306554</c:v>
                </c:pt>
                <c:pt idx="54">
                  <c:v>8.66603573306554</c:v>
                </c:pt>
                <c:pt idx="55">
                  <c:v>8.66603573306554</c:v>
                </c:pt>
                <c:pt idx="56">
                  <c:v>8.66603573306554</c:v>
                </c:pt>
                <c:pt idx="57">
                  <c:v>8.66603573306554</c:v>
                </c:pt>
                <c:pt idx="58">
                  <c:v>8.66603573306554</c:v>
                </c:pt>
                <c:pt idx="59">
                  <c:v>8.66603573306554</c:v>
                </c:pt>
                <c:pt idx="60">
                  <c:v>8.66603573306554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'Flight-Duration-Calc'!$I$4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'Flight-Duration-Calc'!$I$130:$I$190</c:f>
              <c:numCache>
                <c:formatCode>General</c:formatCode>
                <c:ptCount val="61"/>
                <c:pt idx="0">
                  <c:v>0</c:v>
                </c:pt>
                <c:pt idx="1">
                  <c:v>0.199999999999999</c:v>
                </c:pt>
                <c:pt idx="2">
                  <c:v>0.399999999999999</c:v>
                </c:pt>
                <c:pt idx="3">
                  <c:v>0.599999999999998</c:v>
                </c:pt>
                <c:pt idx="4">
                  <c:v>0.799999999999997</c:v>
                </c:pt>
                <c:pt idx="5">
                  <c:v>0.999999999999996</c:v>
                </c:pt>
                <c:pt idx="6">
                  <c:v>1.2</c:v>
                </c:pt>
                <c:pt idx="7">
                  <c:v>1.4</c:v>
                </c:pt>
                <c:pt idx="8">
                  <c:v>1.59999999999999</c:v>
                </c:pt>
                <c:pt idx="9">
                  <c:v>1.79999999999999</c:v>
                </c:pt>
                <c:pt idx="10">
                  <c:v>1.99999999999999</c:v>
                </c:pt>
                <c:pt idx="11">
                  <c:v>2.19999999999999</c:v>
                </c:pt>
                <c:pt idx="12">
                  <c:v>2.39999999999999</c:v>
                </c:pt>
                <c:pt idx="13">
                  <c:v>2.59999999999999</c:v>
                </c:pt>
                <c:pt idx="14">
                  <c:v>2.79999999999999</c:v>
                </c:pt>
                <c:pt idx="15">
                  <c:v>2.99999999999999</c:v>
                </c:pt>
                <c:pt idx="16">
                  <c:v>3.19999999999999</c:v>
                </c:pt>
                <c:pt idx="17">
                  <c:v>3.39999999999999</c:v>
                </c:pt>
                <c:pt idx="18">
                  <c:v>3.59999999999999</c:v>
                </c:pt>
                <c:pt idx="19">
                  <c:v>3.79999999999999</c:v>
                </c:pt>
                <c:pt idx="20">
                  <c:v>3.99999999999999</c:v>
                </c:pt>
                <c:pt idx="21">
                  <c:v>4.19999999999999</c:v>
                </c:pt>
                <c:pt idx="22">
                  <c:v>4.39999999999998</c:v>
                </c:pt>
                <c:pt idx="23">
                  <c:v>4.59999999999998</c:v>
                </c:pt>
                <c:pt idx="24">
                  <c:v>4.79999999999998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</c:numCache>
            </c:numRef>
          </c:xVal>
          <c:yVal>
            <c:numRef>
              <c:f>'Flight-Duration-Calc'!$I$68:$I$128</c:f>
              <c:numCache>
                <c:formatCode>General</c:formatCode>
                <c:ptCount val="61"/>
                <c:pt idx="0">
                  <c:v>0</c:v>
                </c:pt>
                <c:pt idx="1">
                  <c:v>0.338822379824338</c:v>
                </c:pt>
                <c:pt idx="2">
                  <c:v>0.667893114700961</c:v>
                </c:pt>
                <c:pt idx="3">
                  <c:v>0.987562349706369</c:v>
                </c:pt>
                <c:pt idx="4">
                  <c:v>1.29816468288444</c:v>
                </c:pt>
                <c:pt idx="5">
                  <c:v>1.60001999093004</c:v>
                </c:pt>
                <c:pt idx="6">
                  <c:v>1.89343420384566</c:v>
                </c:pt>
                <c:pt idx="7">
                  <c:v>2.17870003216335</c:v>
                </c:pt>
                <c:pt idx="8">
                  <c:v>2.45609765004115</c:v>
                </c:pt>
                <c:pt idx="9">
                  <c:v>2.72589533728416</c:v>
                </c:pt>
                <c:pt idx="10">
                  <c:v>2.98835008310436</c:v>
                </c:pt>
                <c:pt idx="11">
                  <c:v>3.24370815421718</c:v>
                </c:pt>
                <c:pt idx="12">
                  <c:v>3.49220562967508</c:v>
                </c:pt>
                <c:pt idx="13">
                  <c:v>3.73406890465719</c:v>
                </c:pt>
                <c:pt idx="14">
                  <c:v>3.96951516526858</c:v>
                </c:pt>
                <c:pt idx="15">
                  <c:v>4.19875283624981</c:v>
                </c:pt>
                <c:pt idx="16">
                  <c:v>4.42198200335831</c:v>
                </c:pt>
                <c:pt idx="17">
                  <c:v>4.63939481205439</c:v>
                </c:pt>
                <c:pt idx="18">
                  <c:v>4.8511758440068</c:v>
                </c:pt>
                <c:pt idx="19">
                  <c:v>5.05750247282414</c:v>
                </c:pt>
                <c:pt idx="20">
                  <c:v>5.2585452003184</c:v>
                </c:pt>
                <c:pt idx="21">
                  <c:v>5.45446797451506</c:v>
                </c:pt>
                <c:pt idx="22">
                  <c:v>5.64542849053877</c:v>
                </c:pt>
                <c:pt idx="23">
                  <c:v>5.83157847542587</c:v>
                </c:pt>
                <c:pt idx="24">
                  <c:v>6.01306395784222</c:v>
                </c:pt>
                <c:pt idx="25">
                  <c:v>6.19002552361824</c:v>
                </c:pt>
                <c:pt idx="26">
                  <c:v>6.19002552361824</c:v>
                </c:pt>
                <c:pt idx="27">
                  <c:v>6.19002552361824</c:v>
                </c:pt>
                <c:pt idx="28">
                  <c:v>6.19002552361824</c:v>
                </c:pt>
                <c:pt idx="29">
                  <c:v>6.19002552361824</c:v>
                </c:pt>
                <c:pt idx="30">
                  <c:v>6.19002552361824</c:v>
                </c:pt>
                <c:pt idx="31">
                  <c:v>6.19002552361824</c:v>
                </c:pt>
                <c:pt idx="32">
                  <c:v>6.19002552361824</c:v>
                </c:pt>
                <c:pt idx="33">
                  <c:v>6.19002552361824</c:v>
                </c:pt>
                <c:pt idx="34">
                  <c:v>6.19002552361824</c:v>
                </c:pt>
                <c:pt idx="35">
                  <c:v>6.19002552361824</c:v>
                </c:pt>
                <c:pt idx="36">
                  <c:v>6.19002552361824</c:v>
                </c:pt>
                <c:pt idx="37">
                  <c:v>6.19002552361824</c:v>
                </c:pt>
                <c:pt idx="38">
                  <c:v>6.19002552361824</c:v>
                </c:pt>
                <c:pt idx="39">
                  <c:v>6.19002552361824</c:v>
                </c:pt>
                <c:pt idx="40">
                  <c:v>6.19002552361824</c:v>
                </c:pt>
                <c:pt idx="41">
                  <c:v>6.19002552361824</c:v>
                </c:pt>
                <c:pt idx="42">
                  <c:v>6.19002552361824</c:v>
                </c:pt>
                <c:pt idx="43">
                  <c:v>6.19002552361824</c:v>
                </c:pt>
                <c:pt idx="44">
                  <c:v>6.19002552361824</c:v>
                </c:pt>
                <c:pt idx="45">
                  <c:v>6.19002552361824</c:v>
                </c:pt>
                <c:pt idx="46">
                  <c:v>6.19002552361824</c:v>
                </c:pt>
                <c:pt idx="47">
                  <c:v>6.19002552361824</c:v>
                </c:pt>
                <c:pt idx="48">
                  <c:v>6.19002552361824</c:v>
                </c:pt>
                <c:pt idx="49">
                  <c:v>6.19002552361824</c:v>
                </c:pt>
                <c:pt idx="50">
                  <c:v>6.19002552361824</c:v>
                </c:pt>
                <c:pt idx="51">
                  <c:v>6.19002552361824</c:v>
                </c:pt>
                <c:pt idx="52">
                  <c:v>6.19002552361824</c:v>
                </c:pt>
                <c:pt idx="53">
                  <c:v>6.19002552361824</c:v>
                </c:pt>
                <c:pt idx="54">
                  <c:v>6.19002552361824</c:v>
                </c:pt>
                <c:pt idx="55">
                  <c:v>6.19002552361824</c:v>
                </c:pt>
                <c:pt idx="56">
                  <c:v>6.19002552361824</c:v>
                </c:pt>
                <c:pt idx="57">
                  <c:v>6.19002552361824</c:v>
                </c:pt>
                <c:pt idx="58">
                  <c:v>6.19002552361824</c:v>
                </c:pt>
                <c:pt idx="59">
                  <c:v>6.19002552361824</c:v>
                </c:pt>
                <c:pt idx="60">
                  <c:v>6.19002552361824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'Flight-Duration-Calc'!$F$192</c:f>
              <c:strCache>
                <c:ptCount val="1"/>
                <c:pt idx="0">
                  <c:v>14000mAh</c:v>
                </c:pt>
              </c:strCache>
            </c:strRef>
          </c:tx>
          <c:spPr>
            <a:solidFill>
              <a:srgbClr val="62a73b"/>
            </a:solidFill>
            <a:ln w="18000">
              <a:solidFill>
                <a:srgbClr val="62a73b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'Flight-Duration-Calc'!$F$193:$F$194</c:f>
              <c:numCache>
                <c:formatCode>General</c:formatCode>
                <c:ptCount val="2"/>
                <c:pt idx="0">
                  <c:v>3.782</c:v>
                </c:pt>
                <c:pt idx="1">
                  <c:v>3.782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'Flight-Duration-Calc'!$G$192</c:f>
              <c:strCache>
                <c:ptCount val="1"/>
                <c:pt idx="0">
                  <c:v>22000mAh</c:v>
                </c:pt>
              </c:strCache>
            </c:strRef>
          </c:tx>
          <c:spPr>
            <a:solidFill>
              <a:srgbClr val="83caff"/>
            </a:solidFill>
            <a:ln w="180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'Flight-Duration-Calc'!$G$193:$G$194</c:f>
              <c:numCache>
                <c:formatCode>General</c:formatCode>
                <c:ptCount val="2"/>
                <c:pt idx="0">
                  <c:v>5.018</c:v>
                </c:pt>
                <c:pt idx="1">
                  <c:v>5.018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'Flight-Duration-Calc'!$H$192</c:f>
              <c:strCache>
                <c:ptCount val="1"/>
                <c:pt idx="0">
                  <c:v>28000mAh</c:v>
                </c:pt>
              </c:strCache>
            </c:strRef>
          </c:tx>
          <c:spPr>
            <a:solidFill>
              <a:srgbClr val="f04e4d"/>
            </a:solidFill>
            <a:ln w="18000">
              <a:solidFill>
                <a:srgbClr val="f04e4d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'Flight-Duration-Calc'!$H$193:$H$194</c:f>
              <c:numCache>
                <c:formatCode>General</c:formatCode>
                <c:ptCount val="2"/>
                <c:pt idx="0">
                  <c:v>6.778</c:v>
                </c:pt>
                <c:pt idx="1">
                  <c:v>6.778</c:v>
                </c:pt>
              </c:numCache>
            </c:numRef>
          </c:xVal>
          <c:yVal>
            <c:numRef>
              <c:f>'Flight-Duration-Calc'!$E$193:$E$194</c:f>
              <c:numCache>
                <c:formatCode>General</c:formatCode>
                <c:ptCount val="2"/>
                <c:pt idx="0">
                  <c:v>0</c:v>
                </c:pt>
                <c:pt idx="1">
                  <c:v>15</c:v>
                </c:pt>
              </c:numCache>
            </c:numRef>
          </c:yVal>
          <c:smooth val="0"/>
        </c:ser>
        <c:axId val="77348380"/>
        <c:axId val="33040499"/>
      </c:scatterChart>
      <c:valAx>
        <c:axId val="773483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Battery Weight (Kg)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040499"/>
        <c:crossesAt val="0"/>
        <c:crossBetween val="midCat"/>
      </c:valAx>
      <c:valAx>
        <c:axId val="330404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Flight Duration (min)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483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7</xdr:row>
      <xdr:rowOff>47880</xdr:rowOff>
    </xdr:from>
    <xdr:to>
      <xdr:col>4</xdr:col>
      <xdr:colOff>36360</xdr:colOff>
      <xdr:row>16</xdr:row>
      <xdr:rowOff>132840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1185480"/>
          <a:ext cx="3287520" cy="154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800280</xdr:colOff>
      <xdr:row>3</xdr:row>
      <xdr:rowOff>121680</xdr:rowOff>
    </xdr:from>
    <xdr:to>
      <xdr:col>11</xdr:col>
      <xdr:colOff>314280</xdr:colOff>
      <xdr:row>20</xdr:row>
      <xdr:rowOff>141480</xdr:rowOff>
    </xdr:to>
    <xdr:graphicFrame>
      <xdr:nvGraphicFramePr>
        <xdr:cNvPr id="1" name=""/>
        <xdr:cNvGraphicFramePr/>
      </xdr:nvGraphicFramePr>
      <xdr:xfrm>
        <a:off x="4159080" y="637200"/>
        <a:ext cx="5203800" cy="292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264240</xdr:colOff>
      <xdr:row>14</xdr:row>
      <xdr:rowOff>4680</xdr:rowOff>
    </xdr:from>
    <xdr:to>
      <xdr:col>13</xdr:col>
      <xdr:colOff>452880</xdr:colOff>
      <xdr:row>31</xdr:row>
      <xdr:rowOff>160200</xdr:rowOff>
    </xdr:to>
    <xdr:graphicFrame>
      <xdr:nvGraphicFramePr>
        <xdr:cNvPr id="2" name=""/>
        <xdr:cNvGraphicFramePr/>
      </xdr:nvGraphicFramePr>
      <xdr:xfrm>
        <a:off x="5953680" y="2764080"/>
        <a:ext cx="5065560" cy="295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106200</xdr:colOff>
      <xdr:row>0</xdr:row>
      <xdr:rowOff>18720</xdr:rowOff>
    </xdr:from>
    <xdr:to>
      <xdr:col>11</xdr:col>
      <xdr:colOff>809640</xdr:colOff>
      <xdr:row>27</xdr:row>
      <xdr:rowOff>138600</xdr:rowOff>
    </xdr:to>
    <xdr:graphicFrame>
      <xdr:nvGraphicFramePr>
        <xdr:cNvPr id="3" name=""/>
        <xdr:cNvGraphicFramePr/>
      </xdr:nvGraphicFramePr>
      <xdr:xfrm>
        <a:off x="1731600" y="18720"/>
        <a:ext cx="8018640" cy="450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10</xdr:col>
      <xdr:colOff>613080</xdr:colOff>
      <xdr:row>44</xdr:row>
      <xdr:rowOff>132120</xdr:rowOff>
    </xdr:to>
    <xdr:pic>
      <xdr:nvPicPr>
        <xdr:cNvPr id="4" name="Image 2" descr=""/>
        <xdr:cNvPicPr/>
      </xdr:nvPicPr>
      <xdr:blipFill>
        <a:blip r:embed="rId1"/>
        <a:stretch/>
      </xdr:blipFill>
      <xdr:spPr>
        <a:xfrm>
          <a:off x="0" y="0"/>
          <a:ext cx="8740800" cy="72846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esktop/ESP/Wohler/Payload-study/home/jetblast/Downloads/Athena_1.62--Efficiency-2018030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A4" s="1"/>
      <c r="B4" s="2"/>
      <c r="C4" s="2"/>
      <c r="D4" s="3"/>
    </row>
    <row r="5" customFormat="false" ht="12.8" hidden="false" customHeight="false" outlineLevel="0" collapsed="false">
      <c r="A5" s="4"/>
      <c r="B5" s="5" t="s">
        <v>0</v>
      </c>
      <c r="C5" s="5" t="s">
        <v>1</v>
      </c>
      <c r="D5" s="6"/>
    </row>
    <row r="6" customFormat="false" ht="12.8" hidden="false" customHeight="false" outlineLevel="0" collapsed="false">
      <c r="A6" s="4"/>
      <c r="B6" s="5" t="s">
        <v>2</v>
      </c>
      <c r="C6" s="5" t="s">
        <v>3</v>
      </c>
      <c r="D6" s="6"/>
    </row>
    <row r="7" customFormat="false" ht="12.8" hidden="false" customHeight="false" outlineLevel="0" collapsed="false">
      <c r="A7" s="4"/>
      <c r="B7" s="5" t="s">
        <v>4</v>
      </c>
      <c r="C7" s="5" t="s">
        <v>5</v>
      </c>
      <c r="D7" s="6"/>
    </row>
    <row r="8" customFormat="false" ht="12.8" hidden="false" customHeight="false" outlineLevel="0" collapsed="false">
      <c r="A8" s="4"/>
      <c r="B8" s="7"/>
      <c r="C8" s="7"/>
      <c r="D8" s="6"/>
    </row>
    <row r="9" customFormat="false" ht="12.8" hidden="false" customHeight="false" outlineLevel="0" collapsed="false">
      <c r="A9" s="4"/>
      <c r="B9" s="7"/>
      <c r="C9" s="7"/>
      <c r="D9" s="6"/>
    </row>
    <row r="10" customFormat="false" ht="12.8" hidden="false" customHeight="false" outlineLevel="0" collapsed="false">
      <c r="A10" s="4"/>
      <c r="B10" s="7"/>
      <c r="C10" s="7"/>
      <c r="D10" s="6"/>
    </row>
    <row r="11" customFormat="false" ht="12.8" hidden="false" customHeight="false" outlineLevel="0" collapsed="false">
      <c r="A11" s="4"/>
      <c r="B11" s="7"/>
      <c r="C11" s="7"/>
      <c r="D11" s="6"/>
    </row>
    <row r="12" customFormat="false" ht="12.8" hidden="false" customHeight="false" outlineLevel="0" collapsed="false">
      <c r="A12" s="4"/>
      <c r="B12" s="7"/>
      <c r="C12" s="7"/>
      <c r="D12" s="6"/>
    </row>
    <row r="13" customFormat="false" ht="12.8" hidden="false" customHeight="false" outlineLevel="0" collapsed="false">
      <c r="A13" s="4"/>
      <c r="B13" s="7"/>
      <c r="C13" s="7"/>
      <c r="D13" s="6"/>
    </row>
    <row r="14" customFormat="false" ht="12.8" hidden="false" customHeight="false" outlineLevel="0" collapsed="false">
      <c r="A14" s="4"/>
      <c r="B14" s="7"/>
      <c r="C14" s="7"/>
      <c r="D14" s="6"/>
    </row>
    <row r="15" customFormat="false" ht="12.8" hidden="false" customHeight="false" outlineLevel="0" collapsed="false">
      <c r="A15" s="4"/>
      <c r="B15" s="7"/>
      <c r="C15" s="7"/>
      <c r="D15" s="6"/>
    </row>
    <row r="16" customFormat="false" ht="12.8" hidden="false" customHeight="false" outlineLevel="0" collapsed="false">
      <c r="A16" s="4"/>
      <c r="B16" s="7"/>
      <c r="C16" s="7"/>
      <c r="D16" s="6"/>
    </row>
    <row r="17" customFormat="false" ht="12.8" hidden="false" customHeight="false" outlineLevel="0" collapsed="false">
      <c r="A17" s="8"/>
      <c r="B17" s="9"/>
      <c r="C17" s="9"/>
      <c r="D17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" min="1" style="0" width="11.38"/>
    <col collapsed="false" customWidth="false" hidden="false" outlineLevel="0" max="3" min="2" style="0" width="11.52"/>
    <col collapsed="false" customWidth="true" hidden="false" outlineLevel="0" max="4" min="4" style="0" width="13.19"/>
    <col collapsed="false" customWidth="false" hidden="false" outlineLevel="0" max="1025" min="5" style="0" width="11.52"/>
  </cols>
  <sheetData>
    <row r="3" customFormat="false" ht="15" hidden="false" customHeight="false" outlineLevel="0" collapsed="false">
      <c r="A3" s="11" t="s">
        <v>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customFormat="false" ht="12.8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3"/>
    </row>
    <row r="5" customFormat="false" ht="24" hidden="false" customHeight="false" outlineLevel="0" collapsed="false">
      <c r="A5" s="12" t="s">
        <v>7</v>
      </c>
      <c r="B5" s="12" t="s">
        <v>8</v>
      </c>
      <c r="C5" s="12" t="s">
        <v>9</v>
      </c>
      <c r="D5" s="12" t="s">
        <v>10</v>
      </c>
      <c r="E5" s="7"/>
      <c r="F5" s="7"/>
      <c r="G5" s="7"/>
      <c r="H5" s="7"/>
      <c r="I5" s="7"/>
      <c r="J5" s="7"/>
      <c r="K5" s="7"/>
      <c r="L5" s="6"/>
    </row>
    <row r="6" customFormat="false" ht="12.8" hidden="false" customHeight="false" outlineLevel="0" collapsed="false">
      <c r="A6" s="13" t="n">
        <v>4500</v>
      </c>
      <c r="B6" s="13" t="n">
        <v>0.65</v>
      </c>
      <c r="C6" s="13" t="n">
        <f aca="false">22.2*A6/1000</f>
        <v>99.9</v>
      </c>
      <c r="D6" s="14" t="n">
        <f aca="false">C6/B6</f>
        <v>153.692307692308</v>
      </c>
      <c r="E6" s="7"/>
      <c r="F6" s="7"/>
      <c r="G6" s="7"/>
      <c r="H6" s="7"/>
      <c r="I6" s="7"/>
      <c r="J6" s="7"/>
      <c r="K6" s="7"/>
      <c r="L6" s="6"/>
    </row>
    <row r="7" customFormat="false" ht="12.8" hidden="false" customHeight="false" outlineLevel="0" collapsed="false">
      <c r="A7" s="13" t="n">
        <v>7000</v>
      </c>
      <c r="B7" s="13" t="n">
        <v>0.812</v>
      </c>
      <c r="C7" s="13" t="n">
        <f aca="false">22.2*A7/1000</f>
        <v>155.4</v>
      </c>
      <c r="D7" s="14" t="n">
        <f aca="false">C7/B7</f>
        <v>191.379310344828</v>
      </c>
      <c r="E7" s="7"/>
      <c r="F7" s="7"/>
      <c r="G7" s="7"/>
      <c r="H7" s="7"/>
      <c r="I7" s="7"/>
      <c r="J7" s="7"/>
      <c r="K7" s="7"/>
      <c r="L7" s="6"/>
    </row>
    <row r="8" customFormat="false" ht="12.8" hidden="false" customHeight="false" outlineLevel="0" collapsed="false">
      <c r="A8" s="13" t="n">
        <v>8000</v>
      </c>
      <c r="B8" s="13" t="n">
        <v>1.086</v>
      </c>
      <c r="C8" s="13" t="n">
        <f aca="false">22.2*A8/1000</f>
        <v>177.6</v>
      </c>
      <c r="D8" s="14" t="n">
        <f aca="false">C8/B8</f>
        <v>163.53591160221</v>
      </c>
      <c r="E8" s="7"/>
      <c r="F8" s="7"/>
      <c r="G8" s="7"/>
      <c r="H8" s="7"/>
      <c r="I8" s="7"/>
      <c r="J8" s="7"/>
      <c r="K8" s="7"/>
      <c r="L8" s="6"/>
    </row>
    <row r="9" customFormat="false" ht="12.8" hidden="false" customHeight="false" outlineLevel="0" collapsed="false">
      <c r="A9" s="13" t="n">
        <v>9000</v>
      </c>
      <c r="B9" s="13" t="n">
        <v>1.11</v>
      </c>
      <c r="C9" s="13" t="n">
        <f aca="false">22.2*A9/1000</f>
        <v>199.8</v>
      </c>
      <c r="D9" s="14" t="n">
        <f aca="false">C9/B9</f>
        <v>180</v>
      </c>
      <c r="E9" s="7"/>
      <c r="F9" s="7"/>
      <c r="G9" s="7"/>
      <c r="H9" s="7"/>
      <c r="I9" s="7"/>
      <c r="J9" s="7"/>
      <c r="K9" s="7"/>
      <c r="L9" s="6"/>
    </row>
    <row r="10" customFormat="false" ht="12.8" hidden="false" customHeight="false" outlineLevel="0" collapsed="false">
      <c r="A10" s="13" t="n">
        <v>10000</v>
      </c>
      <c r="B10" s="13" t="n">
        <v>1.386</v>
      </c>
      <c r="C10" s="13" t="n">
        <f aca="false">22.2*A10/1000</f>
        <v>222</v>
      </c>
      <c r="D10" s="14" t="n">
        <f aca="false">C10/B10</f>
        <v>160.17316017316</v>
      </c>
      <c r="E10" s="7"/>
      <c r="F10" s="7"/>
      <c r="G10" s="7"/>
      <c r="H10" s="7"/>
      <c r="I10" s="7"/>
      <c r="J10" s="7"/>
      <c r="K10" s="7"/>
      <c r="L10" s="6"/>
    </row>
    <row r="11" customFormat="false" ht="12.8" hidden="false" customHeight="false" outlineLevel="0" collapsed="false">
      <c r="A11" s="13" t="n">
        <v>14000</v>
      </c>
      <c r="B11" s="13" t="n">
        <v>1.891</v>
      </c>
      <c r="C11" s="13" t="n">
        <f aca="false">22.2*A11/1000</f>
        <v>310.8</v>
      </c>
      <c r="D11" s="14" t="n">
        <f aca="false">C11/B11</f>
        <v>164.357482813326</v>
      </c>
      <c r="E11" s="7"/>
      <c r="F11" s="7"/>
      <c r="G11" s="7"/>
      <c r="H11" s="7"/>
      <c r="I11" s="7"/>
      <c r="J11" s="7"/>
      <c r="K11" s="7"/>
      <c r="L11" s="6"/>
    </row>
    <row r="12" customFormat="false" ht="12.8" hidden="false" customHeight="false" outlineLevel="0" collapsed="false">
      <c r="A12" s="13" t="n">
        <v>22000</v>
      </c>
      <c r="B12" s="13" t="n">
        <v>2.509</v>
      </c>
      <c r="C12" s="13" t="n">
        <f aca="false">22.2*A12/1000</f>
        <v>488.4</v>
      </c>
      <c r="D12" s="14" t="n">
        <f aca="false">C12/B12</f>
        <v>194.659226783579</v>
      </c>
      <c r="E12" s="7"/>
      <c r="F12" s="7"/>
      <c r="G12" s="7"/>
      <c r="H12" s="7"/>
      <c r="I12" s="7"/>
      <c r="J12" s="7"/>
      <c r="K12" s="7"/>
      <c r="L12" s="6"/>
    </row>
    <row r="13" customFormat="false" ht="12.8" hidden="false" customHeight="false" outlineLevel="0" collapsed="false">
      <c r="A13" s="13" t="n">
        <v>28000</v>
      </c>
      <c r="B13" s="13" t="n">
        <v>3.389</v>
      </c>
      <c r="C13" s="13" t="n">
        <f aca="false">22.2*A13/1000</f>
        <v>621.6</v>
      </c>
      <c r="D13" s="14" t="n">
        <f aca="false">C13/B13</f>
        <v>183.416937149602</v>
      </c>
      <c r="E13" s="7"/>
      <c r="F13" s="7"/>
      <c r="G13" s="7"/>
      <c r="H13" s="7"/>
      <c r="I13" s="7"/>
      <c r="J13" s="7"/>
      <c r="K13" s="7"/>
      <c r="L13" s="6"/>
    </row>
    <row r="14" customFormat="false" ht="12.8" hidden="false" customHeight="false" outlineLevel="0" collapsed="false">
      <c r="A14" s="13" t="n">
        <v>30000</v>
      </c>
      <c r="B14" s="13" t="n">
        <v>3.505</v>
      </c>
      <c r="C14" s="13" t="n">
        <f aca="false">22.2*A14/1000</f>
        <v>666</v>
      </c>
      <c r="D14" s="14" t="n">
        <f aca="false">C14/B14</f>
        <v>190.014265335235</v>
      </c>
      <c r="E14" s="7"/>
      <c r="F14" s="7"/>
      <c r="G14" s="7"/>
      <c r="H14" s="7"/>
      <c r="I14" s="7"/>
      <c r="J14" s="7"/>
      <c r="K14" s="7"/>
      <c r="L14" s="6"/>
    </row>
    <row r="15" customFormat="false" ht="12.8" hidden="false" customHeight="false" outlineLevel="0" collapsed="false">
      <c r="A15" s="4"/>
      <c r="B15" s="7"/>
      <c r="C15" s="7"/>
      <c r="D15" s="15"/>
      <c r="E15" s="7"/>
      <c r="F15" s="7"/>
      <c r="G15" s="7"/>
      <c r="H15" s="7"/>
      <c r="I15" s="7"/>
      <c r="J15" s="7"/>
      <c r="K15" s="7"/>
      <c r="L15" s="6"/>
    </row>
    <row r="16" customFormat="false" ht="12.8" hidden="false" customHeight="false" outlineLevel="0" collapsed="false">
      <c r="A16" s="16" t="s">
        <v>11</v>
      </c>
      <c r="B16" s="16"/>
      <c r="C16" s="17" t="n">
        <f aca="false">SLOPE(C6:C14,B6:B14)</f>
        <v>194.505066018725</v>
      </c>
      <c r="D16" s="17"/>
      <c r="E16" s="7"/>
      <c r="F16" s="7"/>
      <c r="G16" s="7"/>
      <c r="H16" s="7"/>
      <c r="I16" s="7"/>
      <c r="J16" s="7"/>
      <c r="K16" s="7"/>
      <c r="L16" s="6"/>
    </row>
    <row r="17" customFormat="false" ht="12.8" hidden="false" customHeight="false" outlineLevel="0" collapsed="false">
      <c r="A17" s="16"/>
      <c r="B17" s="16"/>
      <c r="C17" s="17"/>
      <c r="D17" s="17"/>
      <c r="E17" s="7"/>
      <c r="F17" s="7"/>
      <c r="G17" s="7"/>
      <c r="H17" s="7"/>
      <c r="I17" s="7"/>
      <c r="J17" s="7"/>
      <c r="K17" s="7"/>
      <c r="L17" s="6"/>
    </row>
    <row r="18" customFormat="false" ht="12.8" hidden="false" customHeight="false" outlineLevel="0" collapsed="false">
      <c r="A18" s="16"/>
      <c r="B18" s="16"/>
      <c r="C18" s="17"/>
      <c r="D18" s="17"/>
      <c r="E18" s="7"/>
      <c r="F18" s="7"/>
      <c r="G18" s="7"/>
      <c r="H18" s="7"/>
      <c r="I18" s="7"/>
      <c r="J18" s="7"/>
      <c r="K18" s="7"/>
      <c r="L18" s="6"/>
    </row>
    <row r="19" customFormat="false" ht="12.8" hidden="false" customHeight="false" outlineLevel="0" collapsed="false">
      <c r="A19" s="16"/>
      <c r="B19" s="16"/>
      <c r="C19" s="17"/>
      <c r="D19" s="17"/>
      <c r="E19" s="7"/>
      <c r="F19" s="7"/>
      <c r="G19" s="7"/>
      <c r="H19" s="7"/>
      <c r="I19" s="7"/>
      <c r="J19" s="7"/>
      <c r="K19" s="7"/>
      <c r="L19" s="6"/>
    </row>
    <row r="20" customFormat="false" ht="12.8" hidden="false" customHeight="false" outlineLevel="0" collapsed="false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6"/>
    </row>
    <row r="21" customFormat="false" ht="12.8" hidden="false" customHeight="false" outlineLevel="0" collapsed="false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6"/>
    </row>
    <row r="22" customFormat="false" ht="12.8" hidden="false" customHeight="false" outlineLevel="0" collapsed="false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</sheetData>
  <mergeCells count="3">
    <mergeCell ref="A3:L3"/>
    <mergeCell ref="A16:B19"/>
    <mergeCell ref="C16:D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5" hidden="false" customHeight="false" outlineLevel="0" collapsed="false">
      <c r="A4" s="11" t="s">
        <v>12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customFormat="false" ht="12.8" hidden="false" customHeight="false" outlineLevel="0" collapsed="false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customFormat="false" ht="46.5" hidden="false" customHeight="false" outlineLevel="0" collapsed="false">
      <c r="A6" s="12" t="s">
        <v>13</v>
      </c>
      <c r="B6" s="12" t="s">
        <v>14</v>
      </c>
      <c r="C6" s="12" t="s">
        <v>15</v>
      </c>
      <c r="D6" s="12" t="s">
        <v>16</v>
      </c>
      <c r="E6" s="7"/>
      <c r="F6" s="12" t="s">
        <v>17</v>
      </c>
      <c r="G6" s="18" t="s">
        <v>18</v>
      </c>
      <c r="H6" s="19" t="s">
        <v>19</v>
      </c>
      <c r="I6" s="7"/>
      <c r="J6" s="7"/>
      <c r="K6" s="7"/>
      <c r="L6" s="7"/>
      <c r="M6" s="7"/>
      <c r="N6" s="6"/>
    </row>
    <row r="7" customFormat="false" ht="12.8" hidden="false" customHeight="false" outlineLevel="0" collapsed="false">
      <c r="A7" s="13" t="n">
        <v>4.2</v>
      </c>
      <c r="B7" s="13" t="n">
        <v>8</v>
      </c>
      <c r="C7" s="13" t="n">
        <v>2</v>
      </c>
      <c r="D7" s="13" t="n">
        <v>25</v>
      </c>
      <c r="E7" s="7"/>
      <c r="F7" s="20" t="n">
        <f aca="false">A7+B7*C14</f>
        <v>13</v>
      </c>
      <c r="G7" s="13" t="n">
        <v>0.15</v>
      </c>
      <c r="H7" s="13" t="n">
        <v>0.1</v>
      </c>
      <c r="I7" s="7"/>
      <c r="J7" s="7"/>
      <c r="K7" s="7"/>
      <c r="L7" s="7"/>
      <c r="M7" s="7"/>
      <c r="N7" s="6"/>
    </row>
    <row r="8" customFormat="false" ht="12.8" hidden="false" customHeight="false" outlineLevel="0" collapsed="false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6"/>
    </row>
    <row r="9" customFormat="false" ht="12.8" hidden="false" customHeight="false" outlineLevel="0" collapsed="false">
      <c r="A9" s="4"/>
      <c r="B9" s="7"/>
      <c r="C9" s="7"/>
      <c r="D9" s="7"/>
      <c r="E9" s="7"/>
      <c r="F9" s="21" t="s">
        <v>20</v>
      </c>
      <c r="G9" s="7"/>
      <c r="H9" s="7"/>
      <c r="I9" s="7"/>
      <c r="J9" s="7"/>
      <c r="K9" s="7"/>
      <c r="L9" s="7"/>
      <c r="M9" s="7"/>
      <c r="N9" s="6"/>
    </row>
    <row r="10" customFormat="false" ht="12.8" hidden="false" customHeight="false" outlineLevel="0" collapsed="false">
      <c r="A10" s="4"/>
      <c r="B10" s="7"/>
      <c r="C10" s="7"/>
      <c r="D10" s="7"/>
      <c r="E10" s="7"/>
      <c r="F10" s="22" t="s">
        <v>21</v>
      </c>
      <c r="G10" s="7"/>
      <c r="H10" s="7"/>
      <c r="I10" s="7"/>
      <c r="J10" s="7"/>
      <c r="K10" s="7"/>
      <c r="L10" s="7"/>
      <c r="M10" s="7"/>
      <c r="N10" s="6"/>
    </row>
    <row r="11" customFormat="false" ht="12.8" hidden="false" customHeight="false" outlineLevel="0" collapsed="false">
      <c r="A11" s="8"/>
      <c r="B11" s="9"/>
      <c r="C11" s="9"/>
      <c r="D11" s="9"/>
      <c r="E11" s="9"/>
      <c r="F11" s="7"/>
      <c r="G11" s="9"/>
      <c r="H11" s="7"/>
      <c r="I11" s="9"/>
      <c r="J11" s="9"/>
      <c r="K11" s="9"/>
      <c r="L11" s="9"/>
      <c r="M11" s="9"/>
      <c r="N11" s="10"/>
    </row>
    <row r="12" customFormat="false" ht="15" hidden="false" customHeight="false" outlineLevel="0" collapsed="false">
      <c r="A12" s="11" t="s">
        <v>22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customFormat="false" ht="12.8" hidden="false" customHeight="false" outlineLevel="0" collapsed="false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</row>
    <row r="14" customFormat="false" ht="12.8" hidden="false" customHeight="false" outlineLevel="0" collapsed="false">
      <c r="A14" s="23" t="s">
        <v>23</v>
      </c>
      <c r="B14" s="23"/>
      <c r="C14" s="24" t="n">
        <v>1.1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6"/>
    </row>
    <row r="15" customFormat="false" ht="12.8" hidden="false" customHeight="false" outlineLevel="0" collapsed="false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6"/>
    </row>
    <row r="16" customFormat="false" ht="12.8" hidden="false" customHeight="false" outlineLevel="0" collapsed="false">
      <c r="A16" s="25"/>
      <c r="B16" s="26"/>
      <c r="C16" s="26"/>
      <c r="D16" s="26"/>
      <c r="E16" s="26"/>
      <c r="F16" s="26"/>
      <c r="G16" s="26"/>
      <c r="H16" s="7"/>
      <c r="I16" s="7"/>
      <c r="J16" s="7"/>
      <c r="K16" s="7"/>
      <c r="L16" s="7"/>
      <c r="M16" s="7"/>
      <c r="N16" s="6"/>
    </row>
    <row r="17" customFormat="false" ht="13.8" hidden="false" customHeight="false" outlineLevel="0" collapsed="false">
      <c r="A17" s="27" t="s">
        <v>24</v>
      </c>
      <c r="B17" s="28" t="s">
        <v>25</v>
      </c>
      <c r="C17" s="28" t="s">
        <v>26</v>
      </c>
      <c r="D17" s="28" t="s">
        <v>27</v>
      </c>
      <c r="E17" s="28" t="s">
        <v>28</v>
      </c>
      <c r="F17" s="28" t="s">
        <v>29</v>
      </c>
      <c r="G17" s="28" t="s">
        <v>30</v>
      </c>
      <c r="H17" s="7"/>
      <c r="I17" s="7"/>
      <c r="J17" s="7"/>
      <c r="K17" s="7"/>
      <c r="L17" s="7"/>
      <c r="M17" s="7"/>
      <c r="N17" s="6"/>
    </row>
    <row r="18" customFormat="false" ht="12.8" hidden="false" customHeight="false" outlineLevel="0" collapsed="false">
      <c r="A18" s="29" t="n">
        <v>200</v>
      </c>
      <c r="B18" s="30" t="n">
        <v>11.31</v>
      </c>
      <c r="C18" s="31" t="n">
        <f aca="false">B18/A18</f>
        <v>0.05655</v>
      </c>
      <c r="D18" s="30" t="n">
        <f aca="false">B18/$B$29</f>
        <v>1.15290519877676</v>
      </c>
      <c r="E18" s="30" t="n">
        <f aca="false">D18/(A18/1000)</f>
        <v>5.76452599388379</v>
      </c>
      <c r="F18" s="30" t="n">
        <f aca="false">D18*2.2046226</f>
        <v>2.54172085688073</v>
      </c>
      <c r="G18" s="30" t="n">
        <f aca="false">F18/(A18/1000)</f>
        <v>12.7086042844037</v>
      </c>
      <c r="H18" s="7"/>
      <c r="I18" s="7"/>
      <c r="J18" s="7"/>
      <c r="K18" s="7"/>
      <c r="L18" s="7"/>
      <c r="M18" s="7"/>
      <c r="N18" s="6"/>
    </row>
    <row r="19" customFormat="false" ht="12.8" hidden="false" customHeight="false" outlineLevel="0" collapsed="false">
      <c r="A19" s="29" t="n">
        <v>300</v>
      </c>
      <c r="B19" s="30" t="n">
        <v>15</v>
      </c>
      <c r="C19" s="31" t="n">
        <f aca="false">B19/A19</f>
        <v>0.05</v>
      </c>
      <c r="D19" s="30" t="n">
        <f aca="false">B19/$B$29</f>
        <v>1.52905198776758</v>
      </c>
      <c r="E19" s="30" t="n">
        <f aca="false">D19/(A19/1000)</f>
        <v>5.09683995922528</v>
      </c>
      <c r="F19" s="30" t="n">
        <f aca="false">D19*2.2046226</f>
        <v>3.37098256880734</v>
      </c>
      <c r="G19" s="30" t="n">
        <f aca="false">F19/(A19/1000)</f>
        <v>11.2366085626911</v>
      </c>
      <c r="H19" s="7"/>
      <c r="I19" s="7"/>
      <c r="J19" s="7"/>
      <c r="K19" s="7"/>
      <c r="L19" s="7"/>
      <c r="M19" s="7"/>
      <c r="N19" s="6"/>
    </row>
    <row r="20" customFormat="false" ht="12.8" hidden="false" customHeight="false" outlineLevel="0" collapsed="false">
      <c r="A20" s="29" t="n">
        <v>400</v>
      </c>
      <c r="B20" s="30" t="n">
        <v>18.29</v>
      </c>
      <c r="C20" s="31" t="n">
        <f aca="false">B20/A20</f>
        <v>0.045725</v>
      </c>
      <c r="D20" s="30" t="n">
        <f aca="false">B20/$B$29</f>
        <v>1.86442405708461</v>
      </c>
      <c r="E20" s="30" t="n">
        <f aca="false">D20/(A20/1000)</f>
        <v>4.66106014271152</v>
      </c>
      <c r="F20" s="30" t="n">
        <f aca="false">D20*2.2046226</f>
        <v>4.11035141223242</v>
      </c>
      <c r="G20" s="30" t="n">
        <f aca="false">F20/(A20/1000)</f>
        <v>10.275878530581</v>
      </c>
      <c r="H20" s="7"/>
      <c r="I20" s="7"/>
      <c r="J20" s="7"/>
      <c r="K20" s="7"/>
      <c r="L20" s="7"/>
      <c r="M20" s="7"/>
      <c r="N20" s="6"/>
    </row>
    <row r="21" customFormat="false" ht="12.8" hidden="false" customHeight="false" outlineLevel="0" collapsed="false">
      <c r="A21" s="29" t="n">
        <v>500</v>
      </c>
      <c r="B21" s="30" t="n">
        <v>20.92</v>
      </c>
      <c r="C21" s="31" t="n">
        <f aca="false">B21/A21</f>
        <v>0.04184</v>
      </c>
      <c r="D21" s="30" t="n">
        <f aca="false">B21/$B$29</f>
        <v>2.13251783893986</v>
      </c>
      <c r="E21" s="30" t="n">
        <f aca="false">D21/(A21/1000)</f>
        <v>4.26503567787971</v>
      </c>
      <c r="F21" s="30" t="n">
        <f aca="false">D21*2.2046226</f>
        <v>4.70139702262997</v>
      </c>
      <c r="G21" s="30" t="n">
        <f aca="false">F21/(A21/1000)</f>
        <v>9.40279404525994</v>
      </c>
      <c r="H21" s="7"/>
      <c r="I21" s="7"/>
      <c r="J21" s="7"/>
      <c r="K21" s="7"/>
      <c r="L21" s="7"/>
      <c r="M21" s="7"/>
      <c r="N21" s="6"/>
    </row>
    <row r="22" customFormat="false" ht="12.8" hidden="false" customHeight="false" outlineLevel="0" collapsed="false">
      <c r="A22" s="29" t="n">
        <v>600</v>
      </c>
      <c r="B22" s="30" t="n">
        <v>24.47</v>
      </c>
      <c r="C22" s="31" t="n">
        <f aca="false">B22/A22</f>
        <v>0.0407833333333333</v>
      </c>
      <c r="D22" s="30" t="n">
        <f aca="false">B22/$B$29</f>
        <v>2.49439347604485</v>
      </c>
      <c r="E22" s="30" t="n">
        <f aca="false">D22/(A22/1000)</f>
        <v>4.15732246007475</v>
      </c>
      <c r="F22" s="30" t="n">
        <f aca="false">D22*2.2046226</f>
        <v>5.49919623058104</v>
      </c>
      <c r="G22" s="30" t="n">
        <f aca="false">F22/(A22/1000)</f>
        <v>9.1653270509684</v>
      </c>
      <c r="H22" s="7"/>
      <c r="I22" s="7"/>
      <c r="J22" s="7"/>
      <c r="K22" s="7"/>
      <c r="L22" s="7"/>
      <c r="M22" s="7"/>
      <c r="N22" s="6"/>
    </row>
    <row r="23" customFormat="false" ht="12.8" hidden="false" customHeight="false" outlineLevel="0" collapsed="false">
      <c r="A23" s="29" t="n">
        <v>700</v>
      </c>
      <c r="B23" s="30" t="n">
        <v>26.71</v>
      </c>
      <c r="C23" s="31" t="n">
        <f aca="false">B23/A23</f>
        <v>0.0381571428571429</v>
      </c>
      <c r="D23" s="30" t="n">
        <f aca="false">B23/$B$29</f>
        <v>2.72273190621814</v>
      </c>
      <c r="E23" s="30" t="n">
        <f aca="false">D23/(A23/1000)</f>
        <v>3.88961700888306</v>
      </c>
      <c r="F23" s="30" t="n">
        <f aca="false">D23*2.2046226</f>
        <v>6.0025962941896</v>
      </c>
      <c r="G23" s="30" t="n">
        <f aca="false">F23/(A23/1000)</f>
        <v>8.575137563128</v>
      </c>
      <c r="H23" s="7"/>
      <c r="I23" s="7"/>
      <c r="J23" s="7"/>
      <c r="K23" s="7"/>
      <c r="L23" s="7"/>
      <c r="M23" s="7"/>
      <c r="N23" s="6"/>
    </row>
    <row r="24" customFormat="false" ht="12.8" hidden="false" customHeight="false" outlineLevel="0" collapsed="false">
      <c r="A24" s="29" t="n">
        <v>800</v>
      </c>
      <c r="B24" s="30" t="n">
        <v>28.68</v>
      </c>
      <c r="C24" s="31" t="n">
        <f aca="false">B24/A24</f>
        <v>0.03585</v>
      </c>
      <c r="D24" s="30" t="n">
        <f aca="false">B24/$B$29</f>
        <v>2.92354740061162</v>
      </c>
      <c r="E24" s="30" t="n">
        <f aca="false">D24/(A24/1000)</f>
        <v>3.65443425076453</v>
      </c>
      <c r="F24" s="30" t="n">
        <f aca="false">D24*2.2046226</f>
        <v>6.44531867155963</v>
      </c>
      <c r="G24" s="30" t="n">
        <f aca="false">F24/(A24/1000)</f>
        <v>8.05664833944954</v>
      </c>
      <c r="H24" s="7"/>
      <c r="I24" s="7"/>
      <c r="J24" s="7"/>
      <c r="K24" s="7"/>
      <c r="L24" s="7"/>
      <c r="M24" s="7"/>
      <c r="N24" s="6"/>
    </row>
    <row r="25" customFormat="false" ht="12.8" hidden="false" customHeight="false" outlineLevel="0" collapsed="false">
      <c r="A25" s="29" t="n">
        <v>900</v>
      </c>
      <c r="B25" s="30" t="n">
        <v>31.58</v>
      </c>
      <c r="C25" s="31" t="n">
        <f aca="false">B25/A25</f>
        <v>0.0350888888888889</v>
      </c>
      <c r="D25" s="30" t="n">
        <f aca="false">B25/$B$29</f>
        <v>3.21916411824669</v>
      </c>
      <c r="E25" s="30" t="n">
        <f aca="false">D25/(A25/1000)</f>
        <v>3.5768490202741</v>
      </c>
      <c r="F25" s="30" t="n">
        <f aca="false">D25*2.2046226</f>
        <v>7.09704196819572</v>
      </c>
      <c r="G25" s="30" t="n">
        <f aca="false">F25/(A25/1000)</f>
        <v>7.88560218688413</v>
      </c>
      <c r="H25" s="7"/>
      <c r="I25" s="7"/>
      <c r="J25" s="7"/>
      <c r="K25" s="7"/>
      <c r="L25" s="7"/>
      <c r="M25" s="7"/>
      <c r="N25" s="6"/>
    </row>
    <row r="26" customFormat="false" ht="12.8" hidden="false" customHeight="false" outlineLevel="0" collapsed="false">
      <c r="A26" s="29" t="n">
        <v>1020</v>
      </c>
      <c r="B26" s="30" t="n">
        <v>33.29</v>
      </c>
      <c r="C26" s="31" t="n">
        <f aca="false">B26/A26</f>
        <v>0.0326372549019608</v>
      </c>
      <c r="D26" s="30" t="n">
        <f aca="false">B26/$B$29</f>
        <v>3.39347604485219</v>
      </c>
      <c r="E26" s="30" t="n">
        <f aca="false">D26/(A26/1000)</f>
        <v>3.3269372988747</v>
      </c>
      <c r="F26" s="30" t="n">
        <f aca="false">D26*2.2046226</f>
        <v>7.48133398103975</v>
      </c>
      <c r="G26" s="30" t="n">
        <f aca="false">F26/(A26/1000)</f>
        <v>7.33464115788211</v>
      </c>
      <c r="H26" s="7"/>
      <c r="I26" s="7"/>
      <c r="J26" s="7"/>
      <c r="K26" s="7"/>
      <c r="L26" s="7"/>
      <c r="M26" s="7"/>
      <c r="N26" s="6"/>
    </row>
    <row r="27" customFormat="false" ht="12.8" hidden="false" customHeight="false" outlineLevel="0" collapsed="false">
      <c r="A27" s="13" t="n">
        <v>1118</v>
      </c>
      <c r="B27" s="13" t="n">
        <v>36.4</v>
      </c>
      <c r="C27" s="31" t="n">
        <f aca="false">B27/A27</f>
        <v>0.0325581395348837</v>
      </c>
      <c r="D27" s="30" t="n">
        <f aca="false">B27/$B$29</f>
        <v>3.710499490316</v>
      </c>
      <c r="E27" s="30" t="n">
        <f aca="false">D27/(A27/1000)</f>
        <v>3.31887253158855</v>
      </c>
      <c r="F27" s="30" t="n">
        <f aca="false">D27*2.2046226</f>
        <v>8.18025103363914</v>
      </c>
      <c r="G27" s="30" t="n">
        <f aca="false">F27/(A27/1000)</f>
        <v>7.31686138965934</v>
      </c>
      <c r="H27" s="7"/>
      <c r="I27" s="7"/>
      <c r="J27" s="7"/>
      <c r="K27" s="7"/>
      <c r="L27" s="7"/>
      <c r="M27" s="7"/>
      <c r="N27" s="6"/>
    </row>
    <row r="28" customFormat="false" ht="12.8" hidden="false" customHeight="false" outlineLevel="0" collapsed="false">
      <c r="A28" s="13" t="n">
        <v>1230</v>
      </c>
      <c r="B28" s="13" t="n">
        <v>39.98</v>
      </c>
      <c r="C28" s="31" t="n">
        <f aca="false">B28/A28</f>
        <v>0.0325040650406504</v>
      </c>
      <c r="D28" s="30" t="n">
        <f aca="false">B28/$B$29</f>
        <v>4.07543323139653</v>
      </c>
      <c r="E28" s="30" t="n">
        <f aca="false">D28/(A28/1000)</f>
        <v>3.31336035072889</v>
      </c>
      <c r="F28" s="30" t="n">
        <f aca="false">D28*2.2046226</f>
        <v>8.98479220672783</v>
      </c>
      <c r="G28" s="30" t="n">
        <f aca="false">F28/(A28/1000)</f>
        <v>7.30470911116084</v>
      </c>
      <c r="H28" s="7"/>
      <c r="I28" s="7"/>
      <c r="J28" s="7"/>
      <c r="K28" s="7"/>
      <c r="L28" s="7"/>
      <c r="M28" s="7"/>
      <c r="N28" s="6"/>
    </row>
    <row r="29" customFormat="false" ht="12.8" hidden="false" customHeight="false" outlineLevel="0" collapsed="false">
      <c r="A29" s="32" t="s">
        <v>31</v>
      </c>
      <c r="B29" s="33" t="n">
        <v>9.81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6"/>
    </row>
    <row r="30" customFormat="false" ht="12.8" hidden="false" customHeight="false" outlineLevel="0" collapsed="false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6"/>
    </row>
    <row r="31" customFormat="false" ht="15" hidden="false" customHeight="false" outlineLevel="0" collapsed="false">
      <c r="A31" s="4"/>
      <c r="B31" s="34" t="s">
        <v>32</v>
      </c>
      <c r="C31" s="35" t="s">
        <v>33</v>
      </c>
      <c r="D31" s="35"/>
      <c r="E31" s="36"/>
      <c r="F31" s="7"/>
      <c r="G31" s="7"/>
      <c r="H31" s="7"/>
      <c r="I31" s="7"/>
      <c r="J31" s="7"/>
      <c r="K31" s="7"/>
      <c r="L31" s="7"/>
      <c r="M31" s="7"/>
      <c r="N31" s="6"/>
    </row>
    <row r="32" customFormat="false" ht="15" hidden="false" customHeight="false" outlineLevel="0" collapsed="false">
      <c r="A32" s="4"/>
      <c r="B32" s="37"/>
      <c r="C32" s="38" t="s">
        <v>34</v>
      </c>
      <c r="D32" s="38" t="s">
        <v>35</v>
      </c>
      <c r="E32" s="39" t="n">
        <f aca="false">SLOPE(LN(A18:A28),LN(D18:D28))</f>
        <v>1.4712351166935</v>
      </c>
      <c r="F32" s="7"/>
      <c r="G32" s="7"/>
      <c r="H32" s="7"/>
      <c r="I32" s="7"/>
      <c r="J32" s="7"/>
      <c r="K32" s="7"/>
      <c r="L32" s="7"/>
      <c r="M32" s="7"/>
      <c r="N32" s="6"/>
    </row>
    <row r="33" customFormat="false" ht="15" hidden="false" customHeight="false" outlineLevel="0" collapsed="false">
      <c r="A33" s="4"/>
      <c r="B33" s="40"/>
      <c r="C33" s="41"/>
      <c r="D33" s="42" t="s">
        <v>36</v>
      </c>
      <c r="E33" s="43" t="n">
        <f aca="false">EXP(INTERCEPT(LN(A18:A28),LN(D18:D28)))</f>
        <v>161.499332279929</v>
      </c>
      <c r="F33" s="7"/>
      <c r="G33" s="7"/>
      <c r="H33" s="7"/>
      <c r="I33" s="7"/>
      <c r="J33" s="7"/>
      <c r="K33" s="7"/>
      <c r="L33" s="7"/>
      <c r="M33" s="7"/>
      <c r="N33" s="6"/>
    </row>
    <row r="34" customFormat="false" ht="12.8" hidden="false" customHeight="false" outlineLevel="0" collapsed="false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6"/>
    </row>
    <row r="35" customFormat="false" ht="12.8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0"/>
    </row>
  </sheetData>
  <mergeCells count="3">
    <mergeCell ref="A4:N4"/>
    <mergeCell ref="A12:N12"/>
    <mergeCell ref="A14:B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201"/>
  <sheetViews>
    <sheetView showFormulas="false" showGridLines="true" showRowColHeaders="true" showZeros="true" rightToLeft="false" tabSelected="false" showOutlineSymbols="true" defaultGridColor="true" view="normal" topLeftCell="A175" colorId="64" zoomScale="100" zoomScaleNormal="100" zoomScalePageLayoutView="100" workbookViewId="0">
      <selection pane="topLeft" activeCell="M66" activeCellId="0" sqref="M6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35.25" hidden="false" customHeight="false" outlineLevel="0" collapsed="false">
      <c r="A3" s="11" t="s">
        <v>37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44" t="s">
        <v>38</v>
      </c>
      <c r="N3" s="45" t="n">
        <v>0.2</v>
      </c>
    </row>
    <row r="4" customFormat="false" ht="12.8" hidden="false" customHeight="false" outlineLevel="0" collapsed="false">
      <c r="A4" s="46" t="s">
        <v>39</v>
      </c>
      <c r="B4" s="47" t="n">
        <v>0</v>
      </c>
      <c r="C4" s="47" t="n">
        <v>1</v>
      </c>
      <c r="D4" s="47" t="n">
        <v>2</v>
      </c>
      <c r="E4" s="47" t="n">
        <v>3</v>
      </c>
      <c r="F4" s="47" t="n">
        <v>4</v>
      </c>
      <c r="G4" s="47" t="n">
        <v>5</v>
      </c>
      <c r="H4" s="47" t="n">
        <v>6</v>
      </c>
      <c r="I4" s="47" t="n">
        <v>7</v>
      </c>
      <c r="J4" s="47" t="n">
        <v>8</v>
      </c>
      <c r="K4" s="47" t="n">
        <v>9</v>
      </c>
      <c r="L4" s="47" t="n">
        <v>10</v>
      </c>
    </row>
    <row r="5" customFormat="false" ht="12.8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customFormat="false" ht="12.8" hidden="false" customHeight="true" outlineLevel="0" collapsed="false">
      <c r="A6" s="48" t="s">
        <v>40</v>
      </c>
      <c r="B6" s="13" t="n">
        <f aca="false">IF('UAV-Config'!$F$7 + B4&lt;'UAV-Config'!$D$7, 'UAV-Config'!$F$7 + B4, "Too Heavy")</f>
        <v>13</v>
      </c>
      <c r="C6" s="13" t="n">
        <f aca="false">IF('UAV-Config'!$F$7 + C4&lt;'UAV-Config'!$D$7, 'UAV-Config'!$F$7 + C4, "Too Heavy")</f>
        <v>14</v>
      </c>
      <c r="D6" s="13" t="n">
        <f aca="false">IF('UAV-Config'!$F$7 + D4&lt;'UAV-Config'!$D$7, 'UAV-Config'!$F$7 + D4, "Too Heavy")</f>
        <v>15</v>
      </c>
      <c r="E6" s="13" t="n">
        <f aca="false">IF('UAV-Config'!$F$7 + E4&lt;'UAV-Config'!$D$7, 'UAV-Config'!$F$7 + E4, "Too Heavy")</f>
        <v>16</v>
      </c>
      <c r="F6" s="13" t="n">
        <f aca="false">IF('UAV-Config'!$F$7 + F4&lt;'UAV-Config'!$D$7, 'UAV-Config'!$F$7 + F4, "Too Heavy")</f>
        <v>17</v>
      </c>
      <c r="G6" s="13" t="n">
        <f aca="false">IF('UAV-Config'!$F$7 + G4&lt;'UAV-Config'!$D$7, 'UAV-Config'!$F$7 + G4, "Too Heavy")</f>
        <v>18</v>
      </c>
      <c r="H6" s="13" t="n">
        <f aca="false">IF('UAV-Config'!$F$7 + H4&lt;'UAV-Config'!$D$7, 'UAV-Config'!$F$7 + H4, "Too Heavy")</f>
        <v>19</v>
      </c>
      <c r="I6" s="13" t="n">
        <f aca="false">IF('UAV-Config'!$F$7 + I4&lt;'UAV-Config'!$D$7, 'UAV-Config'!$F$7 + I4, "Too Heavy")</f>
        <v>20</v>
      </c>
      <c r="J6" s="13" t="n">
        <f aca="false">IF('UAV-Config'!$F$7 + J4&lt;'UAV-Config'!$D$7, 'UAV-Config'!$F$7 + J4, "Too Heavy")</f>
        <v>21</v>
      </c>
      <c r="K6" s="13" t="n">
        <f aca="false">IF('UAV-Config'!$F$7 + K4&lt;'UAV-Config'!$D$7, 'UAV-Config'!$F$7 + K4, "Too Heavy")</f>
        <v>22</v>
      </c>
      <c r="L6" s="13" t="n">
        <f aca="false">IF('UAV-Config'!$F$7 + L4&lt;'UAV-Config'!$D$7, 'UAV-Config'!$F$7 + L4, "Too Heavy")</f>
        <v>23</v>
      </c>
    </row>
    <row r="7" customFormat="false" ht="12.8" hidden="false" customHeight="false" outlineLevel="0" collapsed="false">
      <c r="A7" s="48"/>
      <c r="B7" s="13" t="n">
        <f aca="false">IF(B6+$N$3&lt;'UAV-Config'!$D$7, B6+$N$3, "Too Heavy" )</f>
        <v>13.2</v>
      </c>
      <c r="C7" s="13" t="n">
        <f aca="false">IF(C6+$N$3&lt;'UAV-Config'!$D$7, C6+$N$3, "Too Heavy" )</f>
        <v>14.2</v>
      </c>
      <c r="D7" s="13" t="n">
        <f aca="false">IF(D6+$N$3&lt;'UAV-Config'!$D$7, D6+$N$3, "Too Heavy" )</f>
        <v>15.2</v>
      </c>
      <c r="E7" s="13" t="n">
        <f aca="false">IF(E6+$N$3&lt;'UAV-Config'!$D$7, E6+$N$3, "Too Heavy" )</f>
        <v>16.2</v>
      </c>
      <c r="F7" s="13" t="n">
        <f aca="false">IF(F6+$N$3&lt;'UAV-Config'!$D$7, F6+$N$3, "Too Heavy" )</f>
        <v>17.2</v>
      </c>
      <c r="G7" s="13" t="n">
        <f aca="false">IF(G6+$N$3&lt;'UAV-Config'!$D$7, G6+$N$3, "Too Heavy" )</f>
        <v>18.2</v>
      </c>
      <c r="H7" s="13" t="n">
        <f aca="false">IF(H6+$N$3&lt;'UAV-Config'!$D$7, H6+$N$3, "Too Heavy" )</f>
        <v>19.2</v>
      </c>
      <c r="I7" s="13" t="n">
        <f aca="false">IF(I6+$N$3&lt;'UAV-Config'!$D$7, I6+$N$3, "Too Heavy" )</f>
        <v>20.2</v>
      </c>
      <c r="J7" s="13" t="n">
        <f aca="false">IF(J6+$N$3&lt;'UAV-Config'!$D$7, J6+$N$3, "Too Heavy" )</f>
        <v>21.2</v>
      </c>
      <c r="K7" s="13" t="n">
        <f aca="false">IF(K6+$N$3&lt;'UAV-Config'!$D$7, K6+$N$3, "Too Heavy" )</f>
        <v>22.2</v>
      </c>
      <c r="L7" s="13" t="n">
        <f aca="false">IF(L6+$N$3&lt;'UAV-Config'!$D$7, L6+$N$3, "Too Heavy" )</f>
        <v>23.2</v>
      </c>
    </row>
    <row r="8" customFormat="false" ht="12.8" hidden="false" customHeight="false" outlineLevel="0" collapsed="false">
      <c r="A8" s="48"/>
      <c r="B8" s="13" t="n">
        <f aca="false">IF(B7+$N$3&lt;'UAV-Config'!$D$7, B7+$N$3, "Too Heavy" )</f>
        <v>13.4</v>
      </c>
      <c r="C8" s="13" t="n">
        <f aca="false">IF(C7+$N$3&lt;'UAV-Config'!$D$7, C7+$N$3, "Too Heavy" )</f>
        <v>14.4</v>
      </c>
      <c r="D8" s="13" t="n">
        <f aca="false">IF(D7+$N$3&lt;'UAV-Config'!$D$7, D7+$N$3, "Too Heavy" )</f>
        <v>15.4</v>
      </c>
      <c r="E8" s="13" t="n">
        <f aca="false">IF(E7+$N$3&lt;'UAV-Config'!$D$7, E7+$N$3, "Too Heavy" )</f>
        <v>16.4</v>
      </c>
      <c r="F8" s="13" t="n">
        <f aca="false">IF(F7+$N$3&lt;'UAV-Config'!$D$7, F7+$N$3, "Too Heavy" )</f>
        <v>17.4</v>
      </c>
      <c r="G8" s="13" t="n">
        <f aca="false">IF(G7+$N$3&lt;'UAV-Config'!$D$7, G7+$N$3, "Too Heavy" )</f>
        <v>18.4</v>
      </c>
      <c r="H8" s="13" t="n">
        <f aca="false">IF(H7+$N$3&lt;'UAV-Config'!$D$7, H7+$N$3, "Too Heavy" )</f>
        <v>19.4</v>
      </c>
      <c r="I8" s="13" t="n">
        <f aca="false">IF(I7+$N$3&lt;'UAV-Config'!$D$7, I7+$N$3, "Too Heavy" )</f>
        <v>20.4</v>
      </c>
      <c r="J8" s="13" t="n">
        <f aca="false">IF(J7+$N$3&lt;'UAV-Config'!$D$7, J7+$N$3, "Too Heavy" )</f>
        <v>21.4</v>
      </c>
      <c r="K8" s="13" t="n">
        <f aca="false">IF(K7+$N$3&lt;'UAV-Config'!$D$7, K7+$N$3, "Too Heavy" )</f>
        <v>22.4</v>
      </c>
      <c r="L8" s="13" t="n">
        <f aca="false">IF(L7+$N$3&lt;'UAV-Config'!$D$7, L7+$N$3, "Too Heavy" )</f>
        <v>23.4</v>
      </c>
    </row>
    <row r="9" customFormat="false" ht="12.8" hidden="false" customHeight="false" outlineLevel="0" collapsed="false">
      <c r="A9" s="48"/>
      <c r="B9" s="13" t="n">
        <f aca="false">IF(B8+$N$3&lt;'UAV-Config'!$D$7, B8+$N$3, "Too Heavy" )</f>
        <v>13.6</v>
      </c>
      <c r="C9" s="13" t="n">
        <f aca="false">IF(C8+$N$3&lt;'UAV-Config'!$D$7, C8+$N$3, "Too Heavy" )</f>
        <v>14.6</v>
      </c>
      <c r="D9" s="13" t="n">
        <f aca="false">IF(D8+$N$3&lt;'UAV-Config'!$D$7, D8+$N$3, "Too Heavy" )</f>
        <v>15.6</v>
      </c>
      <c r="E9" s="13" t="n">
        <f aca="false">IF(E8+$N$3&lt;'UAV-Config'!$D$7, E8+$N$3, "Too Heavy" )</f>
        <v>16.6</v>
      </c>
      <c r="F9" s="13" t="n">
        <f aca="false">IF(F8+$N$3&lt;'UAV-Config'!$D$7, F8+$N$3, "Too Heavy" )</f>
        <v>17.6</v>
      </c>
      <c r="G9" s="13" t="n">
        <f aca="false">IF(G8+$N$3&lt;'UAV-Config'!$D$7, G8+$N$3, "Too Heavy" )</f>
        <v>18.6</v>
      </c>
      <c r="H9" s="13" t="n">
        <f aca="false">IF(H8+$N$3&lt;'UAV-Config'!$D$7, H8+$N$3, "Too Heavy" )</f>
        <v>19.6</v>
      </c>
      <c r="I9" s="13" t="n">
        <f aca="false">IF(I8+$N$3&lt;'UAV-Config'!$D$7, I8+$N$3, "Too Heavy" )</f>
        <v>20.6</v>
      </c>
      <c r="J9" s="13" t="n">
        <f aca="false">IF(J8+$N$3&lt;'UAV-Config'!$D$7, J8+$N$3, "Too Heavy" )</f>
        <v>21.6</v>
      </c>
      <c r="K9" s="13" t="n">
        <f aca="false">IF(K8+$N$3&lt;'UAV-Config'!$D$7, K8+$N$3, "Too Heavy" )</f>
        <v>22.6</v>
      </c>
      <c r="L9" s="13" t="n">
        <f aca="false">IF(L8+$N$3&lt;'UAV-Config'!$D$7, L8+$N$3, "Too Heavy" )</f>
        <v>23.6</v>
      </c>
    </row>
    <row r="10" customFormat="false" ht="12.8" hidden="false" customHeight="false" outlineLevel="0" collapsed="false">
      <c r="A10" s="48"/>
      <c r="B10" s="13" t="n">
        <f aca="false">IF(B9+$N$3&lt;'UAV-Config'!$D$7, B9+$N$3, "Too Heavy" )</f>
        <v>13.8</v>
      </c>
      <c r="C10" s="13" t="n">
        <f aca="false">IF(C9+$N$3&lt;'UAV-Config'!$D$7, C9+$N$3, "Too Heavy" )</f>
        <v>14.8</v>
      </c>
      <c r="D10" s="13" t="n">
        <f aca="false">IF(D9+$N$3&lt;'UAV-Config'!$D$7, D9+$N$3, "Too Heavy" )</f>
        <v>15.8</v>
      </c>
      <c r="E10" s="13" t="n">
        <f aca="false">IF(E9+$N$3&lt;'UAV-Config'!$D$7, E9+$N$3, "Too Heavy" )</f>
        <v>16.8</v>
      </c>
      <c r="F10" s="13" t="n">
        <f aca="false">IF(F9+$N$3&lt;'UAV-Config'!$D$7, F9+$N$3, "Too Heavy" )</f>
        <v>17.8</v>
      </c>
      <c r="G10" s="13" t="n">
        <f aca="false">IF(G9+$N$3&lt;'UAV-Config'!$D$7, G9+$N$3, "Too Heavy" )</f>
        <v>18.8</v>
      </c>
      <c r="H10" s="13" t="n">
        <f aca="false">IF(H9+$N$3&lt;'UAV-Config'!$D$7, H9+$N$3, "Too Heavy" )</f>
        <v>19.8</v>
      </c>
      <c r="I10" s="13" t="n">
        <f aca="false">IF(I9+$N$3&lt;'UAV-Config'!$D$7, I9+$N$3, "Too Heavy" )</f>
        <v>20.8</v>
      </c>
      <c r="J10" s="13" t="n">
        <f aca="false">IF(J9+$N$3&lt;'UAV-Config'!$D$7, J9+$N$3, "Too Heavy" )</f>
        <v>21.8</v>
      </c>
      <c r="K10" s="13" t="n">
        <f aca="false">IF(K9+$N$3&lt;'UAV-Config'!$D$7, K9+$N$3, "Too Heavy" )</f>
        <v>22.8</v>
      </c>
      <c r="L10" s="13" t="n">
        <f aca="false">IF(L9+$N$3&lt;'UAV-Config'!$D$7, L9+$N$3, "Too Heavy" )</f>
        <v>23.8</v>
      </c>
    </row>
    <row r="11" customFormat="false" ht="12.8" hidden="false" customHeight="false" outlineLevel="0" collapsed="false">
      <c r="A11" s="48"/>
      <c r="B11" s="13" t="n">
        <f aca="false">IF(B10+$N$3&lt;'UAV-Config'!$D$7, B10+$N$3, "Too Heavy" )</f>
        <v>14</v>
      </c>
      <c r="C11" s="13" t="n">
        <f aca="false">IF(C10+$N$3&lt;'UAV-Config'!$D$7, C10+$N$3, "Too Heavy" )</f>
        <v>15</v>
      </c>
      <c r="D11" s="13" t="n">
        <f aca="false">IF(D10+$N$3&lt;'UAV-Config'!$D$7, D10+$N$3, "Too Heavy" )</f>
        <v>16</v>
      </c>
      <c r="E11" s="13" t="n">
        <f aca="false">IF(E10+$N$3&lt;'UAV-Config'!$D$7, E10+$N$3, "Too Heavy" )</f>
        <v>17</v>
      </c>
      <c r="F11" s="13" t="n">
        <f aca="false">IF(F10+$N$3&lt;'UAV-Config'!$D$7, F10+$N$3, "Too Heavy" )</f>
        <v>18</v>
      </c>
      <c r="G11" s="13" t="n">
        <f aca="false">IF(G10+$N$3&lt;'UAV-Config'!$D$7, G10+$N$3, "Too Heavy" )</f>
        <v>19</v>
      </c>
      <c r="H11" s="13" t="n">
        <f aca="false">IF(H10+$N$3&lt;'UAV-Config'!$D$7, H10+$N$3, "Too Heavy" )</f>
        <v>20</v>
      </c>
      <c r="I11" s="13" t="n">
        <f aca="false">IF(I10+$N$3&lt;'UAV-Config'!$D$7, I10+$N$3, "Too Heavy" )</f>
        <v>21</v>
      </c>
      <c r="J11" s="13" t="n">
        <f aca="false">IF(J10+$N$3&lt;'UAV-Config'!$D$7, J10+$N$3, "Too Heavy" )</f>
        <v>22</v>
      </c>
      <c r="K11" s="13" t="n">
        <f aca="false">IF(K10+$N$3&lt;'UAV-Config'!$D$7, K10+$N$3, "Too Heavy" )</f>
        <v>23</v>
      </c>
      <c r="L11" s="13" t="n">
        <f aca="false">IF(L10+$N$3&lt;'UAV-Config'!$D$7, L10+$N$3, "Too Heavy" )</f>
        <v>24</v>
      </c>
    </row>
    <row r="12" customFormat="false" ht="12.8" hidden="false" customHeight="false" outlineLevel="0" collapsed="false">
      <c r="A12" s="48"/>
      <c r="B12" s="13" t="n">
        <f aca="false">IF(B11+$N$3&lt;'UAV-Config'!$D$7, B11+$N$3, "Too Heavy" )</f>
        <v>14.2</v>
      </c>
      <c r="C12" s="13" t="n">
        <f aca="false">IF(C11+$N$3&lt;'UAV-Config'!$D$7, C11+$N$3, "Too Heavy" )</f>
        <v>15.2</v>
      </c>
      <c r="D12" s="13" t="n">
        <f aca="false">IF(D11+$N$3&lt;'UAV-Config'!$D$7, D11+$N$3, "Too Heavy" )</f>
        <v>16.2</v>
      </c>
      <c r="E12" s="13" t="n">
        <f aca="false">IF(E11+$N$3&lt;'UAV-Config'!$D$7, E11+$N$3, "Too Heavy" )</f>
        <v>17.2</v>
      </c>
      <c r="F12" s="13" t="n">
        <f aca="false">IF(F11+$N$3&lt;'UAV-Config'!$D$7, F11+$N$3, "Too Heavy" )</f>
        <v>18.2</v>
      </c>
      <c r="G12" s="13" t="n">
        <f aca="false">IF(G11+$N$3&lt;'UAV-Config'!$D$7, G11+$N$3, "Too Heavy" )</f>
        <v>19.2</v>
      </c>
      <c r="H12" s="13" t="n">
        <f aca="false">IF(H11+$N$3&lt;'UAV-Config'!$D$7, H11+$N$3, "Too Heavy" )</f>
        <v>20.2</v>
      </c>
      <c r="I12" s="13" t="n">
        <f aca="false">IF(I11+$N$3&lt;'UAV-Config'!$D$7, I11+$N$3, "Too Heavy" )</f>
        <v>21.2</v>
      </c>
      <c r="J12" s="13" t="n">
        <f aca="false">IF(J11+$N$3&lt;'UAV-Config'!$D$7, J11+$N$3, "Too Heavy" )</f>
        <v>22.2</v>
      </c>
      <c r="K12" s="13" t="n">
        <f aca="false">IF(K11+$N$3&lt;'UAV-Config'!$D$7, K11+$N$3, "Too Heavy" )</f>
        <v>23.2</v>
      </c>
      <c r="L12" s="13" t="n">
        <f aca="false">IF(L11+$N$3&lt;'UAV-Config'!$D$7, L11+$N$3, "Too Heavy" )</f>
        <v>24.2</v>
      </c>
    </row>
    <row r="13" customFormat="false" ht="12.8" hidden="false" customHeight="false" outlineLevel="0" collapsed="false">
      <c r="A13" s="48"/>
      <c r="B13" s="13" t="n">
        <f aca="false">IF(B12+$N$3&lt;'UAV-Config'!$D$7, B12+$N$3, "Too Heavy" )</f>
        <v>14.4</v>
      </c>
      <c r="C13" s="13" t="n">
        <f aca="false">IF(C12+$N$3&lt;'UAV-Config'!$D$7, C12+$N$3, "Too Heavy" )</f>
        <v>15.4</v>
      </c>
      <c r="D13" s="13" t="n">
        <f aca="false">IF(D12+$N$3&lt;'UAV-Config'!$D$7, D12+$N$3, "Too Heavy" )</f>
        <v>16.4</v>
      </c>
      <c r="E13" s="13" t="n">
        <f aca="false">IF(E12+$N$3&lt;'UAV-Config'!$D$7, E12+$N$3, "Too Heavy" )</f>
        <v>17.4</v>
      </c>
      <c r="F13" s="13" t="n">
        <f aca="false">IF(F12+$N$3&lt;'UAV-Config'!$D$7, F12+$N$3, "Too Heavy" )</f>
        <v>18.4</v>
      </c>
      <c r="G13" s="13" t="n">
        <f aca="false">IF(G12+$N$3&lt;'UAV-Config'!$D$7, G12+$N$3, "Too Heavy" )</f>
        <v>19.4</v>
      </c>
      <c r="H13" s="13" t="n">
        <f aca="false">IF(H12+$N$3&lt;'UAV-Config'!$D$7, H12+$N$3, "Too Heavy" )</f>
        <v>20.4</v>
      </c>
      <c r="I13" s="13" t="n">
        <f aca="false">IF(I12+$N$3&lt;'UAV-Config'!$D$7, I12+$N$3, "Too Heavy" )</f>
        <v>21.4</v>
      </c>
      <c r="J13" s="13" t="n">
        <f aca="false">IF(J12+$N$3&lt;'UAV-Config'!$D$7, J12+$N$3, "Too Heavy" )</f>
        <v>22.4</v>
      </c>
      <c r="K13" s="13" t="n">
        <f aca="false">IF(K12+$N$3&lt;'UAV-Config'!$D$7, K12+$N$3, "Too Heavy" )</f>
        <v>23.4</v>
      </c>
      <c r="L13" s="13" t="n">
        <f aca="false">IF(L12+$N$3&lt;'UAV-Config'!$D$7, L12+$N$3, "Too Heavy" )</f>
        <v>24.4</v>
      </c>
    </row>
    <row r="14" customFormat="false" ht="12.8" hidden="false" customHeight="false" outlineLevel="0" collapsed="false">
      <c r="A14" s="48"/>
      <c r="B14" s="13" t="n">
        <f aca="false">IF(B13+$N$3&lt;'UAV-Config'!$D$7, B13+$N$3, "Too Heavy" )</f>
        <v>14.6</v>
      </c>
      <c r="C14" s="13" t="n">
        <f aca="false">IF(C13+$N$3&lt;'UAV-Config'!$D$7, C13+$N$3, "Too Heavy" )</f>
        <v>15.6</v>
      </c>
      <c r="D14" s="13" t="n">
        <f aca="false">IF(D13+$N$3&lt;'UAV-Config'!$D$7, D13+$N$3, "Too Heavy" )</f>
        <v>16.6</v>
      </c>
      <c r="E14" s="13" t="n">
        <f aca="false">IF(E13+$N$3&lt;'UAV-Config'!$D$7, E13+$N$3, "Too Heavy" )</f>
        <v>17.6</v>
      </c>
      <c r="F14" s="13" t="n">
        <f aca="false">IF(F13+$N$3&lt;'UAV-Config'!$D$7, F13+$N$3, "Too Heavy" )</f>
        <v>18.6</v>
      </c>
      <c r="G14" s="13" t="n">
        <f aca="false">IF(G13+$N$3&lt;'UAV-Config'!$D$7, G13+$N$3, "Too Heavy" )</f>
        <v>19.6</v>
      </c>
      <c r="H14" s="13" t="n">
        <f aca="false">IF(H13+$N$3&lt;'UAV-Config'!$D$7, H13+$N$3, "Too Heavy" )</f>
        <v>20.6</v>
      </c>
      <c r="I14" s="13" t="n">
        <f aca="false">IF(I13+$N$3&lt;'UAV-Config'!$D$7, I13+$N$3, "Too Heavy" )</f>
        <v>21.6</v>
      </c>
      <c r="J14" s="13" t="n">
        <f aca="false">IF(J13+$N$3&lt;'UAV-Config'!$D$7, J13+$N$3, "Too Heavy" )</f>
        <v>22.6</v>
      </c>
      <c r="K14" s="13" t="n">
        <f aca="false">IF(K13+$N$3&lt;'UAV-Config'!$D$7, K13+$N$3, "Too Heavy" )</f>
        <v>23.6</v>
      </c>
      <c r="L14" s="13" t="n">
        <f aca="false">IF(L13+$N$3&lt;'UAV-Config'!$D$7, L13+$N$3, "Too Heavy" )</f>
        <v>24.6</v>
      </c>
    </row>
    <row r="15" customFormat="false" ht="12.8" hidden="false" customHeight="false" outlineLevel="0" collapsed="false">
      <c r="A15" s="48"/>
      <c r="B15" s="13" t="n">
        <f aca="false">IF(B14+$N$3&lt;'UAV-Config'!$D$7, B14+$N$3, "Too Heavy" )</f>
        <v>14.8</v>
      </c>
      <c r="C15" s="13" t="n">
        <f aca="false">IF(C14+$N$3&lt;'UAV-Config'!$D$7, C14+$N$3, "Too Heavy" )</f>
        <v>15.8</v>
      </c>
      <c r="D15" s="13" t="n">
        <f aca="false">IF(D14+$N$3&lt;'UAV-Config'!$D$7, D14+$N$3, "Too Heavy" )</f>
        <v>16.8</v>
      </c>
      <c r="E15" s="13" t="n">
        <f aca="false">IF(E14+$N$3&lt;'UAV-Config'!$D$7, E14+$N$3, "Too Heavy" )</f>
        <v>17.8</v>
      </c>
      <c r="F15" s="13" t="n">
        <f aca="false">IF(F14+$N$3&lt;'UAV-Config'!$D$7, F14+$N$3, "Too Heavy" )</f>
        <v>18.8</v>
      </c>
      <c r="G15" s="13" t="n">
        <f aca="false">IF(G14+$N$3&lt;'UAV-Config'!$D$7, G14+$N$3, "Too Heavy" )</f>
        <v>19.8</v>
      </c>
      <c r="H15" s="13" t="n">
        <f aca="false">IF(H14+$N$3&lt;'UAV-Config'!$D$7, H14+$N$3, "Too Heavy" )</f>
        <v>20.8</v>
      </c>
      <c r="I15" s="13" t="n">
        <f aca="false">IF(I14+$N$3&lt;'UAV-Config'!$D$7, I14+$N$3, "Too Heavy" )</f>
        <v>21.8</v>
      </c>
      <c r="J15" s="13" t="n">
        <f aca="false">IF(J14+$N$3&lt;'UAV-Config'!$D$7, J14+$N$3, "Too Heavy" )</f>
        <v>22.8</v>
      </c>
      <c r="K15" s="13" t="n">
        <f aca="false">IF(K14+$N$3&lt;'UAV-Config'!$D$7, K14+$N$3, "Too Heavy" )</f>
        <v>23.8</v>
      </c>
      <c r="L15" s="13" t="n">
        <f aca="false">IF(L14+$N$3&lt;'UAV-Config'!$D$7, L14+$N$3, "Too Heavy" )</f>
        <v>24.8</v>
      </c>
    </row>
    <row r="16" customFormat="false" ht="12.8" hidden="false" customHeight="false" outlineLevel="0" collapsed="false">
      <c r="A16" s="48"/>
      <c r="B16" s="13" t="n">
        <f aca="false">IF(B15+$N$3&lt;'UAV-Config'!$D$7, B15+$N$3, "Too Heavy" )</f>
        <v>15</v>
      </c>
      <c r="C16" s="13" t="n">
        <f aca="false">IF(C15+$N$3&lt;'UAV-Config'!$D$7, C15+$N$3, "Too Heavy" )</f>
        <v>16</v>
      </c>
      <c r="D16" s="13" t="n">
        <f aca="false">IF(D15+$N$3&lt;'UAV-Config'!$D$7, D15+$N$3, "Too Heavy" )</f>
        <v>17</v>
      </c>
      <c r="E16" s="13" t="n">
        <f aca="false">IF(E15+$N$3&lt;'UAV-Config'!$D$7, E15+$N$3, "Too Heavy" )</f>
        <v>18</v>
      </c>
      <c r="F16" s="13" t="n">
        <f aca="false">IF(F15+$N$3&lt;'UAV-Config'!$D$7, F15+$N$3, "Too Heavy" )</f>
        <v>19</v>
      </c>
      <c r="G16" s="13" t="n">
        <f aca="false">IF(G15+$N$3&lt;'UAV-Config'!$D$7, G15+$N$3, "Too Heavy" )</f>
        <v>20</v>
      </c>
      <c r="H16" s="13" t="n">
        <f aca="false">IF(H15+$N$3&lt;'UAV-Config'!$D$7, H15+$N$3, "Too Heavy" )</f>
        <v>21</v>
      </c>
      <c r="I16" s="13" t="n">
        <f aca="false">IF(I15+$N$3&lt;'UAV-Config'!$D$7, I15+$N$3, "Too Heavy" )</f>
        <v>22</v>
      </c>
      <c r="J16" s="13" t="n">
        <f aca="false">IF(J15+$N$3&lt;'UAV-Config'!$D$7, J15+$N$3, "Too Heavy" )</f>
        <v>23</v>
      </c>
      <c r="K16" s="13" t="n">
        <f aca="false">IF(K15+$N$3&lt;'UAV-Config'!$D$7, K15+$N$3, "Too Heavy" )</f>
        <v>24</v>
      </c>
      <c r="L16" s="13" t="n">
        <f aca="false">IF(L15+$N$3&lt;'UAV-Config'!$D$7, L15+$N$3, 'UAV-Config'!$D$7 )</f>
        <v>25</v>
      </c>
    </row>
    <row r="17" customFormat="false" ht="12.8" hidden="false" customHeight="false" outlineLevel="0" collapsed="false">
      <c r="A17" s="48"/>
      <c r="B17" s="13" t="n">
        <f aca="false">IF(B16+$N$3&lt;'UAV-Config'!$D$7, B16+$N$3, "Too Heavy" )</f>
        <v>15.2</v>
      </c>
      <c r="C17" s="13" t="n">
        <f aca="false">IF(C16+$N$3&lt;'UAV-Config'!$D$7, C16+$N$3, "Too Heavy" )</f>
        <v>16.2</v>
      </c>
      <c r="D17" s="13" t="n">
        <f aca="false">IF(D16+$N$3&lt;'UAV-Config'!$D$7, D16+$N$3, "Too Heavy" )</f>
        <v>17.2</v>
      </c>
      <c r="E17" s="13" t="n">
        <f aca="false">IF(E16+$N$3&lt;'UAV-Config'!$D$7, E16+$N$3, "Too Heavy" )</f>
        <v>18.2</v>
      </c>
      <c r="F17" s="13" t="n">
        <f aca="false">IF(F16+$N$3&lt;'UAV-Config'!$D$7, F16+$N$3, "Too Heavy" )</f>
        <v>19.2</v>
      </c>
      <c r="G17" s="13" t="n">
        <f aca="false">IF(G16+$N$3&lt;'UAV-Config'!$D$7, G16+$N$3, "Too Heavy" )</f>
        <v>20.2</v>
      </c>
      <c r="H17" s="13" t="n">
        <f aca="false">IF(H16+$N$3&lt;'UAV-Config'!$D$7, H16+$N$3, "Too Heavy" )</f>
        <v>21.2</v>
      </c>
      <c r="I17" s="13" t="n">
        <f aca="false">IF(I16+$N$3&lt;'UAV-Config'!$D$7, I16+$N$3, "Too Heavy" )</f>
        <v>22.2</v>
      </c>
      <c r="J17" s="13" t="n">
        <f aca="false">IF(J16+$N$3&lt;'UAV-Config'!$D$7, J16+$N$3, "Too Heavy" )</f>
        <v>23.2</v>
      </c>
      <c r="K17" s="13" t="n">
        <f aca="false">IF(K16+$N$3&lt;'UAV-Config'!$D$7, K16+$N$3, "Too Heavy" )</f>
        <v>24.2</v>
      </c>
      <c r="L17" s="13" t="n">
        <f aca="false">IF(L16+$N$3&lt;'UAV-Config'!$D$7, L16+$N$3, 'UAV-Config'!$D$7 )</f>
        <v>25</v>
      </c>
    </row>
    <row r="18" customFormat="false" ht="12.8" hidden="false" customHeight="false" outlineLevel="0" collapsed="false">
      <c r="A18" s="48"/>
      <c r="B18" s="13" t="n">
        <f aca="false">IF(B17+$N$3&lt;'UAV-Config'!$D$7, B17+$N$3, "Too Heavy" )</f>
        <v>15.4</v>
      </c>
      <c r="C18" s="13" t="n">
        <f aca="false">IF(C17+$N$3&lt;'UAV-Config'!$D$7, C17+$N$3, "Too Heavy" )</f>
        <v>16.4</v>
      </c>
      <c r="D18" s="13" t="n">
        <f aca="false">IF(D17+$N$3&lt;'UAV-Config'!$D$7, D17+$N$3, "Too Heavy" )</f>
        <v>17.4</v>
      </c>
      <c r="E18" s="13" t="n">
        <f aca="false">IF(E17+$N$3&lt;'UAV-Config'!$D$7, E17+$N$3, "Too Heavy" )</f>
        <v>18.4</v>
      </c>
      <c r="F18" s="13" t="n">
        <f aca="false">IF(F17+$N$3&lt;'UAV-Config'!$D$7, F17+$N$3, "Too Heavy" )</f>
        <v>19.4</v>
      </c>
      <c r="G18" s="13" t="n">
        <f aca="false">IF(G17+$N$3&lt;'UAV-Config'!$D$7, G17+$N$3, "Too Heavy" )</f>
        <v>20.4</v>
      </c>
      <c r="H18" s="13" t="n">
        <f aca="false">IF(H17+$N$3&lt;'UAV-Config'!$D$7, H17+$N$3, "Too Heavy" )</f>
        <v>21.4</v>
      </c>
      <c r="I18" s="13" t="n">
        <f aca="false">IF(I17+$N$3&lt;'UAV-Config'!$D$7, I17+$N$3, "Too Heavy" )</f>
        <v>22.4</v>
      </c>
      <c r="J18" s="13" t="n">
        <f aca="false">IF(J17+$N$3&lt;'UAV-Config'!$D$7, J17+$N$3, "Too Heavy" )</f>
        <v>23.4</v>
      </c>
      <c r="K18" s="13" t="n">
        <f aca="false">IF(K17+$N$3&lt;'UAV-Config'!$D$7, K17+$N$3, "Too Heavy" )</f>
        <v>24.4</v>
      </c>
      <c r="L18" s="13" t="n">
        <f aca="false">IF(L17+$N$3&lt;'UAV-Config'!$D$7, L17+$N$3, 'UAV-Config'!$D$7 )</f>
        <v>25</v>
      </c>
    </row>
    <row r="19" customFormat="false" ht="12.8" hidden="false" customHeight="false" outlineLevel="0" collapsed="false">
      <c r="A19" s="48"/>
      <c r="B19" s="13" t="n">
        <f aca="false">IF(B18+$N$3&lt;'UAV-Config'!$D$7, B18+$N$3, "Too Heavy" )</f>
        <v>15.6</v>
      </c>
      <c r="C19" s="13" t="n">
        <f aca="false">IF(C18+$N$3&lt;'UAV-Config'!$D$7, C18+$N$3, "Too Heavy" )</f>
        <v>16.6</v>
      </c>
      <c r="D19" s="13" t="n">
        <f aca="false">IF(D18+$N$3&lt;'UAV-Config'!$D$7, D18+$N$3, "Too Heavy" )</f>
        <v>17.6</v>
      </c>
      <c r="E19" s="13" t="n">
        <f aca="false">IF(E18+$N$3&lt;'UAV-Config'!$D$7, E18+$N$3, "Too Heavy" )</f>
        <v>18.6</v>
      </c>
      <c r="F19" s="13" t="n">
        <f aca="false">IF(F18+$N$3&lt;'UAV-Config'!$D$7, F18+$N$3, "Too Heavy" )</f>
        <v>19.6</v>
      </c>
      <c r="G19" s="13" t="n">
        <f aca="false">IF(G18+$N$3&lt;'UAV-Config'!$D$7, G18+$N$3, "Too Heavy" )</f>
        <v>20.6</v>
      </c>
      <c r="H19" s="13" t="n">
        <f aca="false">IF(H18+$N$3&lt;'UAV-Config'!$D$7, H18+$N$3, "Too Heavy" )</f>
        <v>21.6</v>
      </c>
      <c r="I19" s="13" t="n">
        <f aca="false">IF(I18+$N$3&lt;'UAV-Config'!$D$7, I18+$N$3, "Too Heavy" )</f>
        <v>22.6</v>
      </c>
      <c r="J19" s="13" t="n">
        <f aca="false">IF(J18+$N$3&lt;'UAV-Config'!$D$7, J18+$N$3, "Too Heavy" )</f>
        <v>23.6</v>
      </c>
      <c r="K19" s="13" t="n">
        <f aca="false">IF(K18+$N$3&lt;'UAV-Config'!$D$7, K18+$N$3, "Too Heavy" )</f>
        <v>24.6</v>
      </c>
      <c r="L19" s="13" t="n">
        <f aca="false">IF(L18+$N$3&lt;'UAV-Config'!$D$7, L18+$N$3, 'UAV-Config'!$D$7 )</f>
        <v>25</v>
      </c>
    </row>
    <row r="20" customFormat="false" ht="12.8" hidden="false" customHeight="false" outlineLevel="0" collapsed="false">
      <c r="A20" s="48"/>
      <c r="B20" s="13" t="n">
        <f aca="false">IF(B19+$N$3&lt;'UAV-Config'!$D$7, B19+$N$3, "Too Heavy" )</f>
        <v>15.8</v>
      </c>
      <c r="C20" s="13" t="n">
        <f aca="false">IF(C19+$N$3&lt;'UAV-Config'!$D$7, C19+$N$3, "Too Heavy" )</f>
        <v>16.8</v>
      </c>
      <c r="D20" s="13" t="n">
        <f aca="false">IF(D19+$N$3&lt;'UAV-Config'!$D$7, D19+$N$3, "Too Heavy" )</f>
        <v>17.8</v>
      </c>
      <c r="E20" s="13" t="n">
        <f aca="false">IF(E19+$N$3&lt;'UAV-Config'!$D$7, E19+$N$3, "Too Heavy" )</f>
        <v>18.8</v>
      </c>
      <c r="F20" s="13" t="n">
        <f aca="false">IF(F19+$N$3&lt;'UAV-Config'!$D$7, F19+$N$3, "Too Heavy" )</f>
        <v>19.8</v>
      </c>
      <c r="G20" s="13" t="n">
        <f aca="false">IF(G19+$N$3&lt;'UAV-Config'!$D$7, G19+$N$3, "Too Heavy" )</f>
        <v>20.8</v>
      </c>
      <c r="H20" s="13" t="n">
        <f aca="false">IF(H19+$N$3&lt;'UAV-Config'!$D$7, H19+$N$3, "Too Heavy" )</f>
        <v>21.8</v>
      </c>
      <c r="I20" s="13" t="n">
        <f aca="false">IF(I19+$N$3&lt;'UAV-Config'!$D$7, I19+$N$3, "Too Heavy" )</f>
        <v>22.8</v>
      </c>
      <c r="J20" s="13" t="n">
        <f aca="false">IF(J19+$N$3&lt;'UAV-Config'!$D$7, J19+$N$3, "Too Heavy" )</f>
        <v>23.8</v>
      </c>
      <c r="K20" s="13" t="n">
        <f aca="false">IF(K19+$N$3&lt;'UAV-Config'!$D$7, K19+$N$3, "Too Heavy" )</f>
        <v>24.8</v>
      </c>
      <c r="L20" s="13" t="n">
        <f aca="false">IF(L19+$N$3&lt;'UAV-Config'!$D$7, L19+$N$3, 'UAV-Config'!$D$7 )</f>
        <v>25</v>
      </c>
    </row>
    <row r="21" customFormat="false" ht="12.8" hidden="false" customHeight="false" outlineLevel="0" collapsed="false">
      <c r="A21" s="48"/>
      <c r="B21" s="13" t="n">
        <f aca="false">IF(B20+$N$3&lt;'UAV-Config'!$D$7, B20+$N$3, "Too Heavy" )</f>
        <v>16</v>
      </c>
      <c r="C21" s="13" t="n">
        <f aca="false">IF(C20+$N$3&lt;'UAV-Config'!$D$7, C20+$N$3, "Too Heavy" )</f>
        <v>17</v>
      </c>
      <c r="D21" s="13" t="n">
        <f aca="false">IF(D20+$N$3&lt;'UAV-Config'!$D$7, D20+$N$3, "Too Heavy" )</f>
        <v>18</v>
      </c>
      <c r="E21" s="13" t="n">
        <f aca="false">IF(E20+$N$3&lt;'UAV-Config'!$D$7, E20+$N$3, "Too Heavy" )</f>
        <v>19</v>
      </c>
      <c r="F21" s="13" t="n">
        <f aca="false">IF(F20+$N$3&lt;'UAV-Config'!$D$7, F20+$N$3, "Too Heavy" )</f>
        <v>20</v>
      </c>
      <c r="G21" s="13" t="n">
        <f aca="false">IF(G20+$N$3&lt;'UAV-Config'!$D$7, G20+$N$3, "Too Heavy" )</f>
        <v>21</v>
      </c>
      <c r="H21" s="13" t="n">
        <f aca="false">IF(H20+$N$3&lt;'UAV-Config'!$D$7, H20+$N$3, "Too Heavy" )</f>
        <v>22</v>
      </c>
      <c r="I21" s="13" t="n">
        <f aca="false">IF(I20+$N$3&lt;'UAV-Config'!$D$7, I20+$N$3, "Too Heavy" )</f>
        <v>23</v>
      </c>
      <c r="J21" s="13" t="n">
        <f aca="false">IF(J20+$N$3&lt;'UAV-Config'!$D$7, J20+$N$3, "Too Heavy" )</f>
        <v>24</v>
      </c>
      <c r="K21" s="13" t="n">
        <f aca="false">IF(K20+$N$3&lt;'UAV-Config'!$D$7, K20+$N$3, 'UAV-Config'!$D$7 )</f>
        <v>25</v>
      </c>
      <c r="L21" s="13" t="n">
        <f aca="false">IF(L20+$N$3&lt;'UAV-Config'!$D$7, L20+$N$3, 'UAV-Config'!$D$7 )</f>
        <v>25</v>
      </c>
    </row>
    <row r="22" customFormat="false" ht="12.8" hidden="false" customHeight="false" outlineLevel="0" collapsed="false">
      <c r="A22" s="48"/>
      <c r="B22" s="13" t="n">
        <f aca="false">IF(B21+$N$3&lt;'UAV-Config'!$D$7, B21+$N$3, "Too Heavy" )</f>
        <v>16.2</v>
      </c>
      <c r="C22" s="13" t="n">
        <f aca="false">IF(C21+$N$3&lt;'UAV-Config'!$D$7, C21+$N$3, "Too Heavy" )</f>
        <v>17.2</v>
      </c>
      <c r="D22" s="13" t="n">
        <f aca="false">IF(D21+$N$3&lt;'UAV-Config'!$D$7, D21+$N$3, "Too Heavy" )</f>
        <v>18.2</v>
      </c>
      <c r="E22" s="13" t="n">
        <f aca="false">IF(E21+$N$3&lt;'UAV-Config'!$D$7, E21+$N$3, "Too Heavy" )</f>
        <v>19.2</v>
      </c>
      <c r="F22" s="13" t="n">
        <f aca="false">IF(F21+$N$3&lt;'UAV-Config'!$D$7, F21+$N$3, "Too Heavy" )</f>
        <v>20.2</v>
      </c>
      <c r="G22" s="13" t="n">
        <f aca="false">IF(G21+$N$3&lt;'UAV-Config'!$D$7, G21+$N$3, "Too Heavy" )</f>
        <v>21.2</v>
      </c>
      <c r="H22" s="13" t="n">
        <f aca="false">IF(H21+$N$3&lt;'UAV-Config'!$D$7, H21+$N$3, "Too Heavy" )</f>
        <v>22.2</v>
      </c>
      <c r="I22" s="13" t="n">
        <f aca="false">IF(I21+$N$3&lt;'UAV-Config'!$D$7, I21+$N$3, "Too Heavy" )</f>
        <v>23.2</v>
      </c>
      <c r="J22" s="13" t="n">
        <f aca="false">IF(J21+$N$3&lt;'UAV-Config'!$D$7, J21+$N$3, "Too Heavy" )</f>
        <v>24.2</v>
      </c>
      <c r="K22" s="13" t="n">
        <f aca="false">IF(K21+$N$3&lt;'UAV-Config'!$D$7, K21+$N$3, 'UAV-Config'!$D$7 )</f>
        <v>25</v>
      </c>
      <c r="L22" s="13" t="n">
        <f aca="false">IF(L21+$N$3&lt;'UAV-Config'!$D$7, L21+$N$3, 'UAV-Config'!$D$7 )</f>
        <v>25</v>
      </c>
    </row>
    <row r="23" customFormat="false" ht="12.8" hidden="false" customHeight="false" outlineLevel="0" collapsed="false">
      <c r="A23" s="48"/>
      <c r="B23" s="13" t="n">
        <f aca="false">IF(B22+$N$3&lt;'UAV-Config'!$D$7, B22+$N$3, "Too Heavy" )</f>
        <v>16.4</v>
      </c>
      <c r="C23" s="13" t="n">
        <f aca="false">IF(C22+$N$3&lt;'UAV-Config'!$D$7, C22+$N$3, "Too Heavy" )</f>
        <v>17.4</v>
      </c>
      <c r="D23" s="13" t="n">
        <f aca="false">IF(D22+$N$3&lt;'UAV-Config'!$D$7, D22+$N$3, "Too Heavy" )</f>
        <v>18.4</v>
      </c>
      <c r="E23" s="13" t="n">
        <f aca="false">IF(E22+$N$3&lt;'UAV-Config'!$D$7, E22+$N$3, "Too Heavy" )</f>
        <v>19.4</v>
      </c>
      <c r="F23" s="13" t="n">
        <f aca="false">IF(F22+$N$3&lt;'UAV-Config'!$D$7, F22+$N$3, "Too Heavy" )</f>
        <v>20.4</v>
      </c>
      <c r="G23" s="13" t="n">
        <f aca="false">IF(G22+$N$3&lt;'UAV-Config'!$D$7, G22+$N$3, "Too Heavy" )</f>
        <v>21.4</v>
      </c>
      <c r="H23" s="13" t="n">
        <f aca="false">IF(H22+$N$3&lt;'UAV-Config'!$D$7, H22+$N$3, "Too Heavy" )</f>
        <v>22.4</v>
      </c>
      <c r="I23" s="13" t="n">
        <f aca="false">IF(I22+$N$3&lt;'UAV-Config'!$D$7, I22+$N$3, "Too Heavy" )</f>
        <v>23.4</v>
      </c>
      <c r="J23" s="13" t="n">
        <f aca="false">IF(J22+$N$3&lt;'UAV-Config'!$D$7, J22+$N$3, "Too Heavy" )</f>
        <v>24.4</v>
      </c>
      <c r="K23" s="13" t="n">
        <f aca="false">IF(K22+$N$3&lt;'UAV-Config'!$D$7, K22+$N$3, 'UAV-Config'!$D$7 )</f>
        <v>25</v>
      </c>
      <c r="L23" s="13" t="n">
        <f aca="false">IF(L22+$N$3&lt;'UAV-Config'!$D$7, L22+$N$3, 'UAV-Config'!$D$7 )</f>
        <v>25</v>
      </c>
    </row>
    <row r="24" customFormat="false" ht="12.8" hidden="false" customHeight="false" outlineLevel="0" collapsed="false">
      <c r="A24" s="48"/>
      <c r="B24" s="13" t="n">
        <f aca="false">IF(B23+$N$3&lt;'UAV-Config'!$D$7, B23+$N$3, "Too Heavy" )</f>
        <v>16.6</v>
      </c>
      <c r="C24" s="13" t="n">
        <f aca="false">IF(C23+$N$3&lt;'UAV-Config'!$D$7, C23+$N$3, "Too Heavy" )</f>
        <v>17.6</v>
      </c>
      <c r="D24" s="13" t="n">
        <f aca="false">IF(D23+$N$3&lt;'UAV-Config'!$D$7, D23+$N$3, "Too Heavy" )</f>
        <v>18.6</v>
      </c>
      <c r="E24" s="13" t="n">
        <f aca="false">IF(E23+$N$3&lt;'UAV-Config'!$D$7, E23+$N$3, "Too Heavy" )</f>
        <v>19.6</v>
      </c>
      <c r="F24" s="13" t="n">
        <f aca="false">IF(F23+$N$3&lt;'UAV-Config'!$D$7, F23+$N$3, "Too Heavy" )</f>
        <v>20.6</v>
      </c>
      <c r="G24" s="13" t="n">
        <f aca="false">IF(G23+$N$3&lt;'UAV-Config'!$D$7, G23+$N$3, "Too Heavy" )</f>
        <v>21.6</v>
      </c>
      <c r="H24" s="13" t="n">
        <f aca="false">IF(H23+$N$3&lt;'UAV-Config'!$D$7, H23+$N$3, "Too Heavy" )</f>
        <v>22.6</v>
      </c>
      <c r="I24" s="13" t="n">
        <f aca="false">IF(I23+$N$3&lt;'UAV-Config'!$D$7, I23+$N$3, "Too Heavy" )</f>
        <v>23.6</v>
      </c>
      <c r="J24" s="13" t="n">
        <f aca="false">IF(J23+$N$3&lt;'UAV-Config'!$D$7, J23+$N$3, "Too Heavy" )</f>
        <v>24.6</v>
      </c>
      <c r="K24" s="13" t="n">
        <f aca="false">IF(K23+$N$3&lt;'UAV-Config'!$D$7, K23+$N$3, 'UAV-Config'!$D$7 )</f>
        <v>25</v>
      </c>
      <c r="L24" s="13" t="n">
        <f aca="false">IF(L23+$N$3&lt;'UAV-Config'!$D$7, L23+$N$3, 'UAV-Config'!$D$7 )</f>
        <v>25</v>
      </c>
    </row>
    <row r="25" customFormat="false" ht="12.8" hidden="false" customHeight="false" outlineLevel="0" collapsed="false">
      <c r="A25" s="48"/>
      <c r="B25" s="13" t="n">
        <f aca="false">IF(B24+$N$3&lt;'UAV-Config'!$D$7, B24+$N$3, "Too Heavy" )</f>
        <v>16.8</v>
      </c>
      <c r="C25" s="13" t="n">
        <f aca="false">IF(C24+$N$3&lt;'UAV-Config'!$D$7, C24+$N$3, "Too Heavy" )</f>
        <v>17.8</v>
      </c>
      <c r="D25" s="13" t="n">
        <f aca="false">IF(D24+$N$3&lt;'UAV-Config'!$D$7, D24+$N$3, "Too Heavy" )</f>
        <v>18.8</v>
      </c>
      <c r="E25" s="13" t="n">
        <f aca="false">IF(E24+$N$3&lt;'UAV-Config'!$D$7, E24+$N$3, "Too Heavy" )</f>
        <v>19.8</v>
      </c>
      <c r="F25" s="13" t="n">
        <f aca="false">IF(F24+$N$3&lt;'UAV-Config'!$D$7, F24+$N$3, "Too Heavy" )</f>
        <v>20.8</v>
      </c>
      <c r="G25" s="13" t="n">
        <f aca="false">IF(G24+$N$3&lt;'UAV-Config'!$D$7, G24+$N$3, "Too Heavy" )</f>
        <v>21.8</v>
      </c>
      <c r="H25" s="13" t="n">
        <f aca="false">IF(H24+$N$3&lt;'UAV-Config'!$D$7, H24+$N$3, "Too Heavy" )</f>
        <v>22.8</v>
      </c>
      <c r="I25" s="13" t="n">
        <f aca="false">IF(I24+$N$3&lt;'UAV-Config'!$D$7, I24+$N$3, "Too Heavy" )</f>
        <v>23.8</v>
      </c>
      <c r="J25" s="13" t="n">
        <f aca="false">IF(J24+$N$3&lt;'UAV-Config'!$D$7, J24+$N$3, "Too Heavy" )</f>
        <v>24.8</v>
      </c>
      <c r="K25" s="13" t="n">
        <f aca="false">IF(K24+$N$3&lt;'UAV-Config'!$D$7, K24+$N$3, 'UAV-Config'!$D$7 )</f>
        <v>25</v>
      </c>
      <c r="L25" s="13" t="n">
        <f aca="false">IF(L24+$N$3&lt;'UAV-Config'!$D$7, L24+$N$3, 'UAV-Config'!$D$7 )</f>
        <v>25</v>
      </c>
    </row>
    <row r="26" customFormat="false" ht="12.8" hidden="false" customHeight="false" outlineLevel="0" collapsed="false">
      <c r="A26" s="48"/>
      <c r="B26" s="13" t="n">
        <f aca="false">IF(B25+$N$3&lt;'UAV-Config'!$D$7, B25+$N$3, "Too Heavy" )</f>
        <v>17</v>
      </c>
      <c r="C26" s="13" t="n">
        <f aca="false">IF(C25+$N$3&lt;'UAV-Config'!$D$7, C25+$N$3, "Too Heavy" )</f>
        <v>18</v>
      </c>
      <c r="D26" s="13" t="n">
        <f aca="false">IF(D25+$N$3&lt;'UAV-Config'!$D$7, D25+$N$3, "Too Heavy" )</f>
        <v>19</v>
      </c>
      <c r="E26" s="13" t="n">
        <f aca="false">IF(E25+$N$3&lt;'UAV-Config'!$D$7, E25+$N$3, "Too Heavy" )</f>
        <v>20</v>
      </c>
      <c r="F26" s="13" t="n">
        <f aca="false">IF(F25+$N$3&lt;'UAV-Config'!$D$7, F25+$N$3, "Too Heavy" )</f>
        <v>21</v>
      </c>
      <c r="G26" s="13" t="n">
        <f aca="false">IF(G25+$N$3&lt;'UAV-Config'!$D$7, G25+$N$3, "Too Heavy" )</f>
        <v>22</v>
      </c>
      <c r="H26" s="13" t="n">
        <f aca="false">IF(H25+$N$3&lt;'UAV-Config'!$D$7, H25+$N$3, "Too Heavy" )</f>
        <v>23</v>
      </c>
      <c r="I26" s="13" t="n">
        <f aca="false">IF(I25+$N$3&lt;'UAV-Config'!$D$7, I25+$N$3, "Too Heavy" )</f>
        <v>24</v>
      </c>
      <c r="J26" s="13" t="n">
        <f aca="false">IF(J25+$N$3&lt;'UAV-Config'!$D$7, J25+$N$3, 'UAV-Config'!$D$7 )</f>
        <v>25</v>
      </c>
      <c r="K26" s="13" t="n">
        <f aca="false">IF(K25+$N$3&lt;'UAV-Config'!$D$7, K25+$N$3, 'UAV-Config'!$D$7 )</f>
        <v>25</v>
      </c>
      <c r="L26" s="13" t="n">
        <f aca="false">IF(L25+$N$3&lt;'UAV-Config'!$D$7, L25+$N$3, 'UAV-Config'!$D$7 )</f>
        <v>25</v>
      </c>
    </row>
    <row r="27" customFormat="false" ht="12.8" hidden="false" customHeight="false" outlineLevel="0" collapsed="false">
      <c r="A27" s="48"/>
      <c r="B27" s="13" t="n">
        <f aca="false">IF(B26+$N$3&lt;'UAV-Config'!$D$7, B26+$N$3, "Too Heavy" )</f>
        <v>17.2</v>
      </c>
      <c r="C27" s="13" t="n">
        <f aca="false">IF(C26+$N$3&lt;'UAV-Config'!$D$7, C26+$N$3, "Too Heavy" )</f>
        <v>18.2</v>
      </c>
      <c r="D27" s="13" t="n">
        <f aca="false">IF(D26+$N$3&lt;'UAV-Config'!$D$7, D26+$N$3, "Too Heavy" )</f>
        <v>19.2</v>
      </c>
      <c r="E27" s="13" t="n">
        <f aca="false">IF(E26+$N$3&lt;'UAV-Config'!$D$7, E26+$N$3, "Too Heavy" )</f>
        <v>20.2</v>
      </c>
      <c r="F27" s="13" t="n">
        <f aca="false">IF(F26+$N$3&lt;'UAV-Config'!$D$7, F26+$N$3, "Too Heavy" )</f>
        <v>21.2</v>
      </c>
      <c r="G27" s="13" t="n">
        <f aca="false">IF(G26+$N$3&lt;'UAV-Config'!$D$7, G26+$N$3, "Too Heavy" )</f>
        <v>22.2</v>
      </c>
      <c r="H27" s="13" t="n">
        <f aca="false">IF(H26+$N$3&lt;'UAV-Config'!$D$7, H26+$N$3, "Too Heavy" )</f>
        <v>23.2</v>
      </c>
      <c r="I27" s="13" t="n">
        <f aca="false">IF(I26+$N$3&lt;'UAV-Config'!$D$7, I26+$N$3, "Too Heavy" )</f>
        <v>24.2</v>
      </c>
      <c r="J27" s="13" t="n">
        <f aca="false">IF(J26+$N$3&lt;'UAV-Config'!$D$7, J26+$N$3, 'UAV-Config'!$D$7 )</f>
        <v>25</v>
      </c>
      <c r="K27" s="13" t="n">
        <f aca="false">IF(K26+$N$3&lt;'UAV-Config'!$D$7, K26+$N$3, 'UAV-Config'!$D$7 )</f>
        <v>25</v>
      </c>
      <c r="L27" s="13" t="n">
        <f aca="false">IF(L26+$N$3&lt;'UAV-Config'!$D$7, L26+$N$3, 'UAV-Config'!$D$7 )</f>
        <v>25</v>
      </c>
    </row>
    <row r="28" customFormat="false" ht="12.8" hidden="false" customHeight="false" outlineLevel="0" collapsed="false">
      <c r="A28" s="48"/>
      <c r="B28" s="13" t="n">
        <f aca="false">IF(B27+$N$3&lt;'UAV-Config'!$D$7, B27+$N$3, "Too Heavy" )</f>
        <v>17.4</v>
      </c>
      <c r="C28" s="13" t="n">
        <f aca="false">IF(C27+$N$3&lt;'UAV-Config'!$D$7, C27+$N$3, "Too Heavy" )</f>
        <v>18.4</v>
      </c>
      <c r="D28" s="13" t="n">
        <f aca="false">IF(D27+$N$3&lt;'UAV-Config'!$D$7, D27+$N$3, "Too Heavy" )</f>
        <v>19.4</v>
      </c>
      <c r="E28" s="13" t="n">
        <f aca="false">IF(E27+$N$3&lt;'UAV-Config'!$D$7, E27+$N$3, "Too Heavy" )</f>
        <v>20.4</v>
      </c>
      <c r="F28" s="13" t="n">
        <f aca="false">IF(F27+$N$3&lt;'UAV-Config'!$D$7, F27+$N$3, "Too Heavy" )</f>
        <v>21.4</v>
      </c>
      <c r="G28" s="13" t="n">
        <f aca="false">IF(G27+$N$3&lt;'UAV-Config'!$D$7, G27+$N$3, "Too Heavy" )</f>
        <v>22.4</v>
      </c>
      <c r="H28" s="13" t="n">
        <f aca="false">IF(H27+$N$3&lt;'UAV-Config'!$D$7, H27+$N$3, "Too Heavy" )</f>
        <v>23.4</v>
      </c>
      <c r="I28" s="13" t="n">
        <f aca="false">IF(I27+$N$3&lt;'UAV-Config'!$D$7, I27+$N$3, "Too Heavy" )</f>
        <v>24.4</v>
      </c>
      <c r="J28" s="13" t="n">
        <f aca="false">IF(J27+$N$3&lt;'UAV-Config'!$D$7, J27+$N$3, 'UAV-Config'!$D$7 )</f>
        <v>25</v>
      </c>
      <c r="K28" s="13" t="n">
        <f aca="false">IF(K27+$N$3&lt;'UAV-Config'!$D$7, K27+$N$3, 'UAV-Config'!$D$7 )</f>
        <v>25</v>
      </c>
      <c r="L28" s="13" t="n">
        <f aca="false">IF(L27+$N$3&lt;'UAV-Config'!$D$7, L27+$N$3, 'UAV-Config'!$D$7 )</f>
        <v>25</v>
      </c>
    </row>
    <row r="29" customFormat="false" ht="12.8" hidden="false" customHeight="false" outlineLevel="0" collapsed="false">
      <c r="A29" s="48"/>
      <c r="B29" s="13" t="n">
        <f aca="false">IF(B28+$N$3&lt;'UAV-Config'!$D$7, B28+$N$3, "Too Heavy" )</f>
        <v>17.6</v>
      </c>
      <c r="C29" s="13" t="n">
        <f aca="false">IF(C28+$N$3&lt;'UAV-Config'!$D$7, C28+$N$3, "Too Heavy" )</f>
        <v>18.6</v>
      </c>
      <c r="D29" s="13" t="n">
        <f aca="false">IF(D28+$N$3&lt;'UAV-Config'!$D$7, D28+$N$3, "Too Heavy" )</f>
        <v>19.6</v>
      </c>
      <c r="E29" s="13" t="n">
        <f aca="false">IF(E28+$N$3&lt;'UAV-Config'!$D$7, E28+$N$3, "Too Heavy" )</f>
        <v>20.6</v>
      </c>
      <c r="F29" s="13" t="n">
        <f aca="false">IF(F28+$N$3&lt;'UAV-Config'!$D$7, F28+$N$3, "Too Heavy" )</f>
        <v>21.6</v>
      </c>
      <c r="G29" s="13" t="n">
        <f aca="false">IF(G28+$N$3&lt;'UAV-Config'!$D$7, G28+$N$3, "Too Heavy" )</f>
        <v>22.6</v>
      </c>
      <c r="H29" s="13" t="n">
        <f aca="false">IF(H28+$N$3&lt;'UAV-Config'!$D$7, H28+$N$3, "Too Heavy" )</f>
        <v>23.6</v>
      </c>
      <c r="I29" s="13" t="n">
        <f aca="false">IF(I28+$N$3&lt;'UAV-Config'!$D$7, I28+$N$3, "Too Heavy" )</f>
        <v>24.6</v>
      </c>
      <c r="J29" s="13" t="n">
        <f aca="false">IF(J28+$N$3&lt;'UAV-Config'!$D$7, J28+$N$3, 'UAV-Config'!$D$7 )</f>
        <v>25</v>
      </c>
      <c r="K29" s="13" t="n">
        <f aca="false">IF(K28+$N$3&lt;'UAV-Config'!$D$7, K28+$N$3, 'UAV-Config'!$D$7 )</f>
        <v>25</v>
      </c>
      <c r="L29" s="13" t="n">
        <f aca="false">IF(L28+$N$3&lt;'UAV-Config'!$D$7, L28+$N$3, 'UAV-Config'!$D$7 )</f>
        <v>25</v>
      </c>
    </row>
    <row r="30" customFormat="false" ht="12.8" hidden="false" customHeight="false" outlineLevel="0" collapsed="false">
      <c r="A30" s="48"/>
      <c r="B30" s="13" t="n">
        <f aca="false">IF(B29+$N$3&lt;'UAV-Config'!$D$7, B29+$N$3, "Too Heavy" )</f>
        <v>17.8</v>
      </c>
      <c r="C30" s="13" t="n">
        <f aca="false">IF(C29+$N$3&lt;'UAV-Config'!$D$7, C29+$N$3, "Too Heavy" )</f>
        <v>18.8</v>
      </c>
      <c r="D30" s="13" t="n">
        <f aca="false">IF(D29+$N$3&lt;'UAV-Config'!$D$7, D29+$N$3, "Too Heavy" )</f>
        <v>19.8</v>
      </c>
      <c r="E30" s="13" t="n">
        <f aca="false">IF(E29+$N$3&lt;'UAV-Config'!$D$7, E29+$N$3, "Too Heavy" )</f>
        <v>20.8</v>
      </c>
      <c r="F30" s="13" t="n">
        <f aca="false">IF(F29+$N$3&lt;'UAV-Config'!$D$7, F29+$N$3, "Too Heavy" )</f>
        <v>21.8</v>
      </c>
      <c r="G30" s="13" t="n">
        <f aca="false">IF(G29+$N$3&lt;'UAV-Config'!$D$7, G29+$N$3, "Too Heavy" )</f>
        <v>22.8</v>
      </c>
      <c r="H30" s="13" t="n">
        <f aca="false">IF(H29+$N$3&lt;'UAV-Config'!$D$7, H29+$N$3, "Too Heavy" )</f>
        <v>23.8</v>
      </c>
      <c r="I30" s="13" t="n">
        <f aca="false">IF(I29+$N$3&lt;'UAV-Config'!$D$7, I29+$N$3, "Too Heavy" )</f>
        <v>24.8</v>
      </c>
      <c r="J30" s="13" t="n">
        <f aca="false">IF(J29+$N$3&lt;'UAV-Config'!$D$7, J29+$N$3, 'UAV-Config'!$D$7 )</f>
        <v>25</v>
      </c>
      <c r="K30" s="13" t="n">
        <f aca="false">IF(K29+$N$3&lt;'UAV-Config'!$D$7, K29+$N$3, 'UAV-Config'!$D$7 )</f>
        <v>25</v>
      </c>
      <c r="L30" s="13" t="n">
        <f aca="false">IF(L29+$N$3&lt;'UAV-Config'!$D$7, L29+$N$3, 'UAV-Config'!$D$7 )</f>
        <v>25</v>
      </c>
    </row>
    <row r="31" customFormat="false" ht="12.8" hidden="false" customHeight="false" outlineLevel="0" collapsed="false">
      <c r="A31" s="48"/>
      <c r="B31" s="13" t="n">
        <f aca="false">IF(B30+$N$3&lt;'UAV-Config'!$D$7, B30+$N$3, "Too Heavy" )</f>
        <v>18</v>
      </c>
      <c r="C31" s="13" t="n">
        <f aca="false">IF(C30+$N$3&lt;'UAV-Config'!$D$7, C30+$N$3, "Too Heavy" )</f>
        <v>19</v>
      </c>
      <c r="D31" s="13" t="n">
        <f aca="false">IF(D30+$N$3&lt;'UAV-Config'!$D$7, D30+$N$3, "Too Heavy" )</f>
        <v>20</v>
      </c>
      <c r="E31" s="13" t="n">
        <f aca="false">IF(E30+$N$3&lt;'UAV-Config'!$D$7, E30+$N$3, "Too Heavy" )</f>
        <v>21</v>
      </c>
      <c r="F31" s="13" t="n">
        <f aca="false">IF(F30+$N$3&lt;'UAV-Config'!$D$7, F30+$N$3, "Too Heavy" )</f>
        <v>22</v>
      </c>
      <c r="G31" s="13" t="n">
        <f aca="false">IF(G30+$N$3&lt;'UAV-Config'!$D$7, G30+$N$3, "Too Heavy" )</f>
        <v>23</v>
      </c>
      <c r="H31" s="13" t="n">
        <f aca="false">IF(H30+$N$3&lt;'UAV-Config'!$D$7, H30+$N$3, "Too Heavy" )</f>
        <v>24</v>
      </c>
      <c r="I31" s="13" t="n">
        <f aca="false">IF(I30+$N$3&lt;'UAV-Config'!$D$7, I30+$N$3, 'UAV-Config'!$D$7 )</f>
        <v>25</v>
      </c>
      <c r="J31" s="13" t="n">
        <f aca="false">IF(J30+$N$3&lt;'UAV-Config'!$D$7, J30+$N$3, 'UAV-Config'!$D$7 )</f>
        <v>25</v>
      </c>
      <c r="K31" s="13" t="n">
        <f aca="false">IF(K30+$N$3&lt;'UAV-Config'!$D$7, K30+$N$3, 'UAV-Config'!$D$7 )</f>
        <v>25</v>
      </c>
      <c r="L31" s="13" t="n">
        <f aca="false">IF(L30+$N$3&lt;'UAV-Config'!$D$7, L30+$N$3, 'UAV-Config'!$D$7 )</f>
        <v>25</v>
      </c>
    </row>
    <row r="32" customFormat="false" ht="12.8" hidden="false" customHeight="false" outlineLevel="0" collapsed="false">
      <c r="A32" s="48"/>
      <c r="B32" s="13" t="n">
        <f aca="false">IF(B31+$N$3&lt;'UAV-Config'!$D$7, B31+$N$3, "Too Heavy" )</f>
        <v>18.2</v>
      </c>
      <c r="C32" s="13" t="n">
        <f aca="false">IF(C31+$N$3&lt;'UAV-Config'!$D$7, C31+$N$3, "Too Heavy" )</f>
        <v>19.2</v>
      </c>
      <c r="D32" s="13" t="n">
        <f aca="false">IF(D31+$N$3&lt;'UAV-Config'!$D$7, D31+$N$3, "Too Heavy" )</f>
        <v>20.2</v>
      </c>
      <c r="E32" s="13" t="n">
        <f aca="false">IF(E31+$N$3&lt;'UAV-Config'!$D$7, E31+$N$3, "Too Heavy" )</f>
        <v>21.2</v>
      </c>
      <c r="F32" s="13" t="n">
        <f aca="false">IF(F31+$N$3&lt;'UAV-Config'!$D$7, F31+$N$3, "Too Heavy" )</f>
        <v>22.2</v>
      </c>
      <c r="G32" s="13" t="n">
        <f aca="false">IF(G31+$N$3&lt;'UAV-Config'!$D$7, G31+$N$3, "Too Heavy" )</f>
        <v>23.2</v>
      </c>
      <c r="H32" s="13" t="n">
        <f aca="false">IF(H31+$N$3&lt;'UAV-Config'!$D$7, H31+$N$3, "Too Heavy" )</f>
        <v>24.2</v>
      </c>
      <c r="I32" s="13" t="n">
        <f aca="false">IF(I31+$N$3&lt;'UAV-Config'!$D$7, I31+$N$3, 'UAV-Config'!$D$7 )</f>
        <v>25</v>
      </c>
      <c r="J32" s="13" t="n">
        <f aca="false">IF(J31+$N$3&lt;'UAV-Config'!$D$7, J31+$N$3, 'UAV-Config'!$D$7 )</f>
        <v>25</v>
      </c>
      <c r="K32" s="13" t="n">
        <f aca="false">IF(K31+$N$3&lt;'UAV-Config'!$D$7, K31+$N$3, 'UAV-Config'!$D$7 )</f>
        <v>25</v>
      </c>
      <c r="L32" s="13" t="n">
        <f aca="false">IF(L31+$N$3&lt;'UAV-Config'!$D$7, L31+$N$3, 'UAV-Config'!$D$7 )</f>
        <v>25</v>
      </c>
    </row>
    <row r="33" customFormat="false" ht="12.8" hidden="false" customHeight="false" outlineLevel="0" collapsed="false">
      <c r="A33" s="48"/>
      <c r="B33" s="13" t="n">
        <f aca="false">IF(B32+$N$3&lt;'UAV-Config'!$D$7, B32+$N$3, "Too Heavy" )</f>
        <v>18.4</v>
      </c>
      <c r="C33" s="13" t="n">
        <f aca="false">IF(C32+$N$3&lt;'UAV-Config'!$D$7, C32+$N$3, "Too Heavy" )</f>
        <v>19.4</v>
      </c>
      <c r="D33" s="13" t="n">
        <f aca="false">IF(D32+$N$3&lt;'UAV-Config'!$D$7, D32+$N$3, "Too Heavy" )</f>
        <v>20.4</v>
      </c>
      <c r="E33" s="13" t="n">
        <f aca="false">IF(E32+$N$3&lt;'UAV-Config'!$D$7, E32+$N$3, "Too Heavy" )</f>
        <v>21.4</v>
      </c>
      <c r="F33" s="13" t="n">
        <f aca="false">IF(F32+$N$3&lt;'UAV-Config'!$D$7, F32+$N$3, "Too Heavy" )</f>
        <v>22.4</v>
      </c>
      <c r="G33" s="13" t="n">
        <f aca="false">IF(G32+$N$3&lt;'UAV-Config'!$D$7, G32+$N$3, "Too Heavy" )</f>
        <v>23.4</v>
      </c>
      <c r="H33" s="13" t="n">
        <f aca="false">IF(H32+$N$3&lt;'UAV-Config'!$D$7, H32+$N$3, "Too Heavy" )</f>
        <v>24.4</v>
      </c>
      <c r="I33" s="13" t="n">
        <f aca="false">IF(I32+$N$3&lt;'UAV-Config'!$D$7, I32+$N$3, 'UAV-Config'!$D$7 )</f>
        <v>25</v>
      </c>
      <c r="J33" s="13" t="n">
        <f aca="false">IF(J32+$N$3&lt;'UAV-Config'!$D$7, J32+$N$3, 'UAV-Config'!$D$7 )</f>
        <v>25</v>
      </c>
      <c r="K33" s="13" t="n">
        <f aca="false">IF(K32+$N$3&lt;'UAV-Config'!$D$7, K32+$N$3, 'UAV-Config'!$D$7 )</f>
        <v>25</v>
      </c>
      <c r="L33" s="13" t="n">
        <f aca="false">IF(L32+$N$3&lt;'UAV-Config'!$D$7, L32+$N$3, 'UAV-Config'!$D$7 )</f>
        <v>25</v>
      </c>
    </row>
    <row r="34" customFormat="false" ht="12.8" hidden="false" customHeight="false" outlineLevel="0" collapsed="false">
      <c r="A34" s="48"/>
      <c r="B34" s="13" t="n">
        <f aca="false">IF(B33+$N$3&lt;'UAV-Config'!$D$7, B33+$N$3, "Too Heavy" )</f>
        <v>18.6</v>
      </c>
      <c r="C34" s="13" t="n">
        <f aca="false">IF(C33+$N$3&lt;'UAV-Config'!$D$7, C33+$N$3, "Too Heavy" )</f>
        <v>19.6</v>
      </c>
      <c r="D34" s="13" t="n">
        <f aca="false">IF(D33+$N$3&lt;'UAV-Config'!$D$7, D33+$N$3, "Too Heavy" )</f>
        <v>20.6</v>
      </c>
      <c r="E34" s="13" t="n">
        <f aca="false">IF(E33+$N$3&lt;'UAV-Config'!$D$7, E33+$N$3, "Too Heavy" )</f>
        <v>21.6</v>
      </c>
      <c r="F34" s="13" t="n">
        <f aca="false">IF(F33+$N$3&lt;'UAV-Config'!$D$7, F33+$N$3, "Too Heavy" )</f>
        <v>22.6</v>
      </c>
      <c r="G34" s="13" t="n">
        <f aca="false">IF(G33+$N$3&lt;'UAV-Config'!$D$7, G33+$N$3, "Too Heavy" )</f>
        <v>23.6</v>
      </c>
      <c r="H34" s="13" t="n">
        <f aca="false">IF(H33+$N$3&lt;'UAV-Config'!$D$7, H33+$N$3, "Too Heavy" )</f>
        <v>24.6</v>
      </c>
      <c r="I34" s="13" t="n">
        <f aca="false">IF(I33+$N$3&lt;'UAV-Config'!$D$7, I33+$N$3, 'UAV-Config'!$D$7 )</f>
        <v>25</v>
      </c>
      <c r="J34" s="13" t="n">
        <f aca="false">IF(J33+$N$3&lt;'UAV-Config'!$D$7, J33+$N$3, 'UAV-Config'!$D$7 )</f>
        <v>25</v>
      </c>
      <c r="K34" s="13" t="n">
        <f aca="false">IF(K33+$N$3&lt;'UAV-Config'!$D$7, K33+$N$3, 'UAV-Config'!$D$7 )</f>
        <v>25</v>
      </c>
      <c r="L34" s="13" t="n">
        <f aca="false">IF(L33+$N$3&lt;'UAV-Config'!$D$7, L33+$N$3, 'UAV-Config'!$D$7 )</f>
        <v>25</v>
      </c>
    </row>
    <row r="35" customFormat="false" ht="12.8" hidden="false" customHeight="false" outlineLevel="0" collapsed="false">
      <c r="A35" s="48"/>
      <c r="B35" s="13" t="n">
        <f aca="false">IF(B34+$N$3&lt;'UAV-Config'!$D$7, B34+$N$3, "Too Heavy" )</f>
        <v>18.8</v>
      </c>
      <c r="C35" s="13" t="n">
        <f aca="false">IF(C34+$N$3&lt;'UAV-Config'!$D$7, C34+$N$3, "Too Heavy" )</f>
        <v>19.8</v>
      </c>
      <c r="D35" s="13" t="n">
        <f aca="false">IF(D34+$N$3&lt;'UAV-Config'!$D$7, D34+$N$3, "Too Heavy" )</f>
        <v>20.8</v>
      </c>
      <c r="E35" s="13" t="n">
        <f aca="false">IF(E34+$N$3&lt;'UAV-Config'!$D$7, E34+$N$3, "Too Heavy" )</f>
        <v>21.8</v>
      </c>
      <c r="F35" s="13" t="n">
        <f aca="false">IF(F34+$N$3&lt;'UAV-Config'!$D$7, F34+$N$3, "Too Heavy" )</f>
        <v>22.8</v>
      </c>
      <c r="G35" s="13" t="n">
        <f aca="false">IF(G34+$N$3&lt;'UAV-Config'!$D$7, G34+$N$3, "Too Heavy" )</f>
        <v>23.8</v>
      </c>
      <c r="H35" s="13" t="n">
        <f aca="false">IF(H34+$N$3&lt;'UAV-Config'!$D$7, H34+$N$3, "Too Heavy" )</f>
        <v>24.8</v>
      </c>
      <c r="I35" s="13" t="n">
        <f aca="false">IF(I34+$N$3&lt;'UAV-Config'!$D$7, I34+$N$3, 'UAV-Config'!$D$7 )</f>
        <v>25</v>
      </c>
      <c r="J35" s="13" t="n">
        <f aca="false">IF(J34+$N$3&lt;'UAV-Config'!$D$7, J34+$N$3, 'UAV-Config'!$D$7 )</f>
        <v>25</v>
      </c>
      <c r="K35" s="13" t="n">
        <f aca="false">IF(K34+$N$3&lt;'UAV-Config'!$D$7, K34+$N$3, 'UAV-Config'!$D$7 )</f>
        <v>25</v>
      </c>
      <c r="L35" s="13" t="n">
        <f aca="false">IF(L34+$N$3&lt;'UAV-Config'!$D$7, L34+$N$3, 'UAV-Config'!$D$7 )</f>
        <v>25</v>
      </c>
    </row>
    <row r="36" customFormat="false" ht="12.8" hidden="false" customHeight="false" outlineLevel="0" collapsed="false">
      <c r="A36" s="48"/>
      <c r="B36" s="13" t="n">
        <f aca="false">IF(B35+$N$3&lt;'UAV-Config'!$D$7, B35+$N$3, "Too Heavy" )</f>
        <v>19</v>
      </c>
      <c r="C36" s="13" t="n">
        <f aca="false">IF(C35+$N$3&lt;'UAV-Config'!$D$7, C35+$N$3, "Too Heavy" )</f>
        <v>20</v>
      </c>
      <c r="D36" s="13" t="n">
        <f aca="false">IF(D35+$N$3&lt;'UAV-Config'!$D$7, D35+$N$3, "Too Heavy" )</f>
        <v>21</v>
      </c>
      <c r="E36" s="13" t="n">
        <f aca="false">IF(E35+$N$3&lt;'UAV-Config'!$D$7, E35+$N$3, "Too Heavy" )</f>
        <v>22</v>
      </c>
      <c r="F36" s="13" t="n">
        <f aca="false">IF(F35+$N$3&lt;'UAV-Config'!$D$7, F35+$N$3, "Too Heavy" )</f>
        <v>23</v>
      </c>
      <c r="G36" s="13" t="n">
        <f aca="false">IF(G35+$N$3&lt;'UAV-Config'!$D$7, G35+$N$3, "Too Heavy" )</f>
        <v>24</v>
      </c>
      <c r="H36" s="13" t="n">
        <f aca="false">IF(H35+$N$3&lt;'UAV-Config'!$D$7, H35+$N$3, 'UAV-Config'!$D$7 )</f>
        <v>25</v>
      </c>
      <c r="I36" s="13" t="n">
        <f aca="false">IF(I35+$N$3&lt;'UAV-Config'!$D$7, I35+$N$3, 'UAV-Config'!$D$7 )</f>
        <v>25</v>
      </c>
      <c r="J36" s="13" t="n">
        <f aca="false">IF(J35+$N$3&lt;'UAV-Config'!$D$7, J35+$N$3, 'UAV-Config'!$D$7 )</f>
        <v>25</v>
      </c>
      <c r="K36" s="13" t="n">
        <f aca="false">IF(K35+$N$3&lt;'UAV-Config'!$D$7, K35+$N$3, 'UAV-Config'!$D$7 )</f>
        <v>25</v>
      </c>
      <c r="L36" s="13" t="n">
        <f aca="false">IF(L35+$N$3&lt;'UAV-Config'!$D$7, L35+$N$3, 'UAV-Config'!$D$7 )</f>
        <v>25</v>
      </c>
    </row>
    <row r="37" customFormat="false" ht="12.8" hidden="false" customHeight="false" outlineLevel="0" collapsed="false">
      <c r="A37" s="48"/>
      <c r="B37" s="13" t="n">
        <f aca="false">IF(B36+$N$3&lt;'UAV-Config'!$D$7, B36+$N$3, "Too Heavy" )</f>
        <v>19.2</v>
      </c>
      <c r="C37" s="13" t="n">
        <f aca="false">IF(C36+$N$3&lt;'UAV-Config'!$D$7, C36+$N$3, "Too Heavy" )</f>
        <v>20.2</v>
      </c>
      <c r="D37" s="13" t="n">
        <f aca="false">IF(D36+$N$3&lt;'UAV-Config'!$D$7, D36+$N$3, "Too Heavy" )</f>
        <v>21.2</v>
      </c>
      <c r="E37" s="13" t="n">
        <f aca="false">IF(E36+$N$3&lt;'UAV-Config'!$D$7, E36+$N$3, "Too Heavy" )</f>
        <v>22.2</v>
      </c>
      <c r="F37" s="13" t="n">
        <f aca="false">IF(F36+$N$3&lt;'UAV-Config'!$D$7, F36+$N$3, "Too Heavy" )</f>
        <v>23.2</v>
      </c>
      <c r="G37" s="13" t="n">
        <f aca="false">IF(G36+$N$3&lt;'UAV-Config'!$D$7, G36+$N$3, "Too Heavy" )</f>
        <v>24.2</v>
      </c>
      <c r="H37" s="13" t="n">
        <f aca="false">IF(H36+$N$3&lt;'UAV-Config'!$D$7, H36+$N$3, 'UAV-Config'!$D$7 )</f>
        <v>25</v>
      </c>
      <c r="I37" s="13" t="n">
        <f aca="false">IF(I36+$N$3&lt;'UAV-Config'!$D$7, I36+$N$3, 'UAV-Config'!$D$7 )</f>
        <v>25</v>
      </c>
      <c r="J37" s="13" t="n">
        <f aca="false">IF(J36+$N$3&lt;'UAV-Config'!$D$7, J36+$N$3, 'UAV-Config'!$D$7 )</f>
        <v>25</v>
      </c>
      <c r="K37" s="13" t="n">
        <f aca="false">IF(K36+$N$3&lt;'UAV-Config'!$D$7, K36+$N$3, 'UAV-Config'!$D$7 )</f>
        <v>25</v>
      </c>
      <c r="L37" s="13" t="n">
        <f aca="false">IF(L36+$N$3&lt;'UAV-Config'!$D$7, L36+$N$3, 'UAV-Config'!$D$7 )</f>
        <v>25</v>
      </c>
    </row>
    <row r="38" customFormat="false" ht="12.8" hidden="false" customHeight="false" outlineLevel="0" collapsed="false">
      <c r="A38" s="48"/>
      <c r="B38" s="13" t="n">
        <f aca="false">IF(B37+$N$3&lt;'UAV-Config'!$D$7, B37+$N$3, "Too Heavy" )</f>
        <v>19.4</v>
      </c>
      <c r="C38" s="13" t="n">
        <f aca="false">IF(C37+$N$3&lt;'UAV-Config'!$D$7, C37+$N$3, "Too Heavy" )</f>
        <v>20.4</v>
      </c>
      <c r="D38" s="13" t="n">
        <f aca="false">IF(D37+$N$3&lt;'UAV-Config'!$D$7, D37+$N$3, "Too Heavy" )</f>
        <v>21.4</v>
      </c>
      <c r="E38" s="13" t="n">
        <f aca="false">IF(E37+$N$3&lt;'UAV-Config'!$D$7, E37+$N$3, "Too Heavy" )</f>
        <v>22.4</v>
      </c>
      <c r="F38" s="13" t="n">
        <f aca="false">IF(F37+$N$3&lt;'UAV-Config'!$D$7, F37+$N$3, "Too Heavy" )</f>
        <v>23.4</v>
      </c>
      <c r="G38" s="13" t="n">
        <f aca="false">IF(G37+$N$3&lt;'UAV-Config'!$D$7, G37+$N$3, "Too Heavy" )</f>
        <v>24.4</v>
      </c>
      <c r="H38" s="13" t="n">
        <f aca="false">IF(H37+$N$3&lt;'UAV-Config'!$D$7, H37+$N$3, 'UAV-Config'!$D$7 )</f>
        <v>25</v>
      </c>
      <c r="I38" s="13" t="n">
        <f aca="false">IF(I37+$N$3&lt;'UAV-Config'!$D$7, I37+$N$3, 'UAV-Config'!$D$7 )</f>
        <v>25</v>
      </c>
      <c r="J38" s="13" t="n">
        <f aca="false">IF(J37+$N$3&lt;'UAV-Config'!$D$7, J37+$N$3, 'UAV-Config'!$D$7 )</f>
        <v>25</v>
      </c>
      <c r="K38" s="13" t="n">
        <f aca="false">IF(K37+$N$3&lt;'UAV-Config'!$D$7, K37+$N$3, 'UAV-Config'!$D$7 )</f>
        <v>25</v>
      </c>
      <c r="L38" s="13" t="n">
        <f aca="false">IF(L37+$N$3&lt;'UAV-Config'!$D$7, L37+$N$3, 'UAV-Config'!$D$7 )</f>
        <v>25</v>
      </c>
    </row>
    <row r="39" customFormat="false" ht="12.8" hidden="false" customHeight="false" outlineLevel="0" collapsed="false">
      <c r="A39" s="48"/>
      <c r="B39" s="13" t="n">
        <f aca="false">IF(B38+$N$3&lt;'UAV-Config'!$D$7, B38+$N$3, "Too Heavy" )</f>
        <v>19.6</v>
      </c>
      <c r="C39" s="13" t="n">
        <f aca="false">IF(C38+$N$3&lt;'UAV-Config'!$D$7, C38+$N$3, "Too Heavy" )</f>
        <v>20.6</v>
      </c>
      <c r="D39" s="13" t="n">
        <f aca="false">IF(D38+$N$3&lt;'UAV-Config'!$D$7, D38+$N$3, "Too Heavy" )</f>
        <v>21.6</v>
      </c>
      <c r="E39" s="13" t="n">
        <f aca="false">IF(E38+$N$3&lt;'UAV-Config'!$D$7, E38+$N$3, "Too Heavy" )</f>
        <v>22.6</v>
      </c>
      <c r="F39" s="13" t="n">
        <f aca="false">IF(F38+$N$3&lt;'UAV-Config'!$D$7, F38+$N$3, "Too Heavy" )</f>
        <v>23.6</v>
      </c>
      <c r="G39" s="13" t="n">
        <f aca="false">IF(G38+$N$3&lt;'UAV-Config'!$D$7, G38+$N$3, "Too Heavy" )</f>
        <v>24.6</v>
      </c>
      <c r="H39" s="13" t="n">
        <f aca="false">IF(H38+$N$3&lt;'UAV-Config'!$D$7, H38+$N$3, 'UAV-Config'!$D$7 )</f>
        <v>25</v>
      </c>
      <c r="I39" s="13" t="n">
        <f aca="false">IF(I38+$N$3&lt;'UAV-Config'!$D$7, I38+$N$3, 'UAV-Config'!$D$7 )</f>
        <v>25</v>
      </c>
      <c r="J39" s="13" t="n">
        <f aca="false">IF(J38+$N$3&lt;'UAV-Config'!$D$7, J38+$N$3, 'UAV-Config'!$D$7 )</f>
        <v>25</v>
      </c>
      <c r="K39" s="13" t="n">
        <f aca="false">IF(K38+$N$3&lt;'UAV-Config'!$D$7, K38+$N$3, 'UAV-Config'!$D$7 )</f>
        <v>25</v>
      </c>
      <c r="L39" s="13" t="n">
        <f aca="false">IF(L38+$N$3&lt;'UAV-Config'!$D$7, L38+$N$3, 'UAV-Config'!$D$7 )</f>
        <v>25</v>
      </c>
    </row>
    <row r="40" customFormat="false" ht="12.8" hidden="false" customHeight="false" outlineLevel="0" collapsed="false">
      <c r="A40" s="48"/>
      <c r="B40" s="13" t="n">
        <f aca="false">IF(B39+$N$3&lt;'UAV-Config'!$D$7, B39+$N$3, "Too Heavy" )</f>
        <v>19.8</v>
      </c>
      <c r="C40" s="13" t="n">
        <f aca="false">IF(C39+$N$3&lt;'UAV-Config'!$D$7, C39+$N$3, "Too Heavy" )</f>
        <v>20.8</v>
      </c>
      <c r="D40" s="13" t="n">
        <f aca="false">IF(D39+$N$3&lt;'UAV-Config'!$D$7, D39+$N$3, "Too Heavy" )</f>
        <v>21.8</v>
      </c>
      <c r="E40" s="13" t="n">
        <f aca="false">IF(E39+$N$3&lt;'UAV-Config'!$D$7, E39+$N$3, "Too Heavy" )</f>
        <v>22.8</v>
      </c>
      <c r="F40" s="13" t="n">
        <f aca="false">IF(F39+$N$3&lt;'UAV-Config'!$D$7, F39+$N$3, "Too Heavy" )</f>
        <v>23.8</v>
      </c>
      <c r="G40" s="13" t="n">
        <f aca="false">IF(G39+$N$3&lt;'UAV-Config'!$D$7, G39+$N$3, "Too Heavy" )</f>
        <v>24.8</v>
      </c>
      <c r="H40" s="13" t="n">
        <f aca="false">IF(H39+$N$3&lt;'UAV-Config'!$D$7, H39+$N$3, 'UAV-Config'!$D$7 )</f>
        <v>25</v>
      </c>
      <c r="I40" s="13" t="n">
        <f aca="false">IF(I39+$N$3&lt;'UAV-Config'!$D$7, I39+$N$3, 'UAV-Config'!$D$7 )</f>
        <v>25</v>
      </c>
      <c r="J40" s="13" t="n">
        <f aca="false">IF(J39+$N$3&lt;'UAV-Config'!$D$7, J39+$N$3, 'UAV-Config'!$D$7 )</f>
        <v>25</v>
      </c>
      <c r="K40" s="13" t="n">
        <f aca="false">IF(K39+$N$3&lt;'UAV-Config'!$D$7, K39+$N$3, 'UAV-Config'!$D$7 )</f>
        <v>25</v>
      </c>
      <c r="L40" s="13" t="n">
        <f aca="false">IF(L39+$N$3&lt;'UAV-Config'!$D$7, L39+$N$3, 'UAV-Config'!$D$7 )</f>
        <v>25</v>
      </c>
    </row>
    <row r="41" customFormat="false" ht="12.8" hidden="false" customHeight="false" outlineLevel="0" collapsed="false">
      <c r="A41" s="48"/>
      <c r="B41" s="13" t="n">
        <f aca="false">IF(B40+$N$3&lt;'UAV-Config'!$D$7, B40+$N$3, "Too Heavy" )</f>
        <v>20</v>
      </c>
      <c r="C41" s="13" t="n">
        <f aca="false">IF(C40+$N$3&lt;'UAV-Config'!$D$7, C40+$N$3, "Too Heavy" )</f>
        <v>21</v>
      </c>
      <c r="D41" s="13" t="n">
        <f aca="false">IF(D40+$N$3&lt;'UAV-Config'!$D$7, D40+$N$3, "Too Heavy" )</f>
        <v>22</v>
      </c>
      <c r="E41" s="13" t="n">
        <f aca="false">IF(E40+$N$3&lt;'UAV-Config'!$D$7, E40+$N$3, "Too Heavy" )</f>
        <v>23</v>
      </c>
      <c r="F41" s="13" t="n">
        <f aca="false">IF(F40+$N$3&lt;'UAV-Config'!$D$7, F40+$N$3, "Too Heavy" )</f>
        <v>24</v>
      </c>
      <c r="G41" s="13" t="n">
        <f aca="false">IF(G40+$N$3&lt;'UAV-Config'!$D$7, G40+$N$3, 'UAV-Config'!$D$7 )</f>
        <v>25</v>
      </c>
      <c r="H41" s="13" t="n">
        <f aca="false">IF(H40+$N$3&lt;'UAV-Config'!$D$7, H40+$N$3, 'UAV-Config'!$D$7 )</f>
        <v>25</v>
      </c>
      <c r="I41" s="13" t="n">
        <f aca="false">IF(I40+$N$3&lt;'UAV-Config'!$D$7, I40+$N$3, 'UAV-Config'!$D$7 )</f>
        <v>25</v>
      </c>
      <c r="J41" s="13" t="n">
        <f aca="false">IF(J40+$N$3&lt;'UAV-Config'!$D$7, J40+$N$3, 'UAV-Config'!$D$7 )</f>
        <v>25</v>
      </c>
      <c r="K41" s="13" t="n">
        <f aca="false">IF(K40+$N$3&lt;'UAV-Config'!$D$7, K40+$N$3, 'UAV-Config'!$D$7 )</f>
        <v>25</v>
      </c>
      <c r="L41" s="13" t="n">
        <f aca="false">IF(L40+$N$3&lt;'UAV-Config'!$D$7, L40+$N$3, 'UAV-Config'!$D$7 )</f>
        <v>25</v>
      </c>
    </row>
    <row r="42" customFormat="false" ht="12.8" hidden="false" customHeight="false" outlineLevel="0" collapsed="false">
      <c r="A42" s="48"/>
      <c r="B42" s="13" t="n">
        <f aca="false">IF(B41+$N$3&lt;'UAV-Config'!$D$7, B41+$N$3, "Too Heavy" )</f>
        <v>20.2</v>
      </c>
      <c r="C42" s="13" t="n">
        <f aca="false">IF(C41+$N$3&lt;'UAV-Config'!$D$7, C41+$N$3, "Too Heavy" )</f>
        <v>21.2</v>
      </c>
      <c r="D42" s="13" t="n">
        <f aca="false">IF(D41+$N$3&lt;'UAV-Config'!$D$7, D41+$N$3, "Too Heavy" )</f>
        <v>22.2</v>
      </c>
      <c r="E42" s="13" t="n">
        <f aca="false">IF(E41+$N$3&lt;'UAV-Config'!$D$7, E41+$N$3, "Too Heavy" )</f>
        <v>23.2</v>
      </c>
      <c r="F42" s="13" t="n">
        <f aca="false">IF(F41+$N$3&lt;'UAV-Config'!$D$7, F41+$N$3, "Too Heavy" )</f>
        <v>24.2</v>
      </c>
      <c r="G42" s="13" t="n">
        <f aca="false">IF(G41+$N$3&lt;'UAV-Config'!$D$7, G41+$N$3, 'UAV-Config'!$D$7 )</f>
        <v>25</v>
      </c>
      <c r="H42" s="13" t="n">
        <f aca="false">IF(H41+$N$3&lt;'UAV-Config'!$D$7, H41+$N$3, 'UAV-Config'!$D$7 )</f>
        <v>25</v>
      </c>
      <c r="I42" s="13" t="n">
        <f aca="false">IF(I41+$N$3&lt;'UAV-Config'!$D$7, I41+$N$3, 'UAV-Config'!$D$7 )</f>
        <v>25</v>
      </c>
      <c r="J42" s="13" t="n">
        <f aca="false">IF(J41+$N$3&lt;'UAV-Config'!$D$7, J41+$N$3, 'UAV-Config'!$D$7 )</f>
        <v>25</v>
      </c>
      <c r="K42" s="13" t="n">
        <f aca="false">IF(K41+$N$3&lt;'UAV-Config'!$D$7, K41+$N$3, 'UAV-Config'!$D$7 )</f>
        <v>25</v>
      </c>
      <c r="L42" s="13" t="n">
        <f aca="false">IF(L41+$N$3&lt;'UAV-Config'!$D$7, L41+$N$3, 'UAV-Config'!$D$7 )</f>
        <v>25</v>
      </c>
    </row>
    <row r="43" customFormat="false" ht="12.8" hidden="false" customHeight="false" outlineLevel="0" collapsed="false">
      <c r="A43" s="48"/>
      <c r="B43" s="13" t="n">
        <f aca="false">IF(B42+$N$3&lt;'UAV-Config'!$D$7, B42+$N$3, "Too Heavy" )</f>
        <v>20.4</v>
      </c>
      <c r="C43" s="13" t="n">
        <f aca="false">IF(C42+$N$3&lt;'UAV-Config'!$D$7, C42+$N$3, "Too Heavy" )</f>
        <v>21.4</v>
      </c>
      <c r="D43" s="13" t="n">
        <f aca="false">IF(D42+$N$3&lt;'UAV-Config'!$D$7, D42+$N$3, "Too Heavy" )</f>
        <v>22.4</v>
      </c>
      <c r="E43" s="13" t="n">
        <f aca="false">IF(E42+$N$3&lt;'UAV-Config'!$D$7, E42+$N$3, "Too Heavy" )</f>
        <v>23.4</v>
      </c>
      <c r="F43" s="13" t="n">
        <f aca="false">IF(F42+$N$3&lt;'UAV-Config'!$D$7, F42+$N$3, "Too Heavy" )</f>
        <v>24.4</v>
      </c>
      <c r="G43" s="13" t="n">
        <f aca="false">IF(G42+$N$3&lt;'UAV-Config'!$D$7, G42+$N$3, 'UAV-Config'!$D$7 )</f>
        <v>25</v>
      </c>
      <c r="H43" s="13" t="n">
        <f aca="false">IF(H42+$N$3&lt;'UAV-Config'!$D$7, H42+$N$3, 'UAV-Config'!$D$7 )</f>
        <v>25</v>
      </c>
      <c r="I43" s="13" t="n">
        <f aca="false">IF(I42+$N$3&lt;'UAV-Config'!$D$7, I42+$N$3, 'UAV-Config'!$D$7 )</f>
        <v>25</v>
      </c>
      <c r="J43" s="13" t="n">
        <f aca="false">IF(J42+$N$3&lt;'UAV-Config'!$D$7, J42+$N$3, 'UAV-Config'!$D$7 )</f>
        <v>25</v>
      </c>
      <c r="K43" s="13" t="n">
        <f aca="false">IF(K42+$N$3&lt;'UAV-Config'!$D$7, K42+$N$3, 'UAV-Config'!$D$7 )</f>
        <v>25</v>
      </c>
      <c r="L43" s="13" t="n">
        <f aca="false">IF(L42+$N$3&lt;'UAV-Config'!$D$7, L42+$N$3, 'UAV-Config'!$D$7 )</f>
        <v>25</v>
      </c>
    </row>
    <row r="44" customFormat="false" ht="12.8" hidden="false" customHeight="false" outlineLevel="0" collapsed="false">
      <c r="A44" s="48"/>
      <c r="B44" s="13" t="n">
        <f aca="false">IF(B43+$N$3&lt;'UAV-Config'!$D$7, B43+$N$3, "Too Heavy" )</f>
        <v>20.6</v>
      </c>
      <c r="C44" s="13" t="n">
        <f aca="false">IF(C43+$N$3&lt;'UAV-Config'!$D$7, C43+$N$3, "Too Heavy" )</f>
        <v>21.6</v>
      </c>
      <c r="D44" s="13" t="n">
        <f aca="false">IF(D43+$N$3&lt;'UAV-Config'!$D$7, D43+$N$3, "Too Heavy" )</f>
        <v>22.6</v>
      </c>
      <c r="E44" s="13" t="n">
        <f aca="false">IF(E43+$N$3&lt;'UAV-Config'!$D$7, E43+$N$3, "Too Heavy" )</f>
        <v>23.6</v>
      </c>
      <c r="F44" s="13" t="n">
        <f aca="false">IF(F43+$N$3&lt;'UAV-Config'!$D$7, F43+$N$3, "Too Heavy" )</f>
        <v>24.6</v>
      </c>
      <c r="G44" s="13" t="n">
        <f aca="false">IF(G43+$N$3&lt;'UAV-Config'!$D$7, G43+$N$3, 'UAV-Config'!$D$7 )</f>
        <v>25</v>
      </c>
      <c r="H44" s="13" t="n">
        <f aca="false">IF(H43+$N$3&lt;'UAV-Config'!$D$7, H43+$N$3, 'UAV-Config'!$D$7 )</f>
        <v>25</v>
      </c>
      <c r="I44" s="13" t="n">
        <f aca="false">IF(I43+$N$3&lt;'UAV-Config'!$D$7, I43+$N$3, 'UAV-Config'!$D$7 )</f>
        <v>25</v>
      </c>
      <c r="J44" s="13" t="n">
        <f aca="false">IF(J43+$N$3&lt;'UAV-Config'!$D$7, J43+$N$3, 'UAV-Config'!$D$7 )</f>
        <v>25</v>
      </c>
      <c r="K44" s="13" t="n">
        <f aca="false">IF(K43+$N$3&lt;'UAV-Config'!$D$7, K43+$N$3, 'UAV-Config'!$D$7 )</f>
        <v>25</v>
      </c>
      <c r="L44" s="13" t="n">
        <f aca="false">IF(L43+$N$3&lt;'UAV-Config'!$D$7, L43+$N$3, 'UAV-Config'!$D$7 )</f>
        <v>25</v>
      </c>
    </row>
    <row r="45" customFormat="false" ht="12.8" hidden="false" customHeight="false" outlineLevel="0" collapsed="false">
      <c r="A45" s="48"/>
      <c r="B45" s="13" t="n">
        <f aca="false">IF(B44+$N$3&lt;'UAV-Config'!$D$7, B44+$N$3, "Too Heavy" )</f>
        <v>20.8</v>
      </c>
      <c r="C45" s="13" t="n">
        <f aca="false">IF(C44+$N$3&lt;'UAV-Config'!$D$7, C44+$N$3, "Too Heavy" )</f>
        <v>21.8</v>
      </c>
      <c r="D45" s="13" t="n">
        <f aca="false">IF(D44+$N$3&lt;'UAV-Config'!$D$7, D44+$N$3, "Too Heavy" )</f>
        <v>22.8</v>
      </c>
      <c r="E45" s="13" t="n">
        <f aca="false">IF(E44+$N$3&lt;'UAV-Config'!$D$7, E44+$N$3, "Too Heavy" )</f>
        <v>23.8</v>
      </c>
      <c r="F45" s="13" t="n">
        <f aca="false">IF(F44+$N$3&lt;'UAV-Config'!$D$7, F44+$N$3, "Too Heavy" )</f>
        <v>24.8</v>
      </c>
      <c r="G45" s="13" t="n">
        <f aca="false">IF(G44+$N$3&lt;'UAV-Config'!$D$7, G44+$N$3, 'UAV-Config'!$D$7 )</f>
        <v>25</v>
      </c>
      <c r="H45" s="13" t="n">
        <f aca="false">IF(H44+$N$3&lt;'UAV-Config'!$D$7, H44+$N$3, 'UAV-Config'!$D$7 )</f>
        <v>25</v>
      </c>
      <c r="I45" s="13" t="n">
        <f aca="false">IF(I44+$N$3&lt;'UAV-Config'!$D$7, I44+$N$3, 'UAV-Config'!$D$7 )</f>
        <v>25</v>
      </c>
      <c r="J45" s="13" t="n">
        <f aca="false">IF(J44+$N$3&lt;'UAV-Config'!$D$7, J44+$N$3, 'UAV-Config'!$D$7 )</f>
        <v>25</v>
      </c>
      <c r="K45" s="13" t="n">
        <f aca="false">IF(K44+$N$3&lt;'UAV-Config'!$D$7, K44+$N$3, 'UAV-Config'!$D$7 )</f>
        <v>25</v>
      </c>
      <c r="L45" s="13" t="n">
        <f aca="false">IF(L44+$N$3&lt;'UAV-Config'!$D$7, L44+$N$3, 'UAV-Config'!$D$7 )</f>
        <v>25</v>
      </c>
    </row>
    <row r="46" customFormat="false" ht="12.8" hidden="false" customHeight="false" outlineLevel="0" collapsed="false">
      <c r="A46" s="48"/>
      <c r="B46" s="13" t="n">
        <f aca="false">IF(B45+$N$3&lt;'UAV-Config'!$D$7, B45+$N$3, "Too Heavy" )</f>
        <v>21</v>
      </c>
      <c r="C46" s="13" t="n">
        <f aca="false">IF(C45+$N$3&lt;'UAV-Config'!$D$7, C45+$N$3, "Too Heavy" )</f>
        <v>22</v>
      </c>
      <c r="D46" s="13" t="n">
        <f aca="false">IF(D45+$N$3&lt;'UAV-Config'!$D$7, D45+$N$3, "Too Heavy" )</f>
        <v>23</v>
      </c>
      <c r="E46" s="13" t="n">
        <f aca="false">IF(E45+$N$3&lt;'UAV-Config'!$D$7, E45+$N$3, "Too Heavy" )</f>
        <v>24</v>
      </c>
      <c r="F46" s="13" t="n">
        <f aca="false">IF(F45+$N$3&lt;'UAV-Config'!$D$7, F45+$N$3, 'UAV-Config'!$D$7 )</f>
        <v>25</v>
      </c>
      <c r="G46" s="13" t="n">
        <f aca="false">IF(G45+$N$3&lt;'UAV-Config'!$D$7, G45+$N$3, 'UAV-Config'!$D$7 )</f>
        <v>25</v>
      </c>
      <c r="H46" s="13" t="n">
        <f aca="false">IF(H45+$N$3&lt;'UAV-Config'!$D$7, H45+$N$3, 'UAV-Config'!$D$7 )</f>
        <v>25</v>
      </c>
      <c r="I46" s="13" t="n">
        <f aca="false">IF(I45+$N$3&lt;'UAV-Config'!$D$7, I45+$N$3, 'UAV-Config'!$D$7 )</f>
        <v>25</v>
      </c>
      <c r="J46" s="13" t="n">
        <f aca="false">IF(J45+$N$3&lt;'UAV-Config'!$D$7, J45+$N$3, 'UAV-Config'!$D$7 )</f>
        <v>25</v>
      </c>
      <c r="K46" s="13" t="n">
        <f aca="false">IF(K45+$N$3&lt;'UAV-Config'!$D$7, K45+$N$3, 'UAV-Config'!$D$7 )</f>
        <v>25</v>
      </c>
      <c r="L46" s="13" t="n">
        <f aca="false">IF(L45+$N$3&lt;'UAV-Config'!$D$7, L45+$N$3, 'UAV-Config'!$D$7 )</f>
        <v>25</v>
      </c>
    </row>
    <row r="47" customFormat="false" ht="12.8" hidden="false" customHeight="false" outlineLevel="0" collapsed="false">
      <c r="A47" s="48"/>
      <c r="B47" s="13" t="n">
        <f aca="false">IF(B46+$N$3&lt;'UAV-Config'!$D$7, B46+$N$3, "Too Heavy" )</f>
        <v>21.2</v>
      </c>
      <c r="C47" s="13" t="n">
        <f aca="false">IF(C46+$N$3&lt;'UAV-Config'!$D$7, C46+$N$3, "Too Heavy" )</f>
        <v>22.2</v>
      </c>
      <c r="D47" s="13" t="n">
        <f aca="false">IF(D46+$N$3&lt;'UAV-Config'!$D$7, D46+$N$3, "Too Heavy" )</f>
        <v>23.2</v>
      </c>
      <c r="E47" s="13" t="n">
        <f aca="false">IF(E46+$N$3&lt;'UAV-Config'!$D$7, E46+$N$3, "Too Heavy" )</f>
        <v>24.2</v>
      </c>
      <c r="F47" s="13" t="n">
        <f aca="false">IF(F46+$N$3&lt;'UAV-Config'!$D$7, F46+$N$3, 'UAV-Config'!$D$7 )</f>
        <v>25</v>
      </c>
      <c r="G47" s="13" t="n">
        <f aca="false">IF(G46+$N$3&lt;'UAV-Config'!$D$7, G46+$N$3, 'UAV-Config'!$D$7 )</f>
        <v>25</v>
      </c>
      <c r="H47" s="13" t="n">
        <f aca="false">IF(H46+$N$3&lt;'UAV-Config'!$D$7, H46+$N$3, 'UAV-Config'!$D$7 )</f>
        <v>25</v>
      </c>
      <c r="I47" s="13" t="n">
        <f aca="false">IF(I46+$N$3&lt;'UAV-Config'!$D$7, I46+$N$3, 'UAV-Config'!$D$7 )</f>
        <v>25</v>
      </c>
      <c r="J47" s="13" t="n">
        <f aca="false">IF(J46+$N$3&lt;'UAV-Config'!$D$7, J46+$N$3, 'UAV-Config'!$D$7 )</f>
        <v>25</v>
      </c>
      <c r="K47" s="13" t="n">
        <f aca="false">IF(K46+$N$3&lt;'UAV-Config'!$D$7, K46+$N$3, 'UAV-Config'!$D$7 )</f>
        <v>25</v>
      </c>
      <c r="L47" s="13" t="n">
        <f aca="false">IF(L46+$N$3&lt;'UAV-Config'!$D$7, L46+$N$3, 'UAV-Config'!$D$7 )</f>
        <v>25</v>
      </c>
    </row>
    <row r="48" customFormat="false" ht="12.8" hidden="false" customHeight="false" outlineLevel="0" collapsed="false">
      <c r="A48" s="48"/>
      <c r="B48" s="13" t="n">
        <f aca="false">IF(B47+$N$3&lt;'UAV-Config'!$D$7, B47+$N$3, "Too Heavy" )</f>
        <v>21.4</v>
      </c>
      <c r="C48" s="13" t="n">
        <f aca="false">IF(C47+$N$3&lt;'UAV-Config'!$D$7, C47+$N$3, "Too Heavy" )</f>
        <v>22.4</v>
      </c>
      <c r="D48" s="13" t="n">
        <f aca="false">IF(D47+$N$3&lt;'UAV-Config'!$D$7, D47+$N$3, "Too Heavy" )</f>
        <v>23.4</v>
      </c>
      <c r="E48" s="13" t="n">
        <f aca="false">IF(E47+$N$3&lt;'UAV-Config'!$D$7, E47+$N$3, "Too Heavy" )</f>
        <v>24.4</v>
      </c>
      <c r="F48" s="13" t="n">
        <f aca="false">IF(F47+$N$3&lt;'UAV-Config'!$D$7, F47+$N$3, 'UAV-Config'!$D$7 )</f>
        <v>25</v>
      </c>
      <c r="G48" s="13" t="n">
        <f aca="false">IF(G47+$N$3&lt;'UAV-Config'!$D$7, G47+$N$3, 'UAV-Config'!$D$7 )</f>
        <v>25</v>
      </c>
      <c r="H48" s="13" t="n">
        <f aca="false">IF(H47+$N$3&lt;'UAV-Config'!$D$7, H47+$N$3, 'UAV-Config'!$D$7 )</f>
        <v>25</v>
      </c>
      <c r="I48" s="13" t="n">
        <f aca="false">IF(I47+$N$3&lt;'UAV-Config'!$D$7, I47+$N$3, 'UAV-Config'!$D$7 )</f>
        <v>25</v>
      </c>
      <c r="J48" s="13" t="n">
        <f aca="false">IF(J47+$N$3&lt;'UAV-Config'!$D$7, J47+$N$3, 'UAV-Config'!$D$7 )</f>
        <v>25</v>
      </c>
      <c r="K48" s="13" t="n">
        <f aca="false">IF(K47+$N$3&lt;'UAV-Config'!$D$7, K47+$N$3, 'UAV-Config'!$D$7 )</f>
        <v>25</v>
      </c>
      <c r="L48" s="13" t="n">
        <f aca="false">IF(L47+$N$3&lt;'UAV-Config'!$D$7, L47+$N$3, 'UAV-Config'!$D$7 )</f>
        <v>25</v>
      </c>
    </row>
    <row r="49" customFormat="false" ht="12.8" hidden="false" customHeight="false" outlineLevel="0" collapsed="false">
      <c r="A49" s="48"/>
      <c r="B49" s="13" t="n">
        <f aca="false">IF(B48+$N$3&lt;'UAV-Config'!$D$7, B48+$N$3, "Too Heavy" )</f>
        <v>21.6</v>
      </c>
      <c r="C49" s="13" t="n">
        <f aca="false">IF(C48+$N$3&lt;'UAV-Config'!$D$7, C48+$N$3, "Too Heavy" )</f>
        <v>22.6</v>
      </c>
      <c r="D49" s="13" t="n">
        <f aca="false">IF(D48+$N$3&lt;'UAV-Config'!$D$7, D48+$N$3, "Too Heavy" )</f>
        <v>23.6</v>
      </c>
      <c r="E49" s="13" t="n">
        <f aca="false">IF(E48+$N$3&lt;'UAV-Config'!$D$7, E48+$N$3, "Too Heavy" )</f>
        <v>24.6</v>
      </c>
      <c r="F49" s="13" t="n">
        <f aca="false">IF(F48+$N$3&lt;'UAV-Config'!$D$7, F48+$N$3, 'UAV-Config'!$D$7 )</f>
        <v>25</v>
      </c>
      <c r="G49" s="13" t="n">
        <f aca="false">IF(G48+$N$3&lt;'UAV-Config'!$D$7, G48+$N$3, 'UAV-Config'!$D$7 )</f>
        <v>25</v>
      </c>
      <c r="H49" s="13" t="n">
        <f aca="false">IF(H48+$N$3&lt;'UAV-Config'!$D$7, H48+$N$3, 'UAV-Config'!$D$7 )</f>
        <v>25</v>
      </c>
      <c r="I49" s="13" t="n">
        <f aca="false">IF(I48+$N$3&lt;'UAV-Config'!$D$7, I48+$N$3, 'UAV-Config'!$D$7 )</f>
        <v>25</v>
      </c>
      <c r="J49" s="13" t="n">
        <f aca="false">IF(J48+$N$3&lt;'UAV-Config'!$D$7, J48+$N$3, 'UAV-Config'!$D$7 )</f>
        <v>25</v>
      </c>
      <c r="K49" s="13" t="n">
        <f aca="false">IF(K48+$N$3&lt;'UAV-Config'!$D$7, K48+$N$3, 'UAV-Config'!$D$7 )</f>
        <v>25</v>
      </c>
      <c r="L49" s="13" t="n">
        <f aca="false">IF(L48+$N$3&lt;'UAV-Config'!$D$7, L48+$N$3, 'UAV-Config'!$D$7 )</f>
        <v>25</v>
      </c>
    </row>
    <row r="50" customFormat="false" ht="12.8" hidden="false" customHeight="false" outlineLevel="0" collapsed="false">
      <c r="A50" s="48"/>
      <c r="B50" s="13" t="n">
        <f aca="false">IF(B49+$N$3&lt;'UAV-Config'!$D$7, B49+$N$3, "Too Heavy" )</f>
        <v>21.8</v>
      </c>
      <c r="C50" s="13" t="n">
        <f aca="false">IF(C49+$N$3&lt;'UAV-Config'!$D$7, C49+$N$3, "Too Heavy" )</f>
        <v>22.8</v>
      </c>
      <c r="D50" s="13" t="n">
        <f aca="false">IF(D49+$N$3&lt;'UAV-Config'!$D$7, D49+$N$3, "Too Heavy" )</f>
        <v>23.8</v>
      </c>
      <c r="E50" s="13" t="n">
        <f aca="false">IF(E49+$N$3&lt;'UAV-Config'!$D$7, E49+$N$3, "Too Heavy" )</f>
        <v>24.8</v>
      </c>
      <c r="F50" s="13" t="n">
        <f aca="false">IF(F49+$N$3&lt;'UAV-Config'!$D$7, F49+$N$3, 'UAV-Config'!$D$7 )</f>
        <v>25</v>
      </c>
      <c r="G50" s="13" t="n">
        <f aca="false">IF(G49+$N$3&lt;'UAV-Config'!$D$7, G49+$N$3, 'UAV-Config'!$D$7 )</f>
        <v>25</v>
      </c>
      <c r="H50" s="13" t="n">
        <f aca="false">IF(H49+$N$3&lt;'UAV-Config'!$D$7, H49+$N$3, 'UAV-Config'!$D$7 )</f>
        <v>25</v>
      </c>
      <c r="I50" s="13" t="n">
        <f aca="false">IF(I49+$N$3&lt;'UAV-Config'!$D$7, I49+$N$3, 'UAV-Config'!$D$7 )</f>
        <v>25</v>
      </c>
      <c r="J50" s="13" t="n">
        <f aca="false">IF(J49+$N$3&lt;'UAV-Config'!$D$7, J49+$N$3, 'UAV-Config'!$D$7 )</f>
        <v>25</v>
      </c>
      <c r="K50" s="13" t="n">
        <f aca="false">IF(K49+$N$3&lt;'UAV-Config'!$D$7, K49+$N$3, 'UAV-Config'!$D$7 )</f>
        <v>25</v>
      </c>
      <c r="L50" s="13" t="n">
        <f aca="false">IF(L49+$N$3&lt;'UAV-Config'!$D$7, L49+$N$3, 'UAV-Config'!$D$7 )</f>
        <v>25</v>
      </c>
    </row>
    <row r="51" customFormat="false" ht="12.8" hidden="false" customHeight="false" outlineLevel="0" collapsed="false">
      <c r="A51" s="48"/>
      <c r="B51" s="13" t="n">
        <f aca="false">IF(B50+$N$3&lt;'UAV-Config'!$D$7, B50+$N$3, "Too Heavy" )</f>
        <v>22</v>
      </c>
      <c r="C51" s="13" t="n">
        <f aca="false">IF(C50+$N$3&lt;'UAV-Config'!$D$7, C50+$N$3, "Too Heavy" )</f>
        <v>23</v>
      </c>
      <c r="D51" s="13" t="n">
        <f aca="false">IF(D50+$N$3&lt;'UAV-Config'!$D$7, D50+$N$3, "Too Heavy" )</f>
        <v>24</v>
      </c>
      <c r="E51" s="13" t="n">
        <f aca="false">IF(E50+$N$3&lt;'UAV-Config'!$D$7, E50+$N$3, 'UAV-Config'!$D$7 )</f>
        <v>25</v>
      </c>
      <c r="F51" s="13" t="n">
        <f aca="false">IF(F50+$N$3&lt;'UAV-Config'!$D$7, F50+$N$3, 'UAV-Config'!$D$7 )</f>
        <v>25</v>
      </c>
      <c r="G51" s="13" t="n">
        <f aca="false">IF(G50+$N$3&lt;'UAV-Config'!$D$7, G50+$N$3, 'UAV-Config'!$D$7 )</f>
        <v>25</v>
      </c>
      <c r="H51" s="13" t="n">
        <f aca="false">IF(H50+$N$3&lt;'UAV-Config'!$D$7, H50+$N$3, 'UAV-Config'!$D$7 )</f>
        <v>25</v>
      </c>
      <c r="I51" s="13" t="n">
        <f aca="false">IF(I50+$N$3&lt;'UAV-Config'!$D$7, I50+$N$3, 'UAV-Config'!$D$7 )</f>
        <v>25</v>
      </c>
      <c r="J51" s="13" t="n">
        <f aca="false">IF(J50+$N$3&lt;'UAV-Config'!$D$7, J50+$N$3, 'UAV-Config'!$D$7 )</f>
        <v>25</v>
      </c>
      <c r="K51" s="13" t="n">
        <f aca="false">IF(K50+$N$3&lt;'UAV-Config'!$D$7, K50+$N$3, 'UAV-Config'!$D$7 )</f>
        <v>25</v>
      </c>
      <c r="L51" s="13" t="n">
        <f aca="false">IF(L50+$N$3&lt;'UAV-Config'!$D$7, L50+$N$3, 'UAV-Config'!$D$7 )</f>
        <v>25</v>
      </c>
    </row>
    <row r="52" customFormat="false" ht="12.8" hidden="false" customHeight="false" outlineLevel="0" collapsed="false">
      <c r="A52" s="48"/>
      <c r="B52" s="13" t="n">
        <f aca="false">IF(B51+$N$3&lt;'UAV-Config'!$D$7, B51+$N$3, "Too Heavy" )</f>
        <v>22.2</v>
      </c>
      <c r="C52" s="13" t="n">
        <f aca="false">IF(C51+$N$3&lt;'UAV-Config'!$D$7, C51+$N$3, "Too Heavy" )</f>
        <v>23.2</v>
      </c>
      <c r="D52" s="13" t="n">
        <f aca="false">IF(D51+$N$3&lt;'UAV-Config'!$D$7, D51+$N$3, "Too Heavy" )</f>
        <v>24.2</v>
      </c>
      <c r="E52" s="13" t="n">
        <f aca="false">IF(E51+$N$3&lt;'UAV-Config'!$D$7, E51+$N$3, 'UAV-Config'!$D$7 )</f>
        <v>25</v>
      </c>
      <c r="F52" s="13" t="n">
        <f aca="false">IF(F51+$N$3&lt;'UAV-Config'!$D$7, F51+$N$3, 'UAV-Config'!$D$7 )</f>
        <v>25</v>
      </c>
      <c r="G52" s="13" t="n">
        <f aca="false">IF(G51+$N$3&lt;'UAV-Config'!$D$7, G51+$N$3, 'UAV-Config'!$D$7 )</f>
        <v>25</v>
      </c>
      <c r="H52" s="13" t="n">
        <f aca="false">IF(H51+$N$3&lt;'UAV-Config'!$D$7, H51+$N$3, 'UAV-Config'!$D$7 )</f>
        <v>25</v>
      </c>
      <c r="I52" s="13" t="n">
        <f aca="false">IF(I51+$N$3&lt;'UAV-Config'!$D$7, I51+$N$3, 'UAV-Config'!$D$7 )</f>
        <v>25</v>
      </c>
      <c r="J52" s="13" t="n">
        <f aca="false">IF(J51+$N$3&lt;'UAV-Config'!$D$7, J51+$N$3, 'UAV-Config'!$D$7 )</f>
        <v>25</v>
      </c>
      <c r="K52" s="13" t="n">
        <f aca="false">IF(K51+$N$3&lt;'UAV-Config'!$D$7, K51+$N$3, 'UAV-Config'!$D$7 )</f>
        <v>25</v>
      </c>
      <c r="L52" s="13" t="n">
        <f aca="false">IF(L51+$N$3&lt;'UAV-Config'!$D$7, L51+$N$3, 'UAV-Config'!$D$7 )</f>
        <v>25</v>
      </c>
    </row>
    <row r="53" customFormat="false" ht="12.8" hidden="false" customHeight="false" outlineLevel="0" collapsed="false">
      <c r="A53" s="48"/>
      <c r="B53" s="13" t="n">
        <f aca="false">IF(B52+$N$3&lt;'UAV-Config'!$D$7, B52+$N$3, "Too Heavy" )</f>
        <v>22.4</v>
      </c>
      <c r="C53" s="13" t="n">
        <f aca="false">IF(C52+$N$3&lt;'UAV-Config'!$D$7, C52+$N$3, "Too Heavy" )</f>
        <v>23.4</v>
      </c>
      <c r="D53" s="13" t="n">
        <f aca="false">IF(D52+$N$3&lt;'UAV-Config'!$D$7, D52+$N$3, "Too Heavy" )</f>
        <v>24.4</v>
      </c>
      <c r="E53" s="13" t="n">
        <f aca="false">IF(E52+$N$3&lt;'UAV-Config'!$D$7, E52+$N$3, 'UAV-Config'!$D$7 )</f>
        <v>25</v>
      </c>
      <c r="F53" s="13" t="n">
        <f aca="false">IF(F52+$N$3&lt;'UAV-Config'!$D$7, F52+$N$3, 'UAV-Config'!$D$7 )</f>
        <v>25</v>
      </c>
      <c r="G53" s="13" t="n">
        <f aca="false">IF(G52+$N$3&lt;'UAV-Config'!$D$7, G52+$N$3, 'UAV-Config'!$D$7 )</f>
        <v>25</v>
      </c>
      <c r="H53" s="13" t="n">
        <f aca="false">IF(H52+$N$3&lt;'UAV-Config'!$D$7, H52+$N$3, 'UAV-Config'!$D$7 )</f>
        <v>25</v>
      </c>
      <c r="I53" s="13" t="n">
        <f aca="false">IF(I52+$N$3&lt;'UAV-Config'!$D$7, I52+$N$3, 'UAV-Config'!$D$7 )</f>
        <v>25</v>
      </c>
      <c r="J53" s="13" t="n">
        <f aca="false">IF(J52+$N$3&lt;'UAV-Config'!$D$7, J52+$N$3, 'UAV-Config'!$D$7 )</f>
        <v>25</v>
      </c>
      <c r="K53" s="13" t="n">
        <f aca="false">IF(K52+$N$3&lt;'UAV-Config'!$D$7, K52+$N$3, 'UAV-Config'!$D$7 )</f>
        <v>25</v>
      </c>
      <c r="L53" s="13" t="n">
        <f aca="false">IF(L52+$N$3&lt;'UAV-Config'!$D$7, L52+$N$3, 'UAV-Config'!$D$7 )</f>
        <v>25</v>
      </c>
    </row>
    <row r="54" customFormat="false" ht="12.8" hidden="false" customHeight="false" outlineLevel="0" collapsed="false">
      <c r="A54" s="48"/>
      <c r="B54" s="13" t="n">
        <f aca="false">IF(B53+$N$3&lt;'UAV-Config'!$D$7, B53+$N$3, "Too Heavy" )</f>
        <v>22.6</v>
      </c>
      <c r="C54" s="13" t="n">
        <f aca="false">IF(C53+$N$3&lt;'UAV-Config'!$D$7, C53+$N$3, "Too Heavy" )</f>
        <v>23.6</v>
      </c>
      <c r="D54" s="13" t="n">
        <f aca="false">IF(D53+$N$3&lt;'UAV-Config'!$D$7, D53+$N$3, "Too Heavy" )</f>
        <v>24.6</v>
      </c>
      <c r="E54" s="13" t="n">
        <f aca="false">IF(E53+$N$3&lt;'UAV-Config'!$D$7, E53+$N$3, 'UAV-Config'!$D$7 )</f>
        <v>25</v>
      </c>
      <c r="F54" s="13" t="n">
        <f aca="false">IF(F53+$N$3&lt;'UAV-Config'!$D$7, F53+$N$3, 'UAV-Config'!$D$7 )</f>
        <v>25</v>
      </c>
      <c r="G54" s="13" t="n">
        <f aca="false">IF(G53+$N$3&lt;'UAV-Config'!$D$7, G53+$N$3, 'UAV-Config'!$D$7 )</f>
        <v>25</v>
      </c>
      <c r="H54" s="13" t="n">
        <f aca="false">IF(H53+$N$3&lt;'UAV-Config'!$D$7, H53+$N$3, 'UAV-Config'!$D$7 )</f>
        <v>25</v>
      </c>
      <c r="I54" s="13" t="n">
        <f aca="false">IF(I53+$N$3&lt;'UAV-Config'!$D$7, I53+$N$3, 'UAV-Config'!$D$7 )</f>
        <v>25</v>
      </c>
      <c r="J54" s="13" t="n">
        <f aca="false">IF(J53+$N$3&lt;'UAV-Config'!$D$7, J53+$N$3, 'UAV-Config'!$D$7 )</f>
        <v>25</v>
      </c>
      <c r="K54" s="13" t="n">
        <f aca="false">IF(K53+$N$3&lt;'UAV-Config'!$D$7, K53+$N$3, 'UAV-Config'!$D$7 )</f>
        <v>25</v>
      </c>
      <c r="L54" s="13" t="n">
        <f aca="false">IF(L53+$N$3&lt;'UAV-Config'!$D$7, L53+$N$3, 'UAV-Config'!$D$7 )</f>
        <v>25</v>
      </c>
    </row>
    <row r="55" customFormat="false" ht="12.8" hidden="false" customHeight="false" outlineLevel="0" collapsed="false">
      <c r="A55" s="48"/>
      <c r="B55" s="13" t="n">
        <f aca="false">IF(B54+$N$3&lt;'UAV-Config'!$D$7, B54+$N$3, "Too Heavy" )</f>
        <v>22.8</v>
      </c>
      <c r="C55" s="13" t="n">
        <f aca="false">IF(C54+$N$3&lt;'UAV-Config'!$D$7, C54+$N$3, "Too Heavy" )</f>
        <v>23.8</v>
      </c>
      <c r="D55" s="13" t="n">
        <f aca="false">IF(D54+$N$3&lt;'UAV-Config'!$D$7, D54+$N$3, "Too Heavy" )</f>
        <v>24.8</v>
      </c>
      <c r="E55" s="13" t="n">
        <f aca="false">IF(E54+$N$3&lt;'UAV-Config'!$D$7, E54+$N$3, 'UAV-Config'!$D$7 )</f>
        <v>25</v>
      </c>
      <c r="F55" s="13" t="n">
        <f aca="false">IF(F54+$N$3&lt;'UAV-Config'!$D$7, F54+$N$3, 'UAV-Config'!$D$7 )</f>
        <v>25</v>
      </c>
      <c r="G55" s="13" t="n">
        <f aca="false">IF(G54+$N$3&lt;'UAV-Config'!$D$7, G54+$N$3, 'UAV-Config'!$D$7 )</f>
        <v>25</v>
      </c>
      <c r="H55" s="13" t="n">
        <f aca="false">IF(H54+$N$3&lt;'UAV-Config'!$D$7, H54+$N$3, 'UAV-Config'!$D$7 )</f>
        <v>25</v>
      </c>
      <c r="I55" s="13" t="n">
        <f aca="false">IF(I54+$N$3&lt;'UAV-Config'!$D$7, I54+$N$3, 'UAV-Config'!$D$7 )</f>
        <v>25</v>
      </c>
      <c r="J55" s="13" t="n">
        <f aca="false">IF(J54+$N$3&lt;'UAV-Config'!$D$7, J54+$N$3, 'UAV-Config'!$D$7 )</f>
        <v>25</v>
      </c>
      <c r="K55" s="13" t="n">
        <f aca="false">IF(K54+$N$3&lt;'UAV-Config'!$D$7, K54+$N$3, 'UAV-Config'!$D$7 )</f>
        <v>25</v>
      </c>
      <c r="L55" s="13" t="n">
        <f aca="false">IF(L54+$N$3&lt;'UAV-Config'!$D$7, L54+$N$3, 'UAV-Config'!$D$7 )</f>
        <v>25</v>
      </c>
    </row>
    <row r="56" customFormat="false" ht="12.8" hidden="false" customHeight="false" outlineLevel="0" collapsed="false">
      <c r="A56" s="48"/>
      <c r="B56" s="13" t="n">
        <f aca="false">IF(B55+$N$3&lt;'UAV-Config'!$D$7, B55+$N$3, "Too Heavy" )</f>
        <v>23</v>
      </c>
      <c r="C56" s="13" t="n">
        <f aca="false">IF(C55+$N$3&lt;'UAV-Config'!$D$7, C55+$N$3, "Too Heavy" )</f>
        <v>24</v>
      </c>
      <c r="D56" s="13" t="n">
        <f aca="false">IF(D55+$N$3&lt;'UAV-Config'!$D$7, D55+$N$3, 'UAV-Config'!$D$7 )</f>
        <v>25</v>
      </c>
      <c r="E56" s="13" t="n">
        <f aca="false">IF(E55+$N$3&lt;'UAV-Config'!$D$7, E55+$N$3, 'UAV-Config'!$D$7 )</f>
        <v>25</v>
      </c>
      <c r="F56" s="13" t="n">
        <f aca="false">IF(F55+$N$3&lt;'UAV-Config'!$D$7, F55+$N$3, 'UAV-Config'!$D$7 )</f>
        <v>25</v>
      </c>
      <c r="G56" s="13" t="n">
        <f aca="false">IF(G55+$N$3&lt;'UAV-Config'!$D$7, G55+$N$3, 'UAV-Config'!$D$7 )</f>
        <v>25</v>
      </c>
      <c r="H56" s="13" t="n">
        <f aca="false">IF(H55+$N$3&lt;'UAV-Config'!$D$7, H55+$N$3, 'UAV-Config'!$D$7 )</f>
        <v>25</v>
      </c>
      <c r="I56" s="13" t="n">
        <f aca="false">IF(I55+$N$3&lt;'UAV-Config'!$D$7, I55+$N$3, 'UAV-Config'!$D$7 )</f>
        <v>25</v>
      </c>
      <c r="J56" s="13" t="n">
        <f aca="false">IF(J55+$N$3&lt;'UAV-Config'!$D$7, J55+$N$3, 'UAV-Config'!$D$7 )</f>
        <v>25</v>
      </c>
      <c r="K56" s="13" t="n">
        <f aca="false">IF(K55+$N$3&lt;'UAV-Config'!$D$7, K55+$N$3, 'UAV-Config'!$D$7 )</f>
        <v>25</v>
      </c>
      <c r="L56" s="13" t="n">
        <f aca="false">IF(L55+$N$3&lt;'UAV-Config'!$D$7, L55+$N$3, 'UAV-Config'!$D$7 )</f>
        <v>25</v>
      </c>
    </row>
    <row r="57" customFormat="false" ht="12.8" hidden="false" customHeight="false" outlineLevel="0" collapsed="false">
      <c r="A57" s="48"/>
      <c r="B57" s="13" t="n">
        <f aca="false">IF(B56+$N$3&lt;'UAV-Config'!$D$7, B56+$N$3, "Too Heavy" )</f>
        <v>23.2</v>
      </c>
      <c r="C57" s="13" t="n">
        <f aca="false">IF(C56+$N$3&lt;'UAV-Config'!$D$7, C56+$N$3, "Too Heavy" )</f>
        <v>24.2</v>
      </c>
      <c r="D57" s="13" t="n">
        <f aca="false">IF(D56+$N$3&lt;'UAV-Config'!$D$7, D56+$N$3, 'UAV-Config'!$D$7 )</f>
        <v>25</v>
      </c>
      <c r="E57" s="13" t="n">
        <f aca="false">IF(E56+$N$3&lt;'UAV-Config'!$D$7, E56+$N$3, 'UAV-Config'!$D$7 )</f>
        <v>25</v>
      </c>
      <c r="F57" s="13" t="n">
        <f aca="false">IF(F56+$N$3&lt;'UAV-Config'!$D$7, F56+$N$3, 'UAV-Config'!$D$7 )</f>
        <v>25</v>
      </c>
      <c r="G57" s="13" t="n">
        <f aca="false">IF(G56+$N$3&lt;'UAV-Config'!$D$7, G56+$N$3, 'UAV-Config'!$D$7 )</f>
        <v>25</v>
      </c>
      <c r="H57" s="13" t="n">
        <f aca="false">IF(H56+$N$3&lt;'UAV-Config'!$D$7, H56+$N$3, 'UAV-Config'!$D$7 )</f>
        <v>25</v>
      </c>
      <c r="I57" s="13" t="n">
        <f aca="false">IF(I56+$N$3&lt;'UAV-Config'!$D$7, I56+$N$3, 'UAV-Config'!$D$7 )</f>
        <v>25</v>
      </c>
      <c r="J57" s="13" t="n">
        <f aca="false">IF(J56+$N$3&lt;'UAV-Config'!$D$7, J56+$N$3, 'UAV-Config'!$D$7 )</f>
        <v>25</v>
      </c>
      <c r="K57" s="13" t="n">
        <f aca="false">IF(K56+$N$3&lt;'UAV-Config'!$D$7, K56+$N$3, 'UAV-Config'!$D$7 )</f>
        <v>25</v>
      </c>
      <c r="L57" s="13" t="n">
        <f aca="false">IF(L56+$N$3&lt;'UAV-Config'!$D$7, L56+$N$3, 'UAV-Config'!$D$7 )</f>
        <v>25</v>
      </c>
    </row>
    <row r="58" customFormat="false" ht="12.8" hidden="false" customHeight="false" outlineLevel="0" collapsed="false">
      <c r="A58" s="48"/>
      <c r="B58" s="13" t="n">
        <f aca="false">IF(B57+$N$3&lt;'UAV-Config'!$D$7, B57+$N$3, "Too Heavy" )</f>
        <v>23.4</v>
      </c>
      <c r="C58" s="13" t="n">
        <f aca="false">IF(C57+$N$3&lt;'UAV-Config'!$D$7, C57+$N$3, "Too Heavy" )</f>
        <v>24.4</v>
      </c>
      <c r="D58" s="13" t="n">
        <f aca="false">IF(D57+$N$3&lt;'UAV-Config'!$D$7, D57+$N$3, 'UAV-Config'!$D$7 )</f>
        <v>25</v>
      </c>
      <c r="E58" s="13" t="n">
        <f aca="false">IF(E57+$N$3&lt;'UAV-Config'!$D$7, E57+$N$3, 'UAV-Config'!$D$7 )</f>
        <v>25</v>
      </c>
      <c r="F58" s="13" t="n">
        <f aca="false">IF(F57+$N$3&lt;'UAV-Config'!$D$7, F57+$N$3, 'UAV-Config'!$D$7 )</f>
        <v>25</v>
      </c>
      <c r="G58" s="13" t="n">
        <f aca="false">IF(G57+$N$3&lt;'UAV-Config'!$D$7, G57+$N$3, 'UAV-Config'!$D$7 )</f>
        <v>25</v>
      </c>
      <c r="H58" s="13" t="n">
        <f aca="false">IF(H57+$N$3&lt;'UAV-Config'!$D$7, H57+$N$3, 'UAV-Config'!$D$7 )</f>
        <v>25</v>
      </c>
      <c r="I58" s="13" t="n">
        <f aca="false">IF(I57+$N$3&lt;'UAV-Config'!$D$7, I57+$N$3, 'UAV-Config'!$D$7 )</f>
        <v>25</v>
      </c>
      <c r="J58" s="13" t="n">
        <f aca="false">IF(J57+$N$3&lt;'UAV-Config'!$D$7, J57+$N$3, 'UAV-Config'!$D$7 )</f>
        <v>25</v>
      </c>
      <c r="K58" s="13" t="n">
        <f aca="false">IF(K57+$N$3&lt;'UAV-Config'!$D$7, K57+$N$3, 'UAV-Config'!$D$7 )</f>
        <v>25</v>
      </c>
      <c r="L58" s="13" t="n">
        <f aca="false">IF(L57+$N$3&lt;'UAV-Config'!$D$7, L57+$N$3, 'UAV-Config'!$D$7 )</f>
        <v>25</v>
      </c>
    </row>
    <row r="59" customFormat="false" ht="12.8" hidden="false" customHeight="false" outlineLevel="0" collapsed="false">
      <c r="A59" s="48"/>
      <c r="B59" s="13" t="n">
        <f aca="false">IF(B58+$N$3&lt;'UAV-Config'!$D$7, B58+$N$3, "Too Heavy" )</f>
        <v>23.6</v>
      </c>
      <c r="C59" s="13" t="n">
        <f aca="false">IF(C58+$N$3&lt;'UAV-Config'!$D$7, C58+$N$3, "Too Heavy" )</f>
        <v>24.6</v>
      </c>
      <c r="D59" s="13" t="n">
        <f aca="false">IF(D58+$N$3&lt;'UAV-Config'!$D$7, D58+$N$3, 'UAV-Config'!$D$7 )</f>
        <v>25</v>
      </c>
      <c r="E59" s="13" t="n">
        <f aca="false">IF(E58+$N$3&lt;'UAV-Config'!$D$7, E58+$N$3, 'UAV-Config'!$D$7 )</f>
        <v>25</v>
      </c>
      <c r="F59" s="13" t="n">
        <f aca="false">IF(F58+$N$3&lt;'UAV-Config'!$D$7, F58+$N$3, 'UAV-Config'!$D$7 )</f>
        <v>25</v>
      </c>
      <c r="G59" s="13" t="n">
        <f aca="false">IF(G58+$N$3&lt;'UAV-Config'!$D$7, G58+$N$3, 'UAV-Config'!$D$7 )</f>
        <v>25</v>
      </c>
      <c r="H59" s="13" t="n">
        <f aca="false">IF(H58+$N$3&lt;'UAV-Config'!$D$7, H58+$N$3, 'UAV-Config'!$D$7 )</f>
        <v>25</v>
      </c>
      <c r="I59" s="13" t="n">
        <f aca="false">IF(I58+$N$3&lt;'UAV-Config'!$D$7, I58+$N$3, 'UAV-Config'!$D$7 )</f>
        <v>25</v>
      </c>
      <c r="J59" s="13" t="n">
        <f aca="false">IF(J58+$N$3&lt;'UAV-Config'!$D$7, J58+$N$3, 'UAV-Config'!$D$7 )</f>
        <v>25</v>
      </c>
      <c r="K59" s="13" t="n">
        <f aca="false">IF(K58+$N$3&lt;'UAV-Config'!$D$7, K58+$N$3, 'UAV-Config'!$D$7 )</f>
        <v>25</v>
      </c>
      <c r="L59" s="13" t="n">
        <f aca="false">IF(L58+$N$3&lt;'UAV-Config'!$D$7, L58+$N$3, 'UAV-Config'!$D$7 )</f>
        <v>25</v>
      </c>
    </row>
    <row r="60" customFormat="false" ht="12.8" hidden="false" customHeight="false" outlineLevel="0" collapsed="false">
      <c r="A60" s="48"/>
      <c r="B60" s="13" t="n">
        <f aca="false">IF(B59+$N$3&lt;'UAV-Config'!$D$7, B59+$N$3, "Too Heavy" )</f>
        <v>23.8</v>
      </c>
      <c r="C60" s="13" t="n">
        <f aca="false">IF(C59+$N$3&lt;'UAV-Config'!$D$7, C59+$N$3, "Too Heavy" )</f>
        <v>24.8</v>
      </c>
      <c r="D60" s="13" t="n">
        <f aca="false">IF(D59+$N$3&lt;'UAV-Config'!$D$7, D59+$N$3, 'UAV-Config'!$D$7 )</f>
        <v>25</v>
      </c>
      <c r="E60" s="13" t="n">
        <f aca="false">IF(E59+$N$3&lt;'UAV-Config'!$D$7, E59+$N$3, 'UAV-Config'!$D$7 )</f>
        <v>25</v>
      </c>
      <c r="F60" s="13" t="n">
        <f aca="false">IF(F59+$N$3&lt;'UAV-Config'!$D$7, F59+$N$3, 'UAV-Config'!$D$7 )</f>
        <v>25</v>
      </c>
      <c r="G60" s="13" t="n">
        <f aca="false">IF(G59+$N$3&lt;'UAV-Config'!$D$7, G59+$N$3, 'UAV-Config'!$D$7 )</f>
        <v>25</v>
      </c>
      <c r="H60" s="13" t="n">
        <f aca="false">IF(H59+$N$3&lt;'UAV-Config'!$D$7, H59+$N$3, 'UAV-Config'!$D$7 )</f>
        <v>25</v>
      </c>
      <c r="I60" s="13" t="n">
        <f aca="false">IF(I59+$N$3&lt;'UAV-Config'!$D$7, I59+$N$3, 'UAV-Config'!$D$7 )</f>
        <v>25</v>
      </c>
      <c r="J60" s="13" t="n">
        <f aca="false">IF(J59+$N$3&lt;'UAV-Config'!$D$7, J59+$N$3, 'UAV-Config'!$D$7 )</f>
        <v>25</v>
      </c>
      <c r="K60" s="13" t="n">
        <f aca="false">IF(K59+$N$3&lt;'UAV-Config'!$D$7, K59+$N$3, 'UAV-Config'!$D$7 )</f>
        <v>25</v>
      </c>
      <c r="L60" s="13" t="n">
        <f aca="false">IF(L59+$N$3&lt;'UAV-Config'!$D$7, L59+$N$3, 'UAV-Config'!$D$7 )</f>
        <v>25</v>
      </c>
    </row>
    <row r="61" customFormat="false" ht="12.8" hidden="false" customHeight="false" outlineLevel="0" collapsed="false">
      <c r="A61" s="48"/>
      <c r="B61" s="13" t="n">
        <f aca="false">IF(B60+$N$3&lt;'UAV-Config'!$D$7, B60+$N$3, "Too Heavy" )</f>
        <v>24</v>
      </c>
      <c r="C61" s="13" t="n">
        <f aca="false">IF(C60+$N$3&lt;'UAV-Config'!$D$7, C60+$N$3, 'UAV-Config'!$D$7 )</f>
        <v>25</v>
      </c>
      <c r="D61" s="13" t="n">
        <f aca="false">IF(D60+$N$3&lt;'UAV-Config'!$D$7, D60+$N$3, 'UAV-Config'!$D$7 )</f>
        <v>25</v>
      </c>
      <c r="E61" s="13" t="n">
        <f aca="false">IF(E60+$N$3&lt;'UAV-Config'!$D$7, E60+$N$3, 'UAV-Config'!$D$7 )</f>
        <v>25</v>
      </c>
      <c r="F61" s="13" t="n">
        <f aca="false">IF(F60+$N$3&lt;'UAV-Config'!$D$7, F60+$N$3, 'UAV-Config'!$D$7 )</f>
        <v>25</v>
      </c>
      <c r="G61" s="13" t="n">
        <f aca="false">IF(G60+$N$3&lt;'UAV-Config'!$D$7, G60+$N$3, 'UAV-Config'!$D$7 )</f>
        <v>25</v>
      </c>
      <c r="H61" s="13" t="n">
        <f aca="false">IF(H60+$N$3&lt;'UAV-Config'!$D$7, H60+$N$3, 'UAV-Config'!$D$7 )</f>
        <v>25</v>
      </c>
      <c r="I61" s="13" t="n">
        <f aca="false">IF(I60+$N$3&lt;'UAV-Config'!$D$7, I60+$N$3, 'UAV-Config'!$D$7 )</f>
        <v>25</v>
      </c>
      <c r="J61" s="13" t="n">
        <f aca="false">IF(J60+$N$3&lt;'UAV-Config'!$D$7, J60+$N$3, 'UAV-Config'!$D$7 )</f>
        <v>25</v>
      </c>
      <c r="K61" s="13" t="n">
        <f aca="false">IF(K60+$N$3&lt;'UAV-Config'!$D$7, K60+$N$3, 'UAV-Config'!$D$7 )</f>
        <v>25</v>
      </c>
      <c r="L61" s="13" t="n">
        <f aca="false">IF(L60+$N$3&lt;'UAV-Config'!$D$7, L60+$N$3, 'UAV-Config'!$D$7 )</f>
        <v>25</v>
      </c>
    </row>
    <row r="62" customFormat="false" ht="12.8" hidden="false" customHeight="false" outlineLevel="0" collapsed="false">
      <c r="A62" s="48"/>
      <c r="B62" s="13" t="n">
        <f aca="false">IF(B61+$N$3&lt;'UAV-Config'!$D$7, B61+$N$3, "Too Heavy" )</f>
        <v>24.2</v>
      </c>
      <c r="C62" s="13" t="n">
        <f aca="false">IF(C61+$N$3&lt;'UAV-Config'!$D$7, C61+$N$3, 'UAV-Config'!$D$7 )</f>
        <v>25</v>
      </c>
      <c r="D62" s="13" t="n">
        <f aca="false">IF(D61+$N$3&lt;'UAV-Config'!$D$7, D61+$N$3, 'UAV-Config'!$D$7 )</f>
        <v>25</v>
      </c>
      <c r="E62" s="13" t="n">
        <f aca="false">IF(E61+$N$3&lt;'UAV-Config'!$D$7, E61+$N$3, 'UAV-Config'!$D$7 )</f>
        <v>25</v>
      </c>
      <c r="F62" s="13" t="n">
        <f aca="false">IF(F61+$N$3&lt;'UAV-Config'!$D$7, F61+$N$3, 'UAV-Config'!$D$7 )</f>
        <v>25</v>
      </c>
      <c r="G62" s="13" t="n">
        <f aca="false">IF(G61+$N$3&lt;'UAV-Config'!$D$7, G61+$N$3, 'UAV-Config'!$D$7 )</f>
        <v>25</v>
      </c>
      <c r="H62" s="13" t="n">
        <f aca="false">IF(H61+$N$3&lt;'UAV-Config'!$D$7, H61+$N$3, 'UAV-Config'!$D$7 )</f>
        <v>25</v>
      </c>
      <c r="I62" s="13" t="n">
        <f aca="false">IF(I61+$N$3&lt;'UAV-Config'!$D$7, I61+$N$3, 'UAV-Config'!$D$7 )</f>
        <v>25</v>
      </c>
      <c r="J62" s="13" t="n">
        <f aca="false">IF(J61+$N$3&lt;'UAV-Config'!$D$7, J61+$N$3, 'UAV-Config'!$D$7 )</f>
        <v>25</v>
      </c>
      <c r="K62" s="13" t="n">
        <f aca="false">IF(K61+$N$3&lt;'UAV-Config'!$D$7, K61+$N$3, 'UAV-Config'!$D$7 )</f>
        <v>25</v>
      </c>
      <c r="L62" s="13" t="n">
        <f aca="false">IF(L61+$N$3&lt;'UAV-Config'!$D$7, L61+$N$3, 'UAV-Config'!$D$7 )</f>
        <v>25</v>
      </c>
    </row>
    <row r="63" customFormat="false" ht="12.8" hidden="false" customHeight="false" outlineLevel="0" collapsed="false">
      <c r="A63" s="48"/>
      <c r="B63" s="13" t="n">
        <f aca="false">IF(B62+$N$3&lt;'UAV-Config'!$D$7, B62+$N$3, "Too Heavy" )</f>
        <v>24.4</v>
      </c>
      <c r="C63" s="13" t="n">
        <f aca="false">IF(C62+$N$3&lt;'UAV-Config'!$D$7, C62+$N$3, 'UAV-Config'!$D$7 )</f>
        <v>25</v>
      </c>
      <c r="D63" s="13" t="n">
        <f aca="false">IF(D62+$N$3&lt;'UAV-Config'!$D$7, D62+$N$3, 'UAV-Config'!$D$7 )</f>
        <v>25</v>
      </c>
      <c r="E63" s="13" t="n">
        <f aca="false">IF(E62+$N$3&lt;'UAV-Config'!$D$7, E62+$N$3, 'UAV-Config'!$D$7 )</f>
        <v>25</v>
      </c>
      <c r="F63" s="13" t="n">
        <f aca="false">IF(F62+$N$3&lt;'UAV-Config'!$D$7, F62+$N$3, 'UAV-Config'!$D$7 )</f>
        <v>25</v>
      </c>
      <c r="G63" s="13" t="n">
        <f aca="false">IF(G62+$N$3&lt;'UAV-Config'!$D$7, G62+$N$3, 'UAV-Config'!$D$7 )</f>
        <v>25</v>
      </c>
      <c r="H63" s="13" t="n">
        <f aca="false">IF(H62+$N$3&lt;'UAV-Config'!$D$7, H62+$N$3, 'UAV-Config'!$D$7 )</f>
        <v>25</v>
      </c>
      <c r="I63" s="13" t="n">
        <f aca="false">IF(I62+$N$3&lt;'UAV-Config'!$D$7, I62+$N$3, 'UAV-Config'!$D$7 )</f>
        <v>25</v>
      </c>
      <c r="J63" s="13" t="n">
        <f aca="false">IF(J62+$N$3&lt;'UAV-Config'!$D$7, J62+$N$3, 'UAV-Config'!$D$7 )</f>
        <v>25</v>
      </c>
      <c r="K63" s="13" t="n">
        <f aca="false">IF(K62+$N$3&lt;'UAV-Config'!$D$7, K62+$N$3, 'UAV-Config'!$D$7 )</f>
        <v>25</v>
      </c>
      <c r="L63" s="13" t="n">
        <f aca="false">IF(L62+$N$3&lt;'UAV-Config'!$D$7, L62+$N$3, 'UAV-Config'!$D$7 )</f>
        <v>25</v>
      </c>
    </row>
    <row r="64" customFormat="false" ht="12.8" hidden="false" customHeight="false" outlineLevel="0" collapsed="false">
      <c r="A64" s="48"/>
      <c r="B64" s="13" t="n">
        <f aca="false">IF(B63+$N$3&lt;'UAV-Config'!$D$7, B63+$N$3, "Too Heavy" )</f>
        <v>24.6</v>
      </c>
      <c r="C64" s="13" t="n">
        <f aca="false">IF(C63+$N$3&lt;'UAV-Config'!$D$7, C63+$N$3, 'UAV-Config'!$D$7 )</f>
        <v>25</v>
      </c>
      <c r="D64" s="13" t="n">
        <f aca="false">IF(D63+$N$3&lt;'UAV-Config'!$D$7, D63+$N$3, 'UAV-Config'!$D$7 )</f>
        <v>25</v>
      </c>
      <c r="E64" s="13" t="n">
        <f aca="false">IF(E63+$N$3&lt;'UAV-Config'!$D$7, E63+$N$3, 'UAV-Config'!$D$7 )</f>
        <v>25</v>
      </c>
      <c r="F64" s="13" t="n">
        <f aca="false">IF(F63+$N$3&lt;'UAV-Config'!$D$7, F63+$N$3, 'UAV-Config'!$D$7 )</f>
        <v>25</v>
      </c>
      <c r="G64" s="13" t="n">
        <f aca="false">IF(G63+$N$3&lt;'UAV-Config'!$D$7, G63+$N$3, 'UAV-Config'!$D$7 )</f>
        <v>25</v>
      </c>
      <c r="H64" s="13" t="n">
        <f aca="false">IF(H63+$N$3&lt;'UAV-Config'!$D$7, H63+$N$3, 'UAV-Config'!$D$7 )</f>
        <v>25</v>
      </c>
      <c r="I64" s="13" t="n">
        <f aca="false">IF(I63+$N$3&lt;'UAV-Config'!$D$7, I63+$N$3, 'UAV-Config'!$D$7 )</f>
        <v>25</v>
      </c>
      <c r="J64" s="13" t="n">
        <f aca="false">IF(J63+$N$3&lt;'UAV-Config'!$D$7, J63+$N$3, 'UAV-Config'!$D$7 )</f>
        <v>25</v>
      </c>
      <c r="K64" s="13" t="n">
        <f aca="false">IF(K63+$N$3&lt;'UAV-Config'!$D$7, K63+$N$3, 'UAV-Config'!$D$7 )</f>
        <v>25</v>
      </c>
      <c r="L64" s="13" t="n">
        <f aca="false">IF(L63+$N$3&lt;'UAV-Config'!$D$7, L63+$N$3, 'UAV-Config'!$D$7 )</f>
        <v>25</v>
      </c>
    </row>
    <row r="65" customFormat="false" ht="12.8" hidden="false" customHeight="false" outlineLevel="0" collapsed="false">
      <c r="A65" s="48"/>
      <c r="B65" s="13" t="n">
        <f aca="false">IF(B64+$N$3&lt;'UAV-Config'!$D$7, B64+$N$3, "Too Heavy" )</f>
        <v>24.8</v>
      </c>
      <c r="C65" s="13" t="n">
        <f aca="false">IF(C64+$N$3&lt;'UAV-Config'!$D$7, C64+$N$3, 'UAV-Config'!$D$7 )</f>
        <v>25</v>
      </c>
      <c r="D65" s="13" t="n">
        <f aca="false">IF(D64+$N$3&lt;'UAV-Config'!$D$7, D64+$N$3, 'UAV-Config'!$D$7 )</f>
        <v>25</v>
      </c>
      <c r="E65" s="13" t="n">
        <f aca="false">IF(E64+$N$3&lt;'UAV-Config'!$D$7, E64+$N$3, 'UAV-Config'!$D$7 )</f>
        <v>25</v>
      </c>
      <c r="F65" s="13" t="n">
        <f aca="false">IF(F64+$N$3&lt;'UAV-Config'!$D$7, F64+$N$3, 'UAV-Config'!$D$7 )</f>
        <v>25</v>
      </c>
      <c r="G65" s="13" t="n">
        <f aca="false">IF(G64+$N$3&lt;'UAV-Config'!$D$7, G64+$N$3, 'UAV-Config'!$D$7 )</f>
        <v>25</v>
      </c>
      <c r="H65" s="13" t="n">
        <f aca="false">IF(H64+$N$3&lt;'UAV-Config'!$D$7, H64+$N$3, 'UAV-Config'!$D$7 )</f>
        <v>25</v>
      </c>
      <c r="I65" s="13" t="n">
        <f aca="false">IF(I64+$N$3&lt;'UAV-Config'!$D$7, I64+$N$3, 'UAV-Config'!$D$7 )</f>
        <v>25</v>
      </c>
      <c r="J65" s="13" t="n">
        <f aca="false">IF(J64+$N$3&lt;'UAV-Config'!$D$7, J64+$N$3, 'UAV-Config'!$D$7 )</f>
        <v>25</v>
      </c>
      <c r="K65" s="13" t="n">
        <f aca="false">IF(K64+$N$3&lt;'UAV-Config'!$D$7, K64+$N$3, 'UAV-Config'!$D$7 )</f>
        <v>25</v>
      </c>
      <c r="L65" s="13" t="n">
        <f aca="false">IF(L64+$N$3&lt;'UAV-Config'!$D$7, L64+$N$3, 'UAV-Config'!$D$7 )</f>
        <v>25</v>
      </c>
    </row>
    <row r="66" customFormat="false" ht="12.8" hidden="false" customHeight="false" outlineLevel="0" collapsed="false">
      <c r="A66" s="48"/>
      <c r="B66" s="13" t="n">
        <f aca="false">IF(B65+$N$3&lt;'UAV-Config'!$D$7, B65+$N$3, 'UAV-Config'!$D$7 )</f>
        <v>25</v>
      </c>
      <c r="C66" s="13" t="n">
        <f aca="false">IF(C65+$N$3&lt;'UAV-Config'!$D$7, C65+$N$3, 'UAV-Config'!$D$7 )</f>
        <v>25</v>
      </c>
      <c r="D66" s="13" t="n">
        <f aca="false">IF(D65+$N$3&lt;'UAV-Config'!$D$7, D65+$N$3, 'UAV-Config'!$D$7 )</f>
        <v>25</v>
      </c>
      <c r="E66" s="13" t="n">
        <f aca="false">IF(E65+$N$3&lt;'UAV-Config'!$D$7, E65+$N$3, 'UAV-Config'!$D$7 )</f>
        <v>25</v>
      </c>
      <c r="F66" s="13" t="n">
        <f aca="false">IF(F65+$N$3&lt;'UAV-Config'!$D$7, F65+$N$3, 'UAV-Config'!$D$7 )</f>
        <v>25</v>
      </c>
      <c r="G66" s="13" t="n">
        <f aca="false">IF(G65+$N$3&lt;'UAV-Config'!$D$7, G65+$N$3, 'UAV-Config'!$D$7 )</f>
        <v>25</v>
      </c>
      <c r="H66" s="13" t="n">
        <f aca="false">IF(H65+$N$3&lt;'UAV-Config'!$D$7, H65+$N$3, 'UAV-Config'!$D$7 )</f>
        <v>25</v>
      </c>
      <c r="I66" s="13" t="n">
        <f aca="false">IF(I65+$N$3&lt;'UAV-Config'!$D$7, I65+$N$3, 'UAV-Config'!$D$7 )</f>
        <v>25</v>
      </c>
      <c r="J66" s="13" t="n">
        <f aca="false">IF(J65+$N$3&lt;'UAV-Config'!$D$7, J65+$N$3, 'UAV-Config'!$D$7 )</f>
        <v>25</v>
      </c>
      <c r="K66" s="13" t="n">
        <f aca="false">IF(K65+$N$3&lt;'UAV-Config'!$D$7, K65+$N$3, 'UAV-Config'!$D$7 )</f>
        <v>25</v>
      </c>
      <c r="L66" s="13" t="n">
        <f aca="false">IF(L65+$N$3&lt;'UAV-Config'!$D$7, L65+$N$3, 'UAV-Config'!$D$7 )</f>
        <v>25</v>
      </c>
    </row>
    <row r="67" customFormat="false" ht="12.8" hidden="false" customHeight="false" outlineLevel="0" collapsed="false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customFormat="false" ht="12.8" hidden="false" customHeight="true" outlineLevel="0" collapsed="false">
      <c r="A68" s="49" t="s">
        <v>41</v>
      </c>
      <c r="B68" s="13" t="n">
        <f aca="false">(B130*'Power-Density'!$C$16*(1-'UAV-Config'!$H$7))/('UAV-Config'!$B$7*'UAV-Config'!$E$33*((B6*(1+'UAV-Config'!$G$7))/'UAV-Config'!$B$7)^('UAV-Config'!$E$32))*60</f>
        <v>0</v>
      </c>
      <c r="C68" s="13" t="n">
        <f aca="false">(C130*'Power-Density'!$C$16*(1-'UAV-Config'!$H$7))/('UAV-Config'!$B$7*'UAV-Config'!$E$33*((C6*(1+'UAV-Config'!$G$7))/'UAV-Config'!$B$7)^('UAV-Config'!$E$32))*60</f>
        <v>0</v>
      </c>
      <c r="D68" s="13" t="n">
        <f aca="false">(D130*'Power-Density'!$C$16*(1-'UAV-Config'!$H$7))/('UAV-Config'!$B$7*'UAV-Config'!$E$33*((D6*(1+'UAV-Config'!$G$7))/'UAV-Config'!$B$7)^('UAV-Config'!$E$32))*60</f>
        <v>0</v>
      </c>
      <c r="E68" s="13" t="n">
        <f aca="false">(E130*'Power-Density'!$C$16*(1-'UAV-Config'!$H$7))/('UAV-Config'!$B$7*'UAV-Config'!$E$33*((E6*(1+'UAV-Config'!$G$7))/'UAV-Config'!$B$7)^('UAV-Config'!$E$32))*60</f>
        <v>0</v>
      </c>
      <c r="F68" s="13" t="n">
        <f aca="false">(F130*'Power-Density'!$C$16*(1-'UAV-Config'!$H$7))/('UAV-Config'!$B$7*'UAV-Config'!$E$33*((F6*(1+'UAV-Config'!$G$7))/'UAV-Config'!$B$7)^('UAV-Config'!$E$32))*60</f>
        <v>0</v>
      </c>
      <c r="G68" s="13" t="n">
        <f aca="false">(G130*'Power-Density'!$C$16*(1-'UAV-Config'!$H$7))/('UAV-Config'!$B$7*'UAV-Config'!$E$33*((G6*(1+'UAV-Config'!$G$7))/'UAV-Config'!$B$7)^('UAV-Config'!$E$32))*60</f>
        <v>0</v>
      </c>
      <c r="H68" s="13" t="n">
        <f aca="false">(H130*'Power-Density'!$C$16*(1-'UAV-Config'!$H$7))/('UAV-Config'!$B$7*'UAV-Config'!$E$33*((H6*(1+'UAV-Config'!$G$7))/'UAV-Config'!$B$7)^('UAV-Config'!$E$32))*60</f>
        <v>0</v>
      </c>
      <c r="I68" s="13" t="n">
        <f aca="false">(I130*'Power-Density'!$C$16*(1-'UAV-Config'!$H$7))/('UAV-Config'!$B$7*'UAV-Config'!$E$33*((I6*(1+'UAV-Config'!$G$7))/'UAV-Config'!$B$7)^('UAV-Config'!$E$32))*60</f>
        <v>0</v>
      </c>
      <c r="J68" s="13" t="n">
        <f aca="false">(J130*'Power-Density'!$C$16*(1-'UAV-Config'!$H$7))/('UAV-Config'!$B$7*'UAV-Config'!$E$33*((J6*(1+'UAV-Config'!$G$7))/'UAV-Config'!$B$7)^('UAV-Config'!$E$32))*60</f>
        <v>0</v>
      </c>
      <c r="K68" s="13" t="n">
        <f aca="false">(K130*'Power-Density'!$C$16*(1-'UAV-Config'!$H$7))/('UAV-Config'!$B$7*'UAV-Config'!$E$33*((K6*(1+'UAV-Config'!$G$7))/'UAV-Config'!$B$7)^('UAV-Config'!$E$32))*60</f>
        <v>0</v>
      </c>
      <c r="L68" s="13" t="n">
        <f aca="false">(L130*'Power-Density'!$C$16*(1-'UAV-Config'!$H$7))/('UAV-Config'!$B$7*'UAV-Config'!$E$33*((L6*(1+'UAV-Config'!$G$7))/'UAV-Config'!$B$7)^('UAV-Config'!$E$32))*60</f>
        <v>0</v>
      </c>
    </row>
    <row r="69" customFormat="false" ht="12.8" hidden="false" customHeight="false" outlineLevel="0" collapsed="false">
      <c r="A69" s="49"/>
      <c r="B69" s="13" t="n">
        <f aca="false">(B131*'Power-Density'!$C$16*(1-'UAV-Config'!$H$7))/('UAV-Config'!$B$7*'UAV-Config'!$E$33*((B7*(1+'UAV-Config'!$G$7))/'UAV-Config'!$B$7)^('UAV-Config'!$E$32))*60</f>
        <v>0.633611636238634</v>
      </c>
      <c r="C69" s="13" t="n">
        <f aca="false">(C131*'Power-Density'!$C$16*(1-'UAV-Config'!$H$7))/('UAV-Config'!$B$7*'UAV-Config'!$E$33*((C7*(1+'UAV-Config'!$G$7))/'UAV-Config'!$B$7)^('UAV-Config'!$E$32))*60</f>
        <v>0.569067503589434</v>
      </c>
      <c r="D69" s="13" t="n">
        <f aca="false">(D131*'Power-Density'!$C$16*(1-'UAV-Config'!$H$7))/('UAV-Config'!$B$7*'UAV-Config'!$E$33*((D7*(1+'UAV-Config'!$G$7))/'UAV-Config'!$B$7)^('UAV-Config'!$E$32))*60</f>
        <v>0.514850422965188</v>
      </c>
      <c r="E69" s="13" t="n">
        <f aca="false">(E131*'Power-Density'!$C$16*(1-'UAV-Config'!$H$7))/('UAV-Config'!$B$7*'UAV-Config'!$E$33*((E7*(1+'UAV-Config'!$G$7))/'UAV-Config'!$B$7)^('UAV-Config'!$E$32))*60</f>
        <v>0.468780890112366</v>
      </c>
      <c r="F69" s="13" t="n">
        <f aca="false">(F131*'Power-Density'!$C$16*(1-'UAV-Config'!$H$7))/('UAV-Config'!$B$7*'UAV-Config'!$E$33*((F7*(1+'UAV-Config'!$G$7))/'UAV-Config'!$B$7)^('UAV-Config'!$E$32))*60</f>
        <v>0.42923786309497</v>
      </c>
      <c r="G69" s="13" t="n">
        <f aca="false">(G131*'Power-Density'!$C$16*(1-'UAV-Config'!$H$7))/('UAV-Config'!$B$7*'UAV-Config'!$E$33*((G7*(1+'UAV-Config'!$G$7))/'UAV-Config'!$B$7)^('UAV-Config'!$E$32))*60</f>
        <v>0.394993171116738</v>
      </c>
      <c r="H69" s="13" t="n">
        <f aca="false">(H131*'Power-Density'!$C$16*(1-'UAV-Config'!$H$7))/('UAV-Config'!$B$7*'UAV-Config'!$E$33*((H7*(1+'UAV-Config'!$G$7))/'UAV-Config'!$B$7)^('UAV-Config'!$E$32))*60</f>
        <v>0.36510100626532</v>
      </c>
      <c r="I69" s="13" t="n">
        <f aca="false">(I131*'Power-Density'!$C$16*(1-'UAV-Config'!$H$7))/('UAV-Config'!$B$7*'UAV-Config'!$E$33*((I7*(1+'UAV-Config'!$G$7))/'UAV-Config'!$B$7)^('UAV-Config'!$E$32))*60</f>
        <v>0.338822379824338</v>
      </c>
      <c r="J69" s="13" t="n">
        <f aca="false">(J131*'Power-Density'!$C$16*(1-'UAV-Config'!$H$7))/('UAV-Config'!$B$7*'UAV-Config'!$E$33*((J7*(1+'UAV-Config'!$G$7))/'UAV-Config'!$B$7)^('UAV-Config'!$E$32))*60</f>
        <v>0.31557236730761</v>
      </c>
      <c r="K69" s="13" t="n">
        <f aca="false">(K131*'Power-Density'!$C$16*(1-'UAV-Config'!$H$7))/('UAV-Config'!$B$7*'UAV-Config'!$E$33*((K7*(1+'UAV-Config'!$G$7))/'UAV-Config'!$B$7)^('UAV-Config'!$E$32))*60</f>
        <v>0.294882559474289</v>
      </c>
      <c r="L69" s="13" t="n">
        <f aca="false">(L131*'Power-Density'!$C$16*(1-'UAV-Config'!$H$7))/('UAV-Config'!$B$7*'UAV-Config'!$E$33*((L7*(1+'UAV-Config'!$G$7))/'UAV-Config'!$B$7)^('UAV-Config'!$E$32))*60</f>
        <v>0.276373875209894</v>
      </c>
    </row>
    <row r="70" customFormat="false" ht="12.8" hidden="false" customHeight="false" outlineLevel="0" collapsed="false">
      <c r="A70" s="49"/>
      <c r="B70" s="13" t="n">
        <f aca="false">(B132*'Power-Density'!$C$16*(1-'UAV-Config'!$H$7))/('UAV-Config'!$B$7*'UAV-Config'!$E$33*((B8*(1+'UAV-Config'!$G$7))/'UAV-Config'!$B$7)^('UAV-Config'!$E$32))*60</f>
        <v>1.23949477109681</v>
      </c>
      <c r="C70" s="13" t="n">
        <f aca="false">(C132*'Power-Density'!$C$16*(1-'UAV-Config'!$H$7))/('UAV-Config'!$B$7*'UAV-Config'!$E$33*((C8*(1+'UAV-Config'!$G$7))/'UAV-Config'!$B$7)^('UAV-Config'!$E$32))*60</f>
        <v>1.11495485333075</v>
      </c>
      <c r="D70" s="13" t="n">
        <f aca="false">(D132*'Power-Density'!$C$16*(1-'UAV-Config'!$H$7))/('UAV-Config'!$B$7*'UAV-Config'!$E$33*((D8*(1+'UAV-Config'!$G$7))/'UAV-Config'!$B$7)^('UAV-Config'!$E$32))*60</f>
        <v>1.0100867454618</v>
      </c>
      <c r="E70" s="13" t="n">
        <f aca="false">(E132*'Power-Density'!$C$16*(1-'UAV-Config'!$H$7))/('UAV-Config'!$B$7*'UAV-Config'!$E$33*((E8*(1+'UAV-Config'!$G$7))/'UAV-Config'!$B$7)^('UAV-Config'!$E$32))*60</f>
        <v>0.920788587736183</v>
      </c>
      <c r="F70" s="13" t="n">
        <f aca="false">(F132*'Power-Density'!$C$16*(1-'UAV-Config'!$H$7))/('UAV-Config'!$B$7*'UAV-Config'!$E$33*((F8*(1+'UAV-Config'!$G$7))/'UAV-Config'!$B$7)^('UAV-Config'!$E$32))*60</f>
        <v>0.843997656021713</v>
      </c>
      <c r="G70" s="13" t="n">
        <f aca="false">(G132*'Power-Density'!$C$16*(1-'UAV-Config'!$H$7))/('UAV-Config'!$B$7*'UAV-Config'!$E$33*((G8*(1+'UAV-Config'!$G$7))/'UAV-Config'!$B$7)^('UAV-Config'!$E$32))*60</f>
        <v>0.777385545331106</v>
      </c>
      <c r="H70" s="13" t="n">
        <f aca="false">(H132*'Power-Density'!$C$16*(1-'UAV-Config'!$H$7))/('UAV-Config'!$B$7*'UAV-Config'!$E$33*((H8*(1+'UAV-Config'!$G$7))/'UAV-Config'!$B$7)^('UAV-Config'!$E$32))*60</f>
        <v>0.719153718094584</v>
      </c>
      <c r="I70" s="13" t="n">
        <f aca="false">(I132*'Power-Density'!$C$16*(1-'UAV-Config'!$H$7))/('UAV-Config'!$B$7*'UAV-Config'!$E$33*((I8*(1+'UAV-Config'!$G$7))/'UAV-Config'!$B$7)^('UAV-Config'!$E$32))*60</f>
        <v>0.667893114700961</v>
      </c>
      <c r="J70" s="13" t="n">
        <f aca="false">(J132*'Power-Density'!$C$16*(1-'UAV-Config'!$H$7))/('UAV-Config'!$B$7*'UAV-Config'!$E$33*((J8*(1+'UAV-Config'!$G$7))/'UAV-Config'!$B$7)^('UAV-Config'!$E$32))*60</f>
        <v>0.622485723475243</v>
      </c>
      <c r="K70" s="13" t="n">
        <f aca="false">(K132*'Power-Density'!$C$16*(1-'UAV-Config'!$H$7))/('UAV-Config'!$B$7*'UAV-Config'!$E$33*((K8*(1+'UAV-Config'!$G$7))/'UAV-Config'!$B$7)^('UAV-Config'!$E$32))*60</f>
        <v>0.582034271612512</v>
      </c>
      <c r="L70" s="13" t="n">
        <f aca="false">(L132*'Power-Density'!$C$16*(1-'UAV-Config'!$H$7))/('UAV-Config'!$B$7*'UAV-Config'!$E$33*((L8*(1+'UAV-Config'!$G$7))/'UAV-Config'!$B$7)^('UAV-Config'!$E$32))*60</f>
        <v>0.545811154359339</v>
      </c>
    </row>
    <row r="71" customFormat="false" ht="12.8" hidden="false" customHeight="false" outlineLevel="0" collapsed="false">
      <c r="A71" s="49"/>
      <c r="B71" s="13" t="n">
        <f aca="false">(B133*'Power-Density'!$C$16*(1-'UAV-Config'!$H$7))/('UAV-Config'!$B$7*'UAV-Config'!$E$33*((B9*(1+'UAV-Config'!$G$7))/'UAV-Config'!$B$7)^('UAV-Config'!$E$32))*60</f>
        <v>1.81915569129644</v>
      </c>
      <c r="C71" s="13" t="n">
        <f aca="false">(C133*'Power-Density'!$C$16*(1-'UAV-Config'!$H$7))/('UAV-Config'!$B$7*'UAV-Config'!$E$33*((C9*(1+'UAV-Config'!$G$7))/'UAV-Config'!$B$7)^('UAV-Config'!$E$32))*60</f>
        <v>1.6388352924733</v>
      </c>
      <c r="D71" s="13" t="n">
        <f aca="false">(D133*'Power-Density'!$C$16*(1-'UAV-Config'!$H$7))/('UAV-Config'!$B$7*'UAV-Config'!$E$33*((D9*(1+'UAV-Config'!$G$7))/'UAV-Config'!$B$7)^('UAV-Config'!$E$32))*60</f>
        <v>1.48663827485395</v>
      </c>
      <c r="E71" s="13" t="n">
        <f aca="false">(E133*'Power-Density'!$C$16*(1-'UAV-Config'!$H$7))/('UAV-Config'!$B$7*'UAV-Config'!$E$33*((E9*(1+'UAV-Config'!$G$7))/'UAV-Config'!$B$7)^('UAV-Config'!$E$32))*60</f>
        <v>1.35677006290026</v>
      </c>
      <c r="F71" s="13" t="n">
        <f aca="false">(F133*'Power-Density'!$C$16*(1-'UAV-Config'!$H$7))/('UAV-Config'!$B$7*'UAV-Config'!$E$33*((F9*(1+'UAV-Config'!$G$7))/'UAV-Config'!$B$7)^('UAV-Config'!$E$32))*60</f>
        <v>1.24488760391189</v>
      </c>
      <c r="G71" s="13" t="n">
        <f aca="false">(G133*'Power-Density'!$C$16*(1-'UAV-Config'!$H$7))/('UAV-Config'!$B$7*'UAV-Config'!$E$33*((G9*(1+'UAV-Config'!$G$7))/'UAV-Config'!$B$7)^('UAV-Config'!$E$32))*60</f>
        <v>1.1476780959473</v>
      </c>
      <c r="H71" s="13" t="n">
        <f aca="false">(H133*'Power-Density'!$C$16*(1-'UAV-Config'!$H$7))/('UAV-Config'!$B$7*'UAV-Config'!$E$33*((H9*(1+'UAV-Config'!$G$7))/'UAV-Config'!$B$7)^('UAV-Config'!$E$32))*60</f>
        <v>1.06257502922676</v>
      </c>
      <c r="I71" s="13" t="n">
        <f aca="false">(I133*'Power-Density'!$C$16*(1-'UAV-Config'!$H$7))/('UAV-Config'!$B$7*'UAV-Config'!$E$33*((I9*(1+'UAV-Config'!$G$7))/'UAV-Config'!$B$7)^('UAV-Config'!$E$32))*60</f>
        <v>0.987562349706369</v>
      </c>
      <c r="J71" s="13" t="n">
        <f aca="false">(J133*'Power-Density'!$C$16*(1-'UAV-Config'!$H$7))/('UAV-Config'!$B$7*'UAV-Config'!$E$33*((J9*(1+'UAV-Config'!$G$7))/'UAV-Config'!$B$7)^('UAV-Config'!$E$32))*60</f>
        <v>0.921036618765432</v>
      </c>
      <c r="K71" s="13" t="n">
        <f aca="false">(K133*'Power-Density'!$C$16*(1-'UAV-Config'!$H$7))/('UAV-Config'!$B$7*'UAV-Config'!$E$33*((K9*(1+'UAV-Config'!$G$7))/'UAV-Config'!$B$7)^('UAV-Config'!$E$32))*60</f>
        <v>0.861708208767044</v>
      </c>
      <c r="L71" s="13" t="n">
        <f aca="false">(L133*'Power-Density'!$C$16*(1-'UAV-Config'!$H$7))/('UAV-Config'!$B$7*'UAV-Config'!$E$33*((L9*(1+'UAV-Config'!$G$7))/'UAV-Config'!$B$7)^('UAV-Config'!$E$32))*60</f>
        <v>0.808529307334466</v>
      </c>
    </row>
    <row r="72" customFormat="false" ht="12.8" hidden="false" customHeight="false" outlineLevel="0" collapsed="false">
      <c r="A72" s="49"/>
      <c r="B72" s="13" t="n">
        <f aca="false">(B134*'Power-Density'!$C$16*(1-'UAV-Config'!$H$7))/('UAV-Config'!$B$7*'UAV-Config'!$E$33*((B10*(1+'UAV-Config'!$G$7))/'UAV-Config'!$B$7)^('UAV-Config'!$E$32))*60</f>
        <v>2.37399999398035</v>
      </c>
      <c r="C72" s="13" t="n">
        <f aca="false">(C134*'Power-Density'!$C$16*(1-'UAV-Config'!$H$7))/('UAV-Config'!$B$7*'UAV-Config'!$E$33*((C10*(1+'UAV-Config'!$G$7))/'UAV-Config'!$B$7)^('UAV-Config'!$E$32))*60</f>
        <v>2.14180891931846</v>
      </c>
      <c r="D72" s="13" t="n">
        <f aca="false">(D134*'Power-Density'!$C$16*(1-'UAV-Config'!$H$7))/('UAV-Config'!$B$7*'UAV-Config'!$E$33*((D10*(1+'UAV-Config'!$G$7))/'UAV-Config'!$B$7)^('UAV-Config'!$E$32))*60</f>
        <v>1.94538003732584</v>
      </c>
      <c r="E72" s="13" t="n">
        <f aca="false">(E134*'Power-Density'!$C$16*(1-'UAV-Config'!$H$7))/('UAV-Config'!$B$7*'UAV-Config'!$E$33*((E10*(1+'UAV-Config'!$G$7))/'UAV-Config'!$B$7)^('UAV-Config'!$E$32))*60</f>
        <v>1.77743124451323</v>
      </c>
      <c r="F72" s="13" t="n">
        <f aca="false">(F134*'Power-Density'!$C$16*(1-'UAV-Config'!$H$7))/('UAV-Config'!$B$7*'UAV-Config'!$E$33*((F10*(1+'UAV-Config'!$G$7))/'UAV-Config'!$B$7)^('UAV-Config'!$E$32))*60</f>
        <v>1.63248438627276</v>
      </c>
      <c r="G72" s="13" t="n">
        <f aca="false">(G134*'Power-Density'!$C$16*(1-'UAV-Config'!$H$7))/('UAV-Config'!$B$7*'UAV-Config'!$E$33*((G10*(1+'UAV-Config'!$G$7))/'UAV-Config'!$B$7)^('UAV-Config'!$E$32))*60</f>
        <v>1.50634719182743</v>
      </c>
      <c r="H72" s="13" t="n">
        <f aca="false">(H134*'Power-Density'!$C$16*(1-'UAV-Config'!$H$7))/('UAV-Config'!$B$7*'UAV-Config'!$E$33*((H10*(1+'UAV-Config'!$G$7))/'UAV-Config'!$B$7)^('UAV-Config'!$E$32))*60</f>
        <v>1.39576238997974</v>
      </c>
      <c r="I72" s="13" t="n">
        <f aca="false">(I134*'Power-Density'!$C$16*(1-'UAV-Config'!$H$7))/('UAV-Config'!$B$7*'UAV-Config'!$E$33*((I10*(1+'UAV-Config'!$G$7))/'UAV-Config'!$B$7)^('UAV-Config'!$E$32))*60</f>
        <v>1.29816468288444</v>
      </c>
      <c r="J72" s="13" t="n">
        <f aca="false">(J134*'Power-Density'!$C$16*(1-'UAV-Config'!$H$7))/('UAV-Config'!$B$7*'UAV-Config'!$E$33*((J10*(1+'UAV-Config'!$G$7))/'UAV-Config'!$B$7)^('UAV-Config'!$E$32))*60</f>
        <v>1.21150903879296</v>
      </c>
      <c r="K72" s="13" t="n">
        <f aca="false">(K134*'Power-Density'!$C$16*(1-'UAV-Config'!$H$7))/('UAV-Config'!$B$7*'UAV-Config'!$E$33*((K10*(1+'UAV-Config'!$G$7))/'UAV-Config'!$B$7)^('UAV-Config'!$E$32))*60</f>
        <v>1.13414719007674</v>
      </c>
      <c r="L72" s="13" t="n">
        <f aca="false">(L134*'Power-Density'!$C$16*(1-'UAV-Config'!$H$7))/('UAV-Config'!$B$7*'UAV-Config'!$E$33*((L10*(1+'UAV-Config'!$G$7))/'UAV-Config'!$B$7)^('UAV-Config'!$E$32))*60</f>
        <v>1.06473736269982</v>
      </c>
    </row>
    <row r="73" customFormat="false" ht="12.8" hidden="false" customHeight="false" outlineLevel="0" collapsed="false">
      <c r="A73" s="49"/>
      <c r="B73" s="13" t="n">
        <f aca="false">(B135*'Power-Density'!$C$16*(1-'UAV-Config'!$H$7))/('UAV-Config'!$B$7*'UAV-Config'!$E$33*((B11*(1+'UAV-Config'!$G$7))/'UAV-Config'!$B$7)^('UAV-Config'!$E$32))*60</f>
        <v>2.90534059878896</v>
      </c>
      <c r="C73" s="13" t="n">
        <f aca="false">(C135*'Power-Density'!$C$16*(1-'UAV-Config'!$H$7))/('UAV-Config'!$B$7*'UAV-Config'!$E$33*((C11*(1+'UAV-Config'!$G$7))/'UAV-Config'!$B$7)^('UAV-Config'!$E$32))*60</f>
        <v>2.62490812074088</v>
      </c>
      <c r="D73" s="13" t="n">
        <f aca="false">(D135*'Power-Density'!$C$16*(1-'UAV-Config'!$H$7))/('UAV-Config'!$B$7*'UAV-Config'!$E$33*((D11*(1+'UAV-Config'!$G$7))/'UAV-Config'!$B$7)^('UAV-Config'!$E$32))*60</f>
        <v>2.38713655886438</v>
      </c>
      <c r="E73" s="13" t="n">
        <f aca="false">(E135*'Power-Density'!$C$16*(1-'UAV-Config'!$H$7))/('UAV-Config'!$B$7*'UAV-Config'!$E$33*((E11*(1+'UAV-Config'!$G$7))/'UAV-Config'!$B$7)^('UAV-Config'!$E$32))*60</f>
        <v>2.18343971141762</v>
      </c>
      <c r="F73" s="13" t="n">
        <f aca="false">(F135*'Power-Density'!$C$16*(1-'UAV-Config'!$H$7))/('UAV-Config'!$B$7*'UAV-Config'!$E$33*((F11*(1+'UAV-Config'!$G$7))/'UAV-Config'!$B$7)^('UAV-Config'!$E$32))*60</f>
        <v>2.0073350908178</v>
      </c>
      <c r="G73" s="13" t="n">
        <f aca="false">(G135*'Power-Density'!$C$16*(1-'UAV-Config'!$H$7))/('UAV-Config'!$B$7*'UAV-Config'!$E$33*((G11*(1+'UAV-Config'!$G$7))/'UAV-Config'!$B$7)^('UAV-Config'!$E$32))*60</f>
        <v>1.85384604130483</v>
      </c>
      <c r="H73" s="13" t="n">
        <f aca="false">(H135*'Power-Density'!$C$16*(1-'UAV-Config'!$H$7))/('UAV-Config'!$B$7*'UAV-Config'!$E$33*((H11*(1+'UAV-Config'!$G$7))/'UAV-Config'!$B$7)^('UAV-Config'!$E$32))*60</f>
        <v>1.71909489137352</v>
      </c>
      <c r="I73" s="13" t="n">
        <f aca="false">(I135*'Power-Density'!$C$16*(1-'UAV-Config'!$H$7))/('UAV-Config'!$B$7*'UAV-Config'!$E$33*((I11*(1+'UAV-Config'!$G$7))/'UAV-Config'!$B$7)^('UAV-Config'!$E$32))*60</f>
        <v>1.60001999093004</v>
      </c>
      <c r="J73" s="13" t="n">
        <f aca="false">(J135*'Power-Density'!$C$16*(1-'UAV-Config'!$H$7))/('UAV-Config'!$B$7*'UAV-Config'!$E$33*((J11*(1+'UAV-Config'!$G$7))/'UAV-Config'!$B$7)^('UAV-Config'!$E$32))*60</f>
        <v>1.49417504155218</v>
      </c>
      <c r="K73" s="13" t="n">
        <f aca="false">(K135*'Power-Density'!$C$16*(1-'UAV-Config'!$H$7))/('UAV-Config'!$B$7*'UAV-Config'!$E$33*((K11*(1+'UAV-Config'!$G$7))/'UAV-Config'!$B$7)^('UAV-Config'!$E$32))*60</f>
        <v>1.39958427874994</v>
      </c>
      <c r="L73" s="13" t="n">
        <f aca="false">(L135*'Power-Density'!$C$16*(1-'UAV-Config'!$H$7))/('UAV-Config'!$B$7*'UAV-Config'!$E$33*((L11*(1+'UAV-Config'!$G$7))/'UAV-Config'!$B$7)^('UAV-Config'!$E$32))*60</f>
        <v>1.3146363000796</v>
      </c>
    </row>
    <row r="74" customFormat="false" ht="12.8" hidden="false" customHeight="false" outlineLevel="0" collapsed="false">
      <c r="A74" s="49"/>
      <c r="B74" s="13" t="n">
        <f aca="false">(B136*'Power-Density'!$C$16*(1-'UAV-Config'!$H$7))/('UAV-Config'!$B$7*'UAV-Config'!$E$33*((B12*(1+'UAV-Config'!$G$7))/'UAV-Config'!$B$7)^('UAV-Config'!$E$32))*60</f>
        <v>3.41440502153661</v>
      </c>
      <c r="C74" s="13" t="n">
        <f aca="false">(C136*'Power-Density'!$C$16*(1-'UAV-Config'!$H$7))/('UAV-Config'!$B$7*'UAV-Config'!$E$33*((C12*(1+'UAV-Config'!$G$7))/'UAV-Config'!$B$7)^('UAV-Config'!$E$32))*60</f>
        <v>3.08910253779113</v>
      </c>
      <c r="D74" s="13" t="n">
        <f aca="false">(D136*'Power-Density'!$C$16*(1-'UAV-Config'!$H$7))/('UAV-Config'!$B$7*'UAV-Config'!$E$33*((D12*(1+'UAV-Config'!$G$7))/'UAV-Config'!$B$7)^('UAV-Config'!$E$32))*60</f>
        <v>2.8126853406742</v>
      </c>
      <c r="E74" s="13" t="n">
        <f aca="false">(E136*'Power-Density'!$C$16*(1-'UAV-Config'!$H$7))/('UAV-Config'!$B$7*'UAV-Config'!$E$33*((E12*(1+'UAV-Config'!$G$7))/'UAV-Config'!$B$7)^('UAV-Config'!$E$32))*60</f>
        <v>2.57542717856982</v>
      </c>
      <c r="F74" s="13" t="n">
        <f aca="false">(F136*'Power-Density'!$C$16*(1-'UAV-Config'!$H$7))/('UAV-Config'!$B$7*'UAV-Config'!$E$33*((F12*(1+'UAV-Config'!$G$7))/'UAV-Config'!$B$7)^('UAV-Config'!$E$32))*60</f>
        <v>2.36995902670043</v>
      </c>
      <c r="G74" s="13" t="n">
        <f aca="false">(G136*'Power-Density'!$C$16*(1-'UAV-Config'!$H$7))/('UAV-Config'!$B$7*'UAV-Config'!$E$33*((G12*(1+'UAV-Config'!$G$7))/'UAV-Config'!$B$7)^('UAV-Config'!$E$32))*60</f>
        <v>2.19060603759192</v>
      </c>
      <c r="H74" s="13" t="n">
        <f aca="false">(H136*'Power-Density'!$C$16*(1-'UAV-Config'!$H$7))/('UAV-Config'!$B$7*'UAV-Config'!$E$33*((H12*(1+'UAV-Config'!$G$7))/'UAV-Config'!$B$7)^('UAV-Config'!$E$32))*60</f>
        <v>2.03293427894603</v>
      </c>
      <c r="I74" s="13" t="n">
        <f aca="false">(I136*'Power-Density'!$C$16*(1-'UAV-Config'!$H$7))/('UAV-Config'!$B$7*'UAV-Config'!$E$33*((I12*(1+'UAV-Config'!$G$7))/'UAV-Config'!$B$7)^('UAV-Config'!$E$32))*60</f>
        <v>1.89343420384566</v>
      </c>
      <c r="J74" s="13" t="n">
        <f aca="false">(J136*'Power-Density'!$C$16*(1-'UAV-Config'!$H$7))/('UAV-Config'!$B$7*'UAV-Config'!$E$33*((J12*(1+'UAV-Config'!$G$7))/'UAV-Config'!$B$7)^('UAV-Config'!$E$32))*60</f>
        <v>1.76929535684574</v>
      </c>
      <c r="K74" s="13" t="n">
        <f aca="false">(K136*'Power-Density'!$C$16*(1-'UAV-Config'!$H$7))/('UAV-Config'!$B$7*'UAV-Config'!$E$33*((K12*(1+'UAV-Config'!$G$7))/'UAV-Config'!$B$7)^('UAV-Config'!$E$32))*60</f>
        <v>1.65824325125936</v>
      </c>
      <c r="L74" s="13" t="n">
        <f aca="false">(L136*'Power-Density'!$C$16*(1-'UAV-Config'!$H$7))/('UAV-Config'!$B$7*'UAV-Config'!$E$33*((L12*(1+'UAV-Config'!$G$7))/'UAV-Config'!$B$7)^('UAV-Config'!$E$32))*60</f>
        <v>1.55841942129002</v>
      </c>
    </row>
    <row r="75" customFormat="false" ht="12.8" hidden="false" customHeight="false" outlineLevel="0" collapsed="false">
      <c r="A75" s="49"/>
      <c r="B75" s="13" t="n">
        <f aca="false">(B137*'Power-Density'!$C$16*(1-'UAV-Config'!$H$7))/('UAV-Config'!$B$7*'UAV-Config'!$E$33*((B13*(1+'UAV-Config'!$G$7))/'UAV-Config'!$B$7)^('UAV-Config'!$E$32))*60</f>
        <v>3.90234198665763</v>
      </c>
      <c r="C75" s="13" t="n">
        <f aca="false">(C137*'Power-Density'!$C$16*(1-'UAV-Config'!$H$7))/('UAV-Config'!$B$7*'UAV-Config'!$E$33*((C13*(1+'UAV-Config'!$G$7))/'UAV-Config'!$B$7)^('UAV-Config'!$E$32))*60</f>
        <v>3.5353036091163</v>
      </c>
      <c r="D75" s="13" t="n">
        <f aca="false">(D137*'Power-Density'!$C$16*(1-'UAV-Config'!$H$7))/('UAV-Config'!$B$7*'UAV-Config'!$E$33*((D13*(1+'UAV-Config'!$G$7))/'UAV-Config'!$B$7)^('UAV-Config'!$E$32))*60</f>
        <v>3.22276005707664</v>
      </c>
      <c r="E75" s="13" t="n">
        <f aca="false">(E137*'Power-Density'!$C$16*(1-'UAV-Config'!$H$7))/('UAV-Config'!$B$7*'UAV-Config'!$E$33*((E13*(1+'UAV-Config'!$G$7))/'UAV-Config'!$B$7)^('UAV-Config'!$E$32))*60</f>
        <v>2.953991796076</v>
      </c>
      <c r="F75" s="13" t="n">
        <f aca="false">(F137*'Power-Density'!$C$16*(1-'UAV-Config'!$H$7))/('UAV-Config'!$B$7*'UAV-Config'!$E$33*((F13*(1+'UAV-Config'!$G$7))/'UAV-Config'!$B$7)^('UAV-Config'!$E$32))*60</f>
        <v>2.72084940865887</v>
      </c>
      <c r="G75" s="13" t="n">
        <f aca="false">(G137*'Power-Density'!$C$16*(1-'UAV-Config'!$H$7))/('UAV-Config'!$B$7*'UAV-Config'!$E$33*((G13*(1+'UAV-Config'!$G$7))/'UAV-Config'!$B$7)^('UAV-Config'!$E$32))*60</f>
        <v>2.51703801333105</v>
      </c>
      <c r="H75" s="13" t="n">
        <f aca="false">(H137*'Power-Density'!$C$16*(1-'UAV-Config'!$H$7))/('UAV-Config'!$B$7*'UAV-Config'!$E$33*((H13*(1+'UAV-Config'!$G$7))/'UAV-Config'!$B$7)^('UAV-Config'!$E$32))*60</f>
        <v>2.33762590145336</v>
      </c>
      <c r="I75" s="13" t="n">
        <f aca="false">(I137*'Power-Density'!$C$16*(1-'UAV-Config'!$H$7))/('UAV-Config'!$B$7*'UAV-Config'!$E$33*((I13*(1+'UAV-Config'!$G$7))/'UAV-Config'!$B$7)^('UAV-Config'!$E$32))*60</f>
        <v>2.17870003216335</v>
      </c>
      <c r="J75" s="13" t="n">
        <f aca="false">(J137*'Power-Density'!$C$16*(1-'UAV-Config'!$H$7))/('UAV-Config'!$B$7*'UAV-Config'!$E$33*((J13*(1+'UAV-Config'!$G$7))/'UAV-Config'!$B$7)^('UAV-Config'!$E$32))*60</f>
        <v>2.03711995064379</v>
      </c>
      <c r="K75" s="13" t="n">
        <f aca="false">(K137*'Power-Density'!$C$16*(1-'UAV-Config'!$H$7))/('UAV-Config'!$B$7*'UAV-Config'!$E$33*((K13*(1+'UAV-Config'!$G$7))/'UAV-Config'!$B$7)^('UAV-Config'!$E$32))*60</f>
        <v>1.91033904025769</v>
      </c>
      <c r="L75" s="13" t="n">
        <f aca="false">(L137*'Power-Density'!$C$16*(1-'UAV-Config'!$H$7))/('UAV-Config'!$B$7*'UAV-Config'!$E$33*((L13*(1+'UAV-Config'!$G$7))/'UAV-Config'!$B$7)^('UAV-Config'!$E$32))*60</f>
        <v>1.79627270153506</v>
      </c>
    </row>
    <row r="76" customFormat="false" ht="12.8" hidden="false" customHeight="false" outlineLevel="0" collapsed="false">
      <c r="A76" s="49"/>
      <c r="B76" s="13" t="n">
        <f aca="false">(B138*'Power-Density'!$C$16*(1-'UAV-Config'!$H$7))/('UAV-Config'!$B$7*'UAV-Config'!$E$33*((B14*(1+'UAV-Config'!$G$7))/'UAV-Config'!$B$7)^('UAV-Config'!$E$32))*60</f>
        <v>4.37022744659548</v>
      </c>
      <c r="C76" s="13" t="n">
        <f aca="false">(C138*'Power-Density'!$C$16*(1-'UAV-Config'!$H$7))/('UAV-Config'!$B$7*'UAV-Config'!$E$33*((C14*(1+'UAV-Config'!$G$7))/'UAV-Config'!$B$7)^('UAV-Config'!$E$32))*60</f>
        <v>3.96436873294388</v>
      </c>
      <c r="D76" s="13" t="n">
        <f aca="false">(D138*'Power-Density'!$C$16*(1-'UAV-Config'!$H$7))/('UAV-Config'!$B$7*'UAV-Config'!$E$33*((D14*(1+'UAV-Config'!$G$7))/'UAV-Config'!$B$7)^('UAV-Config'!$E$32))*60</f>
        <v>3.61805350106735</v>
      </c>
      <c r="E76" s="13" t="n">
        <f aca="false">(E138*'Power-Density'!$C$16*(1-'UAV-Config'!$H$7))/('UAV-Config'!$B$7*'UAV-Config'!$E$33*((E14*(1+'UAV-Config'!$G$7))/'UAV-Config'!$B$7)^('UAV-Config'!$E$32))*60</f>
        <v>3.31970027709836</v>
      </c>
      <c r="F76" s="13" t="n">
        <f aca="false">(F138*'Power-Density'!$C$16*(1-'UAV-Config'!$H$7))/('UAV-Config'!$B$7*'UAV-Config'!$E$33*((F14*(1+'UAV-Config'!$G$7))/'UAV-Config'!$B$7)^('UAV-Config'!$E$32))*60</f>
        <v>3.06047492252613</v>
      </c>
      <c r="G76" s="13" t="n">
        <f aca="false">(G138*'Power-Density'!$C$16*(1-'UAV-Config'!$H$7))/('UAV-Config'!$B$7*'UAV-Config'!$E$33*((G14*(1+'UAV-Config'!$G$7))/'UAV-Config'!$B$7)^('UAV-Config'!$E$32))*60</f>
        <v>2.83353341127136</v>
      </c>
      <c r="H76" s="13" t="n">
        <f aca="false">(H138*'Power-Density'!$C$16*(1-'UAV-Config'!$H$7))/('UAV-Config'!$B$7*'UAV-Config'!$E$33*((H14*(1+'UAV-Config'!$G$7))/'UAV-Config'!$B$7)^('UAV-Config'!$E$32))*60</f>
        <v>2.63349959921699</v>
      </c>
      <c r="I76" s="13" t="n">
        <f aca="false">(I138*'Power-Density'!$C$16*(1-'UAV-Config'!$H$7))/('UAV-Config'!$B$7*'UAV-Config'!$E$33*((I14*(1+'UAV-Config'!$G$7))/'UAV-Config'!$B$7)^('UAV-Config'!$E$32))*60</f>
        <v>2.45609765004115</v>
      </c>
      <c r="J76" s="13" t="n">
        <f aca="false">(J138*'Power-Density'!$C$16*(1-'UAV-Config'!$H$7))/('UAV-Config'!$B$7*'UAV-Config'!$E$33*((J14*(1+'UAV-Config'!$G$7))/'UAV-Config'!$B$7)^('UAV-Config'!$E$32))*60</f>
        <v>2.29788855671212</v>
      </c>
      <c r="K76" s="13" t="n">
        <f aca="false">(K138*'Power-Density'!$C$16*(1-'UAV-Config'!$H$7))/('UAV-Config'!$B$7*'UAV-Config'!$E$33*((K14*(1+'UAV-Config'!$G$7))/'UAV-Config'!$B$7)^('UAV-Config'!$E$32))*60</f>
        <v>2.15607815289191</v>
      </c>
      <c r="L76" s="13" t="n">
        <f aca="false">(L138*'Power-Density'!$C$16*(1-'UAV-Config'!$H$7))/('UAV-Config'!$B$7*'UAV-Config'!$E$33*((L14*(1+'UAV-Config'!$G$7))/'UAV-Config'!$B$7)^('UAV-Config'!$E$32))*60</f>
        <v>2.02837512188726</v>
      </c>
    </row>
    <row r="77" customFormat="false" ht="12.8" hidden="false" customHeight="false" outlineLevel="0" collapsed="false">
      <c r="A77" s="49"/>
      <c r="B77" s="13" t="n">
        <f aca="false">(B139*'Power-Density'!$C$16*(1-'UAV-Config'!$H$7))/('UAV-Config'!$B$7*'UAV-Config'!$E$33*((B15*(1+'UAV-Config'!$G$7))/'UAV-Config'!$B$7)^('UAV-Config'!$E$32))*60</f>
        <v>4.81907006846653</v>
      </c>
      <c r="C77" s="13" t="n">
        <f aca="false">(C139*'Power-Density'!$C$16*(1-'UAV-Config'!$H$7))/('UAV-Config'!$B$7*'UAV-Config'!$E$33*((C15*(1+'UAV-Config'!$G$7))/'UAV-Config'!$B$7)^('UAV-Config'!$E$32))*60</f>
        <v>4.37710508398313</v>
      </c>
      <c r="D77" s="13" t="n">
        <f aca="false">(D139*'Power-Density'!$C$16*(1-'UAV-Config'!$H$7))/('UAV-Config'!$B$7*'UAV-Config'!$E$33*((D15*(1+'UAV-Config'!$G$7))/'UAV-Config'!$B$7)^('UAV-Config'!$E$32))*60</f>
        <v>3.99922030015477</v>
      </c>
      <c r="E77" s="13" t="n">
        <f aca="false">(E139*'Power-Density'!$C$16*(1-'UAV-Config'!$H$7))/('UAV-Config'!$B$7*'UAV-Config'!$E$33*((E15*(1+'UAV-Config'!$G$7))/'UAV-Config'!$B$7)^('UAV-Config'!$E$32))*60</f>
        <v>3.67308986911371</v>
      </c>
      <c r="F77" s="13" t="n">
        <f aca="false">(F139*'Power-Density'!$C$16*(1-'UAV-Config'!$H$7))/('UAV-Config'!$B$7*'UAV-Config'!$E$33*((F15*(1+'UAV-Config'!$G$7))/'UAV-Config'!$B$7)^('UAV-Config'!$E$32))*60</f>
        <v>3.38928118161173</v>
      </c>
      <c r="G77" s="13" t="n">
        <f aca="false">(G139*'Power-Density'!$C$16*(1-'UAV-Config'!$H$7))/('UAV-Config'!$B$7*'UAV-Config'!$E$33*((G15*(1+'UAV-Config'!$G$7))/'UAV-Config'!$B$7)^('UAV-Config'!$E$32))*60</f>
        <v>3.14046537745441</v>
      </c>
      <c r="H77" s="13" t="n">
        <f aca="false">(H139*'Power-Density'!$C$16*(1-'UAV-Config'!$H$7))/('UAV-Config'!$B$7*'UAV-Config'!$E$33*((H15*(1+'UAV-Config'!$G$7))/'UAV-Config'!$B$7)^('UAV-Config'!$E$32))*60</f>
        <v>2.92087053648999</v>
      </c>
      <c r="I77" s="13" t="n">
        <f aca="false">(I139*'Power-Density'!$C$16*(1-'UAV-Config'!$H$7))/('UAV-Config'!$B$7*'UAV-Config'!$E$33*((I15*(1+'UAV-Config'!$G$7))/'UAV-Config'!$B$7)^('UAV-Config'!$E$32))*60</f>
        <v>2.72589533728416</v>
      </c>
      <c r="J77" s="13" t="n">
        <f aca="false">(J139*'Power-Density'!$C$16*(1-'UAV-Config'!$H$7))/('UAV-Config'!$B$7*'UAV-Config'!$E$33*((J15*(1+'UAV-Config'!$G$7))/'UAV-Config'!$B$7)^('UAV-Config'!$E$32))*60</f>
        <v>2.55183117767266</v>
      </c>
      <c r="K77" s="13" t="n">
        <f aca="false">(K139*'Power-Density'!$C$16*(1-'UAV-Config'!$H$7))/('UAV-Config'!$B$7*'UAV-Config'!$E$33*((K15*(1+'UAV-Config'!$G$7))/'UAV-Config'!$B$7)^('UAV-Config'!$E$32))*60</f>
        <v>2.39565906607459</v>
      </c>
      <c r="L77" s="13" t="n">
        <f aca="false">(L139*'Power-Density'!$C$16*(1-'UAV-Config'!$H$7))/('UAV-Config'!$B$7*'UAV-Config'!$E$33*((L15*(1+'UAV-Config'!$G$7))/'UAV-Config'!$B$7)^('UAV-Config'!$E$32))*60</f>
        <v>2.25489898419083</v>
      </c>
    </row>
    <row r="78" customFormat="false" ht="12.8" hidden="false" customHeight="false" outlineLevel="0" collapsed="false">
      <c r="A78" s="49"/>
      <c r="B78" s="13" t="n">
        <f aca="false">(B140*'Power-Density'!$C$16*(1-'UAV-Config'!$H$7))/('UAV-Config'!$B$7*'UAV-Config'!$E$33*((B16*(1+'UAV-Config'!$G$7))/'UAV-Config'!$B$7)^('UAV-Config'!$E$32))*60</f>
        <v>5.24981624148176</v>
      </c>
      <c r="C78" s="13" t="n">
        <f aca="false">(C140*'Power-Density'!$C$16*(1-'UAV-Config'!$H$7))/('UAV-Config'!$B$7*'UAV-Config'!$E$33*((C16*(1+'UAV-Config'!$G$7))/'UAV-Config'!$B$7)^('UAV-Config'!$E$32))*60</f>
        <v>4.77427311772876</v>
      </c>
      <c r="D78" s="13" t="n">
        <f aca="false">(D140*'Power-Density'!$C$16*(1-'UAV-Config'!$H$7))/('UAV-Config'!$B$7*'UAV-Config'!$E$33*((D16*(1+'UAV-Config'!$G$7))/'UAV-Config'!$B$7)^('UAV-Config'!$E$32))*60</f>
        <v>4.36687942283524</v>
      </c>
      <c r="E78" s="13" t="n">
        <f aca="false">(E140*'Power-Density'!$C$16*(1-'UAV-Config'!$H$7))/('UAV-Config'!$B$7*'UAV-Config'!$E$33*((E16*(1+'UAV-Config'!$G$7))/'UAV-Config'!$B$7)^('UAV-Config'!$E$32))*60</f>
        <v>4.0146701816356</v>
      </c>
      <c r="F78" s="13" t="n">
        <f aca="false">(F140*'Power-Density'!$C$16*(1-'UAV-Config'!$H$7))/('UAV-Config'!$B$7*'UAV-Config'!$E$33*((F16*(1+'UAV-Config'!$G$7))/'UAV-Config'!$B$7)^('UAV-Config'!$E$32))*60</f>
        <v>3.70769208260965</v>
      </c>
      <c r="G78" s="13" t="n">
        <f aca="false">(G140*'Power-Density'!$C$16*(1-'UAV-Config'!$H$7))/('UAV-Config'!$B$7*'UAV-Config'!$E$33*((G16*(1+'UAV-Config'!$G$7))/'UAV-Config'!$B$7)^('UAV-Config'!$E$32))*60</f>
        <v>3.43818978274704</v>
      </c>
      <c r="H78" s="13" t="n">
        <f aca="false">(H140*'Power-Density'!$C$16*(1-'UAV-Config'!$H$7))/('UAV-Config'!$B$7*'UAV-Config'!$E$33*((H16*(1+'UAV-Config'!$G$7))/'UAV-Config'!$B$7)^('UAV-Config'!$E$32))*60</f>
        <v>3.20003998186009</v>
      </c>
      <c r="I78" s="13" t="n">
        <f aca="false">(I140*'Power-Density'!$C$16*(1-'UAV-Config'!$H$7))/('UAV-Config'!$B$7*'UAV-Config'!$E$33*((I16*(1+'UAV-Config'!$G$7))/'UAV-Config'!$B$7)^('UAV-Config'!$E$32))*60</f>
        <v>2.98835008310436</v>
      </c>
      <c r="J78" s="13" t="n">
        <f aca="false">(J140*'Power-Density'!$C$16*(1-'UAV-Config'!$H$7))/('UAV-Config'!$B$7*'UAV-Config'!$E$33*((J16*(1+'UAV-Config'!$G$7))/'UAV-Config'!$B$7)^('UAV-Config'!$E$32))*60</f>
        <v>2.79916855749987</v>
      </c>
      <c r="K78" s="13" t="n">
        <f aca="false">(K140*'Power-Density'!$C$16*(1-'UAV-Config'!$H$7))/('UAV-Config'!$B$7*'UAV-Config'!$E$33*((K16*(1+'UAV-Config'!$G$7))/'UAV-Config'!$B$7)^('UAV-Config'!$E$32))*60</f>
        <v>2.6292726001592</v>
      </c>
      <c r="L78" s="13" t="n">
        <f aca="false">(L140*'Power-Density'!$C$16*(1-'UAV-Config'!$H$7))/('UAV-Config'!$B$7*'UAV-Config'!$E$33*((L16*(1+'UAV-Config'!$G$7))/'UAV-Config'!$B$7)^('UAV-Config'!$E$32))*60</f>
        <v>2.4760102094473</v>
      </c>
    </row>
    <row r="79" customFormat="false" ht="12.8" hidden="false" customHeight="false" outlineLevel="0" collapsed="false">
      <c r="A79" s="49"/>
      <c r="B79" s="13" t="n">
        <f aca="false">(B141*'Power-Density'!$C$16*(1-'UAV-Config'!$H$7))/('UAV-Config'!$B$7*'UAV-Config'!$E$33*((B17*(1+'UAV-Config'!$G$7))/'UAV-Config'!$B$7)^('UAV-Config'!$E$32))*60</f>
        <v>5.66335465261708</v>
      </c>
      <c r="C79" s="13" t="n">
        <f aca="false">(C141*'Power-Density'!$C$16*(1-'UAV-Config'!$H$7))/('UAV-Config'!$B$7*'UAV-Config'!$E$33*((C17*(1+'UAV-Config'!$G$7))/'UAV-Config'!$B$7)^('UAV-Config'!$E$32))*60</f>
        <v>5.15658979123603</v>
      </c>
      <c r="D79" s="13" t="n">
        <f aca="false">(D141*'Power-Density'!$C$16*(1-'UAV-Config'!$H$7))/('UAV-Config'!$B$7*'UAV-Config'!$E$33*((D17*(1+'UAV-Config'!$G$7))/'UAV-Config'!$B$7)^('UAV-Config'!$E$32))*60</f>
        <v>4.72161649404467</v>
      </c>
      <c r="E79" s="13" t="n">
        <f aca="false">(E141*'Power-Density'!$C$16*(1-'UAV-Config'!$H$7))/('UAV-Config'!$B$7*'UAV-Config'!$E$33*((E17*(1+'UAV-Config'!$G$7))/'UAV-Config'!$B$7)^('UAV-Config'!$E$32))*60</f>
        <v>4.34492488228412</v>
      </c>
      <c r="F79" s="13" t="n">
        <f aca="false">(F141*'Power-Density'!$C$16*(1-'UAV-Config'!$H$7))/('UAV-Config'!$B$7*'UAV-Config'!$E$33*((F17*(1+'UAV-Config'!$G$7))/'UAV-Config'!$B$7)^('UAV-Config'!$E$32))*60</f>
        <v>4.01611106891852</v>
      </c>
      <c r="G79" s="13" t="n">
        <f aca="false">(G141*'Power-Density'!$C$16*(1-'UAV-Config'!$H$7))/('UAV-Config'!$B$7*'UAV-Config'!$E$33*((G17*(1+'UAV-Config'!$G$7))/'UAV-Config'!$B$7)^('UAV-Config'!$E$32))*60</f>
        <v>3.72704617806772</v>
      </c>
      <c r="H79" s="13" t="n">
        <f aca="false">(H141*'Power-Density'!$C$16*(1-'UAV-Config'!$H$7))/('UAV-Config'!$B$7*'UAV-Config'!$E$33*((H17*(1+'UAV-Config'!$G$7))/'UAV-Config'!$B$7)^('UAV-Config'!$E$32))*60</f>
        <v>3.47129604038371</v>
      </c>
      <c r="I79" s="13" t="n">
        <f aca="false">(I141*'Power-Density'!$C$16*(1-'UAV-Config'!$H$7))/('UAV-Config'!$B$7*'UAV-Config'!$E$33*((I17*(1+'UAV-Config'!$G$7))/'UAV-Config'!$B$7)^('UAV-Config'!$E$32))*60</f>
        <v>3.24370815421718</v>
      </c>
      <c r="J79" s="13" t="n">
        <f aca="false">(J141*'Power-Density'!$C$16*(1-'UAV-Config'!$H$7))/('UAV-Config'!$B$7*'UAV-Config'!$E$33*((J17*(1+'UAV-Config'!$G$7))/'UAV-Config'!$B$7)^('UAV-Config'!$E$32))*60</f>
        <v>3.04011262730883</v>
      </c>
      <c r="K79" s="13" t="n">
        <f aca="false">(K141*'Power-Density'!$C$16*(1-'UAV-Config'!$H$7))/('UAV-Config'!$B$7*'UAV-Config'!$E$33*((K17*(1+'UAV-Config'!$G$7))/'UAV-Config'!$B$7)^('UAV-Config'!$E$32))*60</f>
        <v>2.85710227236503</v>
      </c>
      <c r="L79" s="13" t="n">
        <f aca="false">(L141*'Power-Density'!$C$16*(1-'UAV-Config'!$H$7))/('UAV-Config'!$B$7*'UAV-Config'!$E$33*((L17*(1+'UAV-Config'!$G$7))/'UAV-Config'!$B$7)^('UAV-Config'!$E$32))*60</f>
        <v>2.4760102094473</v>
      </c>
    </row>
    <row r="80" customFormat="false" ht="12.8" hidden="false" customHeight="false" outlineLevel="0" collapsed="false">
      <c r="A80" s="49"/>
      <c r="B80" s="13" t="n">
        <f aca="false">(B142*'Power-Density'!$C$16*(1-'UAV-Config'!$H$7))/('UAV-Config'!$B$7*'UAV-Config'!$E$33*((B18*(1+'UAV-Config'!$G$7))/'UAV-Config'!$B$7)^('UAV-Config'!$E$32))*60</f>
        <v>6.06052047277081</v>
      </c>
      <c r="C80" s="13" t="n">
        <f aca="false">(C142*'Power-Density'!$C$16*(1-'UAV-Config'!$H$7))/('UAV-Config'!$B$7*'UAV-Config'!$E$33*((C18*(1+'UAV-Config'!$G$7))/'UAV-Config'!$B$7)^('UAV-Config'!$E$32))*60</f>
        <v>5.5247315264171</v>
      </c>
      <c r="D80" s="13" t="n">
        <f aca="false">(D142*'Power-Density'!$C$16*(1-'UAV-Config'!$H$7))/('UAV-Config'!$B$7*'UAV-Config'!$E$33*((D18*(1+'UAV-Config'!$G$7))/'UAV-Config'!$B$7)^('UAV-Config'!$E$32))*60</f>
        <v>5.06398593613028</v>
      </c>
      <c r="E80" s="13" t="n">
        <f aca="false">(E142*'Power-Density'!$C$16*(1-'UAV-Config'!$H$7))/('UAV-Config'!$B$7*'UAV-Config'!$E$33*((E18*(1+'UAV-Config'!$G$7))/'UAV-Config'!$B$7)^('UAV-Config'!$E$32))*60</f>
        <v>4.66431327198664</v>
      </c>
      <c r="F80" s="13" t="n">
        <f aca="false">(F142*'Power-Density'!$C$16*(1-'UAV-Config'!$H$7))/('UAV-Config'!$B$7*'UAV-Config'!$E$33*((F18*(1+'UAV-Config'!$G$7))/'UAV-Config'!$B$7)^('UAV-Config'!$E$32))*60</f>
        <v>4.31492230856751</v>
      </c>
      <c r="G80" s="13" t="n">
        <f aca="false">(G142*'Power-Density'!$C$16*(1-'UAV-Config'!$H$7))/('UAV-Config'!$B$7*'UAV-Config'!$E$33*((G18*(1+'UAV-Config'!$G$7))/'UAV-Config'!$B$7)^('UAV-Config'!$E$32))*60</f>
        <v>4.00735868820577</v>
      </c>
      <c r="H80" s="13" t="n">
        <f aca="false">(H142*'Power-Density'!$C$16*(1-'UAV-Config'!$H$7))/('UAV-Config'!$B$7*'UAV-Config'!$E$33*((H18*(1+'UAV-Config'!$G$7))/'UAV-Config'!$B$7)^('UAV-Config'!$E$32))*60</f>
        <v>3.73491434085146</v>
      </c>
      <c r="I80" s="13" t="n">
        <f aca="false">(I142*'Power-Density'!$C$16*(1-'UAV-Config'!$H$7))/('UAV-Config'!$B$7*'UAV-Config'!$E$33*((I18*(1+'UAV-Config'!$G$7))/'UAV-Config'!$B$7)^('UAV-Config'!$E$32))*60</f>
        <v>3.49220562967508</v>
      </c>
      <c r="J80" s="13" t="n">
        <f aca="false">(J142*'Power-Density'!$C$16*(1-'UAV-Config'!$H$7))/('UAV-Config'!$B$7*'UAV-Config'!$E$33*((J18*(1+'UAV-Config'!$G$7))/'UAV-Config'!$B$7)^('UAV-Config'!$E$32))*60</f>
        <v>3.27486692615604</v>
      </c>
      <c r="K80" s="13" t="n">
        <f aca="false">(K142*'Power-Density'!$C$16*(1-'UAV-Config'!$H$7))/('UAV-Config'!$B$7*'UAV-Config'!$E$33*((K18*(1+'UAV-Config'!$G$7))/'UAV-Config'!$B$7)^('UAV-Config'!$E$32))*60</f>
        <v>3.07932463120296</v>
      </c>
      <c r="L80" s="13" t="n">
        <f aca="false">(L142*'Power-Density'!$C$16*(1-'UAV-Config'!$H$7))/('UAV-Config'!$B$7*'UAV-Config'!$E$33*((L18*(1+'UAV-Config'!$G$7))/'UAV-Config'!$B$7)^('UAV-Config'!$E$32))*60</f>
        <v>2.4760102094473</v>
      </c>
    </row>
    <row r="81" customFormat="false" ht="12.8" hidden="false" customHeight="false" outlineLevel="0" collapsed="false">
      <c r="A81" s="49"/>
      <c r="B81" s="13" t="n">
        <f aca="false">(B143*'Power-Density'!$C$16*(1-'UAV-Config'!$H$7))/('UAV-Config'!$B$7*'UAV-Config'!$E$33*((B19*(1+'UAV-Config'!$G$7))/'UAV-Config'!$B$7)^('UAV-Config'!$E$32))*60</f>
        <v>6.44209919103381</v>
      </c>
      <c r="C81" s="13" t="n">
        <f aca="false">(C143*'Power-Density'!$C$16*(1-'UAV-Config'!$H$7))/('UAV-Config'!$B$7*'UAV-Config'!$E$33*((C19*(1+'UAV-Config'!$G$7))/'UAV-Config'!$B$7)^('UAV-Config'!$E$32))*60</f>
        <v>5.87933693923445</v>
      </c>
      <c r="D81" s="13" t="n">
        <f aca="false">(D143*'Power-Density'!$C$16*(1-'UAV-Config'!$H$7))/('UAV-Config'!$B$7*'UAV-Config'!$E$33*((D19*(1+'UAV-Config'!$G$7))/'UAV-Config'!$B$7)^('UAV-Config'!$E$32))*60</f>
        <v>5.39451295028484</v>
      </c>
      <c r="E81" s="13" t="n">
        <f aca="false">(E143*'Power-Density'!$C$16*(1-'UAV-Config'!$H$7))/('UAV-Config'!$B$7*'UAV-Config'!$E$33*((E19*(1+'UAV-Config'!$G$7))/'UAV-Config'!$B$7)^('UAV-Config'!$E$32))*60</f>
        <v>4.97327174910496</v>
      </c>
      <c r="F81" s="13" t="n">
        <f aca="false">(F143*'Power-Density'!$C$16*(1-'UAV-Config'!$H$7))/('UAV-Config'!$B$7*'UAV-Config'!$E$33*((F19*(1+'UAV-Config'!$G$7))/'UAV-Config'!$B$7)^('UAV-Config'!$E$32))*60</f>
        <v>4.60449179331596</v>
      </c>
      <c r="G81" s="13" t="n">
        <f aca="false">(G143*'Power-Density'!$C$16*(1-'UAV-Config'!$H$7))/('UAV-Config'!$B$7*'UAV-Config'!$E$33*((G19*(1+'UAV-Config'!$G$7))/'UAV-Config'!$B$7)^('UAV-Config'!$E$32))*60</f>
        <v>4.2794368487276</v>
      </c>
      <c r="H81" s="13" t="n">
        <f aca="false">(H143*'Power-Density'!$C$16*(1-'UAV-Config'!$H$7))/('UAV-Config'!$B$7*'UAV-Config'!$E$33*((H19*(1+'UAV-Config'!$G$7))/'UAV-Config'!$B$7)^('UAV-Config'!$E$32))*60</f>
        <v>3.99115868131687</v>
      </c>
      <c r="I81" s="13" t="n">
        <f aca="false">(I143*'Power-Density'!$C$16*(1-'UAV-Config'!$H$7))/('UAV-Config'!$B$7*'UAV-Config'!$E$33*((I19*(1+'UAV-Config'!$G$7))/'UAV-Config'!$B$7)^('UAV-Config'!$E$32))*60</f>
        <v>3.73406890465719</v>
      </c>
      <c r="J81" s="13" t="n">
        <f aca="false">(J143*'Power-Density'!$C$16*(1-'UAV-Config'!$H$7))/('UAV-Config'!$B$7*'UAV-Config'!$E$33*((J19*(1+'UAV-Config'!$G$7))/'UAV-Config'!$B$7)^('UAV-Config'!$E$32))*60</f>
        <v>3.50362699844936</v>
      </c>
      <c r="K81" s="13" t="n">
        <f aca="false">(K143*'Power-Density'!$C$16*(1-'UAV-Config'!$H$7))/('UAV-Config'!$B$7*'UAV-Config'!$E$33*((K19*(1+'UAV-Config'!$G$7))/'UAV-Config'!$B$7)^('UAV-Config'!$E$32))*60</f>
        <v>3.29610957306679</v>
      </c>
      <c r="L81" s="13" t="n">
        <f aca="false">(L143*'Power-Density'!$C$16*(1-'UAV-Config'!$H$7))/('UAV-Config'!$B$7*'UAV-Config'!$E$33*((L19*(1+'UAV-Config'!$G$7))/'UAV-Config'!$B$7)^('UAV-Config'!$E$32))*60</f>
        <v>2.4760102094473</v>
      </c>
    </row>
    <row r="82" customFormat="false" ht="12.8" hidden="false" customHeight="false" outlineLevel="0" collapsed="false">
      <c r="A82" s="49"/>
      <c r="B82" s="13" t="n">
        <f aca="false">(B144*'Power-Density'!$C$16*(1-'UAV-Config'!$H$7))/('UAV-Config'!$B$7*'UAV-Config'!$E$33*((B20*(1+'UAV-Config'!$G$7))/'UAV-Config'!$B$7)^('UAV-Config'!$E$32))*60</f>
        <v>6.80883013064043</v>
      </c>
      <c r="C82" s="13" t="n">
        <f aca="false">(C144*'Power-Density'!$C$16*(1-'UAV-Config'!$H$7))/('UAV-Config'!$B$7*'UAV-Config'!$E$33*((C20*(1+'UAV-Config'!$G$7))/'UAV-Config'!$B$7)^('UAV-Config'!$E$32))*60</f>
        <v>6.2210093557963</v>
      </c>
      <c r="D82" s="13" t="n">
        <f aca="false">(D144*'Power-Density'!$C$16*(1-'UAV-Config'!$H$7))/('UAV-Config'!$B$7*'UAV-Config'!$E$33*((D20*(1+'UAV-Config'!$G$7))/'UAV-Config'!$B$7)^('UAV-Config'!$E$32))*60</f>
        <v>5.71369535195466</v>
      </c>
      <c r="E82" s="13" t="n">
        <f aca="false">(E144*'Power-Density'!$C$16*(1-'UAV-Config'!$H$7))/('UAV-Config'!$B$7*'UAV-Config'!$E$33*((E20*(1+'UAV-Config'!$G$7))/'UAV-Config'!$B$7)^('UAV-Config'!$E$32))*60</f>
        <v>5.27221517139602</v>
      </c>
      <c r="F82" s="13" t="n">
        <f aca="false">(F144*'Power-Density'!$C$16*(1-'UAV-Config'!$H$7))/('UAV-Config'!$B$7*'UAV-Config'!$E$33*((F20*(1+'UAV-Config'!$G$7))/'UAV-Config'!$B$7)^('UAV-Config'!$E$32))*60</f>
        <v>4.88516836492909</v>
      </c>
      <c r="G82" s="13" t="n">
        <f aca="false">(G144*'Power-Density'!$C$16*(1-'UAV-Config'!$H$7))/('UAV-Config'!$B$7*'UAV-Config'!$E$33*((G20*(1+'UAV-Config'!$G$7))/'UAV-Config'!$B$7)^('UAV-Config'!$E$32))*60</f>
        <v>4.54357639009554</v>
      </c>
      <c r="H82" s="13" t="n">
        <f aca="false">(H144*'Power-Density'!$C$16*(1-'UAV-Config'!$H$7))/('UAV-Config'!$B$7*'UAV-Config'!$E$33*((H20*(1+'UAV-Config'!$G$7))/'UAV-Config'!$B$7)^('UAV-Config'!$E$32))*60</f>
        <v>4.24028163577536</v>
      </c>
      <c r="I82" s="13" t="n">
        <f aca="false">(I144*'Power-Density'!$C$16*(1-'UAV-Config'!$H$7))/('UAV-Config'!$B$7*'UAV-Config'!$E$33*((I20*(1+'UAV-Config'!$G$7))/'UAV-Config'!$B$7)^('UAV-Config'!$E$32))*60</f>
        <v>3.96951516526858</v>
      </c>
      <c r="J82" s="13" t="n">
        <f aca="false">(J144*'Power-Density'!$C$16*(1-'UAV-Config'!$H$7))/('UAV-Config'!$B$7*'UAV-Config'!$E$33*((J20*(1+'UAV-Config'!$G$7))/'UAV-Config'!$B$7)^('UAV-Config'!$E$32))*60</f>
        <v>3.72658076944936</v>
      </c>
      <c r="K82" s="13" t="n">
        <f aca="false">(K144*'Power-Density'!$C$16*(1-'UAV-Config'!$H$7))/('UAV-Config'!$B$7*'UAV-Config'!$E$33*((K20*(1+'UAV-Config'!$G$7))/'UAV-Config'!$B$7)^('UAV-Config'!$E$32))*60</f>
        <v>3.50762064207463</v>
      </c>
      <c r="L82" s="13" t="n">
        <f aca="false">(L144*'Power-Density'!$C$16*(1-'UAV-Config'!$H$7))/('UAV-Config'!$B$7*'UAV-Config'!$E$33*((L20*(1+'UAV-Config'!$G$7))/'UAV-Config'!$B$7)^('UAV-Config'!$E$32))*60</f>
        <v>2.4760102094473</v>
      </c>
    </row>
    <row r="83" customFormat="false" ht="12.8" hidden="false" customHeight="false" outlineLevel="0" collapsed="false">
      <c r="A83" s="49"/>
      <c r="B83" s="13" t="n">
        <f aca="false">(B145*'Power-Density'!$C$16*(1-'UAV-Config'!$H$7))/('UAV-Config'!$B$7*'UAV-Config'!$E$33*((B21*(1+'UAV-Config'!$G$7))/'UAV-Config'!$B$7)^('UAV-Config'!$E$32))*60</f>
        <v>7.16140967659315</v>
      </c>
      <c r="C83" s="13" t="n">
        <f aca="false">(C145*'Power-Density'!$C$16*(1-'UAV-Config'!$H$7))/('UAV-Config'!$B$7*'UAV-Config'!$E$33*((C21*(1+'UAV-Config'!$G$7))/'UAV-Config'!$B$7)^('UAV-Config'!$E$32))*60</f>
        <v>6.55031913425287</v>
      </c>
      <c r="D83" s="13" t="n">
        <f aca="false">(D145*'Power-Density'!$C$16*(1-'UAV-Config'!$H$7))/('UAV-Config'!$B$7*'UAV-Config'!$E$33*((D21*(1+'UAV-Config'!$G$7))/'UAV-Config'!$B$7)^('UAV-Config'!$E$32))*60</f>
        <v>6.0220052724534</v>
      </c>
      <c r="E83" s="13" t="n">
        <f aca="false">(E145*'Power-Density'!$C$16*(1-'UAV-Config'!$H$7))/('UAV-Config'!$B$7*'UAV-Config'!$E$33*((E21*(1+'UAV-Config'!$G$7))/'UAV-Config'!$B$7)^('UAV-Config'!$E$32))*60</f>
        <v>5.56153812391449</v>
      </c>
      <c r="F83" s="13" t="n">
        <f aca="false">(F145*'Power-Density'!$C$16*(1-'UAV-Config'!$H$7))/('UAV-Config'!$B$7*'UAV-Config'!$E$33*((F21*(1+'UAV-Config'!$G$7))/'UAV-Config'!$B$7)^('UAV-Config'!$E$32))*60</f>
        <v>5.15728467412057</v>
      </c>
      <c r="G83" s="13" t="n">
        <f aca="false">(G145*'Power-Density'!$C$16*(1-'UAV-Config'!$H$7))/('UAV-Config'!$B$7*'UAV-Config'!$E$33*((G21*(1+'UAV-Config'!$G$7))/'UAV-Config'!$B$7)^('UAV-Config'!$E$32))*60</f>
        <v>4.80005997279014</v>
      </c>
      <c r="H83" s="13" t="n">
        <f aca="false">(H145*'Power-Density'!$C$16*(1-'UAV-Config'!$H$7))/('UAV-Config'!$B$7*'UAV-Config'!$E$33*((H21*(1+'UAV-Config'!$G$7))/'UAV-Config'!$B$7)^('UAV-Config'!$E$32))*60</f>
        <v>4.48252512465654</v>
      </c>
      <c r="I83" s="13" t="n">
        <f aca="false">(I145*'Power-Density'!$C$16*(1-'UAV-Config'!$H$7))/('UAV-Config'!$B$7*'UAV-Config'!$E$33*((I21*(1+'UAV-Config'!$G$7))/'UAV-Config'!$B$7)^('UAV-Config'!$E$32))*60</f>
        <v>4.19875283624981</v>
      </c>
      <c r="J83" s="13" t="n">
        <f aca="false">(J145*'Power-Density'!$C$16*(1-'UAV-Config'!$H$7))/('UAV-Config'!$B$7*'UAV-Config'!$E$33*((J21*(1+'UAV-Config'!$G$7))/'UAV-Config'!$B$7)^('UAV-Config'!$E$32))*60</f>
        <v>3.9439089002388</v>
      </c>
      <c r="K83" s="13" t="n">
        <f aca="false">(K145*'Power-Density'!$C$16*(1-'UAV-Config'!$H$7))/('UAV-Config'!$B$7*'UAV-Config'!$E$33*((K21*(1+'UAV-Config'!$G$7))/'UAV-Config'!$B$7)^('UAV-Config'!$E$32))*60</f>
        <v>3.71401531417095</v>
      </c>
      <c r="L83" s="13" t="n">
        <f aca="false">(L145*'Power-Density'!$C$16*(1-'UAV-Config'!$H$7))/('UAV-Config'!$B$7*'UAV-Config'!$E$33*((L21*(1+'UAV-Config'!$G$7))/'UAV-Config'!$B$7)^('UAV-Config'!$E$32))*60</f>
        <v>2.4760102094473</v>
      </c>
    </row>
    <row r="84" customFormat="false" ht="12.8" hidden="false" customHeight="false" outlineLevel="0" collapsed="false">
      <c r="A84" s="49"/>
      <c r="B84" s="13" t="n">
        <f aca="false">(B146*'Power-Density'!$C$16*(1-'UAV-Config'!$H$7))/('UAV-Config'!$B$7*'UAV-Config'!$E$33*((B22*(1+'UAV-Config'!$G$7))/'UAV-Config'!$B$7)^('UAV-Config'!$E$32))*60</f>
        <v>7.50049424179787</v>
      </c>
      <c r="C84" s="13" t="n">
        <f aca="false">(C146*'Power-Density'!$C$16*(1-'UAV-Config'!$H$7))/('UAV-Config'!$B$7*'UAV-Config'!$E$33*((C22*(1+'UAV-Config'!$G$7))/'UAV-Config'!$B$7)^('UAV-Config'!$E$32))*60</f>
        <v>6.86780580951952</v>
      </c>
      <c r="D84" s="13" t="n">
        <f aca="false">(D146*'Power-Density'!$C$16*(1-'UAV-Config'!$H$7))/('UAV-Config'!$B$7*'UAV-Config'!$E$33*((D22*(1+'UAV-Config'!$G$7))/'UAV-Config'!$B$7)^('UAV-Config'!$E$32))*60</f>
        <v>6.31989073786781</v>
      </c>
      <c r="E84" s="13" t="n">
        <f aca="false">(E146*'Power-Density'!$C$16*(1-'UAV-Config'!$H$7))/('UAV-Config'!$B$7*'UAV-Config'!$E$33*((E22*(1+'UAV-Config'!$G$7))/'UAV-Config'!$B$7)^('UAV-Config'!$E$32))*60</f>
        <v>5.84161610024512</v>
      </c>
      <c r="F84" s="13" t="n">
        <f aca="false">(F146*'Power-Density'!$C$16*(1-'UAV-Config'!$H$7))/('UAV-Config'!$B$7*'UAV-Config'!$E$33*((F22*(1+'UAV-Config'!$G$7))/'UAV-Config'!$B$7)^('UAV-Config'!$E$32))*60</f>
        <v>5.42115807718941</v>
      </c>
      <c r="G84" s="13" t="n">
        <f aca="false">(G146*'Power-Density'!$C$16*(1-'UAV-Config'!$H$7))/('UAV-Config'!$B$7*'UAV-Config'!$E$33*((G22*(1+'UAV-Config'!$G$7))/'UAV-Config'!$B$7)^('UAV-Config'!$E$32))*60</f>
        <v>5.04915787692176</v>
      </c>
      <c r="H84" s="13" t="n">
        <f aca="false">(H146*'Power-Density'!$C$16*(1-'UAV-Config'!$H$7))/('UAV-Config'!$B$7*'UAV-Config'!$E$33*((H22*(1+'UAV-Config'!$G$7))/'UAV-Config'!$B$7)^('UAV-Config'!$E$32))*60</f>
        <v>4.71812095158863</v>
      </c>
      <c r="I84" s="13" t="n">
        <f aca="false">(I146*'Power-Density'!$C$16*(1-'UAV-Config'!$H$7))/('UAV-Config'!$B$7*'UAV-Config'!$E$33*((I22*(1+'UAV-Config'!$G$7))/'UAV-Config'!$B$7)^('UAV-Config'!$E$32))*60</f>
        <v>4.42198200335831</v>
      </c>
      <c r="J84" s="13" t="n">
        <f aca="false">(J146*'Power-Density'!$C$16*(1-'UAV-Config'!$H$7))/('UAV-Config'!$B$7*'UAV-Config'!$E$33*((J22*(1+'UAV-Config'!$G$7))/'UAV-Config'!$B$7)^('UAV-Config'!$E$32))*60</f>
        <v>4.15578512344004</v>
      </c>
      <c r="K84" s="13" t="n">
        <f aca="false">(K146*'Power-Density'!$C$16*(1-'UAV-Config'!$H$7))/('UAV-Config'!$B$7*'UAV-Config'!$E$33*((K22*(1+'UAV-Config'!$G$7))/'UAV-Config'!$B$7)^('UAV-Config'!$E$32))*60</f>
        <v>3.71401531417095</v>
      </c>
      <c r="L84" s="13" t="n">
        <f aca="false">(L146*'Power-Density'!$C$16*(1-'UAV-Config'!$H$7))/('UAV-Config'!$B$7*'UAV-Config'!$E$33*((L22*(1+'UAV-Config'!$G$7))/'UAV-Config'!$B$7)^('UAV-Config'!$E$32))*60</f>
        <v>2.4760102094473</v>
      </c>
    </row>
    <row r="85" customFormat="false" ht="12.8" hidden="false" customHeight="false" outlineLevel="0" collapsed="false">
      <c r="A85" s="49"/>
      <c r="B85" s="13" t="n">
        <f aca="false">(B147*'Power-Density'!$C$16*(1-'UAV-Config'!$H$7))/('UAV-Config'!$B$7*'UAV-Config'!$E$33*((B23*(1+'UAV-Config'!$G$7))/'UAV-Config'!$B$7)^('UAV-Config'!$E$32))*60</f>
        <v>7.82670299575756</v>
      </c>
      <c r="C85" s="13" t="n">
        <f aca="false">(C147*'Power-Density'!$C$16*(1-'UAV-Config'!$H$7))/('UAV-Config'!$B$7*'UAV-Config'!$E$33*((C23*(1+'UAV-Config'!$G$7))/'UAV-Config'!$B$7)^('UAV-Config'!$E$32))*60</f>
        <v>7.17398007618457</v>
      </c>
      <c r="D85" s="13" t="n">
        <f aca="false">(D147*'Power-Density'!$C$16*(1-'UAV-Config'!$H$7))/('UAV-Config'!$B$7*'UAV-Config'!$E$33*((D23*(1+'UAV-Config'!$G$7))/'UAV-Config'!$B$7)^('UAV-Config'!$E$32))*60</f>
        <v>6.60777713531441</v>
      </c>
      <c r="E85" s="13" t="n">
        <f aca="false">(E147*'Power-Density'!$C$16*(1-'UAV-Config'!$H$7))/('UAV-Config'!$B$7*'UAV-Config'!$E$33*((E23*(1+'UAV-Config'!$G$7))/'UAV-Config'!$B$7)^('UAV-Config'!$E$32))*60</f>
        <v>6.11280660380397</v>
      </c>
      <c r="F85" s="13" t="n">
        <f aca="false">(F147*'Power-Density'!$C$16*(1-'UAV-Config'!$H$7))/('UAV-Config'!$B$7*'UAV-Config'!$E$33*((F23*(1+'UAV-Config'!$G$7))/'UAV-Config'!$B$7)^('UAV-Config'!$E$32))*60</f>
        <v>5.67709147495818</v>
      </c>
      <c r="G85" s="13" t="n">
        <f aca="false">(G147*'Power-Density'!$C$16*(1-'UAV-Config'!$H$7))/('UAV-Config'!$B$7*'UAV-Config'!$E$33*((G23*(1+'UAV-Config'!$G$7))/'UAV-Config'!$B$7)^('UAV-Config'!$E$32))*60</f>
        <v>5.29112864953957</v>
      </c>
      <c r="H85" s="13" t="n">
        <f aca="false">(H147*'Power-Density'!$C$16*(1-'UAV-Config'!$H$7))/('UAV-Config'!$B$7*'UAV-Config'!$E$33*((H23*(1+'UAV-Config'!$G$7))/'UAV-Config'!$B$7)^('UAV-Config'!$E$32))*60</f>
        <v>4.94729130870636</v>
      </c>
      <c r="I85" s="13" t="n">
        <f aca="false">(I147*'Power-Density'!$C$16*(1-'UAV-Config'!$H$7))/('UAV-Config'!$B$7*'UAV-Config'!$E$33*((I23*(1+'UAV-Config'!$G$7))/'UAV-Config'!$B$7)^('UAV-Config'!$E$32))*60</f>
        <v>4.63939481205439</v>
      </c>
      <c r="J85" s="13" t="n">
        <f aca="false">(J147*'Power-Density'!$C$16*(1-'UAV-Config'!$H$7))/('UAV-Config'!$B$7*'UAV-Config'!$E$33*((J23*(1+'UAV-Config'!$G$7))/'UAV-Config'!$B$7)^('UAV-Config'!$E$32))*60</f>
        <v>4.36237656087086</v>
      </c>
      <c r="K85" s="13" t="n">
        <f aca="false">(K147*'Power-Density'!$C$16*(1-'UAV-Config'!$H$7))/('UAV-Config'!$B$7*'UAV-Config'!$E$33*((K23*(1+'UAV-Config'!$G$7))/'UAV-Config'!$B$7)^('UAV-Config'!$E$32))*60</f>
        <v>3.71401531417095</v>
      </c>
      <c r="L85" s="13" t="n">
        <f aca="false">(L147*'Power-Density'!$C$16*(1-'UAV-Config'!$H$7))/('UAV-Config'!$B$7*'UAV-Config'!$E$33*((L23*(1+'UAV-Config'!$G$7))/'UAV-Config'!$B$7)^('UAV-Config'!$E$32))*60</f>
        <v>2.4760102094473</v>
      </c>
    </row>
    <row r="86" customFormat="false" ht="12.8" hidden="false" customHeight="false" outlineLevel="0" collapsed="false">
      <c r="A86" s="49"/>
      <c r="B86" s="13" t="n">
        <f aca="false">(B148*'Power-Density'!$C$16*(1-'UAV-Config'!$H$7))/('UAV-Config'!$B$7*'UAV-Config'!$E$33*((B24*(1+'UAV-Config'!$G$7))/'UAV-Config'!$B$7)^('UAV-Config'!$E$32))*60</f>
        <v>8.14062037740156</v>
      </c>
      <c r="C86" s="13" t="n">
        <f aca="false">(C148*'Power-Density'!$C$16*(1-'UAV-Config'!$H$7))/('UAV-Config'!$B$7*'UAV-Config'!$E$33*((C24*(1+'UAV-Config'!$G$7))/'UAV-Config'!$B$7)^('UAV-Config'!$E$32))*60</f>
        <v>7.46932562347132</v>
      </c>
      <c r="D86" s="13" t="n">
        <f aca="false">(D148*'Power-Density'!$C$16*(1-'UAV-Config'!$H$7))/('UAV-Config'!$B$7*'UAV-Config'!$E$33*((D24*(1+'UAV-Config'!$G$7))/'UAV-Config'!$B$7)^('UAV-Config'!$E$32))*60</f>
        <v>6.88606857568379</v>
      </c>
      <c r="E86" s="13" t="n">
        <f aca="false">(E148*'Power-Density'!$C$16*(1-'UAV-Config'!$H$7))/('UAV-Config'!$B$7*'UAV-Config'!$E$33*((E24*(1+'UAV-Config'!$G$7))/'UAV-Config'!$B$7)^('UAV-Config'!$E$32))*60</f>
        <v>6.37545017536057</v>
      </c>
      <c r="F86" s="13" t="n">
        <f aca="false">(F148*'Power-Density'!$C$16*(1-'UAV-Config'!$H$7))/('UAV-Config'!$B$7*'UAV-Config'!$E$33*((F24*(1+'UAV-Config'!$G$7))/'UAV-Config'!$B$7)^('UAV-Config'!$E$32))*60</f>
        <v>5.92537409823822</v>
      </c>
      <c r="G86" s="13" t="n">
        <f aca="false">(G148*'Power-Density'!$C$16*(1-'UAV-Config'!$H$7))/('UAV-Config'!$B$7*'UAV-Config'!$E$33*((G24*(1+'UAV-Config'!$G$7))/'UAV-Config'!$B$7)^('UAV-Config'!$E$32))*60</f>
        <v>5.5262197125926</v>
      </c>
      <c r="H86" s="13" t="n">
        <f aca="false">(H148*'Power-Density'!$C$16*(1-'UAV-Config'!$H$7))/('UAV-Config'!$B$7*'UAV-Config'!$E$33*((H24*(1+'UAV-Config'!$G$7))/'UAV-Config'!$B$7)^('UAV-Config'!$E$32))*60</f>
        <v>5.17024925260227</v>
      </c>
      <c r="I86" s="13" t="n">
        <f aca="false">(I148*'Power-Density'!$C$16*(1-'UAV-Config'!$H$7))/('UAV-Config'!$B$7*'UAV-Config'!$E$33*((I24*(1+'UAV-Config'!$G$7))/'UAV-Config'!$B$7)^('UAV-Config'!$E$32))*60</f>
        <v>4.8511758440068</v>
      </c>
      <c r="J86" s="13" t="n">
        <f aca="false">(J148*'Power-Density'!$C$16*(1-'UAV-Config'!$H$7))/('UAV-Config'!$B$7*'UAV-Config'!$E$33*((J24*(1+'UAV-Config'!$G$7))/'UAV-Config'!$B$7)^('UAV-Config'!$E$32))*60</f>
        <v>4.56384402424633</v>
      </c>
      <c r="K86" s="13" t="n">
        <f aca="false">(K148*'Power-Density'!$C$16*(1-'UAV-Config'!$H$7))/('UAV-Config'!$B$7*'UAV-Config'!$E$33*((K24*(1+'UAV-Config'!$G$7))/'UAV-Config'!$B$7)^('UAV-Config'!$E$32))*60</f>
        <v>3.71401531417095</v>
      </c>
      <c r="L86" s="13" t="n">
        <f aca="false">(L148*'Power-Density'!$C$16*(1-'UAV-Config'!$H$7))/('UAV-Config'!$B$7*'UAV-Config'!$E$33*((L24*(1+'UAV-Config'!$G$7))/'UAV-Config'!$B$7)^('UAV-Config'!$E$32))*60</f>
        <v>2.4760102094473</v>
      </c>
    </row>
    <row r="87" customFormat="false" ht="12.8" hidden="false" customHeight="false" outlineLevel="0" collapsed="false">
      <c r="A87" s="49"/>
      <c r="B87" s="13" t="n">
        <f aca="false">(B149*'Power-Density'!$C$16*(1-'UAV-Config'!$H$7))/('UAV-Config'!$B$7*'UAV-Config'!$E$33*((B25*(1+'UAV-Config'!$G$7))/'UAV-Config'!$B$7)^('UAV-Config'!$E$32))*60</f>
        <v>8.44279841143784</v>
      </c>
      <c r="C87" s="13" t="n">
        <f aca="false">(C149*'Power-Density'!$C$16*(1-'UAV-Config'!$H$7))/('UAV-Config'!$B$7*'UAV-Config'!$E$33*((C25*(1+'UAV-Config'!$G$7))/'UAV-Config'!$B$7)^('UAV-Config'!$E$32))*60</f>
        <v>7.75430083479562</v>
      </c>
      <c r="D87" s="13" t="n">
        <f aca="false">(D149*'Power-Density'!$C$16*(1-'UAV-Config'!$H$7))/('UAV-Config'!$B$7*'UAV-Config'!$E$33*((D25*(1+'UAV-Config'!$G$7))/'UAV-Config'!$B$7)^('UAV-Config'!$E$32))*60</f>
        <v>7.15514916118032</v>
      </c>
      <c r="E87" s="13" t="n">
        <f aca="false">(E149*'Power-Density'!$C$16*(1-'UAV-Config'!$H$7))/('UAV-Config'!$B$7*'UAV-Config'!$E$33*((E25*(1+'UAV-Config'!$G$7))/'UAV-Config'!$B$7)^('UAV-Config'!$E$32))*60</f>
        <v>6.62987135240377</v>
      </c>
      <c r="F87" s="13" t="n">
        <f aca="false">(F149*'Power-Density'!$C$16*(1-'UAV-Config'!$H$7))/('UAV-Config'!$B$7*'UAV-Config'!$E$33*((F25*(1+'UAV-Config'!$G$7))/'UAV-Config'!$B$7)^('UAV-Config'!$E$32))*60</f>
        <v>6.16628224370109</v>
      </c>
      <c r="G87" s="13" t="n">
        <f aca="false">(G149*'Power-Density'!$C$16*(1-'UAV-Config'!$H$7))/('UAV-Config'!$B$7*'UAV-Config'!$E$33*((G25*(1+'UAV-Config'!$G$7))/'UAV-Config'!$B$7)^('UAV-Config'!$E$32))*60</f>
        <v>5.75466793426656</v>
      </c>
      <c r="H87" s="13" t="n">
        <f aca="false">(H149*'Power-Density'!$C$16*(1-'UAV-Config'!$H$7))/('UAV-Config'!$B$7*'UAV-Config'!$E$33*((H25*(1+'UAV-Config'!$G$7))/'UAV-Config'!$B$7)^('UAV-Config'!$E$32))*60</f>
        <v>5.38719915286451</v>
      </c>
      <c r="I87" s="13" t="n">
        <f aca="false">(I149*'Power-Density'!$C$16*(1-'UAV-Config'!$H$7))/('UAV-Config'!$B$7*'UAV-Config'!$E$33*((I25*(1+'UAV-Config'!$G$7))/'UAV-Config'!$B$7)^('UAV-Config'!$E$32))*60</f>
        <v>5.05750247282414</v>
      </c>
      <c r="J87" s="13" t="n">
        <f aca="false">(J149*'Power-Density'!$C$16*(1-'UAV-Config'!$H$7))/('UAV-Config'!$B$7*'UAV-Config'!$E$33*((J25*(1+'UAV-Config'!$G$7))/'UAV-Config'!$B$7)^('UAV-Config'!$E$32))*60</f>
        <v>4.76034229995842</v>
      </c>
      <c r="K87" s="13" t="n">
        <f aca="false">(K149*'Power-Density'!$C$16*(1-'UAV-Config'!$H$7))/('UAV-Config'!$B$7*'UAV-Config'!$E$33*((K25*(1+'UAV-Config'!$G$7))/'UAV-Config'!$B$7)^('UAV-Config'!$E$32))*60</f>
        <v>3.71401531417095</v>
      </c>
      <c r="L87" s="13" t="n">
        <f aca="false">(L149*'Power-Density'!$C$16*(1-'UAV-Config'!$H$7))/('UAV-Config'!$B$7*'UAV-Config'!$E$33*((L25*(1+'UAV-Config'!$G$7))/'UAV-Config'!$B$7)^('UAV-Config'!$E$32))*60</f>
        <v>2.4760102094473</v>
      </c>
    </row>
    <row r="88" customFormat="false" ht="12.8" hidden="false" customHeight="false" outlineLevel="0" collapsed="false">
      <c r="A88" s="49"/>
      <c r="B88" s="13" t="n">
        <f aca="false">(B150*'Power-Density'!$C$16*(1-'UAV-Config'!$H$7))/('UAV-Config'!$B$7*'UAV-Config'!$E$33*((B26*(1+'UAV-Config'!$G$7))/'UAV-Config'!$B$7)^('UAV-Config'!$E$32))*60</f>
        <v>8.73375884567049</v>
      </c>
      <c r="C88" s="13" t="n">
        <f aca="false">(C150*'Power-Density'!$C$16*(1-'UAV-Config'!$H$7))/('UAV-Config'!$B$7*'UAV-Config'!$E$33*((C26*(1+'UAV-Config'!$G$7))/'UAV-Config'!$B$7)^('UAV-Config'!$E$32))*60</f>
        <v>8.02934036327121</v>
      </c>
      <c r="D88" s="13" t="n">
        <f aca="false">(D150*'Power-Density'!$C$16*(1-'UAV-Config'!$H$7))/('UAV-Config'!$B$7*'UAV-Config'!$E$33*((D26*(1+'UAV-Config'!$G$7))/'UAV-Config'!$B$7)^('UAV-Config'!$E$32))*60</f>
        <v>7.41538416521931</v>
      </c>
      <c r="E88" s="13" t="n">
        <f aca="false">(E150*'Power-Density'!$C$16*(1-'UAV-Config'!$H$7))/('UAV-Config'!$B$7*'UAV-Config'!$E$33*((E26*(1+'UAV-Config'!$G$7))/'UAV-Config'!$B$7)^('UAV-Config'!$E$32))*60</f>
        <v>6.87637956549409</v>
      </c>
      <c r="F88" s="13" t="n">
        <f aca="false">(F150*'Power-Density'!$C$16*(1-'UAV-Config'!$H$7))/('UAV-Config'!$B$7*'UAV-Config'!$E$33*((F26*(1+'UAV-Config'!$G$7))/'UAV-Config'!$B$7)^('UAV-Config'!$E$32))*60</f>
        <v>6.40007996372018</v>
      </c>
      <c r="G88" s="13" t="n">
        <f aca="false">(G150*'Power-Density'!$C$16*(1-'UAV-Config'!$H$7))/('UAV-Config'!$B$7*'UAV-Config'!$E$33*((G26*(1+'UAV-Config'!$G$7))/'UAV-Config'!$B$7)^('UAV-Config'!$E$32))*60</f>
        <v>5.97670016620872</v>
      </c>
      <c r="H88" s="13" t="n">
        <f aca="false">(H150*'Power-Density'!$C$16*(1-'UAV-Config'!$H$7))/('UAV-Config'!$B$7*'UAV-Config'!$E$33*((H26*(1+'UAV-Config'!$G$7))/'UAV-Config'!$B$7)^('UAV-Config'!$E$32))*60</f>
        <v>5.59833711499975</v>
      </c>
      <c r="I88" s="13" t="n">
        <f aca="false">(I150*'Power-Density'!$C$16*(1-'UAV-Config'!$H$7))/('UAV-Config'!$B$7*'UAV-Config'!$E$33*((I26*(1+'UAV-Config'!$G$7))/'UAV-Config'!$B$7)^('UAV-Config'!$E$32))*60</f>
        <v>5.2585452003184</v>
      </c>
      <c r="J88" s="13" t="n">
        <f aca="false">(J150*'Power-Density'!$C$16*(1-'UAV-Config'!$H$7))/('UAV-Config'!$B$7*'UAV-Config'!$E$33*((J26*(1+'UAV-Config'!$G$7))/'UAV-Config'!$B$7)^('UAV-Config'!$E$32))*60</f>
        <v>4.9520204188946</v>
      </c>
      <c r="K88" s="13" t="n">
        <f aca="false">(K150*'Power-Density'!$C$16*(1-'UAV-Config'!$H$7))/('UAV-Config'!$B$7*'UAV-Config'!$E$33*((K26*(1+'UAV-Config'!$G$7))/'UAV-Config'!$B$7)^('UAV-Config'!$E$32))*60</f>
        <v>3.71401531417095</v>
      </c>
      <c r="L88" s="13" t="n">
        <f aca="false">(L150*'Power-Density'!$C$16*(1-'UAV-Config'!$H$7))/('UAV-Config'!$B$7*'UAV-Config'!$E$33*((L26*(1+'UAV-Config'!$G$7))/'UAV-Config'!$B$7)^('UAV-Config'!$E$32))*60</f>
        <v>2.4760102094473</v>
      </c>
    </row>
    <row r="89" customFormat="false" ht="12.8" hidden="false" customHeight="false" outlineLevel="0" collapsed="false">
      <c r="A89" s="49"/>
      <c r="B89" s="13" t="n">
        <f aca="false">(B151*'Power-Density'!$C$16*(1-'UAV-Config'!$H$7))/('UAV-Config'!$B$7*'UAV-Config'!$E$33*((B27*(1+'UAV-Config'!$G$7))/'UAV-Config'!$B$7)^('UAV-Config'!$E$32))*60</f>
        <v>9.01399512499438</v>
      </c>
      <c r="C89" s="13" t="n">
        <f aca="false">(C151*'Power-Density'!$C$16*(1-'UAV-Config'!$H$7))/('UAV-Config'!$B$7*'UAV-Config'!$E$33*((C27*(1+'UAV-Config'!$G$7))/'UAV-Config'!$B$7)^('UAV-Config'!$E$32))*60</f>
        <v>8.2948565934515</v>
      </c>
      <c r="D89" s="13" t="n">
        <f aca="false">(D151*'Power-Density'!$C$16*(1-'UAV-Config'!$H$7))/('UAV-Config'!$B$7*'UAV-Config'!$E$33*((D27*(1+'UAV-Config'!$G$7))/'UAV-Config'!$B$7)^('UAV-Config'!$E$32))*60</f>
        <v>7.66712113157173</v>
      </c>
      <c r="E89" s="13" t="n">
        <f aca="false">(E151*'Power-Density'!$C$16*(1-'UAV-Config'!$H$7))/('UAV-Config'!$B$7*'UAV-Config'!$E$33*((E27*(1+'UAV-Config'!$G$7))/'UAV-Config'!$B$7)^('UAV-Config'!$E$32))*60</f>
        <v>7.1152699763111</v>
      </c>
      <c r="F89" s="13" t="n">
        <f aca="false">(F151*'Power-Density'!$C$16*(1-'UAV-Config'!$H$7))/('UAV-Config'!$B$7*'UAV-Config'!$E$33*((F27*(1+'UAV-Config'!$G$7))/'UAV-Config'!$B$7)^('UAV-Config'!$E$32))*60</f>
        <v>6.62701971345981</v>
      </c>
      <c r="G89" s="13" t="n">
        <f aca="false">(G151*'Power-Density'!$C$16*(1-'UAV-Config'!$H$7))/('UAV-Config'!$B$7*'UAV-Config'!$E$33*((G27*(1+'UAV-Config'!$G$7))/'UAV-Config'!$B$7)^('UAV-Config'!$E$32))*60</f>
        <v>6.19253374896008</v>
      </c>
      <c r="H89" s="13" t="n">
        <f aca="false">(H151*'Power-Density'!$C$16*(1-'UAV-Config'!$H$7))/('UAV-Config'!$B$7*'UAV-Config'!$E$33*((H27*(1+'UAV-Config'!$G$7))/'UAV-Config'!$B$7)^('UAV-Config'!$E$32))*60</f>
        <v>5.80385137940778</v>
      </c>
      <c r="I89" s="13" t="n">
        <f aca="false">(I151*'Power-Density'!$C$16*(1-'UAV-Config'!$H$7))/('UAV-Config'!$B$7*'UAV-Config'!$E$33*((I27*(1+'UAV-Config'!$G$7))/'UAV-Config'!$B$7)^('UAV-Config'!$E$32))*60</f>
        <v>5.45446797451506</v>
      </c>
      <c r="J89" s="13" t="n">
        <f aca="false">(J151*'Power-Density'!$C$16*(1-'UAV-Config'!$H$7))/('UAV-Config'!$B$7*'UAV-Config'!$E$33*((J27*(1+'UAV-Config'!$G$7))/'UAV-Config'!$B$7)^('UAV-Config'!$E$32))*60</f>
        <v>4.9520204188946</v>
      </c>
      <c r="K89" s="13" t="n">
        <f aca="false">(K151*'Power-Density'!$C$16*(1-'UAV-Config'!$H$7))/('UAV-Config'!$B$7*'UAV-Config'!$E$33*((K27*(1+'UAV-Config'!$G$7))/'UAV-Config'!$B$7)^('UAV-Config'!$E$32))*60</f>
        <v>3.71401531417095</v>
      </c>
      <c r="L89" s="13" t="n">
        <f aca="false">(L151*'Power-Density'!$C$16*(1-'UAV-Config'!$H$7))/('UAV-Config'!$B$7*'UAV-Config'!$E$33*((L27*(1+'UAV-Config'!$G$7))/'UAV-Config'!$B$7)^('UAV-Config'!$E$32))*60</f>
        <v>2.4760102094473</v>
      </c>
    </row>
    <row r="90" customFormat="false" ht="12.8" hidden="false" customHeight="false" outlineLevel="0" collapsed="false">
      <c r="A90" s="49"/>
      <c r="B90" s="13" t="n">
        <f aca="false">(B152*'Power-Density'!$C$16*(1-'UAV-Config'!$H$7))/('UAV-Config'!$B$7*'UAV-Config'!$E$33*((B28*(1+'UAV-Config'!$G$7))/'UAV-Config'!$B$7)^('UAV-Config'!$E$32))*60</f>
        <v>9.28397421623885</v>
      </c>
      <c r="C90" s="13" t="n">
        <f aca="false">(C152*'Power-Density'!$C$16*(1-'UAV-Config'!$H$7))/('UAV-Config'!$B$7*'UAV-Config'!$E$33*((C28*(1+'UAV-Config'!$G$7))/'UAV-Config'!$B$7)^('UAV-Config'!$E$32))*60</f>
        <v>8.55124099864218</v>
      </c>
      <c r="D90" s="13" t="n">
        <f aca="false">(D152*'Power-Density'!$C$16*(1-'UAV-Config'!$H$7))/('UAV-Config'!$B$7*'UAV-Config'!$E$33*((D28*(1+'UAV-Config'!$G$7))/'UAV-Config'!$B$7)^('UAV-Config'!$E$32))*60</f>
        <v>7.91069089904044</v>
      </c>
      <c r="E90" s="13" t="n">
        <f aca="false">(E152*'Power-Density'!$C$16*(1-'UAV-Config'!$H$7))/('UAV-Config'!$B$7*'UAV-Config'!$E$33*((E28*(1+'UAV-Config'!$G$7))/'UAV-Config'!$B$7)^('UAV-Config'!$E$32))*60</f>
        <v>7.34682426171058</v>
      </c>
      <c r="F90" s="13" t="n">
        <f aca="false">(F152*'Power-Density'!$C$16*(1-'UAV-Config'!$H$7))/('UAV-Config'!$B$7*'UAV-Config'!$E$33*((F28*(1+'UAV-Config'!$G$7))/'UAV-Config'!$B$7)^('UAV-Config'!$E$32))*60</f>
        <v>6.84734295822768</v>
      </c>
      <c r="G90" s="13" t="n">
        <f aca="false">(G152*'Power-Density'!$C$16*(1-'UAV-Config'!$H$7))/('UAV-Config'!$B$7*'UAV-Config'!$E$33*((G28*(1+'UAV-Config'!$G$7))/'UAV-Config'!$B$7)^('UAV-Config'!$E$32))*60</f>
        <v>6.40237698773764</v>
      </c>
      <c r="H90" s="13" t="n">
        <f aca="false">(H152*'Power-Density'!$C$16*(1-'UAV-Config'!$H$7))/('UAV-Config'!$B$7*'UAV-Config'!$E$33*((H28*(1+'UAV-Config'!$G$7))/'UAV-Config'!$B$7)^('UAV-Config'!$E$32))*60</f>
        <v>6.00392269795274</v>
      </c>
      <c r="I90" s="13" t="n">
        <f aca="false">(I152*'Power-Density'!$C$16*(1-'UAV-Config'!$H$7))/('UAV-Config'!$B$7*'UAV-Config'!$E$33*((I28*(1+'UAV-Config'!$G$7))/'UAV-Config'!$B$7)^('UAV-Config'!$E$32))*60</f>
        <v>5.64542849053877</v>
      </c>
      <c r="J90" s="13" t="n">
        <f aca="false">(J152*'Power-Density'!$C$16*(1-'UAV-Config'!$H$7))/('UAV-Config'!$B$7*'UAV-Config'!$E$33*((J28*(1+'UAV-Config'!$G$7))/'UAV-Config'!$B$7)^('UAV-Config'!$E$32))*60</f>
        <v>4.9520204188946</v>
      </c>
      <c r="K90" s="13" t="n">
        <f aca="false">(K152*'Power-Density'!$C$16*(1-'UAV-Config'!$H$7))/('UAV-Config'!$B$7*'UAV-Config'!$E$33*((K28*(1+'UAV-Config'!$G$7))/'UAV-Config'!$B$7)^('UAV-Config'!$E$32))*60</f>
        <v>3.71401531417095</v>
      </c>
      <c r="L90" s="13" t="n">
        <f aca="false">(L152*'Power-Density'!$C$16*(1-'UAV-Config'!$H$7))/('UAV-Config'!$B$7*'UAV-Config'!$E$33*((L28*(1+'UAV-Config'!$G$7))/'UAV-Config'!$B$7)^('UAV-Config'!$E$32))*60</f>
        <v>2.4760102094473</v>
      </c>
    </row>
    <row r="91" customFormat="false" ht="12.8" hidden="false" customHeight="false" outlineLevel="0" collapsed="false">
      <c r="A91" s="49"/>
      <c r="B91" s="13" t="n">
        <f aca="false">(B153*'Power-Density'!$C$16*(1-'UAV-Config'!$H$7))/('UAV-Config'!$B$7*'UAV-Config'!$E$33*((B29*(1+'UAV-Config'!$G$7))/'UAV-Config'!$B$7)^('UAV-Config'!$E$32))*60</f>
        <v>9.5441382966578</v>
      </c>
      <c r="C91" s="13" t="n">
        <f aca="false">(C153*'Power-Density'!$C$16*(1-'UAV-Config'!$H$7))/('UAV-Config'!$B$7*'UAV-Config'!$E$33*((C29*(1+'UAV-Config'!$G$7))/'UAV-Config'!$B$7)^('UAV-Config'!$E$32))*60</f>
        <v>8.79886540226262</v>
      </c>
      <c r="D91" s="13" t="n">
        <f aca="false">(D153*'Power-Density'!$C$16*(1-'UAV-Config'!$H$7))/('UAV-Config'!$B$7*'UAV-Config'!$E$33*((D29*(1+'UAV-Config'!$G$7))/'UAV-Config'!$B$7)^('UAV-Config'!$E$32))*60</f>
        <v>8.14640855740517</v>
      </c>
      <c r="E91" s="13" t="n">
        <f aca="false">(E153*'Power-Density'!$C$16*(1-'UAV-Config'!$H$7))/('UAV-Config'!$B$7*'UAV-Config'!$E$33*((E29*(1+'UAV-Config'!$G$7))/'UAV-Config'!$B$7)^('UAV-Config'!$E$32))*60</f>
        <v>7.57131134774884</v>
      </c>
      <c r="F91" s="13" t="n">
        <f aca="false">(F153*'Power-Density'!$C$16*(1-'UAV-Config'!$H$7))/('UAV-Config'!$B$7*'UAV-Config'!$E$33*((F29*(1+'UAV-Config'!$G$7))/'UAV-Config'!$B$7)^('UAV-Config'!$E$32))*60</f>
        <v>7.06128074386832</v>
      </c>
      <c r="G91" s="13" t="n">
        <f aca="false">(G153*'Power-Density'!$C$16*(1-'UAV-Config'!$H$7))/('UAV-Config'!$B$7*'UAV-Config'!$E$33*((G29*(1+'UAV-Config'!$G$7))/'UAV-Config'!$B$7)^('UAV-Config'!$E$32))*60</f>
        <v>6.60642960054734</v>
      </c>
      <c r="H91" s="13" t="n">
        <f aca="false">(H153*'Power-Density'!$C$16*(1-'UAV-Config'!$H$7))/('UAV-Config'!$B$7*'UAV-Config'!$E$33*((H29*(1+'UAV-Config'!$G$7))/'UAV-Config'!$B$7)^('UAV-Config'!$E$32))*60</f>
        <v>6.19872468956425</v>
      </c>
      <c r="I91" s="13" t="n">
        <f aca="false">(I153*'Power-Density'!$C$16*(1-'UAV-Config'!$H$7))/('UAV-Config'!$B$7*'UAV-Config'!$E$33*((I29*(1+'UAV-Config'!$G$7))/'UAV-Config'!$B$7)^('UAV-Config'!$E$32))*60</f>
        <v>5.83157847542587</v>
      </c>
      <c r="J91" s="13" t="n">
        <f aca="false">(J153*'Power-Density'!$C$16*(1-'UAV-Config'!$H$7))/('UAV-Config'!$B$7*'UAV-Config'!$E$33*((J29*(1+'UAV-Config'!$G$7))/'UAV-Config'!$B$7)^('UAV-Config'!$E$32))*60</f>
        <v>4.9520204188946</v>
      </c>
      <c r="K91" s="13" t="n">
        <f aca="false">(K153*'Power-Density'!$C$16*(1-'UAV-Config'!$H$7))/('UAV-Config'!$B$7*'UAV-Config'!$E$33*((K29*(1+'UAV-Config'!$G$7))/'UAV-Config'!$B$7)^('UAV-Config'!$E$32))*60</f>
        <v>3.71401531417095</v>
      </c>
      <c r="L91" s="13" t="n">
        <f aca="false">(L153*'Power-Density'!$C$16*(1-'UAV-Config'!$H$7))/('UAV-Config'!$B$7*'UAV-Config'!$E$33*((L29*(1+'UAV-Config'!$G$7))/'UAV-Config'!$B$7)^('UAV-Config'!$E$32))*60</f>
        <v>2.4760102094473</v>
      </c>
    </row>
    <row r="92" customFormat="false" ht="12.8" hidden="false" customHeight="false" outlineLevel="0" collapsed="false">
      <c r="A92" s="49"/>
      <c r="B92" s="13" t="n">
        <f aca="false">(B154*'Power-Density'!$C$16*(1-'UAV-Config'!$H$7))/('UAV-Config'!$B$7*'UAV-Config'!$E$33*((B30*(1+'UAV-Config'!$G$7))/'UAV-Config'!$B$7)^('UAV-Config'!$E$32))*60</f>
        <v>9.79490631763658</v>
      </c>
      <c r="C92" s="13" t="n">
        <f aca="false">(C154*'Power-Density'!$C$16*(1-'UAV-Config'!$H$7))/('UAV-Config'!$B$7*'UAV-Config'!$E$33*((C30*(1+'UAV-Config'!$G$7))/'UAV-Config'!$B$7)^('UAV-Config'!$E$32))*60</f>
        <v>9.03808315096461</v>
      </c>
      <c r="D92" s="13" t="n">
        <f aca="false">(D154*'Power-Density'!$C$16*(1-'UAV-Config'!$H$7))/('UAV-Config'!$B$7*'UAV-Config'!$E$33*((D30*(1+'UAV-Config'!$G$7))/'UAV-Config'!$B$7)^('UAV-Config'!$E$32))*60</f>
        <v>8.37457433987844</v>
      </c>
      <c r="E92" s="13" t="n">
        <f aca="false">(E154*'Power-Density'!$C$16*(1-'UAV-Config'!$H$7))/('UAV-Config'!$B$7*'UAV-Config'!$E$33*((E30*(1+'UAV-Config'!$G$7))/'UAV-Config'!$B$7)^('UAV-Config'!$E$32))*60</f>
        <v>7.78898809730665</v>
      </c>
      <c r="F92" s="13" t="n">
        <f aca="false">(F154*'Power-Density'!$C$16*(1-'UAV-Config'!$H$7))/('UAV-Config'!$B$7*'UAV-Config'!$E$33*((F30*(1+'UAV-Config'!$G$7))/'UAV-Config'!$B$7)^('UAV-Config'!$E$32))*60</f>
        <v>7.26905423275777</v>
      </c>
      <c r="G92" s="13" t="n">
        <f aca="false">(G154*'Power-Density'!$C$16*(1-'UAV-Config'!$H$7))/('UAV-Config'!$B$7*'UAV-Config'!$E$33*((G30*(1+'UAV-Config'!$G$7))/'UAV-Config'!$B$7)^('UAV-Config'!$E$32))*60</f>
        <v>6.80488314046043</v>
      </c>
      <c r="H92" s="13" t="n">
        <f aca="false">(H154*'Power-Density'!$C$16*(1-'UAV-Config'!$H$7))/('UAV-Config'!$B$7*'UAV-Config'!$E$33*((H30*(1+'UAV-Config'!$G$7))/'UAV-Config'!$B$7)^('UAV-Config'!$E$32))*60</f>
        <v>6.38842417619891</v>
      </c>
      <c r="I92" s="13" t="n">
        <f aca="false">(I154*'Power-Density'!$C$16*(1-'UAV-Config'!$H$7))/('UAV-Config'!$B$7*'UAV-Config'!$E$33*((I30*(1+'UAV-Config'!$G$7))/'UAV-Config'!$B$7)^('UAV-Config'!$E$32))*60</f>
        <v>6.01306395784222</v>
      </c>
      <c r="J92" s="13" t="n">
        <f aca="false">(J154*'Power-Density'!$C$16*(1-'UAV-Config'!$H$7))/('UAV-Config'!$B$7*'UAV-Config'!$E$33*((J30*(1+'UAV-Config'!$G$7))/'UAV-Config'!$B$7)^('UAV-Config'!$E$32))*60</f>
        <v>4.9520204188946</v>
      </c>
      <c r="K92" s="13" t="n">
        <f aca="false">(K154*'Power-Density'!$C$16*(1-'UAV-Config'!$H$7))/('UAV-Config'!$B$7*'UAV-Config'!$E$33*((K30*(1+'UAV-Config'!$G$7))/'UAV-Config'!$B$7)^('UAV-Config'!$E$32))*60</f>
        <v>3.71401531417095</v>
      </c>
      <c r="L92" s="13" t="n">
        <f aca="false">(L154*'Power-Density'!$C$16*(1-'UAV-Config'!$H$7))/('UAV-Config'!$B$7*'UAV-Config'!$E$33*((L30*(1+'UAV-Config'!$G$7))/'UAV-Config'!$B$7)^('UAV-Config'!$E$32))*60</f>
        <v>2.4760102094473</v>
      </c>
    </row>
    <row r="93" customFormat="false" ht="12.8" hidden="false" customHeight="false" outlineLevel="0" collapsed="false">
      <c r="A93" s="49"/>
      <c r="B93" s="13" t="n">
        <f aca="false">(B155*'Power-Density'!$C$16*(1-'UAV-Config'!$H$7))/('UAV-Config'!$B$7*'UAV-Config'!$E$33*((B31*(1+'UAV-Config'!$G$7))/'UAV-Config'!$B$7)^('UAV-Config'!$E$32))*60</f>
        <v>10.036675454089</v>
      </c>
      <c r="C93" s="13" t="n">
        <f aca="false">(C155*'Power-Density'!$C$16*(1-'UAV-Config'!$H$7))/('UAV-Config'!$B$7*'UAV-Config'!$E$33*((C31*(1+'UAV-Config'!$G$7))/'UAV-Config'!$B$7)^('UAV-Config'!$E$32))*60</f>
        <v>9.26923020652415</v>
      </c>
      <c r="D93" s="13" t="n">
        <f aca="false">(D155*'Power-Density'!$C$16*(1-'UAV-Config'!$H$7))/('UAV-Config'!$B$7*'UAV-Config'!$E$33*((D31*(1+'UAV-Config'!$G$7))/'UAV-Config'!$B$7)^('UAV-Config'!$E$32))*60</f>
        <v>8.59547445686761</v>
      </c>
      <c r="E93" s="13" t="n">
        <f aca="false">(E155*'Power-Density'!$C$16*(1-'UAV-Config'!$H$7))/('UAV-Config'!$B$7*'UAV-Config'!$E$33*((E31*(1+'UAV-Config'!$G$7))/'UAV-Config'!$B$7)^('UAV-Config'!$E$32))*60</f>
        <v>8.00009995465023</v>
      </c>
      <c r="F93" s="13" t="n">
        <f aca="false">(F155*'Power-Density'!$C$16*(1-'UAV-Config'!$H$7))/('UAV-Config'!$B$7*'UAV-Config'!$E$33*((F31*(1+'UAV-Config'!$G$7))/'UAV-Config'!$B$7)^('UAV-Config'!$E$32))*60</f>
        <v>7.4708752077609</v>
      </c>
      <c r="G93" s="13" t="n">
        <f aca="false">(G155*'Power-Density'!$C$16*(1-'UAV-Config'!$H$7))/('UAV-Config'!$B$7*'UAV-Config'!$E$33*((G31*(1+'UAV-Config'!$G$7))/'UAV-Config'!$B$7)^('UAV-Config'!$E$32))*60</f>
        <v>6.99792139374969</v>
      </c>
      <c r="H93" s="13" t="n">
        <f aca="false">(H155*'Power-Density'!$C$16*(1-'UAV-Config'!$H$7))/('UAV-Config'!$B$7*'UAV-Config'!$E$33*((H31*(1+'UAV-Config'!$G$7))/'UAV-Config'!$B$7)^('UAV-Config'!$E$32))*60</f>
        <v>6.57318150039801</v>
      </c>
      <c r="I93" s="13" t="n">
        <f aca="false">(I155*'Power-Density'!$C$16*(1-'UAV-Config'!$H$7))/('UAV-Config'!$B$7*'UAV-Config'!$E$33*((I31*(1+'UAV-Config'!$G$7))/'UAV-Config'!$B$7)^('UAV-Config'!$E$32))*60</f>
        <v>6.19002552361824</v>
      </c>
      <c r="J93" s="13" t="n">
        <f aca="false">(J155*'Power-Density'!$C$16*(1-'UAV-Config'!$H$7))/('UAV-Config'!$B$7*'UAV-Config'!$E$33*((J31*(1+'UAV-Config'!$G$7))/'UAV-Config'!$B$7)^('UAV-Config'!$E$32))*60</f>
        <v>4.9520204188946</v>
      </c>
      <c r="K93" s="13" t="n">
        <f aca="false">(K155*'Power-Density'!$C$16*(1-'UAV-Config'!$H$7))/('UAV-Config'!$B$7*'UAV-Config'!$E$33*((K31*(1+'UAV-Config'!$G$7))/'UAV-Config'!$B$7)^('UAV-Config'!$E$32))*60</f>
        <v>3.71401531417095</v>
      </c>
      <c r="L93" s="13" t="n">
        <f aca="false">(L155*'Power-Density'!$C$16*(1-'UAV-Config'!$H$7))/('UAV-Config'!$B$7*'UAV-Config'!$E$33*((L31*(1+'UAV-Config'!$G$7))/'UAV-Config'!$B$7)^('UAV-Config'!$E$32))*60</f>
        <v>2.4760102094473</v>
      </c>
    </row>
    <row r="94" customFormat="false" ht="12.8" hidden="false" customHeight="false" outlineLevel="0" collapsed="false">
      <c r="A94" s="49"/>
      <c r="B94" s="13" t="n">
        <f aca="false">(B156*'Power-Density'!$C$16*(1-'UAV-Config'!$H$7))/('UAV-Config'!$B$7*'UAV-Config'!$E$33*((B32*(1+'UAV-Config'!$G$7))/'UAV-Config'!$B$7)^('UAV-Config'!$E$32))*60</f>
        <v>10.2698224490352</v>
      </c>
      <c r="C94" s="13" t="n">
        <f aca="false">(C156*'Power-Density'!$C$16*(1-'UAV-Config'!$H$7))/('UAV-Config'!$B$7*'UAV-Config'!$E$33*((C32*(1+'UAV-Config'!$G$7))/'UAV-Config'!$B$7)^('UAV-Config'!$E$32))*60</f>
        <v>9.49262616289833</v>
      </c>
      <c r="D94" s="13" t="n">
        <f aca="false">(D156*'Power-Density'!$C$16*(1-'UAV-Config'!$H$7))/('UAV-Config'!$B$7*'UAV-Config'!$E$33*((D32*(1+'UAV-Config'!$G$7))/'UAV-Config'!$B$7)^('UAV-Config'!$E$32))*60</f>
        <v>8.80938187543279</v>
      </c>
      <c r="E94" s="13" t="n">
        <f aca="false">(E156*'Power-Density'!$C$16*(1-'UAV-Config'!$H$7))/('UAV-Config'!$B$7*'UAV-Config'!$E$33*((E32*(1+'UAV-Config'!$G$7))/'UAV-Config'!$B$7)^('UAV-Config'!$E$32))*60</f>
        <v>8.20488154999786</v>
      </c>
      <c r="F94" s="13" t="n">
        <f aca="false">(F156*'Power-Density'!$C$16*(1-'UAV-Config'!$H$7))/('UAV-Config'!$B$7*'UAV-Config'!$E$33*((F32*(1+'UAV-Config'!$G$7))/'UAV-Config'!$B$7)^('UAV-Config'!$E$32))*60</f>
        <v>7.66694654633153</v>
      </c>
      <c r="G94" s="13" t="n">
        <f aca="false">(G156*'Power-Density'!$C$16*(1-'UAV-Config'!$H$7))/('UAV-Config'!$B$7*'UAV-Config'!$E$33*((G32*(1+'UAV-Config'!$G$7))/'UAV-Config'!$B$7)^('UAV-Config'!$E$32))*60</f>
        <v>7.18572075545725</v>
      </c>
      <c r="H94" s="13" t="n">
        <f aca="false">(H156*'Power-Density'!$C$16*(1-'UAV-Config'!$H$7))/('UAV-Config'!$B$7*'UAV-Config'!$E$33*((H32*(1+'UAV-Config'!$G$7))/'UAV-Config'!$B$7)^('UAV-Config'!$E$32))*60</f>
        <v>6.75315082559007</v>
      </c>
      <c r="I94" s="13" t="n">
        <f aca="false">(I156*'Power-Density'!$C$16*(1-'UAV-Config'!$H$7))/('UAV-Config'!$B$7*'UAV-Config'!$E$33*((I32*(1+'UAV-Config'!$G$7))/'UAV-Config'!$B$7)^('UAV-Config'!$E$32))*60</f>
        <v>6.19002552361824</v>
      </c>
      <c r="J94" s="13" t="n">
        <f aca="false">(J156*'Power-Density'!$C$16*(1-'UAV-Config'!$H$7))/('UAV-Config'!$B$7*'UAV-Config'!$E$33*((J32*(1+'UAV-Config'!$G$7))/'UAV-Config'!$B$7)^('UAV-Config'!$E$32))*60</f>
        <v>4.9520204188946</v>
      </c>
      <c r="K94" s="13" t="n">
        <f aca="false">(K156*'Power-Density'!$C$16*(1-'UAV-Config'!$H$7))/('UAV-Config'!$B$7*'UAV-Config'!$E$33*((K32*(1+'UAV-Config'!$G$7))/'UAV-Config'!$B$7)^('UAV-Config'!$E$32))*60</f>
        <v>3.71401531417095</v>
      </c>
      <c r="L94" s="13" t="n">
        <f aca="false">(L156*'Power-Density'!$C$16*(1-'UAV-Config'!$H$7))/('UAV-Config'!$B$7*'UAV-Config'!$E$33*((L32*(1+'UAV-Config'!$G$7))/'UAV-Config'!$B$7)^('UAV-Config'!$E$32))*60</f>
        <v>2.4760102094473</v>
      </c>
    </row>
    <row r="95" customFormat="false" ht="12.8" hidden="false" customHeight="false" outlineLevel="0" collapsed="false">
      <c r="A95" s="49"/>
      <c r="B95" s="13" t="n">
        <f aca="false">(B157*'Power-Density'!$C$16*(1-'UAV-Config'!$H$7))/('UAV-Config'!$B$7*'UAV-Config'!$E$33*((B33*(1+'UAV-Config'!$G$7))/'UAV-Config'!$B$7)^('UAV-Config'!$E$32))*60</f>
        <v>10.4947048619699</v>
      </c>
      <c r="C95" s="13" t="n">
        <f aca="false">(C157*'Power-Density'!$C$16*(1-'UAV-Config'!$H$7))/('UAV-Config'!$B$7*'UAV-Config'!$E$33*((C33*(1+'UAV-Config'!$G$7))/'UAV-Config'!$B$7)^('UAV-Config'!$E$32))*60</f>
        <v>9.7085751942769</v>
      </c>
      <c r="D95" s="13" t="n">
        <f aca="false">(D157*'Power-Density'!$C$16*(1-'UAV-Config'!$H$7))/('UAV-Config'!$B$7*'UAV-Config'!$E$33*((D33*(1+'UAV-Config'!$G$7))/'UAV-Config'!$B$7)^('UAV-Config'!$E$32))*60</f>
        <v>9.01655704846299</v>
      </c>
      <c r="E95" s="13" t="n">
        <f aca="false">(E157*'Power-Density'!$C$16*(1-'UAV-Config'!$H$7))/('UAV-Config'!$B$7*'UAV-Config'!$E$33*((E33*(1+'UAV-Config'!$G$7))/'UAV-Config'!$B$7)^('UAV-Config'!$E$32))*60</f>
        <v>8.40355726691579</v>
      </c>
      <c r="F95" s="13" t="n">
        <f aca="false">(F157*'Power-Density'!$C$16*(1-'UAV-Config'!$H$7))/('UAV-Config'!$B$7*'UAV-Config'!$E$33*((F33*(1+'UAV-Config'!$G$7))/'UAV-Config'!$B$7)^('UAV-Config'!$E$32))*60</f>
        <v>7.85746266676892</v>
      </c>
      <c r="G95" s="13" t="n">
        <f aca="false">(G157*'Power-Density'!$C$16*(1-'UAV-Config'!$H$7))/('UAV-Config'!$B$7*'UAV-Config'!$E$33*((G33*(1+'UAV-Config'!$G$7))/'UAV-Config'!$B$7)^('UAV-Config'!$E$32))*60</f>
        <v>7.36845058385109</v>
      </c>
      <c r="H95" s="13" t="n">
        <f aca="false">(H157*'Power-Density'!$C$16*(1-'UAV-Config'!$H$7))/('UAV-Config'!$B$7*'UAV-Config'!$E$33*((H33*(1+'UAV-Config'!$G$7))/'UAV-Config'!$B$7)^('UAV-Config'!$E$32))*60</f>
        <v>6.92848042020667</v>
      </c>
      <c r="I95" s="13" t="n">
        <f aca="false">(I157*'Power-Density'!$C$16*(1-'UAV-Config'!$H$7))/('UAV-Config'!$B$7*'UAV-Config'!$E$33*((I33*(1+'UAV-Config'!$G$7))/'UAV-Config'!$B$7)^('UAV-Config'!$E$32))*60</f>
        <v>6.19002552361824</v>
      </c>
      <c r="J95" s="13" t="n">
        <f aca="false">(J157*'Power-Density'!$C$16*(1-'UAV-Config'!$H$7))/('UAV-Config'!$B$7*'UAV-Config'!$E$33*((J33*(1+'UAV-Config'!$G$7))/'UAV-Config'!$B$7)^('UAV-Config'!$E$32))*60</f>
        <v>4.9520204188946</v>
      </c>
      <c r="K95" s="13" t="n">
        <f aca="false">(K157*'Power-Density'!$C$16*(1-'UAV-Config'!$H$7))/('UAV-Config'!$B$7*'UAV-Config'!$E$33*((K33*(1+'UAV-Config'!$G$7))/'UAV-Config'!$B$7)^('UAV-Config'!$E$32))*60</f>
        <v>3.71401531417095</v>
      </c>
      <c r="L95" s="13" t="n">
        <f aca="false">(L157*'Power-Density'!$C$16*(1-'UAV-Config'!$H$7))/('UAV-Config'!$B$7*'UAV-Config'!$E$33*((L33*(1+'UAV-Config'!$G$7))/'UAV-Config'!$B$7)^('UAV-Config'!$E$32))*60</f>
        <v>2.4760102094473</v>
      </c>
    </row>
    <row r="96" customFormat="false" ht="12.8" hidden="false" customHeight="false" outlineLevel="0" collapsed="false">
      <c r="A96" s="49"/>
      <c r="B96" s="13" t="n">
        <f aca="false">(B158*'Power-Density'!$C$16*(1-'UAV-Config'!$H$7))/('UAV-Config'!$B$7*'UAV-Config'!$E$33*((B34*(1+'UAV-Config'!$G$7))/'UAV-Config'!$B$7)^('UAV-Config'!$E$32))*60</f>
        <v>10.7116622288415</v>
      </c>
      <c r="C96" s="13" t="n">
        <f aca="false">(C158*'Power-Density'!$C$16*(1-'UAV-Config'!$H$7))/('UAV-Config'!$B$7*'UAV-Config'!$E$33*((C34*(1+'UAV-Config'!$G$7))/'UAV-Config'!$B$7)^('UAV-Config'!$E$32))*60</f>
        <v>9.91736693944977</v>
      </c>
      <c r="D96" s="13" t="n">
        <f aca="false">(D158*'Power-Density'!$C$16*(1-'UAV-Config'!$H$7))/('UAV-Config'!$B$7*'UAV-Config'!$E$33*((D34*(1+'UAV-Config'!$G$7))/'UAV-Config'!$B$7)^('UAV-Config'!$E$32))*60</f>
        <v>9.21724859725946</v>
      </c>
      <c r="E96" s="13" t="n">
        <f aca="false">(E158*'Power-Density'!$C$16*(1-'UAV-Config'!$H$7))/('UAV-Config'!$B$7*'UAV-Config'!$E$33*((E34*(1+'UAV-Config'!$G$7))/'UAV-Config'!$B$7)^('UAV-Config'!$E$32))*60</f>
        <v>8.59634177514404</v>
      </c>
      <c r="F96" s="13" t="n">
        <f aca="false">(F158*'Power-Density'!$C$16*(1-'UAV-Config'!$H$7))/('UAV-Config'!$B$7*'UAV-Config'!$E$33*((F34*(1+'UAV-Config'!$G$7))/'UAV-Config'!$B$7)^('UAV-Config'!$E$32))*60</f>
        <v>8.04260994849242</v>
      </c>
      <c r="G96" s="13" t="n">
        <f aca="false">(G158*'Power-Density'!$C$16*(1-'UAV-Config'!$H$7))/('UAV-Config'!$B$7*'UAV-Config'!$E$33*((G34*(1+'UAV-Config'!$G$7))/'UAV-Config'!$B$7)^('UAV-Config'!$E$32))*60</f>
        <v>7.5462735351217</v>
      </c>
      <c r="H96" s="13" t="n">
        <f aca="false">(H158*'Power-Density'!$C$16*(1-'UAV-Config'!$H$7))/('UAV-Config'!$B$7*'UAV-Config'!$E$33*((H34*(1+'UAV-Config'!$G$7))/'UAV-Config'!$B$7)^('UAV-Config'!$E$32))*60</f>
        <v>7.0993129266054</v>
      </c>
      <c r="I96" s="13" t="n">
        <f aca="false">(I158*'Power-Density'!$C$16*(1-'UAV-Config'!$H$7))/('UAV-Config'!$B$7*'UAV-Config'!$E$33*((I34*(1+'UAV-Config'!$G$7))/'UAV-Config'!$B$7)^('UAV-Config'!$E$32))*60</f>
        <v>6.19002552361824</v>
      </c>
      <c r="J96" s="13" t="n">
        <f aca="false">(J158*'Power-Density'!$C$16*(1-'UAV-Config'!$H$7))/('UAV-Config'!$B$7*'UAV-Config'!$E$33*((J34*(1+'UAV-Config'!$G$7))/'UAV-Config'!$B$7)^('UAV-Config'!$E$32))*60</f>
        <v>4.9520204188946</v>
      </c>
      <c r="K96" s="13" t="n">
        <f aca="false">(K158*'Power-Density'!$C$16*(1-'UAV-Config'!$H$7))/('UAV-Config'!$B$7*'UAV-Config'!$E$33*((K34*(1+'UAV-Config'!$G$7))/'UAV-Config'!$B$7)^('UAV-Config'!$E$32))*60</f>
        <v>3.71401531417095</v>
      </c>
      <c r="L96" s="13" t="n">
        <f aca="false">(L158*'Power-Density'!$C$16*(1-'UAV-Config'!$H$7))/('UAV-Config'!$B$7*'UAV-Config'!$E$33*((L34*(1+'UAV-Config'!$G$7))/'UAV-Config'!$B$7)^('UAV-Config'!$E$32))*60</f>
        <v>2.4760102094473</v>
      </c>
    </row>
    <row r="97" customFormat="false" ht="12.8" hidden="false" customHeight="false" outlineLevel="0" collapsed="false">
      <c r="A97" s="49"/>
      <c r="B97" s="13" t="n">
        <f aca="false">(B159*'Power-Density'!$C$16*(1-'UAV-Config'!$H$7))/('UAV-Config'!$B$7*'UAV-Config'!$E$33*((B35*(1+'UAV-Config'!$G$7))/'UAV-Config'!$B$7)^('UAV-Config'!$E$32))*60</f>
        <v>10.9210171407489</v>
      </c>
      <c r="C97" s="13" t="n">
        <f aca="false">(C159*'Power-Density'!$C$16*(1-'UAV-Config'!$H$7))/('UAV-Config'!$B$7*'UAV-Config'!$E$33*((C35*(1+'UAV-Config'!$G$7))/'UAV-Config'!$B$7)^('UAV-Config'!$E$32))*60</f>
        <v>10.1192773273531</v>
      </c>
      <c r="D97" s="13" t="n">
        <f aca="false">(D159*'Power-Density'!$C$16*(1-'UAV-Config'!$H$7))/('UAV-Config'!$B$7*'UAV-Config'!$E$33*((D35*(1+'UAV-Config'!$G$7))/'UAV-Config'!$B$7)^('UAV-Config'!$E$32))*60</f>
        <v>9.4116939509122</v>
      </c>
      <c r="E97" s="13" t="n">
        <f aca="false">(E159*'Power-Density'!$C$16*(1-'UAV-Config'!$H$7))/('UAV-Config'!$B$7*'UAV-Config'!$E$33*((E35*(1+'UAV-Config'!$G$7))/'UAV-Config'!$B$7)^('UAV-Config'!$E$32))*60</f>
        <v>8.78344053124897</v>
      </c>
      <c r="F97" s="13" t="n">
        <f aca="false">(F159*'Power-Density'!$C$16*(1-'UAV-Config'!$H$7))/('UAV-Config'!$B$7*'UAV-Config'!$E$33*((F35*(1+'UAV-Config'!$G$7))/'UAV-Config'!$B$7)^('UAV-Config'!$E$32))*60</f>
        <v>8.22256712805635</v>
      </c>
      <c r="G97" s="13" t="n">
        <f aca="false">(G159*'Power-Density'!$C$16*(1-'UAV-Config'!$H$7))/('UAV-Config'!$B$7*'UAV-Config'!$E$33*((G35*(1+'UAV-Config'!$G$7))/'UAV-Config'!$B$7)^('UAV-Config'!$E$32))*60</f>
        <v>7.71934587957369</v>
      </c>
      <c r="H97" s="13" t="n">
        <f aca="false">(H159*'Power-Density'!$C$16*(1-'UAV-Config'!$H$7))/('UAV-Config'!$B$7*'UAV-Config'!$E$33*((H35*(1+'UAV-Config'!$G$7))/'UAV-Config'!$B$7)^('UAV-Config'!$E$32))*60</f>
        <v>7.26578561572602</v>
      </c>
      <c r="I97" s="13" t="n">
        <f aca="false">(I159*'Power-Density'!$C$16*(1-'UAV-Config'!$H$7))/('UAV-Config'!$B$7*'UAV-Config'!$E$33*((I35*(1+'UAV-Config'!$G$7))/'UAV-Config'!$B$7)^('UAV-Config'!$E$32))*60</f>
        <v>6.19002552361824</v>
      </c>
      <c r="J97" s="13" t="n">
        <f aca="false">(J159*'Power-Density'!$C$16*(1-'UAV-Config'!$H$7))/('UAV-Config'!$B$7*'UAV-Config'!$E$33*((J35*(1+'UAV-Config'!$G$7))/'UAV-Config'!$B$7)^('UAV-Config'!$E$32))*60</f>
        <v>4.9520204188946</v>
      </c>
      <c r="K97" s="13" t="n">
        <f aca="false">(K159*'Power-Density'!$C$16*(1-'UAV-Config'!$H$7))/('UAV-Config'!$B$7*'UAV-Config'!$E$33*((K35*(1+'UAV-Config'!$G$7))/'UAV-Config'!$B$7)^('UAV-Config'!$E$32))*60</f>
        <v>3.71401531417095</v>
      </c>
      <c r="L97" s="13" t="n">
        <f aca="false">(L159*'Power-Density'!$C$16*(1-'UAV-Config'!$H$7))/('UAV-Config'!$B$7*'UAV-Config'!$E$33*((L35*(1+'UAV-Config'!$G$7))/'UAV-Config'!$B$7)^('UAV-Config'!$E$32))*60</f>
        <v>2.4760102094473</v>
      </c>
    </row>
    <row r="98" customFormat="false" ht="12.8" hidden="false" customHeight="false" outlineLevel="0" collapsed="false">
      <c r="A98" s="49"/>
      <c r="B98" s="13" t="n">
        <f aca="false">(B160*'Power-Density'!$C$16*(1-'UAV-Config'!$H$7))/('UAV-Config'!$B$7*'UAV-Config'!$E$33*((B36*(1+'UAV-Config'!$G$7))/'UAV-Config'!$B$7)^('UAV-Config'!$E$32))*60</f>
        <v>11.123076247829</v>
      </c>
      <c r="C98" s="13" t="n">
        <f aca="false">(C160*'Power-Density'!$C$16*(1-'UAV-Config'!$H$7))/('UAV-Config'!$B$7*'UAV-Config'!$E$33*((C36*(1+'UAV-Config'!$G$7))/'UAV-Config'!$B$7)^('UAV-Config'!$E$32))*60</f>
        <v>10.3145693482411</v>
      </c>
      <c r="D98" s="13" t="n">
        <f aca="false">(D160*'Power-Density'!$C$16*(1-'UAV-Config'!$H$7))/('UAV-Config'!$B$7*'UAV-Config'!$E$33*((D36*(1+'UAV-Config'!$G$7))/'UAV-Config'!$B$7)^('UAV-Config'!$E$32))*60</f>
        <v>9.60011994558028</v>
      </c>
      <c r="E98" s="13" t="n">
        <f aca="false">(E160*'Power-Density'!$C$16*(1-'UAV-Config'!$H$7))/('UAV-Config'!$B$7*'UAV-Config'!$E$33*((E36*(1+'UAV-Config'!$G$7))/'UAV-Config'!$B$7)^('UAV-Config'!$E$32))*60</f>
        <v>8.96505024931308</v>
      </c>
      <c r="F98" s="13" t="n">
        <f aca="false">(F160*'Power-Density'!$C$16*(1-'UAV-Config'!$H$7))/('UAV-Config'!$B$7*'UAV-Config'!$E$33*((F36*(1+'UAV-Config'!$G$7))/'UAV-Config'!$B$7)^('UAV-Config'!$E$32))*60</f>
        <v>8.39750567249963</v>
      </c>
      <c r="G98" s="13" t="n">
        <f aca="false">(G160*'Power-Density'!$C$16*(1-'UAV-Config'!$H$7))/('UAV-Config'!$B$7*'UAV-Config'!$E$33*((G36*(1+'UAV-Config'!$G$7))/'UAV-Config'!$B$7)^('UAV-Config'!$E$32))*60</f>
        <v>7.88781780047761</v>
      </c>
      <c r="H98" s="13" t="n">
        <f aca="false">(H160*'Power-Density'!$C$16*(1-'UAV-Config'!$H$7))/('UAV-Config'!$B$7*'UAV-Config'!$E$33*((H36*(1+'UAV-Config'!$G$7))/'UAV-Config'!$B$7)^('UAV-Config'!$E$32))*60</f>
        <v>7.42803062834189</v>
      </c>
      <c r="I98" s="13" t="n">
        <f aca="false">(I160*'Power-Density'!$C$16*(1-'UAV-Config'!$H$7))/('UAV-Config'!$B$7*'UAV-Config'!$E$33*((I36*(1+'UAV-Config'!$G$7))/'UAV-Config'!$B$7)^('UAV-Config'!$E$32))*60</f>
        <v>6.19002552361824</v>
      </c>
      <c r="J98" s="13" t="n">
        <f aca="false">(J160*'Power-Density'!$C$16*(1-'UAV-Config'!$H$7))/('UAV-Config'!$B$7*'UAV-Config'!$E$33*((J36*(1+'UAV-Config'!$G$7))/'UAV-Config'!$B$7)^('UAV-Config'!$E$32))*60</f>
        <v>4.9520204188946</v>
      </c>
      <c r="K98" s="13" t="n">
        <f aca="false">(K160*'Power-Density'!$C$16*(1-'UAV-Config'!$H$7))/('UAV-Config'!$B$7*'UAV-Config'!$E$33*((K36*(1+'UAV-Config'!$G$7))/'UAV-Config'!$B$7)^('UAV-Config'!$E$32))*60</f>
        <v>3.71401531417095</v>
      </c>
      <c r="L98" s="13" t="n">
        <f aca="false">(L160*'Power-Density'!$C$16*(1-'UAV-Config'!$H$7))/('UAV-Config'!$B$7*'UAV-Config'!$E$33*((L36*(1+'UAV-Config'!$G$7))/'UAV-Config'!$B$7)^('UAV-Config'!$E$32))*60</f>
        <v>2.4760102094473</v>
      </c>
    </row>
    <row r="99" customFormat="false" ht="12.8" hidden="false" customHeight="false" outlineLevel="0" collapsed="false">
      <c r="A99" s="49"/>
      <c r="B99" s="13" t="n">
        <f aca="false">(B161*'Power-Density'!$C$16*(1-'UAV-Config'!$H$7))/('UAV-Config'!$B$7*'UAV-Config'!$E$33*((B37*(1+'UAV-Config'!$G$7))/'UAV-Config'!$B$7)^('UAV-Config'!$E$32))*60</f>
        <v>11.3181311942249</v>
      </c>
      <c r="C99" s="13" t="n">
        <f aca="false">(C161*'Power-Density'!$C$16*(1-'UAV-Config'!$H$7))/('UAV-Config'!$B$7*'UAV-Config'!$E$33*((C37*(1+'UAV-Config'!$G$7))/'UAV-Config'!$B$7)^('UAV-Config'!$E$32))*60</f>
        <v>10.5034937745545</v>
      </c>
      <c r="D99" s="13" t="n">
        <f aca="false">(D161*'Power-Density'!$C$16*(1-'UAV-Config'!$H$7))/('UAV-Config'!$B$7*'UAV-Config'!$E$33*((D37*(1+'UAV-Config'!$G$7))/'UAV-Config'!$B$7)^('UAV-Config'!$E$32))*60</f>
        <v>9.78274338653591</v>
      </c>
      <c r="E99" s="13" t="n">
        <f aca="false">(E161*'Power-Density'!$C$16*(1-'UAV-Config'!$H$7))/('UAV-Config'!$B$7*'UAV-Config'!$E$33*((E37*(1+'UAV-Config'!$G$7))/'UAV-Config'!$B$7)^('UAV-Config'!$E$32))*60</f>
        <v>9.14135934370298</v>
      </c>
      <c r="F99" s="13" t="n">
        <f aca="false">(F161*'Power-Density'!$C$16*(1-'UAV-Config'!$H$7))/('UAV-Config'!$B$7*'UAV-Config'!$E$33*((F37*(1+'UAV-Config'!$G$7))/'UAV-Config'!$B$7)^('UAV-Config'!$E$32))*60</f>
        <v>8.56759013150672</v>
      </c>
      <c r="G99" s="13" t="n">
        <f aca="false">(G161*'Power-Density'!$C$16*(1-'UAV-Config'!$H$7))/('UAV-Config'!$B$7*'UAV-Config'!$E$33*((G37*(1+'UAV-Config'!$G$7))/'UAV-Config'!$B$7)^('UAV-Config'!$E$32))*60</f>
        <v>8.05183367666509</v>
      </c>
      <c r="H99" s="13" t="n">
        <f aca="false">(H161*'Power-Density'!$C$16*(1-'UAV-Config'!$H$7))/('UAV-Config'!$B$7*'UAV-Config'!$E$33*((H37*(1+'UAV-Config'!$G$7))/'UAV-Config'!$B$7)^('UAV-Config'!$E$32))*60</f>
        <v>7.42803062834189</v>
      </c>
      <c r="I99" s="13" t="n">
        <f aca="false">(I161*'Power-Density'!$C$16*(1-'UAV-Config'!$H$7))/('UAV-Config'!$B$7*'UAV-Config'!$E$33*((I37*(1+'UAV-Config'!$G$7))/'UAV-Config'!$B$7)^('UAV-Config'!$E$32))*60</f>
        <v>6.19002552361824</v>
      </c>
      <c r="J99" s="13" t="n">
        <f aca="false">(J161*'Power-Density'!$C$16*(1-'UAV-Config'!$H$7))/('UAV-Config'!$B$7*'UAV-Config'!$E$33*((J37*(1+'UAV-Config'!$G$7))/'UAV-Config'!$B$7)^('UAV-Config'!$E$32))*60</f>
        <v>4.9520204188946</v>
      </c>
      <c r="K99" s="13" t="n">
        <f aca="false">(K161*'Power-Density'!$C$16*(1-'UAV-Config'!$H$7))/('UAV-Config'!$B$7*'UAV-Config'!$E$33*((K37*(1+'UAV-Config'!$G$7))/'UAV-Config'!$B$7)^('UAV-Config'!$E$32))*60</f>
        <v>3.71401531417095</v>
      </c>
      <c r="L99" s="13" t="n">
        <f aca="false">(L161*'Power-Density'!$C$16*(1-'UAV-Config'!$H$7))/('UAV-Config'!$B$7*'UAV-Config'!$E$33*((L37*(1+'UAV-Config'!$G$7))/'UAV-Config'!$B$7)^('UAV-Config'!$E$32))*60</f>
        <v>2.4760102094473</v>
      </c>
    </row>
    <row r="100" customFormat="false" ht="12.8" hidden="false" customHeight="false" outlineLevel="0" collapsed="false">
      <c r="A100" s="49"/>
      <c r="B100" s="13" t="n">
        <f aca="false">(B162*'Power-Density'!$C$16*(1-'UAV-Config'!$H$7))/('UAV-Config'!$B$7*'UAV-Config'!$E$33*((B38*(1+'UAV-Config'!$G$7))/'UAV-Config'!$B$7)^('UAV-Config'!$E$32))*60</f>
        <v>11.5064594895134</v>
      </c>
      <c r="C100" s="13" t="n">
        <f aca="false">(C162*'Power-Density'!$C$16*(1-'UAV-Config'!$H$7))/('UAV-Config'!$B$7*'UAV-Config'!$E$33*((C38*(1+'UAV-Config'!$G$7))/'UAV-Config'!$B$7)^('UAV-Config'!$E$32))*60</f>
        <v>10.6862898352154</v>
      </c>
      <c r="D100" s="13" t="n">
        <f aca="false">(D162*'Power-Density'!$C$16*(1-'UAV-Config'!$H$7))/('UAV-Config'!$B$7*'UAV-Config'!$E$33*((D38*(1+'UAV-Config'!$G$7))/'UAV-Config'!$B$7)^('UAV-Config'!$E$32))*60</f>
        <v>9.9597715756039</v>
      </c>
      <c r="E100" s="13" t="n">
        <f aca="false">(E162*'Power-Density'!$C$16*(1-'UAV-Config'!$H$7))/('UAV-Config'!$B$7*'UAV-Config'!$E$33*((E38*(1+'UAV-Config'!$G$7))/'UAV-Config'!$B$7)^('UAV-Config'!$E$32))*60</f>
        <v>9.31254834580021</v>
      </c>
      <c r="F100" s="13" t="n">
        <f aca="false">(F162*'Power-Density'!$C$16*(1-'UAV-Config'!$H$7))/('UAV-Config'!$B$7*'UAV-Config'!$E$33*((F38*(1+'UAV-Config'!$G$7))/'UAV-Config'!$B$7)^('UAV-Config'!$E$32))*60</f>
        <v>8.73297846974944</v>
      </c>
      <c r="G100" s="13" t="n">
        <f aca="false">(G162*'Power-Density'!$C$16*(1-'UAV-Config'!$H$7))/('UAV-Config'!$B$7*'UAV-Config'!$E$33*((G38*(1+'UAV-Config'!$G$7))/'UAV-Config'!$B$7)^('UAV-Config'!$E$32))*60</f>
        <v>8.21153234987457</v>
      </c>
      <c r="H100" s="13" t="n">
        <f aca="false">(H162*'Power-Density'!$C$16*(1-'UAV-Config'!$H$7))/('UAV-Config'!$B$7*'UAV-Config'!$E$33*((H38*(1+'UAV-Config'!$G$7))/'UAV-Config'!$B$7)^('UAV-Config'!$E$32))*60</f>
        <v>7.42803062834189</v>
      </c>
      <c r="I100" s="13" t="n">
        <f aca="false">(I162*'Power-Density'!$C$16*(1-'UAV-Config'!$H$7))/('UAV-Config'!$B$7*'UAV-Config'!$E$33*((I38*(1+'UAV-Config'!$G$7))/'UAV-Config'!$B$7)^('UAV-Config'!$E$32))*60</f>
        <v>6.19002552361824</v>
      </c>
      <c r="J100" s="13" t="n">
        <f aca="false">(J162*'Power-Density'!$C$16*(1-'UAV-Config'!$H$7))/('UAV-Config'!$B$7*'UAV-Config'!$E$33*((J38*(1+'UAV-Config'!$G$7))/'UAV-Config'!$B$7)^('UAV-Config'!$E$32))*60</f>
        <v>4.9520204188946</v>
      </c>
      <c r="K100" s="13" t="n">
        <f aca="false">(K162*'Power-Density'!$C$16*(1-'UAV-Config'!$H$7))/('UAV-Config'!$B$7*'UAV-Config'!$E$33*((K38*(1+'UAV-Config'!$G$7))/'UAV-Config'!$B$7)^('UAV-Config'!$E$32))*60</f>
        <v>3.71401531417095</v>
      </c>
      <c r="L100" s="13" t="n">
        <f aca="false">(L162*'Power-Density'!$C$16*(1-'UAV-Config'!$H$7))/('UAV-Config'!$B$7*'UAV-Config'!$E$33*((L38*(1+'UAV-Config'!$G$7))/'UAV-Config'!$B$7)^('UAV-Config'!$E$32))*60</f>
        <v>2.4760102094473</v>
      </c>
    </row>
    <row r="101" customFormat="false" ht="12.8" hidden="false" customHeight="false" outlineLevel="0" collapsed="false">
      <c r="A101" s="49"/>
      <c r="B101" s="13" t="n">
        <f aca="false">(B163*'Power-Density'!$C$16*(1-'UAV-Config'!$H$7))/('UAV-Config'!$B$7*'UAV-Config'!$E$33*((B39*(1+'UAV-Config'!$G$7))/'UAV-Config'!$B$7)^('UAV-Config'!$E$32))*60</f>
        <v>11.6883253214944</v>
      </c>
      <c r="C101" s="13" t="n">
        <f aca="false">(C163*'Power-Density'!$C$16*(1-'UAV-Config'!$H$7))/('UAV-Config'!$B$7*'UAV-Config'!$E$33*((C39*(1+'UAV-Config'!$G$7))/'UAV-Config'!$B$7)^('UAV-Config'!$E$32))*60</f>
        <v>10.8631858467701</v>
      </c>
      <c r="D101" s="13" t="n">
        <f aca="false">(D163*'Power-Density'!$C$16*(1-'UAV-Config'!$H$7))/('UAV-Config'!$B$7*'UAV-Config'!$E$33*((D39*(1+'UAV-Config'!$G$7))/'UAV-Config'!$B$7)^('UAV-Config'!$E$32))*60</f>
        <v>10.1314028064198</v>
      </c>
      <c r="E101" s="13" t="n">
        <f aca="false">(E163*'Power-Density'!$C$16*(1-'UAV-Config'!$H$7))/('UAV-Config'!$B$7*'UAV-Config'!$E$33*((E39*(1+'UAV-Config'!$G$7))/'UAV-Config'!$B$7)^('UAV-Config'!$E$32))*60</f>
        <v>9.4787902964375</v>
      </c>
      <c r="F101" s="13" t="n">
        <f aca="false">(F163*'Power-Density'!$C$16*(1-'UAV-Config'!$H$7))/('UAV-Config'!$B$7*'UAV-Config'!$E$33*((F39*(1+'UAV-Config'!$G$7))/'UAV-Config'!$B$7)^('UAV-Config'!$E$32))*60</f>
        <v>8.89382238067914</v>
      </c>
      <c r="G101" s="13" t="n">
        <f aca="false">(G163*'Power-Density'!$C$16*(1-'UAV-Config'!$H$7))/('UAV-Config'!$B$7*'UAV-Config'!$E$33*((G39*(1+'UAV-Config'!$G$7))/'UAV-Config'!$B$7)^('UAV-Config'!$E$32))*60</f>
        <v>8.36704737778494</v>
      </c>
      <c r="H101" s="13" t="n">
        <f aca="false">(H163*'Power-Density'!$C$16*(1-'UAV-Config'!$H$7))/('UAV-Config'!$B$7*'UAV-Config'!$E$33*((H39*(1+'UAV-Config'!$G$7))/'UAV-Config'!$B$7)^('UAV-Config'!$E$32))*60</f>
        <v>7.42803062834189</v>
      </c>
      <c r="I101" s="13" t="n">
        <f aca="false">(I163*'Power-Density'!$C$16*(1-'UAV-Config'!$H$7))/('UAV-Config'!$B$7*'UAV-Config'!$E$33*((I39*(1+'UAV-Config'!$G$7))/'UAV-Config'!$B$7)^('UAV-Config'!$E$32))*60</f>
        <v>6.19002552361824</v>
      </c>
      <c r="J101" s="13" t="n">
        <f aca="false">(J163*'Power-Density'!$C$16*(1-'UAV-Config'!$H$7))/('UAV-Config'!$B$7*'UAV-Config'!$E$33*((J39*(1+'UAV-Config'!$G$7))/'UAV-Config'!$B$7)^('UAV-Config'!$E$32))*60</f>
        <v>4.9520204188946</v>
      </c>
      <c r="K101" s="13" t="n">
        <f aca="false">(K163*'Power-Density'!$C$16*(1-'UAV-Config'!$H$7))/('UAV-Config'!$B$7*'UAV-Config'!$E$33*((K39*(1+'UAV-Config'!$G$7))/'UAV-Config'!$B$7)^('UAV-Config'!$E$32))*60</f>
        <v>3.71401531417095</v>
      </c>
      <c r="L101" s="13" t="n">
        <f aca="false">(L163*'Power-Density'!$C$16*(1-'UAV-Config'!$H$7))/('UAV-Config'!$B$7*'UAV-Config'!$E$33*((L39*(1+'UAV-Config'!$G$7))/'UAV-Config'!$B$7)^('UAV-Config'!$E$32))*60</f>
        <v>2.4760102094473</v>
      </c>
    </row>
    <row r="102" customFormat="false" ht="12.8" hidden="false" customHeight="false" outlineLevel="0" collapsed="false">
      <c r="A102" s="49"/>
      <c r="B102" s="13" t="n">
        <f aca="false">(B164*'Power-Density'!$C$16*(1-'UAV-Config'!$H$7))/('UAV-Config'!$B$7*'UAV-Config'!$E$33*((B40*(1+'UAV-Config'!$G$7))/'UAV-Config'!$B$7)^('UAV-Config'!$E$32))*60</f>
        <v>11.8639803148278</v>
      </c>
      <c r="C102" s="13" t="n">
        <f aca="false">(C164*'Power-Density'!$C$16*(1-'UAV-Config'!$H$7))/('UAV-Config'!$B$7*'UAV-Config'!$E$33*((C40*(1+'UAV-Config'!$G$7))/'UAV-Config'!$B$7)^('UAV-Config'!$E$32))*60</f>
        <v>11.0343998045178</v>
      </c>
      <c r="D102" s="13" t="n">
        <f aca="false">(D164*'Power-Density'!$C$16*(1-'UAV-Config'!$H$7))/('UAV-Config'!$B$7*'UAV-Config'!$E$33*((D40*(1+'UAV-Config'!$G$7))/'UAV-Config'!$B$7)^('UAV-Config'!$E$32))*60</f>
        <v>10.2978268297402</v>
      </c>
      <c r="E102" s="13" t="n">
        <f aca="false">(E164*'Power-Density'!$C$16*(1-'UAV-Config'!$H$7))/('UAV-Config'!$B$7*'UAV-Config'!$E$33*((E40*(1+'UAV-Config'!$G$7))/'UAV-Config'!$B$7)^('UAV-Config'!$E$32))*60</f>
        <v>9.64025111565228</v>
      </c>
      <c r="F102" s="13" t="n">
        <f aca="false">(F164*'Power-Density'!$C$16*(1-'UAV-Config'!$H$7))/('UAV-Config'!$B$7*'UAV-Config'!$E$33*((F40*(1+'UAV-Config'!$G$7))/'UAV-Config'!$B$7)^('UAV-Config'!$E$32))*60</f>
        <v>9.05026758294846</v>
      </c>
      <c r="G102" s="13" t="n">
        <f aca="false">(G164*'Power-Density'!$C$16*(1-'UAV-Config'!$H$7))/('UAV-Config'!$B$7*'UAV-Config'!$E$33*((G40*(1+'UAV-Config'!$G$7))/'UAV-Config'!$B$7)^('UAV-Config'!$E$32))*60</f>
        <v>8.51850727360981</v>
      </c>
      <c r="H102" s="13" t="n">
        <f aca="false">(H164*'Power-Density'!$C$16*(1-'UAV-Config'!$H$7))/('UAV-Config'!$B$7*'UAV-Config'!$E$33*((H40*(1+'UAV-Config'!$G$7))/'UAV-Config'!$B$7)^('UAV-Config'!$E$32))*60</f>
        <v>7.42803062834189</v>
      </c>
      <c r="I102" s="13" t="n">
        <f aca="false">(I164*'Power-Density'!$C$16*(1-'UAV-Config'!$H$7))/('UAV-Config'!$B$7*'UAV-Config'!$E$33*((I40*(1+'UAV-Config'!$G$7))/'UAV-Config'!$B$7)^('UAV-Config'!$E$32))*60</f>
        <v>6.19002552361824</v>
      </c>
      <c r="J102" s="13" t="n">
        <f aca="false">(J164*'Power-Density'!$C$16*(1-'UAV-Config'!$H$7))/('UAV-Config'!$B$7*'UAV-Config'!$E$33*((J40*(1+'UAV-Config'!$G$7))/'UAV-Config'!$B$7)^('UAV-Config'!$E$32))*60</f>
        <v>4.9520204188946</v>
      </c>
      <c r="K102" s="13" t="n">
        <f aca="false">(K164*'Power-Density'!$C$16*(1-'UAV-Config'!$H$7))/('UAV-Config'!$B$7*'UAV-Config'!$E$33*((K40*(1+'UAV-Config'!$G$7))/'UAV-Config'!$B$7)^('UAV-Config'!$E$32))*60</f>
        <v>3.71401531417095</v>
      </c>
      <c r="L102" s="13" t="n">
        <f aca="false">(L164*'Power-Density'!$C$16*(1-'UAV-Config'!$H$7))/('UAV-Config'!$B$7*'UAV-Config'!$E$33*((L40*(1+'UAV-Config'!$G$7))/'UAV-Config'!$B$7)^('UAV-Config'!$E$32))*60</f>
        <v>2.4760102094473</v>
      </c>
    </row>
    <row r="103" customFormat="false" ht="12.8" hidden="false" customHeight="false" outlineLevel="0" collapsed="false">
      <c r="A103" s="49"/>
      <c r="B103" s="13" t="n">
        <f aca="false">(B165*'Power-Density'!$C$16*(1-'UAV-Config'!$H$7))/('UAV-Config'!$B$7*'UAV-Config'!$E$33*((B41*(1+'UAV-Config'!$G$7))/'UAV-Config'!$B$7)^('UAV-Config'!$E$32))*60</f>
        <v>12.0336642396147</v>
      </c>
      <c r="C103" s="13" t="n">
        <f aca="false">(C165*'Power-Density'!$C$16*(1-'UAV-Config'!$H$7))/('UAV-Config'!$B$7*'UAV-Config'!$E$33*((C41*(1+'UAV-Config'!$G$7))/'UAV-Config'!$B$7)^('UAV-Config'!$E$32))*60</f>
        <v>11.2001399365103</v>
      </c>
      <c r="D103" s="13" t="n">
        <f aca="false">(D165*'Power-Density'!$C$16*(1-'UAV-Config'!$H$7))/('UAV-Config'!$B$7*'UAV-Config'!$E$33*((D41*(1+'UAV-Config'!$G$7))/'UAV-Config'!$B$7)^('UAV-Config'!$E$32))*60</f>
        <v>10.4592252908653</v>
      </c>
      <c r="E103" s="13" t="n">
        <f aca="false">(E165*'Power-Density'!$C$16*(1-'UAV-Config'!$H$7))/('UAV-Config'!$B$7*'UAV-Config'!$E$33*((E41*(1+'UAV-Config'!$G$7))/'UAV-Config'!$B$7)^('UAV-Config'!$E$32))*60</f>
        <v>9.79708995124957</v>
      </c>
      <c r="F103" s="13" t="n">
        <f aca="false">(F165*'Power-Density'!$C$16*(1-'UAV-Config'!$H$7))/('UAV-Config'!$B$7*'UAV-Config'!$E$33*((F41*(1+'UAV-Config'!$G$7))/'UAV-Config'!$B$7)^('UAV-Config'!$E$32))*60</f>
        <v>9.20245410055721</v>
      </c>
      <c r="G103" s="13" t="n">
        <f aca="false">(G165*'Power-Density'!$C$16*(1-'UAV-Config'!$H$7))/('UAV-Config'!$B$7*'UAV-Config'!$E$33*((G41*(1+'UAV-Config'!$G$7))/'UAV-Config'!$B$7)^('UAV-Config'!$E$32))*60</f>
        <v>8.66603573306554</v>
      </c>
      <c r="H103" s="13" t="n">
        <f aca="false">(H165*'Power-Density'!$C$16*(1-'UAV-Config'!$H$7))/('UAV-Config'!$B$7*'UAV-Config'!$E$33*((H41*(1+'UAV-Config'!$G$7))/'UAV-Config'!$B$7)^('UAV-Config'!$E$32))*60</f>
        <v>7.42803062834189</v>
      </c>
      <c r="I103" s="13" t="n">
        <f aca="false">(I165*'Power-Density'!$C$16*(1-'UAV-Config'!$H$7))/('UAV-Config'!$B$7*'UAV-Config'!$E$33*((I41*(1+'UAV-Config'!$G$7))/'UAV-Config'!$B$7)^('UAV-Config'!$E$32))*60</f>
        <v>6.19002552361824</v>
      </c>
      <c r="J103" s="13" t="n">
        <f aca="false">(J165*'Power-Density'!$C$16*(1-'UAV-Config'!$H$7))/('UAV-Config'!$B$7*'UAV-Config'!$E$33*((J41*(1+'UAV-Config'!$G$7))/'UAV-Config'!$B$7)^('UAV-Config'!$E$32))*60</f>
        <v>4.9520204188946</v>
      </c>
      <c r="K103" s="13" t="n">
        <f aca="false">(K165*'Power-Density'!$C$16*(1-'UAV-Config'!$H$7))/('UAV-Config'!$B$7*'UAV-Config'!$E$33*((K41*(1+'UAV-Config'!$G$7))/'UAV-Config'!$B$7)^('UAV-Config'!$E$32))*60</f>
        <v>3.71401531417095</v>
      </c>
      <c r="L103" s="13" t="n">
        <f aca="false">(L165*'Power-Density'!$C$16*(1-'UAV-Config'!$H$7))/('UAV-Config'!$B$7*'UAV-Config'!$E$33*((L41*(1+'UAV-Config'!$G$7))/'UAV-Config'!$B$7)^('UAV-Config'!$E$32))*60</f>
        <v>2.4760102094473</v>
      </c>
    </row>
    <row r="104" customFormat="false" ht="12.8" hidden="false" customHeight="false" outlineLevel="0" collapsed="false">
      <c r="A104" s="49"/>
      <c r="B104" s="13" t="n">
        <f aca="false">(B166*'Power-Density'!$C$16*(1-'UAV-Config'!$H$7))/('UAV-Config'!$B$7*'UAV-Config'!$E$33*((B42*(1+'UAV-Config'!$G$7))/'UAV-Config'!$B$7)^('UAV-Config'!$E$32))*60</f>
        <v>12.1976056736762</v>
      </c>
      <c r="C104" s="13" t="n">
        <f aca="false">(C166*'Power-Density'!$C$16*(1-'UAV-Config'!$H$7))/('UAV-Config'!$B$7*'UAV-Config'!$E$33*((C42*(1+'UAV-Config'!$G$7))/'UAV-Config'!$B$7)^('UAV-Config'!$E$32))*60</f>
        <v>11.360605223074</v>
      </c>
      <c r="D104" s="13" t="n">
        <f aca="false">(D166*'Power-Density'!$C$16*(1-'UAV-Config'!$H$7))/('UAV-Config'!$B$7*'UAV-Config'!$E$33*((D42*(1+'UAV-Config'!$G$7))/'UAV-Config'!$B$7)^('UAV-Config'!$E$32))*60</f>
        <v>10.6157721410744</v>
      </c>
      <c r="E104" s="13" t="n">
        <f aca="false">(E166*'Power-Density'!$C$16*(1-'UAV-Config'!$H$7))/('UAV-Config'!$B$7*'UAV-Config'!$E$33*((E42*(1+'UAV-Config'!$G$7))/'UAV-Config'!$B$7)^('UAV-Config'!$E$32))*60</f>
        <v>9.9494595075562</v>
      </c>
      <c r="F104" s="13" t="n">
        <f aca="false">(F166*'Power-Density'!$C$16*(1-'UAV-Config'!$H$7))/('UAV-Config'!$B$7*'UAV-Config'!$E$33*((F42*(1+'UAV-Config'!$G$7))/'UAV-Config'!$B$7)^('UAV-Config'!$E$32))*60</f>
        <v>9.35051652774011</v>
      </c>
      <c r="G104" s="13" t="n">
        <f aca="false">(G166*'Power-Density'!$C$16*(1-'UAV-Config'!$H$7))/('UAV-Config'!$B$7*'UAV-Config'!$E$33*((G42*(1+'UAV-Config'!$G$7))/'UAV-Config'!$B$7)^('UAV-Config'!$E$32))*60</f>
        <v>8.66603573306554</v>
      </c>
      <c r="H104" s="13" t="n">
        <f aca="false">(H166*'Power-Density'!$C$16*(1-'UAV-Config'!$H$7))/('UAV-Config'!$B$7*'UAV-Config'!$E$33*((H42*(1+'UAV-Config'!$G$7))/'UAV-Config'!$B$7)^('UAV-Config'!$E$32))*60</f>
        <v>7.42803062834189</v>
      </c>
      <c r="I104" s="13" t="n">
        <f aca="false">(I166*'Power-Density'!$C$16*(1-'UAV-Config'!$H$7))/('UAV-Config'!$B$7*'UAV-Config'!$E$33*((I42*(1+'UAV-Config'!$G$7))/'UAV-Config'!$B$7)^('UAV-Config'!$E$32))*60</f>
        <v>6.19002552361824</v>
      </c>
      <c r="J104" s="13" t="n">
        <f aca="false">(J166*'Power-Density'!$C$16*(1-'UAV-Config'!$H$7))/('UAV-Config'!$B$7*'UAV-Config'!$E$33*((J42*(1+'UAV-Config'!$G$7))/'UAV-Config'!$B$7)^('UAV-Config'!$E$32))*60</f>
        <v>4.9520204188946</v>
      </c>
      <c r="K104" s="13" t="n">
        <f aca="false">(K166*'Power-Density'!$C$16*(1-'UAV-Config'!$H$7))/('UAV-Config'!$B$7*'UAV-Config'!$E$33*((K42*(1+'UAV-Config'!$G$7))/'UAV-Config'!$B$7)^('UAV-Config'!$E$32))*60</f>
        <v>3.71401531417095</v>
      </c>
      <c r="L104" s="13" t="n">
        <f aca="false">(L166*'Power-Density'!$C$16*(1-'UAV-Config'!$H$7))/('UAV-Config'!$B$7*'UAV-Config'!$E$33*((L42*(1+'UAV-Config'!$G$7))/'UAV-Config'!$B$7)^('UAV-Config'!$E$32))*60</f>
        <v>2.4760102094473</v>
      </c>
    </row>
    <row r="105" customFormat="false" ht="12.8" hidden="false" customHeight="false" outlineLevel="0" collapsed="false">
      <c r="A105" s="49"/>
      <c r="B105" s="13" t="n">
        <f aca="false">(B167*'Power-Density'!$C$16*(1-'UAV-Config'!$H$7))/('UAV-Config'!$B$7*'UAV-Config'!$E$33*((B43*(1+'UAV-Config'!$G$7))/'UAV-Config'!$B$7)^('UAV-Config'!$E$32))*60</f>
        <v>12.3560226219678</v>
      </c>
      <c r="C105" s="13" t="n">
        <f aca="false">(C167*'Power-Density'!$C$16*(1-'UAV-Config'!$H$7))/('UAV-Config'!$B$7*'UAV-Config'!$E$33*((C43*(1+'UAV-Config'!$G$7))/'UAV-Config'!$B$7)^('UAV-Config'!$E$32))*60</f>
        <v>11.515985884292</v>
      </c>
      <c r="D105" s="13" t="n">
        <f aca="false">(D167*'Power-Density'!$C$16*(1-'UAV-Config'!$H$7))/('UAV-Config'!$B$7*'UAV-Config'!$E$33*((D43*(1+'UAV-Config'!$G$7))/'UAV-Config'!$B$7)^('UAV-Config'!$E$32))*60</f>
        <v>10.7676340248315</v>
      </c>
      <c r="E105" s="13" t="n">
        <f aca="false">(E167*'Power-Density'!$C$16*(1-'UAV-Config'!$H$7))/('UAV-Config'!$B$7*'UAV-Config'!$E$33*((E43*(1+'UAV-Config'!$G$7))/'UAV-Config'!$B$7)^('UAV-Config'!$E$32))*60</f>
        <v>10.0975063556478</v>
      </c>
      <c r="F105" s="13" t="n">
        <f aca="false">(F167*'Power-Density'!$C$16*(1-'UAV-Config'!$H$7))/('UAV-Config'!$B$7*'UAV-Config'!$E$33*((F43*(1+'UAV-Config'!$G$7))/'UAV-Config'!$B$7)^('UAV-Config'!$E$32))*60</f>
        <v>9.49458427954248</v>
      </c>
      <c r="G105" s="13" t="n">
        <f aca="false">(G167*'Power-Density'!$C$16*(1-'UAV-Config'!$H$7))/('UAV-Config'!$B$7*'UAV-Config'!$E$33*((G43*(1+'UAV-Config'!$G$7))/'UAV-Config'!$B$7)^('UAV-Config'!$E$32))*60</f>
        <v>8.66603573306554</v>
      </c>
      <c r="H105" s="13" t="n">
        <f aca="false">(H167*'Power-Density'!$C$16*(1-'UAV-Config'!$H$7))/('UAV-Config'!$B$7*'UAV-Config'!$E$33*((H43*(1+'UAV-Config'!$G$7))/'UAV-Config'!$B$7)^('UAV-Config'!$E$32))*60</f>
        <v>7.42803062834189</v>
      </c>
      <c r="I105" s="13" t="n">
        <f aca="false">(I167*'Power-Density'!$C$16*(1-'UAV-Config'!$H$7))/('UAV-Config'!$B$7*'UAV-Config'!$E$33*((I43*(1+'UAV-Config'!$G$7))/'UAV-Config'!$B$7)^('UAV-Config'!$E$32))*60</f>
        <v>6.19002552361824</v>
      </c>
      <c r="J105" s="13" t="n">
        <f aca="false">(J167*'Power-Density'!$C$16*(1-'UAV-Config'!$H$7))/('UAV-Config'!$B$7*'UAV-Config'!$E$33*((J43*(1+'UAV-Config'!$G$7))/'UAV-Config'!$B$7)^('UAV-Config'!$E$32))*60</f>
        <v>4.9520204188946</v>
      </c>
      <c r="K105" s="13" t="n">
        <f aca="false">(K167*'Power-Density'!$C$16*(1-'UAV-Config'!$H$7))/('UAV-Config'!$B$7*'UAV-Config'!$E$33*((K43*(1+'UAV-Config'!$G$7))/'UAV-Config'!$B$7)^('UAV-Config'!$E$32))*60</f>
        <v>3.71401531417095</v>
      </c>
      <c r="L105" s="13" t="n">
        <f aca="false">(L167*'Power-Density'!$C$16*(1-'UAV-Config'!$H$7))/('UAV-Config'!$B$7*'UAV-Config'!$E$33*((L43*(1+'UAV-Config'!$G$7))/'UAV-Config'!$B$7)^('UAV-Config'!$E$32))*60</f>
        <v>2.4760102094473</v>
      </c>
    </row>
    <row r="106" customFormat="false" ht="12.8" hidden="false" customHeight="false" outlineLevel="0" collapsed="false">
      <c r="A106" s="49"/>
      <c r="B106" s="13" t="n">
        <f aca="false">(B168*'Power-Density'!$C$16*(1-'UAV-Config'!$H$7))/('UAV-Config'!$B$7*'UAV-Config'!$E$33*((B44*(1+'UAV-Config'!$G$7))/'UAV-Config'!$B$7)^('UAV-Config'!$E$32))*60</f>
        <v>12.5091230962807</v>
      </c>
      <c r="C106" s="13" t="n">
        <f aca="false">(C168*'Power-Density'!$C$16*(1-'UAV-Config'!$H$7))/('UAV-Config'!$B$7*'UAV-Config'!$E$33*((C44*(1+'UAV-Config'!$G$7))/'UAV-Config'!$B$7)^('UAV-Config'!$E$32))*60</f>
        <v>11.6664638376955</v>
      </c>
      <c r="D106" s="13" t="n">
        <f aca="false">(D168*'Power-Density'!$C$16*(1-'UAV-Config'!$H$7))/('UAV-Config'!$B$7*'UAV-Config'!$E$33*((D44*(1+'UAV-Config'!$G$7))/'UAV-Config'!$B$7)^('UAV-Config'!$E$32))*60</f>
        <v>10.9149706443826</v>
      </c>
      <c r="E106" s="13" t="n">
        <f aca="false">(E168*'Power-Density'!$C$16*(1-'UAV-Config'!$H$7))/('UAV-Config'!$B$7*'UAV-Config'!$E$33*((E44*(1+'UAV-Config'!$G$7))/'UAV-Config'!$B$7)^('UAV-Config'!$E$32))*60</f>
        <v>10.2413712262366</v>
      </c>
      <c r="F106" s="13" t="n">
        <f aca="false">(F168*'Power-Density'!$C$16*(1-'UAV-Config'!$H$7))/('UAV-Config'!$B$7*'UAV-Config'!$E$33*((F44*(1+'UAV-Config'!$G$7))/'UAV-Config'!$B$7)^('UAV-Config'!$E$32))*60</f>
        <v>9.63478182896448</v>
      </c>
      <c r="G106" s="13" t="n">
        <f aca="false">(G168*'Power-Density'!$C$16*(1-'UAV-Config'!$H$7))/('UAV-Config'!$B$7*'UAV-Config'!$E$33*((G44*(1+'UAV-Config'!$G$7))/'UAV-Config'!$B$7)^('UAV-Config'!$E$32))*60</f>
        <v>8.66603573306554</v>
      </c>
      <c r="H106" s="13" t="n">
        <f aca="false">(H168*'Power-Density'!$C$16*(1-'UAV-Config'!$H$7))/('UAV-Config'!$B$7*'UAV-Config'!$E$33*((H44*(1+'UAV-Config'!$G$7))/'UAV-Config'!$B$7)^('UAV-Config'!$E$32))*60</f>
        <v>7.42803062834189</v>
      </c>
      <c r="I106" s="13" t="n">
        <f aca="false">(I168*'Power-Density'!$C$16*(1-'UAV-Config'!$H$7))/('UAV-Config'!$B$7*'UAV-Config'!$E$33*((I44*(1+'UAV-Config'!$G$7))/'UAV-Config'!$B$7)^('UAV-Config'!$E$32))*60</f>
        <v>6.19002552361824</v>
      </c>
      <c r="J106" s="13" t="n">
        <f aca="false">(J168*'Power-Density'!$C$16*(1-'UAV-Config'!$H$7))/('UAV-Config'!$B$7*'UAV-Config'!$E$33*((J44*(1+'UAV-Config'!$G$7))/'UAV-Config'!$B$7)^('UAV-Config'!$E$32))*60</f>
        <v>4.9520204188946</v>
      </c>
      <c r="K106" s="13" t="n">
        <f aca="false">(K168*'Power-Density'!$C$16*(1-'UAV-Config'!$H$7))/('UAV-Config'!$B$7*'UAV-Config'!$E$33*((K44*(1+'UAV-Config'!$G$7))/'UAV-Config'!$B$7)^('UAV-Config'!$E$32))*60</f>
        <v>3.71401531417095</v>
      </c>
      <c r="L106" s="13" t="n">
        <f aca="false">(L168*'Power-Density'!$C$16*(1-'UAV-Config'!$H$7))/('UAV-Config'!$B$7*'UAV-Config'!$E$33*((L44*(1+'UAV-Config'!$G$7))/'UAV-Config'!$B$7)^('UAV-Config'!$E$32))*60</f>
        <v>2.4760102094473</v>
      </c>
    </row>
    <row r="107" customFormat="false" ht="12.8" hidden="false" customHeight="false" outlineLevel="0" collapsed="false">
      <c r="A107" s="49"/>
      <c r="B107" s="13" t="n">
        <f aca="false">(B169*'Power-Density'!$C$16*(1-'UAV-Config'!$H$7))/('UAV-Config'!$B$7*'UAV-Config'!$E$33*((B45*(1+'UAV-Config'!$G$7))/'UAV-Config'!$B$7)^('UAV-Config'!$E$32))*60</f>
        <v>12.6571056581233</v>
      </c>
      <c r="C107" s="13" t="n">
        <f aca="false">(C169*'Power-Density'!$C$16*(1-'UAV-Config'!$H$7))/('UAV-Config'!$B$7*'UAV-Config'!$E$33*((C45*(1+'UAV-Config'!$G$7))/'UAV-Config'!$B$7)^('UAV-Config'!$E$32))*60</f>
        <v>11.8122131282314</v>
      </c>
      <c r="D107" s="13" t="n">
        <f aca="false">(D169*'Power-Density'!$C$16*(1-'UAV-Config'!$H$7))/('UAV-Config'!$B$7*'UAV-Config'!$E$33*((D45*(1+'UAV-Config'!$G$7))/'UAV-Config'!$B$7)^('UAV-Config'!$E$32))*60</f>
        <v>11.0579351032482</v>
      </c>
      <c r="E107" s="13" t="n">
        <f aca="false">(E169*'Power-Density'!$C$16*(1-'UAV-Config'!$H$7))/('UAV-Config'!$B$7*'UAV-Config'!$E$33*((E45*(1+'UAV-Config'!$G$7))/'UAV-Config'!$B$7)^('UAV-Config'!$E$32))*60</f>
        <v>10.3811892863232</v>
      </c>
      <c r="F107" s="13" t="n">
        <f aca="false">(F169*'Power-Density'!$C$16*(1-'UAV-Config'!$H$7))/('UAV-Config'!$B$7*'UAV-Config'!$E$33*((F45*(1+'UAV-Config'!$G$7))/'UAV-Config'!$B$7)^('UAV-Config'!$E$32))*60</f>
        <v>9.77122893149361</v>
      </c>
      <c r="G107" s="13" t="n">
        <f aca="false">(G169*'Power-Density'!$C$16*(1-'UAV-Config'!$H$7))/('UAV-Config'!$B$7*'UAV-Config'!$E$33*((G45*(1+'UAV-Config'!$G$7))/'UAV-Config'!$B$7)^('UAV-Config'!$E$32))*60</f>
        <v>8.66603573306554</v>
      </c>
      <c r="H107" s="13" t="n">
        <f aca="false">(H169*'Power-Density'!$C$16*(1-'UAV-Config'!$H$7))/('UAV-Config'!$B$7*'UAV-Config'!$E$33*((H45*(1+'UAV-Config'!$G$7))/'UAV-Config'!$B$7)^('UAV-Config'!$E$32))*60</f>
        <v>7.42803062834189</v>
      </c>
      <c r="I107" s="13" t="n">
        <f aca="false">(I169*'Power-Density'!$C$16*(1-'UAV-Config'!$H$7))/('UAV-Config'!$B$7*'UAV-Config'!$E$33*((I45*(1+'UAV-Config'!$G$7))/'UAV-Config'!$B$7)^('UAV-Config'!$E$32))*60</f>
        <v>6.19002552361824</v>
      </c>
      <c r="J107" s="13" t="n">
        <f aca="false">(J169*'Power-Density'!$C$16*(1-'UAV-Config'!$H$7))/('UAV-Config'!$B$7*'UAV-Config'!$E$33*((J45*(1+'UAV-Config'!$G$7))/'UAV-Config'!$B$7)^('UAV-Config'!$E$32))*60</f>
        <v>4.9520204188946</v>
      </c>
      <c r="K107" s="13" t="n">
        <f aca="false">(K169*'Power-Density'!$C$16*(1-'UAV-Config'!$H$7))/('UAV-Config'!$B$7*'UAV-Config'!$E$33*((K45*(1+'UAV-Config'!$G$7))/'UAV-Config'!$B$7)^('UAV-Config'!$E$32))*60</f>
        <v>3.71401531417095</v>
      </c>
      <c r="L107" s="13" t="n">
        <f aca="false">(L169*'Power-Density'!$C$16*(1-'UAV-Config'!$H$7))/('UAV-Config'!$B$7*'UAV-Config'!$E$33*((L45*(1+'UAV-Config'!$G$7))/'UAV-Config'!$B$7)^('UAV-Config'!$E$32))*60</f>
        <v>2.4760102094473</v>
      </c>
    </row>
    <row r="108" customFormat="false" ht="12.8" hidden="false" customHeight="false" outlineLevel="0" collapsed="false">
      <c r="A108" s="49"/>
      <c r="B108" s="13" t="n">
        <f aca="false">(B170*'Power-Density'!$C$16*(1-'UAV-Config'!$H$7))/('UAV-Config'!$B$7*'UAV-Config'!$E$33*((B46*(1+'UAV-Config'!$G$7))/'UAV-Config'!$B$7)^('UAV-Config'!$E$32))*60</f>
        <v>12.8001599274404</v>
      </c>
      <c r="C108" s="13" t="n">
        <f aca="false">(C170*'Power-Density'!$C$16*(1-'UAV-Config'!$H$7))/('UAV-Config'!$B$7*'UAV-Config'!$E$33*((C46*(1+'UAV-Config'!$G$7))/'UAV-Config'!$B$7)^('UAV-Config'!$E$32))*60</f>
        <v>11.9534003324174</v>
      </c>
      <c r="D108" s="13" t="n">
        <f aca="false">(D170*'Power-Density'!$C$16*(1-'UAV-Config'!$H$7))/('UAV-Config'!$B$7*'UAV-Config'!$E$33*((D46*(1+'UAV-Config'!$G$7))/'UAV-Config'!$B$7)^('UAV-Config'!$E$32))*60</f>
        <v>11.1966742299995</v>
      </c>
      <c r="E108" s="13" t="n">
        <f aca="false">(E170*'Power-Density'!$C$16*(1-'UAV-Config'!$H$7))/('UAV-Config'!$B$7*'UAV-Config'!$E$33*((E46*(1+'UAV-Config'!$G$7))/'UAV-Config'!$B$7)^('UAV-Config'!$E$32))*60</f>
        <v>10.5170904006368</v>
      </c>
      <c r="F108" s="13" t="n">
        <f aca="false">(F170*'Power-Density'!$C$16*(1-'UAV-Config'!$H$7))/('UAV-Config'!$B$7*'UAV-Config'!$E$33*((F46*(1+'UAV-Config'!$G$7))/'UAV-Config'!$B$7)^('UAV-Config'!$E$32))*60</f>
        <v>9.90404083778919</v>
      </c>
      <c r="G108" s="13" t="n">
        <f aca="false">(G170*'Power-Density'!$C$16*(1-'UAV-Config'!$H$7))/('UAV-Config'!$B$7*'UAV-Config'!$E$33*((G46*(1+'UAV-Config'!$G$7))/'UAV-Config'!$B$7)^('UAV-Config'!$E$32))*60</f>
        <v>8.66603573306554</v>
      </c>
      <c r="H108" s="13" t="n">
        <f aca="false">(H170*'Power-Density'!$C$16*(1-'UAV-Config'!$H$7))/('UAV-Config'!$B$7*'UAV-Config'!$E$33*((H46*(1+'UAV-Config'!$G$7))/'UAV-Config'!$B$7)^('UAV-Config'!$E$32))*60</f>
        <v>7.42803062834189</v>
      </c>
      <c r="I108" s="13" t="n">
        <f aca="false">(I170*'Power-Density'!$C$16*(1-'UAV-Config'!$H$7))/('UAV-Config'!$B$7*'UAV-Config'!$E$33*((I46*(1+'UAV-Config'!$G$7))/'UAV-Config'!$B$7)^('UAV-Config'!$E$32))*60</f>
        <v>6.19002552361824</v>
      </c>
      <c r="J108" s="13" t="n">
        <f aca="false">(J170*'Power-Density'!$C$16*(1-'UAV-Config'!$H$7))/('UAV-Config'!$B$7*'UAV-Config'!$E$33*((J46*(1+'UAV-Config'!$G$7))/'UAV-Config'!$B$7)^('UAV-Config'!$E$32))*60</f>
        <v>4.9520204188946</v>
      </c>
      <c r="K108" s="13" t="n">
        <f aca="false">(K170*'Power-Density'!$C$16*(1-'UAV-Config'!$H$7))/('UAV-Config'!$B$7*'UAV-Config'!$E$33*((K46*(1+'UAV-Config'!$G$7))/'UAV-Config'!$B$7)^('UAV-Config'!$E$32))*60</f>
        <v>3.71401531417095</v>
      </c>
      <c r="L108" s="13" t="n">
        <f aca="false">(L170*'Power-Density'!$C$16*(1-'UAV-Config'!$H$7))/('UAV-Config'!$B$7*'UAV-Config'!$E$33*((L46*(1+'UAV-Config'!$G$7))/'UAV-Config'!$B$7)^('UAV-Config'!$E$32))*60</f>
        <v>2.4760102094473</v>
      </c>
    </row>
    <row r="109" customFormat="false" ht="12.8" hidden="false" customHeight="false" outlineLevel="0" collapsed="false">
      <c r="A109" s="49"/>
      <c r="B109" s="13" t="n">
        <f aca="false">(B171*'Power-Density'!$C$16*(1-'UAV-Config'!$H$7))/('UAV-Config'!$B$7*'UAV-Config'!$E$33*((B47*(1+'UAV-Config'!$G$7))/'UAV-Config'!$B$7)^('UAV-Config'!$E$32))*60</f>
        <v>12.938467059612</v>
      </c>
      <c r="C109" s="13" t="n">
        <f aca="false">(C171*'Power-Density'!$C$16*(1-'UAV-Config'!$H$7))/('UAV-Config'!$B$7*'UAV-Config'!$E$33*((C47*(1+'UAV-Config'!$G$7))/'UAV-Config'!$B$7)^('UAV-Config'!$E$32))*60</f>
        <v>12.0901849384459</v>
      </c>
      <c r="D109" s="13" t="n">
        <f aca="false">(D171*'Power-Density'!$C$16*(1-'UAV-Config'!$H$7))/('UAV-Config'!$B$7*'UAV-Config'!$E$33*((D47*(1+'UAV-Config'!$G$7))/'UAV-Config'!$B$7)^('UAV-Config'!$E$32))*60</f>
        <v>11.3313288836057</v>
      </c>
      <c r="E109" s="13" t="n">
        <f aca="false">(E171*'Power-Density'!$C$16*(1-'UAV-Config'!$H$7))/('UAV-Config'!$B$7*'UAV-Config'!$E$33*((E47*(1+'UAV-Config'!$G$7))/'UAV-Config'!$B$7)^('UAV-Config'!$E$32))*60</f>
        <v>10.6491993788151</v>
      </c>
      <c r="F109" s="13" t="n">
        <f aca="false">(F171*'Power-Density'!$C$16*(1-'UAV-Config'!$H$7))/('UAV-Config'!$B$7*'UAV-Config'!$E$33*((F47*(1+'UAV-Config'!$G$7))/'UAV-Config'!$B$7)^('UAV-Config'!$E$32))*60</f>
        <v>9.90404083778919</v>
      </c>
      <c r="G109" s="13" t="n">
        <f aca="false">(G171*'Power-Density'!$C$16*(1-'UAV-Config'!$H$7))/('UAV-Config'!$B$7*'UAV-Config'!$E$33*((G47*(1+'UAV-Config'!$G$7))/'UAV-Config'!$B$7)^('UAV-Config'!$E$32))*60</f>
        <v>8.66603573306554</v>
      </c>
      <c r="H109" s="13" t="n">
        <f aca="false">(H171*'Power-Density'!$C$16*(1-'UAV-Config'!$H$7))/('UAV-Config'!$B$7*'UAV-Config'!$E$33*((H47*(1+'UAV-Config'!$G$7))/'UAV-Config'!$B$7)^('UAV-Config'!$E$32))*60</f>
        <v>7.42803062834189</v>
      </c>
      <c r="I109" s="13" t="n">
        <f aca="false">(I171*'Power-Density'!$C$16*(1-'UAV-Config'!$H$7))/('UAV-Config'!$B$7*'UAV-Config'!$E$33*((I47*(1+'UAV-Config'!$G$7))/'UAV-Config'!$B$7)^('UAV-Config'!$E$32))*60</f>
        <v>6.19002552361824</v>
      </c>
      <c r="J109" s="13" t="n">
        <f aca="false">(J171*'Power-Density'!$C$16*(1-'UAV-Config'!$H$7))/('UAV-Config'!$B$7*'UAV-Config'!$E$33*((J47*(1+'UAV-Config'!$G$7))/'UAV-Config'!$B$7)^('UAV-Config'!$E$32))*60</f>
        <v>4.9520204188946</v>
      </c>
      <c r="K109" s="13" t="n">
        <f aca="false">(K171*'Power-Density'!$C$16*(1-'UAV-Config'!$H$7))/('UAV-Config'!$B$7*'UAV-Config'!$E$33*((K47*(1+'UAV-Config'!$G$7))/'UAV-Config'!$B$7)^('UAV-Config'!$E$32))*60</f>
        <v>3.71401531417095</v>
      </c>
      <c r="L109" s="13" t="n">
        <f aca="false">(L171*'Power-Density'!$C$16*(1-'UAV-Config'!$H$7))/('UAV-Config'!$B$7*'UAV-Config'!$E$33*((L47*(1+'UAV-Config'!$G$7))/'UAV-Config'!$B$7)^('UAV-Config'!$E$32))*60</f>
        <v>2.4760102094473</v>
      </c>
    </row>
    <row r="110" customFormat="false" ht="12.8" hidden="false" customHeight="false" outlineLevel="0" collapsed="false">
      <c r="A110" s="49"/>
      <c r="B110" s="13" t="n">
        <f aca="false">(B172*'Power-Density'!$C$16*(1-'UAV-Config'!$H$7))/('UAV-Config'!$B$7*'UAV-Config'!$E$33*((B48*(1+'UAV-Config'!$G$7))/'UAV-Config'!$B$7)^('UAV-Config'!$E$32))*60</f>
        <v>13.0722001929801</v>
      </c>
      <c r="C110" s="13" t="n">
        <f aca="false">(C172*'Power-Density'!$C$16*(1-'UAV-Config'!$H$7))/('UAV-Config'!$B$7*'UAV-Config'!$E$33*((C48*(1+'UAV-Config'!$G$7))/'UAV-Config'!$B$7)^('UAV-Config'!$E$32))*60</f>
        <v>12.2227197038628</v>
      </c>
      <c r="D110" s="13" t="n">
        <f aca="false">(D172*'Power-Density'!$C$16*(1-'UAV-Config'!$H$7))/('UAV-Config'!$B$7*'UAV-Config'!$E$33*((D48*(1+'UAV-Config'!$G$7))/'UAV-Config'!$B$7)^('UAV-Config'!$E$32))*60</f>
        <v>11.4620342415461</v>
      </c>
      <c r="E110" s="13" t="n">
        <f aca="false">(E172*'Power-Density'!$C$16*(1-'UAV-Config'!$H$7))/('UAV-Config'!$B$7*'UAV-Config'!$E$33*((E48*(1+'UAV-Config'!$G$7))/'UAV-Config'!$B$7)^('UAV-Config'!$E$32))*60</f>
        <v>10.7776362092104</v>
      </c>
      <c r="F110" s="13" t="n">
        <f aca="false">(F172*'Power-Density'!$C$16*(1-'UAV-Config'!$H$7))/('UAV-Config'!$B$7*'UAV-Config'!$E$33*((F48*(1+'UAV-Config'!$G$7))/'UAV-Config'!$B$7)^('UAV-Config'!$E$32))*60</f>
        <v>9.90404083778919</v>
      </c>
      <c r="G110" s="13" t="n">
        <f aca="false">(G172*'Power-Density'!$C$16*(1-'UAV-Config'!$H$7))/('UAV-Config'!$B$7*'UAV-Config'!$E$33*((G48*(1+'UAV-Config'!$G$7))/'UAV-Config'!$B$7)^('UAV-Config'!$E$32))*60</f>
        <v>8.66603573306554</v>
      </c>
      <c r="H110" s="13" t="n">
        <f aca="false">(H172*'Power-Density'!$C$16*(1-'UAV-Config'!$H$7))/('UAV-Config'!$B$7*'UAV-Config'!$E$33*((H48*(1+'UAV-Config'!$G$7))/'UAV-Config'!$B$7)^('UAV-Config'!$E$32))*60</f>
        <v>7.42803062834189</v>
      </c>
      <c r="I110" s="13" t="n">
        <f aca="false">(I172*'Power-Density'!$C$16*(1-'UAV-Config'!$H$7))/('UAV-Config'!$B$7*'UAV-Config'!$E$33*((I48*(1+'UAV-Config'!$G$7))/'UAV-Config'!$B$7)^('UAV-Config'!$E$32))*60</f>
        <v>6.19002552361824</v>
      </c>
      <c r="J110" s="13" t="n">
        <f aca="false">(J172*'Power-Density'!$C$16*(1-'UAV-Config'!$H$7))/('UAV-Config'!$B$7*'UAV-Config'!$E$33*((J48*(1+'UAV-Config'!$G$7))/'UAV-Config'!$B$7)^('UAV-Config'!$E$32))*60</f>
        <v>4.9520204188946</v>
      </c>
      <c r="K110" s="13" t="n">
        <f aca="false">(K172*'Power-Density'!$C$16*(1-'UAV-Config'!$H$7))/('UAV-Config'!$B$7*'UAV-Config'!$E$33*((K48*(1+'UAV-Config'!$G$7))/'UAV-Config'!$B$7)^('UAV-Config'!$E$32))*60</f>
        <v>3.71401531417095</v>
      </c>
      <c r="L110" s="13" t="n">
        <f aca="false">(L172*'Power-Density'!$C$16*(1-'UAV-Config'!$H$7))/('UAV-Config'!$B$7*'UAV-Config'!$E$33*((L48*(1+'UAV-Config'!$G$7))/'UAV-Config'!$B$7)^('UAV-Config'!$E$32))*60</f>
        <v>2.4760102094473</v>
      </c>
    </row>
    <row r="111" customFormat="false" ht="12.8" hidden="false" customHeight="false" outlineLevel="0" collapsed="false">
      <c r="A111" s="49"/>
      <c r="B111" s="13" t="n">
        <f aca="false">(B173*'Power-Density'!$C$16*(1-'UAV-Config'!$H$7))/('UAV-Config'!$B$7*'UAV-Config'!$E$33*((B49*(1+'UAV-Config'!$G$7))/'UAV-Config'!$B$7)^('UAV-Config'!$E$32))*60</f>
        <v>13.2015248689712</v>
      </c>
      <c r="C111" s="13" t="n">
        <f aca="false">(C173*'Power-Density'!$C$16*(1-'UAV-Config'!$H$7))/('UAV-Config'!$B$7*'UAV-Config'!$E$33*((C49*(1+'UAV-Config'!$G$7))/'UAV-Config'!$B$7)^('UAV-Config'!$E$32))*60</f>
        <v>12.3511509923277</v>
      </c>
      <c r="D111" s="13" t="n">
        <f aca="false">(D173*'Power-Density'!$C$16*(1-'UAV-Config'!$H$7))/('UAV-Config'!$B$7*'UAV-Config'!$E$33*((D49*(1+'UAV-Config'!$G$7))/'UAV-Config'!$B$7)^('UAV-Config'!$E$32))*60</f>
        <v>11.588920071794</v>
      </c>
      <c r="E111" s="13" t="n">
        <f aca="false">(E173*'Power-Density'!$C$16*(1-'UAV-Config'!$H$7))/('UAV-Config'!$B$7*'UAV-Config'!$E$33*((E49*(1+'UAV-Config'!$G$7))/'UAV-Config'!$B$7)^('UAV-Config'!$E$32))*60</f>
        <v>10.902516280144</v>
      </c>
      <c r="F111" s="13" t="n">
        <f aca="false">(F173*'Power-Density'!$C$16*(1-'UAV-Config'!$H$7))/('UAV-Config'!$B$7*'UAV-Config'!$E$33*((F49*(1+'UAV-Config'!$G$7))/'UAV-Config'!$B$7)^('UAV-Config'!$E$32))*60</f>
        <v>9.90404083778919</v>
      </c>
      <c r="G111" s="13" t="n">
        <f aca="false">(G173*'Power-Density'!$C$16*(1-'UAV-Config'!$H$7))/('UAV-Config'!$B$7*'UAV-Config'!$E$33*((G49*(1+'UAV-Config'!$G$7))/'UAV-Config'!$B$7)^('UAV-Config'!$E$32))*60</f>
        <v>8.66603573306554</v>
      </c>
      <c r="H111" s="13" t="n">
        <f aca="false">(H173*'Power-Density'!$C$16*(1-'UAV-Config'!$H$7))/('UAV-Config'!$B$7*'UAV-Config'!$E$33*((H49*(1+'UAV-Config'!$G$7))/'UAV-Config'!$B$7)^('UAV-Config'!$E$32))*60</f>
        <v>7.42803062834189</v>
      </c>
      <c r="I111" s="13" t="n">
        <f aca="false">(I173*'Power-Density'!$C$16*(1-'UAV-Config'!$H$7))/('UAV-Config'!$B$7*'UAV-Config'!$E$33*((I49*(1+'UAV-Config'!$G$7))/'UAV-Config'!$B$7)^('UAV-Config'!$E$32))*60</f>
        <v>6.19002552361824</v>
      </c>
      <c r="J111" s="13" t="n">
        <f aca="false">(J173*'Power-Density'!$C$16*(1-'UAV-Config'!$H$7))/('UAV-Config'!$B$7*'UAV-Config'!$E$33*((J49*(1+'UAV-Config'!$G$7))/'UAV-Config'!$B$7)^('UAV-Config'!$E$32))*60</f>
        <v>4.9520204188946</v>
      </c>
      <c r="K111" s="13" t="n">
        <f aca="false">(K173*'Power-Density'!$C$16*(1-'UAV-Config'!$H$7))/('UAV-Config'!$B$7*'UAV-Config'!$E$33*((K49*(1+'UAV-Config'!$G$7))/'UAV-Config'!$B$7)^('UAV-Config'!$E$32))*60</f>
        <v>3.71401531417095</v>
      </c>
      <c r="L111" s="13" t="n">
        <f aca="false">(L173*'Power-Density'!$C$16*(1-'UAV-Config'!$H$7))/('UAV-Config'!$B$7*'UAV-Config'!$E$33*((L49*(1+'UAV-Config'!$G$7))/'UAV-Config'!$B$7)^('UAV-Config'!$E$32))*60</f>
        <v>2.4760102094473</v>
      </c>
    </row>
    <row r="112" customFormat="false" ht="12.8" hidden="false" customHeight="false" outlineLevel="0" collapsed="false">
      <c r="A112" s="49"/>
      <c r="B112" s="13" t="n">
        <f aca="false">(B174*'Power-Density'!$C$16*(1-'UAV-Config'!$H$7))/('UAV-Config'!$B$7*'UAV-Config'!$E$33*((B50*(1+'UAV-Config'!$G$7))/'UAV-Config'!$B$7)^('UAV-Config'!$E$32))*60</f>
        <v>13.3265994267226</v>
      </c>
      <c r="C112" s="13" t="n">
        <f aca="false">(C174*'Power-Density'!$C$16*(1-'UAV-Config'!$H$7))/('UAV-Config'!$B$7*'UAV-Config'!$E$33*((C50*(1+'UAV-Config'!$G$7))/'UAV-Config'!$B$7)^('UAV-Config'!$E$32))*60</f>
        <v>12.4756190908441</v>
      </c>
      <c r="D112" s="13" t="n">
        <f aca="false">(D174*'Power-Density'!$C$16*(1-'UAV-Config'!$H$7))/('UAV-Config'!$B$7*'UAV-Config'!$E$33*((D50*(1+'UAV-Config'!$G$7))/'UAV-Config'!$B$7)^('UAV-Config'!$E$32))*60</f>
        <v>11.712110989698</v>
      </c>
      <c r="E112" s="13" t="n">
        <f aca="false">(E174*'Power-Density'!$C$16*(1-'UAV-Config'!$H$7))/('UAV-Config'!$B$7*'UAV-Config'!$E$33*((E50*(1+'UAV-Config'!$G$7))/'UAV-Config'!$B$7)^('UAV-Config'!$E$32))*60</f>
        <v>11.0239505893774</v>
      </c>
      <c r="F112" s="13" t="n">
        <f aca="false">(F174*'Power-Density'!$C$16*(1-'UAV-Config'!$H$7))/('UAV-Config'!$B$7*'UAV-Config'!$E$33*((F50*(1+'UAV-Config'!$G$7))/'UAV-Config'!$B$7)^('UAV-Config'!$E$32))*60</f>
        <v>9.90404083778919</v>
      </c>
      <c r="G112" s="13" t="n">
        <f aca="false">(G174*'Power-Density'!$C$16*(1-'UAV-Config'!$H$7))/('UAV-Config'!$B$7*'UAV-Config'!$E$33*((G50*(1+'UAV-Config'!$G$7))/'UAV-Config'!$B$7)^('UAV-Config'!$E$32))*60</f>
        <v>8.66603573306554</v>
      </c>
      <c r="H112" s="13" t="n">
        <f aca="false">(H174*'Power-Density'!$C$16*(1-'UAV-Config'!$H$7))/('UAV-Config'!$B$7*'UAV-Config'!$E$33*((H50*(1+'UAV-Config'!$G$7))/'UAV-Config'!$B$7)^('UAV-Config'!$E$32))*60</f>
        <v>7.42803062834189</v>
      </c>
      <c r="I112" s="13" t="n">
        <f aca="false">(I174*'Power-Density'!$C$16*(1-'UAV-Config'!$H$7))/('UAV-Config'!$B$7*'UAV-Config'!$E$33*((I50*(1+'UAV-Config'!$G$7))/'UAV-Config'!$B$7)^('UAV-Config'!$E$32))*60</f>
        <v>6.19002552361824</v>
      </c>
      <c r="J112" s="13" t="n">
        <f aca="false">(J174*'Power-Density'!$C$16*(1-'UAV-Config'!$H$7))/('UAV-Config'!$B$7*'UAV-Config'!$E$33*((J50*(1+'UAV-Config'!$G$7))/'UAV-Config'!$B$7)^('UAV-Config'!$E$32))*60</f>
        <v>4.9520204188946</v>
      </c>
      <c r="K112" s="13" t="n">
        <f aca="false">(K174*'Power-Density'!$C$16*(1-'UAV-Config'!$H$7))/('UAV-Config'!$B$7*'UAV-Config'!$E$33*((K50*(1+'UAV-Config'!$G$7))/'UAV-Config'!$B$7)^('UAV-Config'!$E$32))*60</f>
        <v>3.71401531417095</v>
      </c>
      <c r="L112" s="13" t="n">
        <f aca="false">(L174*'Power-Density'!$C$16*(1-'UAV-Config'!$H$7))/('UAV-Config'!$B$7*'UAV-Config'!$E$33*((L50*(1+'UAV-Config'!$G$7))/'UAV-Config'!$B$7)^('UAV-Config'!$E$32))*60</f>
        <v>2.4760102094473</v>
      </c>
    </row>
    <row r="113" customFormat="false" ht="12.8" hidden="false" customHeight="false" outlineLevel="0" collapsed="false">
      <c r="A113" s="49"/>
      <c r="B113" s="13" t="n">
        <f aca="false">(B175*'Power-Density'!$C$16*(1-'UAV-Config'!$H$7))/('UAV-Config'!$B$7*'UAV-Config'!$E$33*((B51*(1+'UAV-Config'!$G$7))/'UAV-Config'!$B$7)^('UAV-Config'!$E$32))*60</f>
        <v>13.4475753739696</v>
      </c>
      <c r="C113" s="13" t="n">
        <f aca="false">(C175*'Power-Density'!$C$16*(1-'UAV-Config'!$H$7))/('UAV-Config'!$B$7*'UAV-Config'!$E$33*((C51*(1+'UAV-Config'!$G$7))/'UAV-Config'!$B$7)^('UAV-Config'!$E$32))*60</f>
        <v>12.5962585087495</v>
      </c>
      <c r="D113" s="13" t="n">
        <f aca="false">(D175*'Power-Density'!$C$16*(1-'UAV-Config'!$H$7))/('UAV-Config'!$B$7*'UAV-Config'!$E$33*((D51*(1+'UAV-Config'!$G$7))/'UAV-Config'!$B$7)^('UAV-Config'!$E$32))*60</f>
        <v>11.8317267007164</v>
      </c>
      <c r="E113" s="13" t="n">
        <f aca="false">(E175*'Power-Density'!$C$16*(1-'UAV-Config'!$H$7))/('UAV-Config'!$B$7*'UAV-Config'!$E$33*((E51*(1+'UAV-Config'!$G$7))/'UAV-Config'!$B$7)^('UAV-Config'!$E$32))*60</f>
        <v>11.1420459425128</v>
      </c>
      <c r="F113" s="13" t="n">
        <f aca="false">(F175*'Power-Density'!$C$16*(1-'UAV-Config'!$H$7))/('UAV-Config'!$B$7*'UAV-Config'!$E$33*((F51*(1+'UAV-Config'!$G$7))/'UAV-Config'!$B$7)^('UAV-Config'!$E$32))*60</f>
        <v>9.90404083778919</v>
      </c>
      <c r="G113" s="13" t="n">
        <f aca="false">(G175*'Power-Density'!$C$16*(1-'UAV-Config'!$H$7))/('UAV-Config'!$B$7*'UAV-Config'!$E$33*((G51*(1+'UAV-Config'!$G$7))/'UAV-Config'!$B$7)^('UAV-Config'!$E$32))*60</f>
        <v>8.66603573306554</v>
      </c>
      <c r="H113" s="13" t="n">
        <f aca="false">(H175*'Power-Density'!$C$16*(1-'UAV-Config'!$H$7))/('UAV-Config'!$B$7*'UAV-Config'!$E$33*((H51*(1+'UAV-Config'!$G$7))/'UAV-Config'!$B$7)^('UAV-Config'!$E$32))*60</f>
        <v>7.42803062834189</v>
      </c>
      <c r="I113" s="13" t="n">
        <f aca="false">(I175*'Power-Density'!$C$16*(1-'UAV-Config'!$H$7))/('UAV-Config'!$B$7*'UAV-Config'!$E$33*((I51*(1+'UAV-Config'!$G$7))/'UAV-Config'!$B$7)^('UAV-Config'!$E$32))*60</f>
        <v>6.19002552361824</v>
      </c>
      <c r="J113" s="13" t="n">
        <f aca="false">(J175*'Power-Density'!$C$16*(1-'UAV-Config'!$H$7))/('UAV-Config'!$B$7*'UAV-Config'!$E$33*((J51*(1+'UAV-Config'!$G$7))/'UAV-Config'!$B$7)^('UAV-Config'!$E$32))*60</f>
        <v>4.9520204188946</v>
      </c>
      <c r="K113" s="13" t="n">
        <f aca="false">(K175*'Power-Density'!$C$16*(1-'UAV-Config'!$H$7))/('UAV-Config'!$B$7*'UAV-Config'!$E$33*((K51*(1+'UAV-Config'!$G$7))/'UAV-Config'!$B$7)^('UAV-Config'!$E$32))*60</f>
        <v>3.71401531417095</v>
      </c>
      <c r="L113" s="13" t="n">
        <f aca="false">(L175*'Power-Density'!$C$16*(1-'UAV-Config'!$H$7))/('UAV-Config'!$B$7*'UAV-Config'!$E$33*((L51*(1+'UAV-Config'!$G$7))/'UAV-Config'!$B$7)^('UAV-Config'!$E$32))*60</f>
        <v>2.4760102094473</v>
      </c>
    </row>
    <row r="114" customFormat="false" ht="12.8" hidden="false" customHeight="false" outlineLevel="0" collapsed="false">
      <c r="A114" s="49"/>
      <c r="B114" s="13" t="n">
        <f aca="false">(B176*'Power-Density'!$C$16*(1-'UAV-Config'!$H$7))/('UAV-Config'!$B$7*'UAV-Config'!$E$33*((B52*(1+'UAV-Config'!$G$7))/'UAV-Config'!$B$7)^('UAV-Config'!$E$32))*60</f>
        <v>13.5645977358173</v>
      </c>
      <c r="C114" s="13" t="n">
        <f aca="false">(C176*'Power-Density'!$C$16*(1-'UAV-Config'!$H$7))/('UAV-Config'!$B$7*'UAV-Config'!$E$33*((C52*(1+'UAV-Config'!$G$7))/'UAV-Config'!$B$7)^('UAV-Config'!$E$32))*60</f>
        <v>12.7131982596552</v>
      </c>
      <c r="D114" s="13" t="n">
        <f aca="false">(D176*'Power-Density'!$C$16*(1-'UAV-Config'!$H$7))/('UAV-Config'!$B$7*'UAV-Config'!$E$33*((D52*(1+'UAV-Config'!$G$7))/'UAV-Config'!$B$7)^('UAV-Config'!$E$32))*60</f>
        <v>11.9478822298901</v>
      </c>
      <c r="E114" s="13" t="n">
        <f aca="false">(E176*'Power-Density'!$C$16*(1-'UAV-Config'!$H$7))/('UAV-Config'!$B$7*'UAV-Config'!$E$33*((E52*(1+'UAV-Config'!$G$7))/'UAV-Config'!$B$7)^('UAV-Config'!$E$32))*60</f>
        <v>11.1420459425128</v>
      </c>
      <c r="F114" s="13" t="n">
        <f aca="false">(F176*'Power-Density'!$C$16*(1-'UAV-Config'!$H$7))/('UAV-Config'!$B$7*'UAV-Config'!$E$33*((F52*(1+'UAV-Config'!$G$7))/'UAV-Config'!$B$7)^('UAV-Config'!$E$32))*60</f>
        <v>9.90404083778919</v>
      </c>
      <c r="G114" s="13" t="n">
        <f aca="false">(G176*'Power-Density'!$C$16*(1-'UAV-Config'!$H$7))/('UAV-Config'!$B$7*'UAV-Config'!$E$33*((G52*(1+'UAV-Config'!$G$7))/'UAV-Config'!$B$7)^('UAV-Config'!$E$32))*60</f>
        <v>8.66603573306554</v>
      </c>
      <c r="H114" s="13" t="n">
        <f aca="false">(H176*'Power-Density'!$C$16*(1-'UAV-Config'!$H$7))/('UAV-Config'!$B$7*'UAV-Config'!$E$33*((H52*(1+'UAV-Config'!$G$7))/'UAV-Config'!$B$7)^('UAV-Config'!$E$32))*60</f>
        <v>7.42803062834189</v>
      </c>
      <c r="I114" s="13" t="n">
        <f aca="false">(I176*'Power-Density'!$C$16*(1-'UAV-Config'!$H$7))/('UAV-Config'!$B$7*'UAV-Config'!$E$33*((I52*(1+'UAV-Config'!$G$7))/'UAV-Config'!$B$7)^('UAV-Config'!$E$32))*60</f>
        <v>6.19002552361824</v>
      </c>
      <c r="J114" s="13" t="n">
        <f aca="false">(J176*'Power-Density'!$C$16*(1-'UAV-Config'!$H$7))/('UAV-Config'!$B$7*'UAV-Config'!$E$33*((J52*(1+'UAV-Config'!$G$7))/'UAV-Config'!$B$7)^('UAV-Config'!$E$32))*60</f>
        <v>4.9520204188946</v>
      </c>
      <c r="K114" s="13" t="n">
        <f aca="false">(K176*'Power-Density'!$C$16*(1-'UAV-Config'!$H$7))/('UAV-Config'!$B$7*'UAV-Config'!$E$33*((K52*(1+'UAV-Config'!$G$7))/'UAV-Config'!$B$7)^('UAV-Config'!$E$32))*60</f>
        <v>3.71401531417095</v>
      </c>
      <c r="L114" s="13" t="n">
        <f aca="false">(L176*'Power-Density'!$C$16*(1-'UAV-Config'!$H$7))/('UAV-Config'!$B$7*'UAV-Config'!$E$33*((L52*(1+'UAV-Config'!$G$7))/'UAV-Config'!$B$7)^('UAV-Config'!$E$32))*60</f>
        <v>2.4760102094473</v>
      </c>
    </row>
    <row r="115" customFormat="false" ht="12.8" hidden="false" customHeight="false" outlineLevel="0" collapsed="false">
      <c r="A115" s="49"/>
      <c r="B115" s="13" t="n">
        <f aca="false">(B177*'Power-Density'!$C$16*(1-'UAV-Config'!$H$7))/('UAV-Config'!$B$7*'UAV-Config'!$E$33*((B53*(1+'UAV-Config'!$G$7))/'UAV-Config'!$B$7)^('UAV-Config'!$E$32))*60</f>
        <v>13.6778053828941</v>
      </c>
      <c r="C115" s="13" t="n">
        <f aca="false">(C177*'Power-Density'!$C$16*(1-'UAV-Config'!$H$7))/('UAV-Config'!$B$7*'UAV-Config'!$E$33*((C53*(1+'UAV-Config'!$G$7))/'UAV-Config'!$B$7)^('UAV-Config'!$E$32))*60</f>
        <v>12.8265621274445</v>
      </c>
      <c r="D115" s="13" t="n">
        <f aca="false">(D177*'Power-Density'!$C$16*(1-'UAV-Config'!$H$7))/('UAV-Config'!$B$7*'UAV-Config'!$E$33*((D53*(1+'UAV-Config'!$G$7))/'UAV-Config'!$B$7)^('UAV-Config'!$E$32))*60</f>
        <v>12.0606881388783</v>
      </c>
      <c r="E115" s="13" t="n">
        <f aca="false">(E177*'Power-Density'!$C$16*(1-'UAV-Config'!$H$7))/('UAV-Config'!$B$7*'UAV-Config'!$E$33*((E53*(1+'UAV-Config'!$G$7))/'UAV-Config'!$B$7)^('UAV-Config'!$E$32))*60</f>
        <v>11.1420459425128</v>
      </c>
      <c r="F115" s="13" t="n">
        <f aca="false">(F177*'Power-Density'!$C$16*(1-'UAV-Config'!$H$7))/('UAV-Config'!$B$7*'UAV-Config'!$E$33*((F53*(1+'UAV-Config'!$G$7))/'UAV-Config'!$B$7)^('UAV-Config'!$E$32))*60</f>
        <v>9.90404083778919</v>
      </c>
      <c r="G115" s="13" t="n">
        <f aca="false">(G177*'Power-Density'!$C$16*(1-'UAV-Config'!$H$7))/('UAV-Config'!$B$7*'UAV-Config'!$E$33*((G53*(1+'UAV-Config'!$G$7))/'UAV-Config'!$B$7)^('UAV-Config'!$E$32))*60</f>
        <v>8.66603573306554</v>
      </c>
      <c r="H115" s="13" t="n">
        <f aca="false">(H177*'Power-Density'!$C$16*(1-'UAV-Config'!$H$7))/('UAV-Config'!$B$7*'UAV-Config'!$E$33*((H53*(1+'UAV-Config'!$G$7))/'UAV-Config'!$B$7)^('UAV-Config'!$E$32))*60</f>
        <v>7.42803062834189</v>
      </c>
      <c r="I115" s="13" t="n">
        <f aca="false">(I177*'Power-Density'!$C$16*(1-'UAV-Config'!$H$7))/('UAV-Config'!$B$7*'UAV-Config'!$E$33*((I53*(1+'UAV-Config'!$G$7))/'UAV-Config'!$B$7)^('UAV-Config'!$E$32))*60</f>
        <v>6.19002552361824</v>
      </c>
      <c r="J115" s="13" t="n">
        <f aca="false">(J177*'Power-Density'!$C$16*(1-'UAV-Config'!$H$7))/('UAV-Config'!$B$7*'UAV-Config'!$E$33*((J53*(1+'UAV-Config'!$G$7))/'UAV-Config'!$B$7)^('UAV-Config'!$E$32))*60</f>
        <v>4.9520204188946</v>
      </c>
      <c r="K115" s="13" t="n">
        <f aca="false">(K177*'Power-Density'!$C$16*(1-'UAV-Config'!$H$7))/('UAV-Config'!$B$7*'UAV-Config'!$E$33*((K53*(1+'UAV-Config'!$G$7))/'UAV-Config'!$B$7)^('UAV-Config'!$E$32))*60</f>
        <v>3.71401531417095</v>
      </c>
      <c r="L115" s="13" t="n">
        <f aca="false">(L177*'Power-Density'!$C$16*(1-'UAV-Config'!$H$7))/('UAV-Config'!$B$7*'UAV-Config'!$E$33*((L53*(1+'UAV-Config'!$G$7))/'UAV-Config'!$B$7)^('UAV-Config'!$E$32))*60</f>
        <v>2.4760102094473</v>
      </c>
    </row>
    <row r="116" customFormat="false" ht="12.8" hidden="false" customHeight="false" outlineLevel="0" collapsed="false">
      <c r="A116" s="49"/>
      <c r="B116" s="13" t="n">
        <f aca="false">(B178*'Power-Density'!$C$16*(1-'UAV-Config'!$H$7))/('UAV-Config'!$B$7*'UAV-Config'!$E$33*((B54*(1+'UAV-Config'!$G$7))/'UAV-Config'!$B$7)^('UAV-Config'!$E$32))*60</f>
        <v>13.7873313402727</v>
      </c>
      <c r="C116" s="13" t="n">
        <f aca="false">(C178*'Power-Density'!$C$16*(1-'UAV-Config'!$H$7))/('UAV-Config'!$B$7*'UAV-Config'!$E$33*((C54*(1+'UAV-Config'!$G$7))/'UAV-Config'!$B$7)^('UAV-Config'!$E$32))*60</f>
        <v>12.9364689173515</v>
      </c>
      <c r="D116" s="13" t="n">
        <f aca="false">(D178*'Power-Density'!$C$16*(1-'UAV-Config'!$H$7))/('UAV-Config'!$B$7*'UAV-Config'!$E$33*((D54*(1+'UAV-Config'!$G$7))/'UAV-Config'!$B$7)^('UAV-Config'!$E$32))*60</f>
        <v>12.1702507313236</v>
      </c>
      <c r="E116" s="13" t="n">
        <f aca="false">(E178*'Power-Density'!$C$16*(1-'UAV-Config'!$H$7))/('UAV-Config'!$B$7*'UAV-Config'!$E$33*((E54*(1+'UAV-Config'!$G$7))/'UAV-Config'!$B$7)^('UAV-Config'!$E$32))*60</f>
        <v>11.1420459425128</v>
      </c>
      <c r="F116" s="13" t="n">
        <f aca="false">(F178*'Power-Density'!$C$16*(1-'UAV-Config'!$H$7))/('UAV-Config'!$B$7*'UAV-Config'!$E$33*((F54*(1+'UAV-Config'!$G$7))/'UAV-Config'!$B$7)^('UAV-Config'!$E$32))*60</f>
        <v>9.90404083778919</v>
      </c>
      <c r="G116" s="13" t="n">
        <f aca="false">(G178*'Power-Density'!$C$16*(1-'UAV-Config'!$H$7))/('UAV-Config'!$B$7*'UAV-Config'!$E$33*((G54*(1+'UAV-Config'!$G$7))/'UAV-Config'!$B$7)^('UAV-Config'!$E$32))*60</f>
        <v>8.66603573306554</v>
      </c>
      <c r="H116" s="13" t="n">
        <f aca="false">(H178*'Power-Density'!$C$16*(1-'UAV-Config'!$H$7))/('UAV-Config'!$B$7*'UAV-Config'!$E$33*((H54*(1+'UAV-Config'!$G$7))/'UAV-Config'!$B$7)^('UAV-Config'!$E$32))*60</f>
        <v>7.42803062834189</v>
      </c>
      <c r="I116" s="13" t="n">
        <f aca="false">(I178*'Power-Density'!$C$16*(1-'UAV-Config'!$H$7))/('UAV-Config'!$B$7*'UAV-Config'!$E$33*((I54*(1+'UAV-Config'!$G$7))/'UAV-Config'!$B$7)^('UAV-Config'!$E$32))*60</f>
        <v>6.19002552361824</v>
      </c>
      <c r="J116" s="13" t="n">
        <f aca="false">(J178*'Power-Density'!$C$16*(1-'UAV-Config'!$H$7))/('UAV-Config'!$B$7*'UAV-Config'!$E$33*((J54*(1+'UAV-Config'!$G$7))/'UAV-Config'!$B$7)^('UAV-Config'!$E$32))*60</f>
        <v>4.9520204188946</v>
      </c>
      <c r="K116" s="13" t="n">
        <f aca="false">(K178*'Power-Density'!$C$16*(1-'UAV-Config'!$H$7))/('UAV-Config'!$B$7*'UAV-Config'!$E$33*((K54*(1+'UAV-Config'!$G$7))/'UAV-Config'!$B$7)^('UAV-Config'!$E$32))*60</f>
        <v>3.71401531417095</v>
      </c>
      <c r="L116" s="13" t="n">
        <f aca="false">(L178*'Power-Density'!$C$16*(1-'UAV-Config'!$H$7))/('UAV-Config'!$B$7*'UAV-Config'!$E$33*((L54*(1+'UAV-Config'!$G$7))/'UAV-Config'!$B$7)^('UAV-Config'!$E$32))*60</f>
        <v>2.4760102094473</v>
      </c>
    </row>
    <row r="117" customFormat="false" ht="12.8" hidden="false" customHeight="false" outlineLevel="0" collapsed="false">
      <c r="A117" s="49"/>
      <c r="B117" s="13" t="n">
        <f aca="false">(B179*'Power-Density'!$C$16*(1-'UAV-Config'!$H$7))/('UAV-Config'!$B$7*'UAV-Config'!$E$33*((B55*(1+'UAV-Config'!$G$7))/'UAV-Config'!$B$7)^('UAV-Config'!$E$32))*60</f>
        <v>13.8933030784401</v>
      </c>
      <c r="C117" s="13" t="n">
        <f aca="false">(C179*'Power-Density'!$C$16*(1-'UAV-Config'!$H$7))/('UAV-Config'!$B$7*'UAV-Config'!$E$33*((C55*(1+'UAV-Config'!$G$7))/'UAV-Config'!$B$7)^('UAV-Config'!$E$32))*60</f>
        <v>13.0430326930728</v>
      </c>
      <c r="D117" s="13" t="n">
        <f aca="false">(D179*'Power-Density'!$C$16*(1-'UAV-Config'!$H$7))/('UAV-Config'!$B$7*'UAV-Config'!$E$33*((D55*(1+'UAV-Config'!$G$7))/'UAV-Config'!$B$7)^('UAV-Config'!$E$32))*60</f>
        <v>12.2766722472612</v>
      </c>
      <c r="E117" s="13" t="n">
        <f aca="false">(E179*'Power-Density'!$C$16*(1-'UAV-Config'!$H$7))/('UAV-Config'!$B$7*'UAV-Config'!$E$33*((E55*(1+'UAV-Config'!$G$7))/'UAV-Config'!$B$7)^('UAV-Config'!$E$32))*60</f>
        <v>11.1420459425128</v>
      </c>
      <c r="F117" s="13" t="n">
        <f aca="false">(F179*'Power-Density'!$C$16*(1-'UAV-Config'!$H$7))/('UAV-Config'!$B$7*'UAV-Config'!$E$33*((F55*(1+'UAV-Config'!$G$7))/'UAV-Config'!$B$7)^('UAV-Config'!$E$32))*60</f>
        <v>9.90404083778919</v>
      </c>
      <c r="G117" s="13" t="n">
        <f aca="false">(G179*'Power-Density'!$C$16*(1-'UAV-Config'!$H$7))/('UAV-Config'!$B$7*'UAV-Config'!$E$33*((G55*(1+'UAV-Config'!$G$7))/'UAV-Config'!$B$7)^('UAV-Config'!$E$32))*60</f>
        <v>8.66603573306554</v>
      </c>
      <c r="H117" s="13" t="n">
        <f aca="false">(H179*'Power-Density'!$C$16*(1-'UAV-Config'!$H$7))/('UAV-Config'!$B$7*'UAV-Config'!$E$33*((H55*(1+'UAV-Config'!$G$7))/'UAV-Config'!$B$7)^('UAV-Config'!$E$32))*60</f>
        <v>7.42803062834189</v>
      </c>
      <c r="I117" s="13" t="n">
        <f aca="false">(I179*'Power-Density'!$C$16*(1-'UAV-Config'!$H$7))/('UAV-Config'!$B$7*'UAV-Config'!$E$33*((I55*(1+'UAV-Config'!$G$7))/'UAV-Config'!$B$7)^('UAV-Config'!$E$32))*60</f>
        <v>6.19002552361824</v>
      </c>
      <c r="J117" s="13" t="n">
        <f aca="false">(J179*'Power-Density'!$C$16*(1-'UAV-Config'!$H$7))/('UAV-Config'!$B$7*'UAV-Config'!$E$33*((J55*(1+'UAV-Config'!$G$7))/'UAV-Config'!$B$7)^('UAV-Config'!$E$32))*60</f>
        <v>4.9520204188946</v>
      </c>
      <c r="K117" s="13" t="n">
        <f aca="false">(K179*'Power-Density'!$C$16*(1-'UAV-Config'!$H$7))/('UAV-Config'!$B$7*'UAV-Config'!$E$33*((K55*(1+'UAV-Config'!$G$7))/'UAV-Config'!$B$7)^('UAV-Config'!$E$32))*60</f>
        <v>3.71401531417095</v>
      </c>
      <c r="L117" s="13" t="n">
        <f aca="false">(L179*'Power-Density'!$C$16*(1-'UAV-Config'!$H$7))/('UAV-Config'!$B$7*'UAV-Config'!$E$33*((L55*(1+'UAV-Config'!$G$7))/'UAV-Config'!$B$7)^('UAV-Config'!$E$32))*60</f>
        <v>2.4760102094473</v>
      </c>
    </row>
    <row r="118" customFormat="false" ht="12.8" hidden="false" customHeight="false" outlineLevel="0" collapsed="false">
      <c r="A118" s="49"/>
      <c r="B118" s="13" t="n">
        <f aca="false">(B180*'Power-Density'!$C$16*(1-'UAV-Config'!$H$7))/('UAV-Config'!$B$7*'UAV-Config'!$E$33*((B56*(1+'UAV-Config'!$G$7))/'UAV-Config'!$B$7)^('UAV-Config'!$E$32))*60</f>
        <v>13.9958427874994</v>
      </c>
      <c r="C118" s="13" t="n">
        <f aca="false">(C180*'Power-Density'!$C$16*(1-'UAV-Config'!$H$7))/('UAV-Config'!$B$7*'UAV-Config'!$E$33*((C56*(1+'UAV-Config'!$G$7))/'UAV-Config'!$B$7)^('UAV-Config'!$E$32))*60</f>
        <v>13.146363000796</v>
      </c>
      <c r="D118" s="13" t="n">
        <f aca="false">(D180*'Power-Density'!$C$16*(1-'UAV-Config'!$H$7))/('UAV-Config'!$B$7*'UAV-Config'!$E$33*((D56*(1+'UAV-Config'!$G$7))/'UAV-Config'!$B$7)^('UAV-Config'!$E$32))*60</f>
        <v>12.3800510472365</v>
      </c>
      <c r="E118" s="13" t="n">
        <f aca="false">(E180*'Power-Density'!$C$16*(1-'UAV-Config'!$H$7))/('UAV-Config'!$B$7*'UAV-Config'!$E$33*((E56*(1+'UAV-Config'!$G$7))/'UAV-Config'!$B$7)^('UAV-Config'!$E$32))*60</f>
        <v>11.1420459425128</v>
      </c>
      <c r="F118" s="13" t="n">
        <f aca="false">(F180*'Power-Density'!$C$16*(1-'UAV-Config'!$H$7))/('UAV-Config'!$B$7*'UAV-Config'!$E$33*((F56*(1+'UAV-Config'!$G$7))/'UAV-Config'!$B$7)^('UAV-Config'!$E$32))*60</f>
        <v>9.90404083778919</v>
      </c>
      <c r="G118" s="13" t="n">
        <f aca="false">(G180*'Power-Density'!$C$16*(1-'UAV-Config'!$H$7))/('UAV-Config'!$B$7*'UAV-Config'!$E$33*((G56*(1+'UAV-Config'!$G$7))/'UAV-Config'!$B$7)^('UAV-Config'!$E$32))*60</f>
        <v>8.66603573306554</v>
      </c>
      <c r="H118" s="13" t="n">
        <f aca="false">(H180*'Power-Density'!$C$16*(1-'UAV-Config'!$H$7))/('UAV-Config'!$B$7*'UAV-Config'!$E$33*((H56*(1+'UAV-Config'!$G$7))/'UAV-Config'!$B$7)^('UAV-Config'!$E$32))*60</f>
        <v>7.42803062834189</v>
      </c>
      <c r="I118" s="13" t="n">
        <f aca="false">(I180*'Power-Density'!$C$16*(1-'UAV-Config'!$H$7))/('UAV-Config'!$B$7*'UAV-Config'!$E$33*((I56*(1+'UAV-Config'!$G$7))/'UAV-Config'!$B$7)^('UAV-Config'!$E$32))*60</f>
        <v>6.19002552361824</v>
      </c>
      <c r="J118" s="13" t="n">
        <f aca="false">(J180*'Power-Density'!$C$16*(1-'UAV-Config'!$H$7))/('UAV-Config'!$B$7*'UAV-Config'!$E$33*((J56*(1+'UAV-Config'!$G$7))/'UAV-Config'!$B$7)^('UAV-Config'!$E$32))*60</f>
        <v>4.9520204188946</v>
      </c>
      <c r="K118" s="13" t="n">
        <f aca="false">(K180*'Power-Density'!$C$16*(1-'UAV-Config'!$H$7))/('UAV-Config'!$B$7*'UAV-Config'!$E$33*((K56*(1+'UAV-Config'!$G$7))/'UAV-Config'!$B$7)^('UAV-Config'!$E$32))*60</f>
        <v>3.71401531417095</v>
      </c>
      <c r="L118" s="13" t="n">
        <f aca="false">(L180*'Power-Density'!$C$16*(1-'UAV-Config'!$H$7))/('UAV-Config'!$B$7*'UAV-Config'!$E$33*((L56*(1+'UAV-Config'!$G$7))/'UAV-Config'!$B$7)^('UAV-Config'!$E$32))*60</f>
        <v>2.4760102094473</v>
      </c>
    </row>
    <row r="119" customFormat="false" ht="12.8" hidden="false" customHeight="false" outlineLevel="0" collapsed="false">
      <c r="A119" s="49"/>
      <c r="B119" s="13" t="n">
        <f aca="false">(B181*'Power-Density'!$C$16*(1-'UAV-Config'!$H$7))/('UAV-Config'!$B$7*'UAV-Config'!$E$33*((B57*(1+'UAV-Config'!$G$7))/'UAV-Config'!$B$7)^('UAV-Config'!$E$32))*60</f>
        <v>14.0950676357046</v>
      </c>
      <c r="C119" s="13" t="n">
        <f aca="false">(C181*'Power-Density'!$C$16*(1-'UAV-Config'!$H$7))/('UAV-Config'!$B$7*'UAV-Config'!$E$33*((C57*(1+'UAV-Config'!$G$7))/'UAV-Config'!$B$7)^('UAV-Config'!$E$32))*60</f>
        <v>13.2465650809652</v>
      </c>
      <c r="D119" s="13" t="n">
        <f aca="false">(D181*'Power-Density'!$C$16*(1-'UAV-Config'!$H$7))/('UAV-Config'!$B$7*'UAV-Config'!$E$33*((D57*(1+'UAV-Config'!$G$7))/'UAV-Config'!$B$7)^('UAV-Config'!$E$32))*60</f>
        <v>12.3800510472365</v>
      </c>
      <c r="E119" s="13" t="n">
        <f aca="false">(E181*'Power-Density'!$C$16*(1-'UAV-Config'!$H$7))/('UAV-Config'!$B$7*'UAV-Config'!$E$33*((E57*(1+'UAV-Config'!$G$7))/'UAV-Config'!$B$7)^('UAV-Config'!$E$32))*60</f>
        <v>11.1420459425128</v>
      </c>
      <c r="F119" s="13" t="n">
        <f aca="false">(F181*'Power-Density'!$C$16*(1-'UAV-Config'!$H$7))/('UAV-Config'!$B$7*'UAV-Config'!$E$33*((F57*(1+'UAV-Config'!$G$7))/'UAV-Config'!$B$7)^('UAV-Config'!$E$32))*60</f>
        <v>9.90404083778919</v>
      </c>
      <c r="G119" s="13" t="n">
        <f aca="false">(G181*'Power-Density'!$C$16*(1-'UAV-Config'!$H$7))/('UAV-Config'!$B$7*'UAV-Config'!$E$33*((G57*(1+'UAV-Config'!$G$7))/'UAV-Config'!$B$7)^('UAV-Config'!$E$32))*60</f>
        <v>8.66603573306554</v>
      </c>
      <c r="H119" s="13" t="n">
        <f aca="false">(H181*'Power-Density'!$C$16*(1-'UAV-Config'!$H$7))/('UAV-Config'!$B$7*'UAV-Config'!$E$33*((H57*(1+'UAV-Config'!$G$7))/'UAV-Config'!$B$7)^('UAV-Config'!$E$32))*60</f>
        <v>7.42803062834189</v>
      </c>
      <c r="I119" s="13" t="n">
        <f aca="false">(I181*'Power-Density'!$C$16*(1-'UAV-Config'!$H$7))/('UAV-Config'!$B$7*'UAV-Config'!$E$33*((I57*(1+'UAV-Config'!$G$7))/'UAV-Config'!$B$7)^('UAV-Config'!$E$32))*60</f>
        <v>6.19002552361824</v>
      </c>
      <c r="J119" s="13" t="n">
        <f aca="false">(J181*'Power-Density'!$C$16*(1-'UAV-Config'!$H$7))/('UAV-Config'!$B$7*'UAV-Config'!$E$33*((J57*(1+'UAV-Config'!$G$7))/'UAV-Config'!$B$7)^('UAV-Config'!$E$32))*60</f>
        <v>4.9520204188946</v>
      </c>
      <c r="K119" s="13" t="n">
        <f aca="false">(K181*'Power-Density'!$C$16*(1-'UAV-Config'!$H$7))/('UAV-Config'!$B$7*'UAV-Config'!$E$33*((K57*(1+'UAV-Config'!$G$7))/'UAV-Config'!$B$7)^('UAV-Config'!$E$32))*60</f>
        <v>3.71401531417095</v>
      </c>
      <c r="L119" s="13" t="n">
        <f aca="false">(L181*'Power-Density'!$C$16*(1-'UAV-Config'!$H$7))/('UAV-Config'!$B$7*'UAV-Config'!$E$33*((L57*(1+'UAV-Config'!$G$7))/'UAV-Config'!$B$7)^('UAV-Config'!$E$32))*60</f>
        <v>2.4760102094473</v>
      </c>
    </row>
    <row r="120" customFormat="false" ht="12.8" hidden="false" customHeight="false" outlineLevel="0" collapsed="false">
      <c r="A120" s="49"/>
      <c r="B120" s="13" t="n">
        <f aca="false">(B182*'Power-Density'!$C$16*(1-'UAV-Config'!$H$7))/('UAV-Config'!$B$7*'UAV-Config'!$E$33*((B58*(1+'UAV-Config'!$G$7))/'UAV-Config'!$B$7)^('UAV-Config'!$E$32))*60</f>
        <v>14.1910900133429</v>
      </c>
      <c r="C120" s="13" t="n">
        <f aca="false">(C182*'Power-Density'!$C$16*(1-'UAV-Config'!$H$7))/('UAV-Config'!$B$7*'UAV-Config'!$E$33*((C58*(1+'UAV-Config'!$G$7))/'UAV-Config'!$B$7)^('UAV-Config'!$E$32))*60</f>
        <v>13.3437400685462</v>
      </c>
      <c r="D120" s="13" t="n">
        <f aca="false">(D182*'Power-Density'!$C$16*(1-'UAV-Config'!$H$7))/('UAV-Config'!$B$7*'UAV-Config'!$E$33*((D58*(1+'UAV-Config'!$G$7))/'UAV-Config'!$B$7)^('UAV-Config'!$E$32))*60</f>
        <v>12.3800510472365</v>
      </c>
      <c r="E120" s="13" t="n">
        <f aca="false">(E182*'Power-Density'!$C$16*(1-'UAV-Config'!$H$7))/('UAV-Config'!$B$7*'UAV-Config'!$E$33*((E58*(1+'UAV-Config'!$G$7))/'UAV-Config'!$B$7)^('UAV-Config'!$E$32))*60</f>
        <v>11.1420459425128</v>
      </c>
      <c r="F120" s="13" t="n">
        <f aca="false">(F182*'Power-Density'!$C$16*(1-'UAV-Config'!$H$7))/('UAV-Config'!$B$7*'UAV-Config'!$E$33*((F58*(1+'UAV-Config'!$G$7))/'UAV-Config'!$B$7)^('UAV-Config'!$E$32))*60</f>
        <v>9.90404083778919</v>
      </c>
      <c r="G120" s="13" t="n">
        <f aca="false">(G182*'Power-Density'!$C$16*(1-'UAV-Config'!$H$7))/('UAV-Config'!$B$7*'UAV-Config'!$E$33*((G58*(1+'UAV-Config'!$G$7))/'UAV-Config'!$B$7)^('UAV-Config'!$E$32))*60</f>
        <v>8.66603573306554</v>
      </c>
      <c r="H120" s="13" t="n">
        <f aca="false">(H182*'Power-Density'!$C$16*(1-'UAV-Config'!$H$7))/('UAV-Config'!$B$7*'UAV-Config'!$E$33*((H58*(1+'UAV-Config'!$G$7))/'UAV-Config'!$B$7)^('UAV-Config'!$E$32))*60</f>
        <v>7.42803062834189</v>
      </c>
      <c r="I120" s="13" t="n">
        <f aca="false">(I182*'Power-Density'!$C$16*(1-'UAV-Config'!$H$7))/('UAV-Config'!$B$7*'UAV-Config'!$E$33*((I58*(1+'UAV-Config'!$G$7))/'UAV-Config'!$B$7)^('UAV-Config'!$E$32))*60</f>
        <v>6.19002552361824</v>
      </c>
      <c r="J120" s="13" t="n">
        <f aca="false">(J182*'Power-Density'!$C$16*(1-'UAV-Config'!$H$7))/('UAV-Config'!$B$7*'UAV-Config'!$E$33*((J58*(1+'UAV-Config'!$G$7))/'UAV-Config'!$B$7)^('UAV-Config'!$E$32))*60</f>
        <v>4.9520204188946</v>
      </c>
      <c r="K120" s="13" t="n">
        <f aca="false">(K182*'Power-Density'!$C$16*(1-'UAV-Config'!$H$7))/('UAV-Config'!$B$7*'UAV-Config'!$E$33*((K58*(1+'UAV-Config'!$G$7))/'UAV-Config'!$B$7)^('UAV-Config'!$E$32))*60</f>
        <v>3.71401531417095</v>
      </c>
      <c r="L120" s="13" t="n">
        <f aca="false">(L182*'Power-Density'!$C$16*(1-'UAV-Config'!$H$7))/('UAV-Config'!$B$7*'UAV-Config'!$E$33*((L58*(1+'UAV-Config'!$G$7))/'UAV-Config'!$B$7)^('UAV-Config'!$E$32))*60</f>
        <v>2.4760102094473</v>
      </c>
    </row>
    <row r="121" customFormat="false" ht="12.8" hidden="false" customHeight="false" outlineLevel="0" collapsed="false">
      <c r="A121" s="49"/>
      <c r="B121" s="13" t="n">
        <f aca="false">(B183*'Power-Density'!$C$16*(1-'UAV-Config'!$H$7))/('UAV-Config'!$B$7*'UAV-Config'!$E$33*((B59*(1+'UAV-Config'!$G$7))/'UAV-Config'!$B$7)^('UAV-Config'!$E$32))*60</f>
        <v>14.2840177629089</v>
      </c>
      <c r="C121" s="13" t="n">
        <f aca="false">(C183*'Power-Density'!$C$16*(1-'UAV-Config'!$H$7))/('UAV-Config'!$B$7*'UAV-Config'!$E$33*((C59*(1+'UAV-Config'!$G$7))/'UAV-Config'!$B$7)^('UAV-Config'!$E$32))*60</f>
        <v>13.4379851825031</v>
      </c>
      <c r="D121" s="13" t="n">
        <f aca="false">(D183*'Power-Density'!$C$16*(1-'UAV-Config'!$H$7))/('UAV-Config'!$B$7*'UAV-Config'!$E$33*((D59*(1+'UAV-Config'!$G$7))/'UAV-Config'!$B$7)^('UAV-Config'!$E$32))*60</f>
        <v>12.3800510472365</v>
      </c>
      <c r="E121" s="13" t="n">
        <f aca="false">(E183*'Power-Density'!$C$16*(1-'UAV-Config'!$H$7))/('UAV-Config'!$B$7*'UAV-Config'!$E$33*((E59*(1+'UAV-Config'!$G$7))/'UAV-Config'!$B$7)^('UAV-Config'!$E$32))*60</f>
        <v>11.1420459425128</v>
      </c>
      <c r="F121" s="13" t="n">
        <f aca="false">(F183*'Power-Density'!$C$16*(1-'UAV-Config'!$H$7))/('UAV-Config'!$B$7*'UAV-Config'!$E$33*((F59*(1+'UAV-Config'!$G$7))/'UAV-Config'!$B$7)^('UAV-Config'!$E$32))*60</f>
        <v>9.90404083778919</v>
      </c>
      <c r="G121" s="13" t="n">
        <f aca="false">(G183*'Power-Density'!$C$16*(1-'UAV-Config'!$H$7))/('UAV-Config'!$B$7*'UAV-Config'!$E$33*((G59*(1+'UAV-Config'!$G$7))/'UAV-Config'!$B$7)^('UAV-Config'!$E$32))*60</f>
        <v>8.66603573306554</v>
      </c>
      <c r="H121" s="13" t="n">
        <f aca="false">(H183*'Power-Density'!$C$16*(1-'UAV-Config'!$H$7))/('UAV-Config'!$B$7*'UAV-Config'!$E$33*((H59*(1+'UAV-Config'!$G$7))/'UAV-Config'!$B$7)^('UAV-Config'!$E$32))*60</f>
        <v>7.42803062834189</v>
      </c>
      <c r="I121" s="13" t="n">
        <f aca="false">(I183*'Power-Density'!$C$16*(1-'UAV-Config'!$H$7))/('UAV-Config'!$B$7*'UAV-Config'!$E$33*((I59*(1+'UAV-Config'!$G$7))/'UAV-Config'!$B$7)^('UAV-Config'!$E$32))*60</f>
        <v>6.19002552361824</v>
      </c>
      <c r="J121" s="13" t="n">
        <f aca="false">(J183*'Power-Density'!$C$16*(1-'UAV-Config'!$H$7))/('UAV-Config'!$B$7*'UAV-Config'!$E$33*((J59*(1+'UAV-Config'!$G$7))/'UAV-Config'!$B$7)^('UAV-Config'!$E$32))*60</f>
        <v>4.9520204188946</v>
      </c>
      <c r="K121" s="13" t="n">
        <f aca="false">(K183*'Power-Density'!$C$16*(1-'UAV-Config'!$H$7))/('UAV-Config'!$B$7*'UAV-Config'!$E$33*((K59*(1+'UAV-Config'!$G$7))/'UAV-Config'!$B$7)^('UAV-Config'!$E$32))*60</f>
        <v>3.71401531417095</v>
      </c>
      <c r="L121" s="13" t="n">
        <f aca="false">(L183*'Power-Density'!$C$16*(1-'UAV-Config'!$H$7))/('UAV-Config'!$B$7*'UAV-Config'!$E$33*((L59*(1+'UAV-Config'!$G$7))/'UAV-Config'!$B$7)^('UAV-Config'!$E$32))*60</f>
        <v>2.4760102094473</v>
      </c>
    </row>
    <row r="122" customFormat="false" ht="12.8" hidden="false" customHeight="false" outlineLevel="0" collapsed="false">
      <c r="A122" s="49"/>
      <c r="B122" s="13" t="n">
        <f aca="false">(B184*'Power-Density'!$C$16*(1-'UAV-Config'!$H$7))/('UAV-Config'!$B$7*'UAV-Config'!$E$33*((B60*(1+'UAV-Config'!$G$7))/'UAV-Config'!$B$7)^('UAV-Config'!$E$32))*60</f>
        <v>14.3739543964476</v>
      </c>
      <c r="C122" s="13" t="n">
        <f aca="false">(C184*'Power-Density'!$C$16*(1-'UAV-Config'!$H$7))/('UAV-Config'!$B$7*'UAV-Config'!$E$33*((C60*(1+'UAV-Config'!$G$7))/'UAV-Config'!$B$7)^('UAV-Config'!$E$32))*60</f>
        <v>13.529393905145</v>
      </c>
      <c r="D122" s="13" t="n">
        <f aca="false">(D184*'Power-Density'!$C$16*(1-'UAV-Config'!$H$7))/('UAV-Config'!$B$7*'UAV-Config'!$E$33*((D60*(1+'UAV-Config'!$G$7))/'UAV-Config'!$B$7)^('UAV-Config'!$E$32))*60</f>
        <v>12.3800510472365</v>
      </c>
      <c r="E122" s="13" t="n">
        <f aca="false">(E184*'Power-Density'!$C$16*(1-'UAV-Config'!$H$7))/('UAV-Config'!$B$7*'UAV-Config'!$E$33*((E60*(1+'UAV-Config'!$G$7))/'UAV-Config'!$B$7)^('UAV-Config'!$E$32))*60</f>
        <v>11.1420459425128</v>
      </c>
      <c r="F122" s="13" t="n">
        <f aca="false">(F184*'Power-Density'!$C$16*(1-'UAV-Config'!$H$7))/('UAV-Config'!$B$7*'UAV-Config'!$E$33*((F60*(1+'UAV-Config'!$G$7))/'UAV-Config'!$B$7)^('UAV-Config'!$E$32))*60</f>
        <v>9.90404083778919</v>
      </c>
      <c r="G122" s="13" t="n">
        <f aca="false">(G184*'Power-Density'!$C$16*(1-'UAV-Config'!$H$7))/('UAV-Config'!$B$7*'UAV-Config'!$E$33*((G60*(1+'UAV-Config'!$G$7))/'UAV-Config'!$B$7)^('UAV-Config'!$E$32))*60</f>
        <v>8.66603573306554</v>
      </c>
      <c r="H122" s="13" t="n">
        <f aca="false">(H184*'Power-Density'!$C$16*(1-'UAV-Config'!$H$7))/('UAV-Config'!$B$7*'UAV-Config'!$E$33*((H60*(1+'UAV-Config'!$G$7))/'UAV-Config'!$B$7)^('UAV-Config'!$E$32))*60</f>
        <v>7.42803062834189</v>
      </c>
      <c r="I122" s="13" t="n">
        <f aca="false">(I184*'Power-Density'!$C$16*(1-'UAV-Config'!$H$7))/('UAV-Config'!$B$7*'UAV-Config'!$E$33*((I60*(1+'UAV-Config'!$G$7))/'UAV-Config'!$B$7)^('UAV-Config'!$E$32))*60</f>
        <v>6.19002552361824</v>
      </c>
      <c r="J122" s="13" t="n">
        <f aca="false">(J184*'Power-Density'!$C$16*(1-'UAV-Config'!$H$7))/('UAV-Config'!$B$7*'UAV-Config'!$E$33*((J60*(1+'UAV-Config'!$G$7))/'UAV-Config'!$B$7)^('UAV-Config'!$E$32))*60</f>
        <v>4.9520204188946</v>
      </c>
      <c r="K122" s="13" t="n">
        <f aca="false">(K184*'Power-Density'!$C$16*(1-'UAV-Config'!$H$7))/('UAV-Config'!$B$7*'UAV-Config'!$E$33*((K60*(1+'UAV-Config'!$G$7))/'UAV-Config'!$B$7)^('UAV-Config'!$E$32))*60</f>
        <v>3.71401531417095</v>
      </c>
      <c r="L122" s="13" t="n">
        <f aca="false">(L184*'Power-Density'!$C$16*(1-'UAV-Config'!$H$7))/('UAV-Config'!$B$7*'UAV-Config'!$E$33*((L60*(1+'UAV-Config'!$G$7))/'UAV-Config'!$B$7)^('UAV-Config'!$E$32))*60</f>
        <v>2.4760102094473</v>
      </c>
    </row>
    <row r="123" customFormat="false" ht="12.8" hidden="false" customHeight="false" outlineLevel="0" collapsed="false">
      <c r="A123" s="49"/>
      <c r="B123" s="13" t="n">
        <f aca="false">(B185*'Power-Density'!$C$16*(1-'UAV-Config'!$H$7))/('UAV-Config'!$B$7*'UAV-Config'!$E$33*((B61*(1+'UAV-Config'!$G$7))/'UAV-Config'!$B$7)^('UAV-Config'!$E$32))*60</f>
        <v>14.4609993008756</v>
      </c>
      <c r="C123" s="13" t="n">
        <f aca="false">(C185*'Power-Density'!$C$16*(1-'UAV-Config'!$H$7))/('UAV-Config'!$B$7*'UAV-Config'!$E$33*((C61*(1+'UAV-Config'!$G$7))/'UAV-Config'!$B$7)^('UAV-Config'!$E$32))*60</f>
        <v>13.6180561519601</v>
      </c>
      <c r="D123" s="13" t="n">
        <f aca="false">(D185*'Power-Density'!$C$16*(1-'UAV-Config'!$H$7))/('UAV-Config'!$B$7*'UAV-Config'!$E$33*((D61*(1+'UAV-Config'!$G$7))/'UAV-Config'!$B$7)^('UAV-Config'!$E$32))*60</f>
        <v>12.3800510472365</v>
      </c>
      <c r="E123" s="13" t="n">
        <f aca="false">(E185*'Power-Density'!$C$16*(1-'UAV-Config'!$H$7))/('UAV-Config'!$B$7*'UAV-Config'!$E$33*((E61*(1+'UAV-Config'!$G$7))/'UAV-Config'!$B$7)^('UAV-Config'!$E$32))*60</f>
        <v>11.1420459425128</v>
      </c>
      <c r="F123" s="13" t="n">
        <f aca="false">(F185*'Power-Density'!$C$16*(1-'UAV-Config'!$H$7))/('UAV-Config'!$B$7*'UAV-Config'!$E$33*((F61*(1+'UAV-Config'!$G$7))/'UAV-Config'!$B$7)^('UAV-Config'!$E$32))*60</f>
        <v>9.90404083778919</v>
      </c>
      <c r="G123" s="13" t="n">
        <f aca="false">(G185*'Power-Density'!$C$16*(1-'UAV-Config'!$H$7))/('UAV-Config'!$B$7*'UAV-Config'!$E$33*((G61*(1+'UAV-Config'!$G$7))/'UAV-Config'!$B$7)^('UAV-Config'!$E$32))*60</f>
        <v>8.66603573306554</v>
      </c>
      <c r="H123" s="13" t="n">
        <f aca="false">(H185*'Power-Density'!$C$16*(1-'UAV-Config'!$H$7))/('UAV-Config'!$B$7*'UAV-Config'!$E$33*((H61*(1+'UAV-Config'!$G$7))/'UAV-Config'!$B$7)^('UAV-Config'!$E$32))*60</f>
        <v>7.42803062834189</v>
      </c>
      <c r="I123" s="13" t="n">
        <f aca="false">(I185*'Power-Density'!$C$16*(1-'UAV-Config'!$H$7))/('UAV-Config'!$B$7*'UAV-Config'!$E$33*((I61*(1+'UAV-Config'!$G$7))/'UAV-Config'!$B$7)^('UAV-Config'!$E$32))*60</f>
        <v>6.19002552361824</v>
      </c>
      <c r="J123" s="13" t="n">
        <f aca="false">(J185*'Power-Density'!$C$16*(1-'UAV-Config'!$H$7))/('UAV-Config'!$B$7*'UAV-Config'!$E$33*((J61*(1+'UAV-Config'!$G$7))/'UAV-Config'!$B$7)^('UAV-Config'!$E$32))*60</f>
        <v>4.9520204188946</v>
      </c>
      <c r="K123" s="13" t="n">
        <f aca="false">(K185*'Power-Density'!$C$16*(1-'UAV-Config'!$H$7))/('UAV-Config'!$B$7*'UAV-Config'!$E$33*((K61*(1+'UAV-Config'!$G$7))/'UAV-Config'!$B$7)^('UAV-Config'!$E$32))*60</f>
        <v>3.71401531417095</v>
      </c>
      <c r="L123" s="13" t="n">
        <f aca="false">(L185*'Power-Density'!$C$16*(1-'UAV-Config'!$H$7))/('UAV-Config'!$B$7*'UAV-Config'!$E$33*((L61*(1+'UAV-Config'!$G$7))/'UAV-Config'!$B$7)^('UAV-Config'!$E$32))*60</f>
        <v>2.4760102094473</v>
      </c>
    </row>
    <row r="124" customFormat="false" ht="12.8" hidden="false" customHeight="false" outlineLevel="0" collapsed="false">
      <c r="A124" s="49"/>
      <c r="B124" s="13" t="n">
        <f aca="false">(B186*'Power-Density'!$C$16*(1-'UAV-Config'!$H$7))/('UAV-Config'!$B$7*'UAV-Config'!$E$33*((B62*(1+'UAV-Config'!$G$7))/'UAV-Config'!$B$7)^('UAV-Config'!$E$32))*60</f>
        <v>14.5452479320402</v>
      </c>
      <c r="C124" s="13" t="n">
        <f aca="false">(C186*'Power-Density'!$C$16*(1-'UAV-Config'!$H$7))/('UAV-Config'!$B$7*'UAV-Config'!$E$33*((C62*(1+'UAV-Config'!$G$7))/'UAV-Config'!$B$7)^('UAV-Config'!$E$32))*60</f>
        <v>13.6180561519601</v>
      </c>
      <c r="D124" s="13" t="n">
        <f aca="false">(D186*'Power-Density'!$C$16*(1-'UAV-Config'!$H$7))/('UAV-Config'!$B$7*'UAV-Config'!$E$33*((D62*(1+'UAV-Config'!$G$7))/'UAV-Config'!$B$7)^('UAV-Config'!$E$32))*60</f>
        <v>12.3800510472365</v>
      </c>
      <c r="E124" s="13" t="n">
        <f aca="false">(E186*'Power-Density'!$C$16*(1-'UAV-Config'!$H$7))/('UAV-Config'!$B$7*'UAV-Config'!$E$33*((E62*(1+'UAV-Config'!$G$7))/'UAV-Config'!$B$7)^('UAV-Config'!$E$32))*60</f>
        <v>11.1420459425128</v>
      </c>
      <c r="F124" s="13" t="n">
        <f aca="false">(F186*'Power-Density'!$C$16*(1-'UAV-Config'!$H$7))/('UAV-Config'!$B$7*'UAV-Config'!$E$33*((F62*(1+'UAV-Config'!$G$7))/'UAV-Config'!$B$7)^('UAV-Config'!$E$32))*60</f>
        <v>9.90404083778919</v>
      </c>
      <c r="G124" s="13" t="n">
        <f aca="false">(G186*'Power-Density'!$C$16*(1-'UAV-Config'!$H$7))/('UAV-Config'!$B$7*'UAV-Config'!$E$33*((G62*(1+'UAV-Config'!$G$7))/'UAV-Config'!$B$7)^('UAV-Config'!$E$32))*60</f>
        <v>8.66603573306554</v>
      </c>
      <c r="H124" s="13" t="n">
        <f aca="false">(H186*'Power-Density'!$C$16*(1-'UAV-Config'!$H$7))/('UAV-Config'!$B$7*'UAV-Config'!$E$33*((H62*(1+'UAV-Config'!$G$7))/'UAV-Config'!$B$7)^('UAV-Config'!$E$32))*60</f>
        <v>7.42803062834189</v>
      </c>
      <c r="I124" s="13" t="n">
        <f aca="false">(I186*'Power-Density'!$C$16*(1-'UAV-Config'!$H$7))/('UAV-Config'!$B$7*'UAV-Config'!$E$33*((I62*(1+'UAV-Config'!$G$7))/'UAV-Config'!$B$7)^('UAV-Config'!$E$32))*60</f>
        <v>6.19002552361824</v>
      </c>
      <c r="J124" s="13" t="n">
        <f aca="false">(J186*'Power-Density'!$C$16*(1-'UAV-Config'!$H$7))/('UAV-Config'!$B$7*'UAV-Config'!$E$33*((J62*(1+'UAV-Config'!$G$7))/'UAV-Config'!$B$7)^('UAV-Config'!$E$32))*60</f>
        <v>4.9520204188946</v>
      </c>
      <c r="K124" s="13" t="n">
        <f aca="false">(K186*'Power-Density'!$C$16*(1-'UAV-Config'!$H$7))/('UAV-Config'!$B$7*'UAV-Config'!$E$33*((K62*(1+'UAV-Config'!$G$7))/'UAV-Config'!$B$7)^('UAV-Config'!$E$32))*60</f>
        <v>3.71401531417095</v>
      </c>
      <c r="L124" s="13" t="n">
        <f aca="false">(L186*'Power-Density'!$C$16*(1-'UAV-Config'!$H$7))/('UAV-Config'!$B$7*'UAV-Config'!$E$33*((L62*(1+'UAV-Config'!$G$7))/'UAV-Config'!$B$7)^('UAV-Config'!$E$32))*60</f>
        <v>2.4760102094473</v>
      </c>
    </row>
    <row r="125" customFormat="false" ht="12.8" hidden="false" customHeight="false" outlineLevel="0" collapsed="false">
      <c r="A125" s="49"/>
      <c r="B125" s="13" t="n">
        <f aca="false">(B187*'Power-Density'!$C$16*(1-'UAV-Config'!$H$7))/('UAV-Config'!$B$7*'UAV-Config'!$E$33*((B63*(1+'UAV-Config'!$G$7))/'UAV-Config'!$B$7)^('UAV-Config'!$E$32))*60</f>
        <v>14.6267919982141</v>
      </c>
      <c r="C125" s="13" t="n">
        <f aca="false">(C187*'Power-Density'!$C$16*(1-'UAV-Config'!$H$7))/('UAV-Config'!$B$7*'UAV-Config'!$E$33*((C63*(1+'UAV-Config'!$G$7))/'UAV-Config'!$B$7)^('UAV-Config'!$E$32))*60</f>
        <v>13.6180561519601</v>
      </c>
      <c r="D125" s="13" t="n">
        <f aca="false">(D187*'Power-Density'!$C$16*(1-'UAV-Config'!$H$7))/('UAV-Config'!$B$7*'UAV-Config'!$E$33*((D63*(1+'UAV-Config'!$G$7))/'UAV-Config'!$B$7)^('UAV-Config'!$E$32))*60</f>
        <v>12.3800510472365</v>
      </c>
      <c r="E125" s="13" t="n">
        <f aca="false">(E187*'Power-Density'!$C$16*(1-'UAV-Config'!$H$7))/('UAV-Config'!$B$7*'UAV-Config'!$E$33*((E63*(1+'UAV-Config'!$G$7))/'UAV-Config'!$B$7)^('UAV-Config'!$E$32))*60</f>
        <v>11.1420459425128</v>
      </c>
      <c r="F125" s="13" t="n">
        <f aca="false">(F187*'Power-Density'!$C$16*(1-'UAV-Config'!$H$7))/('UAV-Config'!$B$7*'UAV-Config'!$E$33*((F63*(1+'UAV-Config'!$G$7))/'UAV-Config'!$B$7)^('UAV-Config'!$E$32))*60</f>
        <v>9.90404083778919</v>
      </c>
      <c r="G125" s="13" t="n">
        <f aca="false">(G187*'Power-Density'!$C$16*(1-'UAV-Config'!$H$7))/('UAV-Config'!$B$7*'UAV-Config'!$E$33*((G63*(1+'UAV-Config'!$G$7))/'UAV-Config'!$B$7)^('UAV-Config'!$E$32))*60</f>
        <v>8.66603573306554</v>
      </c>
      <c r="H125" s="13" t="n">
        <f aca="false">(H187*'Power-Density'!$C$16*(1-'UAV-Config'!$H$7))/('UAV-Config'!$B$7*'UAV-Config'!$E$33*((H63*(1+'UAV-Config'!$G$7))/'UAV-Config'!$B$7)^('UAV-Config'!$E$32))*60</f>
        <v>7.42803062834189</v>
      </c>
      <c r="I125" s="13" t="n">
        <f aca="false">(I187*'Power-Density'!$C$16*(1-'UAV-Config'!$H$7))/('UAV-Config'!$B$7*'UAV-Config'!$E$33*((I63*(1+'UAV-Config'!$G$7))/'UAV-Config'!$B$7)^('UAV-Config'!$E$32))*60</f>
        <v>6.19002552361824</v>
      </c>
      <c r="J125" s="13" t="n">
        <f aca="false">(J187*'Power-Density'!$C$16*(1-'UAV-Config'!$H$7))/('UAV-Config'!$B$7*'UAV-Config'!$E$33*((J63*(1+'UAV-Config'!$G$7))/'UAV-Config'!$B$7)^('UAV-Config'!$E$32))*60</f>
        <v>4.9520204188946</v>
      </c>
      <c r="K125" s="13" t="n">
        <f aca="false">(K187*'Power-Density'!$C$16*(1-'UAV-Config'!$H$7))/('UAV-Config'!$B$7*'UAV-Config'!$E$33*((K63*(1+'UAV-Config'!$G$7))/'UAV-Config'!$B$7)^('UAV-Config'!$E$32))*60</f>
        <v>3.71401531417095</v>
      </c>
      <c r="L125" s="13" t="n">
        <f aca="false">(L187*'Power-Density'!$C$16*(1-'UAV-Config'!$H$7))/('UAV-Config'!$B$7*'UAV-Config'!$E$33*((L63*(1+'UAV-Config'!$G$7))/'UAV-Config'!$B$7)^('UAV-Config'!$E$32))*60</f>
        <v>2.4760102094473</v>
      </c>
    </row>
    <row r="126" customFormat="false" ht="12.8" hidden="false" customHeight="false" outlineLevel="0" collapsed="false">
      <c r="A126" s="49"/>
      <c r="B126" s="13" t="n">
        <f aca="false">(B188*'Power-Density'!$C$16*(1-'UAV-Config'!$H$7))/('UAV-Config'!$B$7*'UAV-Config'!$E$33*((B64*(1+'UAV-Config'!$G$7))/'UAV-Config'!$B$7)^('UAV-Config'!$E$32))*60</f>
        <v>14.7057196336826</v>
      </c>
      <c r="C126" s="13" t="n">
        <f aca="false">(C188*'Power-Density'!$C$16*(1-'UAV-Config'!$H$7))/('UAV-Config'!$B$7*'UAV-Config'!$E$33*((C64*(1+'UAV-Config'!$G$7))/'UAV-Config'!$B$7)^('UAV-Config'!$E$32))*60</f>
        <v>13.6180561519601</v>
      </c>
      <c r="D126" s="13" t="n">
        <f aca="false">(D188*'Power-Density'!$C$16*(1-'UAV-Config'!$H$7))/('UAV-Config'!$B$7*'UAV-Config'!$E$33*((D64*(1+'UAV-Config'!$G$7))/'UAV-Config'!$B$7)^('UAV-Config'!$E$32))*60</f>
        <v>12.3800510472365</v>
      </c>
      <c r="E126" s="13" t="n">
        <f aca="false">(E188*'Power-Density'!$C$16*(1-'UAV-Config'!$H$7))/('UAV-Config'!$B$7*'UAV-Config'!$E$33*((E64*(1+'UAV-Config'!$G$7))/'UAV-Config'!$B$7)^('UAV-Config'!$E$32))*60</f>
        <v>11.1420459425128</v>
      </c>
      <c r="F126" s="13" t="n">
        <f aca="false">(F188*'Power-Density'!$C$16*(1-'UAV-Config'!$H$7))/('UAV-Config'!$B$7*'UAV-Config'!$E$33*((F64*(1+'UAV-Config'!$G$7))/'UAV-Config'!$B$7)^('UAV-Config'!$E$32))*60</f>
        <v>9.90404083778919</v>
      </c>
      <c r="G126" s="13" t="n">
        <f aca="false">(G188*'Power-Density'!$C$16*(1-'UAV-Config'!$H$7))/('UAV-Config'!$B$7*'UAV-Config'!$E$33*((G64*(1+'UAV-Config'!$G$7))/'UAV-Config'!$B$7)^('UAV-Config'!$E$32))*60</f>
        <v>8.66603573306554</v>
      </c>
      <c r="H126" s="13" t="n">
        <f aca="false">(H188*'Power-Density'!$C$16*(1-'UAV-Config'!$H$7))/('UAV-Config'!$B$7*'UAV-Config'!$E$33*((H64*(1+'UAV-Config'!$G$7))/'UAV-Config'!$B$7)^('UAV-Config'!$E$32))*60</f>
        <v>7.42803062834189</v>
      </c>
      <c r="I126" s="13" t="n">
        <f aca="false">(I188*'Power-Density'!$C$16*(1-'UAV-Config'!$H$7))/('UAV-Config'!$B$7*'UAV-Config'!$E$33*((I64*(1+'UAV-Config'!$G$7))/'UAV-Config'!$B$7)^('UAV-Config'!$E$32))*60</f>
        <v>6.19002552361824</v>
      </c>
      <c r="J126" s="13" t="n">
        <f aca="false">(J188*'Power-Density'!$C$16*(1-'UAV-Config'!$H$7))/('UAV-Config'!$B$7*'UAV-Config'!$E$33*((J64*(1+'UAV-Config'!$G$7))/'UAV-Config'!$B$7)^('UAV-Config'!$E$32))*60</f>
        <v>4.9520204188946</v>
      </c>
      <c r="K126" s="13" t="n">
        <f aca="false">(K188*'Power-Density'!$C$16*(1-'UAV-Config'!$H$7))/('UAV-Config'!$B$7*'UAV-Config'!$E$33*((K64*(1+'UAV-Config'!$G$7))/'UAV-Config'!$B$7)^('UAV-Config'!$E$32))*60</f>
        <v>3.71401531417095</v>
      </c>
      <c r="L126" s="13" t="n">
        <f aca="false">(L188*'Power-Density'!$C$16*(1-'UAV-Config'!$H$7))/('UAV-Config'!$B$7*'UAV-Config'!$E$33*((L64*(1+'UAV-Config'!$G$7))/'UAV-Config'!$B$7)^('UAV-Config'!$E$32))*60</f>
        <v>2.4760102094473</v>
      </c>
    </row>
    <row r="127" customFormat="false" ht="12.8" hidden="false" customHeight="false" outlineLevel="0" collapsed="false">
      <c r="A127" s="49"/>
      <c r="B127" s="13" t="n">
        <f aca="false">(B189*'Power-Density'!$C$16*(1-'UAV-Config'!$H$7))/('UAV-Config'!$B$7*'UAV-Config'!$E$33*((B65*(1+'UAV-Config'!$G$7))/'UAV-Config'!$B$7)^('UAV-Config'!$E$32))*60</f>
        <v>14.7821155630288</v>
      </c>
      <c r="C127" s="13" t="n">
        <f aca="false">(C189*'Power-Density'!$C$16*(1-'UAV-Config'!$H$7))/('UAV-Config'!$B$7*'UAV-Config'!$E$33*((C65*(1+'UAV-Config'!$G$7))/'UAV-Config'!$B$7)^('UAV-Config'!$E$32))*60</f>
        <v>13.6180561519601</v>
      </c>
      <c r="D127" s="13" t="n">
        <f aca="false">(D189*'Power-Density'!$C$16*(1-'UAV-Config'!$H$7))/('UAV-Config'!$B$7*'UAV-Config'!$E$33*((D65*(1+'UAV-Config'!$G$7))/'UAV-Config'!$B$7)^('UAV-Config'!$E$32))*60</f>
        <v>12.3800510472365</v>
      </c>
      <c r="E127" s="13" t="n">
        <f aca="false">(E189*'Power-Density'!$C$16*(1-'UAV-Config'!$H$7))/('UAV-Config'!$B$7*'UAV-Config'!$E$33*((E65*(1+'UAV-Config'!$G$7))/'UAV-Config'!$B$7)^('UAV-Config'!$E$32))*60</f>
        <v>11.1420459425128</v>
      </c>
      <c r="F127" s="13" t="n">
        <f aca="false">(F189*'Power-Density'!$C$16*(1-'UAV-Config'!$H$7))/('UAV-Config'!$B$7*'UAV-Config'!$E$33*((F65*(1+'UAV-Config'!$G$7))/'UAV-Config'!$B$7)^('UAV-Config'!$E$32))*60</f>
        <v>9.90404083778919</v>
      </c>
      <c r="G127" s="13" t="n">
        <f aca="false">(G189*'Power-Density'!$C$16*(1-'UAV-Config'!$H$7))/('UAV-Config'!$B$7*'UAV-Config'!$E$33*((G65*(1+'UAV-Config'!$G$7))/'UAV-Config'!$B$7)^('UAV-Config'!$E$32))*60</f>
        <v>8.66603573306554</v>
      </c>
      <c r="H127" s="13" t="n">
        <f aca="false">(H189*'Power-Density'!$C$16*(1-'UAV-Config'!$H$7))/('UAV-Config'!$B$7*'UAV-Config'!$E$33*((H65*(1+'UAV-Config'!$G$7))/'UAV-Config'!$B$7)^('UAV-Config'!$E$32))*60</f>
        <v>7.42803062834189</v>
      </c>
      <c r="I127" s="13" t="n">
        <f aca="false">(I189*'Power-Density'!$C$16*(1-'UAV-Config'!$H$7))/('UAV-Config'!$B$7*'UAV-Config'!$E$33*((I65*(1+'UAV-Config'!$G$7))/'UAV-Config'!$B$7)^('UAV-Config'!$E$32))*60</f>
        <v>6.19002552361824</v>
      </c>
      <c r="J127" s="13" t="n">
        <f aca="false">(J189*'Power-Density'!$C$16*(1-'UAV-Config'!$H$7))/('UAV-Config'!$B$7*'UAV-Config'!$E$33*((J65*(1+'UAV-Config'!$G$7))/'UAV-Config'!$B$7)^('UAV-Config'!$E$32))*60</f>
        <v>4.9520204188946</v>
      </c>
      <c r="K127" s="13" t="n">
        <f aca="false">(K189*'Power-Density'!$C$16*(1-'UAV-Config'!$H$7))/('UAV-Config'!$B$7*'UAV-Config'!$E$33*((K65*(1+'UAV-Config'!$G$7))/'UAV-Config'!$B$7)^('UAV-Config'!$E$32))*60</f>
        <v>3.71401531417095</v>
      </c>
      <c r="L127" s="13" t="n">
        <f aca="false">(L189*'Power-Density'!$C$16*(1-'UAV-Config'!$H$7))/('UAV-Config'!$B$7*'UAV-Config'!$E$33*((L65*(1+'UAV-Config'!$G$7))/'UAV-Config'!$B$7)^('UAV-Config'!$E$32))*60</f>
        <v>2.4760102094473</v>
      </c>
    </row>
    <row r="128" customFormat="false" ht="12.8" hidden="false" customHeight="false" outlineLevel="0" collapsed="false">
      <c r="A128" s="49"/>
      <c r="B128" s="13" t="n">
        <f aca="false">(B190*'Power-Density'!$C$16*(1-'UAV-Config'!$H$7))/('UAV-Config'!$B$7*'UAV-Config'!$E$33*((B66*(1+'UAV-Config'!$G$7))/'UAV-Config'!$B$7)^('UAV-Config'!$E$32))*60</f>
        <v>14.8560612566838</v>
      </c>
      <c r="C128" s="13" t="n">
        <f aca="false">(C190*'Power-Density'!$C$16*(1-'UAV-Config'!$H$7))/('UAV-Config'!$B$7*'UAV-Config'!$E$33*((C66*(1+'UAV-Config'!$G$7))/'UAV-Config'!$B$7)^('UAV-Config'!$E$32))*60</f>
        <v>13.6180561519601</v>
      </c>
      <c r="D128" s="13" t="n">
        <f aca="false">(D190*'Power-Density'!$C$16*(1-'UAV-Config'!$H$7))/('UAV-Config'!$B$7*'UAV-Config'!$E$33*((D66*(1+'UAV-Config'!$G$7))/'UAV-Config'!$B$7)^('UAV-Config'!$E$32))*60</f>
        <v>12.3800510472365</v>
      </c>
      <c r="E128" s="13" t="n">
        <f aca="false">(E190*'Power-Density'!$C$16*(1-'UAV-Config'!$H$7))/('UAV-Config'!$B$7*'UAV-Config'!$E$33*((E66*(1+'UAV-Config'!$G$7))/'UAV-Config'!$B$7)^('UAV-Config'!$E$32))*60</f>
        <v>11.1420459425128</v>
      </c>
      <c r="F128" s="13" t="n">
        <f aca="false">(F190*'Power-Density'!$C$16*(1-'UAV-Config'!$H$7))/('UAV-Config'!$B$7*'UAV-Config'!$E$33*((F66*(1+'UAV-Config'!$G$7))/'UAV-Config'!$B$7)^('UAV-Config'!$E$32))*60</f>
        <v>9.90404083778919</v>
      </c>
      <c r="G128" s="13" t="n">
        <f aca="false">(G190*'Power-Density'!$C$16*(1-'UAV-Config'!$H$7))/('UAV-Config'!$B$7*'UAV-Config'!$E$33*((G66*(1+'UAV-Config'!$G$7))/'UAV-Config'!$B$7)^('UAV-Config'!$E$32))*60</f>
        <v>8.66603573306554</v>
      </c>
      <c r="H128" s="13" t="n">
        <f aca="false">(H190*'Power-Density'!$C$16*(1-'UAV-Config'!$H$7))/('UAV-Config'!$B$7*'UAV-Config'!$E$33*((H66*(1+'UAV-Config'!$G$7))/'UAV-Config'!$B$7)^('UAV-Config'!$E$32))*60</f>
        <v>7.42803062834189</v>
      </c>
      <c r="I128" s="13" t="n">
        <f aca="false">(I190*'Power-Density'!$C$16*(1-'UAV-Config'!$H$7))/('UAV-Config'!$B$7*'UAV-Config'!$E$33*((I66*(1+'UAV-Config'!$G$7))/'UAV-Config'!$B$7)^('UAV-Config'!$E$32))*60</f>
        <v>6.19002552361824</v>
      </c>
      <c r="J128" s="13" t="n">
        <f aca="false">(J190*'Power-Density'!$C$16*(1-'UAV-Config'!$H$7))/('UAV-Config'!$B$7*'UAV-Config'!$E$33*((J66*(1+'UAV-Config'!$G$7))/'UAV-Config'!$B$7)^('UAV-Config'!$E$32))*60</f>
        <v>4.9520204188946</v>
      </c>
      <c r="K128" s="13" t="n">
        <f aca="false">(K190*'Power-Density'!$C$16*(1-'UAV-Config'!$H$7))/('UAV-Config'!$B$7*'UAV-Config'!$E$33*((K66*(1+'UAV-Config'!$G$7))/'UAV-Config'!$B$7)^('UAV-Config'!$E$32))*60</f>
        <v>3.71401531417095</v>
      </c>
      <c r="L128" s="13" t="n">
        <f aca="false">(L190*'Power-Density'!$C$16*(1-'UAV-Config'!$H$7))/('UAV-Config'!$B$7*'UAV-Config'!$E$33*((L66*(1+'UAV-Config'!$G$7))/'UAV-Config'!$B$7)^('UAV-Config'!$E$32))*60</f>
        <v>2.4760102094473</v>
      </c>
    </row>
    <row r="129" customFormat="false" ht="12.8" hidden="false" customHeight="false" outlineLevel="0" collapsed="false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customFormat="false" ht="12.8" hidden="false" customHeight="true" outlineLevel="0" collapsed="false">
      <c r="A130" s="49" t="s">
        <v>42</v>
      </c>
      <c r="B130" s="13" t="n">
        <f aca="false">B6-$B$4-'UAV-Config'!$F$7</f>
        <v>0</v>
      </c>
      <c r="C130" s="13" t="n">
        <f aca="false">C6-$C$4-'UAV-Config'!$F$7</f>
        <v>0</v>
      </c>
      <c r="D130" s="13" t="n">
        <f aca="false">D6-$D$4-'UAV-Config'!$F$7</f>
        <v>0</v>
      </c>
      <c r="E130" s="13" t="n">
        <f aca="false">E6-$E$4-'UAV-Config'!$F$7</f>
        <v>0</v>
      </c>
      <c r="F130" s="13" t="n">
        <f aca="false">F6-$F$4-'UAV-Config'!$F$7</f>
        <v>0</v>
      </c>
      <c r="G130" s="13" t="n">
        <f aca="false">G6-$G$4-'UAV-Config'!$F$7</f>
        <v>0</v>
      </c>
      <c r="H130" s="13" t="n">
        <f aca="false">H6-$H$4-'UAV-Config'!$F$7</f>
        <v>0</v>
      </c>
      <c r="I130" s="13" t="n">
        <f aca="false">I6-$I$4-'UAV-Config'!$F$7</f>
        <v>0</v>
      </c>
      <c r="J130" s="13" t="n">
        <f aca="false">J6-$J$4-'UAV-Config'!$F$7</f>
        <v>0</v>
      </c>
      <c r="K130" s="13" t="n">
        <f aca="false">K6-$K$4-'UAV-Config'!$F$7</f>
        <v>0</v>
      </c>
      <c r="L130" s="13" t="n">
        <f aca="false">L6-$L$4-'UAV-Config'!$F$7</f>
        <v>0</v>
      </c>
    </row>
    <row r="131" customFormat="false" ht="12.8" hidden="false" customHeight="false" outlineLevel="0" collapsed="false">
      <c r="A131" s="49"/>
      <c r="B131" s="13" t="n">
        <f aca="false">B7-$B$4-'UAV-Config'!$F$7</f>
        <v>0.199999999999999</v>
      </c>
      <c r="C131" s="13" t="n">
        <f aca="false">C7-$C$4-'UAV-Config'!$F$7</f>
        <v>0.199999999999999</v>
      </c>
      <c r="D131" s="13" t="n">
        <f aca="false">D7-$D$4-'UAV-Config'!$F$7</f>
        <v>0.199999999999999</v>
      </c>
      <c r="E131" s="13" t="n">
        <f aca="false">E7-$E$4-'UAV-Config'!$F$7</f>
        <v>0.199999999999999</v>
      </c>
      <c r="F131" s="13" t="n">
        <f aca="false">F7-$F$4-'UAV-Config'!$F$7</f>
        <v>0.199999999999999</v>
      </c>
      <c r="G131" s="13" t="n">
        <f aca="false">G7-$G$4-'UAV-Config'!$F$7</f>
        <v>0.199999999999999</v>
      </c>
      <c r="H131" s="13" t="n">
        <f aca="false">H7-$H$4-'UAV-Config'!$F$7</f>
        <v>0.199999999999999</v>
      </c>
      <c r="I131" s="13" t="n">
        <f aca="false">I7-$I$4-'UAV-Config'!$F$7</f>
        <v>0.199999999999999</v>
      </c>
      <c r="J131" s="13" t="n">
        <f aca="false">J7-$J$4-'UAV-Config'!$F$7</f>
        <v>0.199999999999999</v>
      </c>
      <c r="K131" s="13" t="n">
        <f aca="false">K7-$K$4-'UAV-Config'!$F$7</f>
        <v>0.199999999999999</v>
      </c>
      <c r="L131" s="13" t="n">
        <f aca="false">L7-$L$4-'UAV-Config'!$F$7</f>
        <v>0.199999999999999</v>
      </c>
    </row>
    <row r="132" customFormat="false" ht="12.8" hidden="false" customHeight="false" outlineLevel="0" collapsed="false">
      <c r="A132" s="49"/>
      <c r="B132" s="13" t="n">
        <f aca="false">B8-$B$4-'UAV-Config'!$F$7</f>
        <v>0.399999999999999</v>
      </c>
      <c r="C132" s="13" t="n">
        <f aca="false">C8-$C$4-'UAV-Config'!$F$7</f>
        <v>0.399999999999999</v>
      </c>
      <c r="D132" s="13" t="n">
        <f aca="false">D8-$D$4-'UAV-Config'!$F$7</f>
        <v>0.399999999999999</v>
      </c>
      <c r="E132" s="13" t="n">
        <f aca="false">E8-$E$4-'UAV-Config'!$F$7</f>
        <v>0.399999999999999</v>
      </c>
      <c r="F132" s="13" t="n">
        <f aca="false">F8-$F$4-'UAV-Config'!$F$7</f>
        <v>0.399999999999999</v>
      </c>
      <c r="G132" s="13" t="n">
        <f aca="false">G8-$G$4-'UAV-Config'!$F$7</f>
        <v>0.399999999999999</v>
      </c>
      <c r="H132" s="13" t="n">
        <f aca="false">H8-$H$4-'UAV-Config'!$F$7</f>
        <v>0.399999999999999</v>
      </c>
      <c r="I132" s="13" t="n">
        <f aca="false">I8-$I$4-'UAV-Config'!$F$7</f>
        <v>0.399999999999999</v>
      </c>
      <c r="J132" s="13" t="n">
        <f aca="false">J8-$J$4-'UAV-Config'!$F$7</f>
        <v>0.399999999999999</v>
      </c>
      <c r="K132" s="13" t="n">
        <f aca="false">K8-$K$4-'UAV-Config'!$F$7</f>
        <v>0.399999999999999</v>
      </c>
      <c r="L132" s="13" t="n">
        <f aca="false">L8-$L$4-'UAV-Config'!$F$7</f>
        <v>0.399999999999999</v>
      </c>
    </row>
    <row r="133" customFormat="false" ht="12.8" hidden="false" customHeight="false" outlineLevel="0" collapsed="false">
      <c r="A133" s="49"/>
      <c r="B133" s="13" t="n">
        <f aca="false">B9-$B$4-'UAV-Config'!$F$7</f>
        <v>0.599999999999998</v>
      </c>
      <c r="C133" s="13" t="n">
        <f aca="false">C9-$C$4-'UAV-Config'!$F$7</f>
        <v>0.599999999999998</v>
      </c>
      <c r="D133" s="13" t="n">
        <f aca="false">D9-$D$4-'UAV-Config'!$F$7</f>
        <v>0.599999999999998</v>
      </c>
      <c r="E133" s="13" t="n">
        <f aca="false">E9-$E$4-'UAV-Config'!$F$7</f>
        <v>0.599999999999998</v>
      </c>
      <c r="F133" s="13" t="n">
        <f aca="false">F9-$F$4-'UAV-Config'!$F$7</f>
        <v>0.599999999999998</v>
      </c>
      <c r="G133" s="13" t="n">
        <f aca="false">G9-$G$4-'UAV-Config'!$F$7</f>
        <v>0.599999999999998</v>
      </c>
      <c r="H133" s="13" t="n">
        <f aca="false">H9-$H$4-'UAV-Config'!$F$7</f>
        <v>0.599999999999998</v>
      </c>
      <c r="I133" s="13" t="n">
        <f aca="false">I9-$I$4-'UAV-Config'!$F$7</f>
        <v>0.599999999999998</v>
      </c>
      <c r="J133" s="13" t="n">
        <f aca="false">J9-$J$4-'UAV-Config'!$F$7</f>
        <v>0.599999999999998</v>
      </c>
      <c r="K133" s="13" t="n">
        <f aca="false">K9-$K$4-'UAV-Config'!$F$7</f>
        <v>0.599999999999998</v>
      </c>
      <c r="L133" s="13" t="n">
        <f aca="false">L9-$L$4-'UAV-Config'!$F$7</f>
        <v>0.599999999999998</v>
      </c>
    </row>
    <row r="134" customFormat="false" ht="12.8" hidden="false" customHeight="false" outlineLevel="0" collapsed="false">
      <c r="A134" s="49"/>
      <c r="B134" s="13" t="n">
        <f aca="false">B10-$B$4-'UAV-Config'!$F$7</f>
        <v>0.799999999999997</v>
      </c>
      <c r="C134" s="13" t="n">
        <f aca="false">C10-$C$4-'UAV-Config'!$F$7</f>
        <v>0.799999999999997</v>
      </c>
      <c r="D134" s="13" t="n">
        <f aca="false">D10-$D$4-'UAV-Config'!$F$7</f>
        <v>0.799999999999997</v>
      </c>
      <c r="E134" s="13" t="n">
        <f aca="false">E10-$E$4-'UAV-Config'!$F$7</f>
        <v>0.799999999999997</v>
      </c>
      <c r="F134" s="13" t="n">
        <f aca="false">F10-$F$4-'UAV-Config'!$F$7</f>
        <v>0.799999999999997</v>
      </c>
      <c r="G134" s="13" t="n">
        <f aca="false">G10-$G$4-'UAV-Config'!$F$7</f>
        <v>0.799999999999997</v>
      </c>
      <c r="H134" s="13" t="n">
        <f aca="false">H10-$H$4-'UAV-Config'!$F$7</f>
        <v>0.799999999999997</v>
      </c>
      <c r="I134" s="13" t="n">
        <f aca="false">I10-$I$4-'UAV-Config'!$F$7</f>
        <v>0.799999999999997</v>
      </c>
      <c r="J134" s="13" t="n">
        <f aca="false">J10-$J$4-'UAV-Config'!$F$7</f>
        <v>0.799999999999997</v>
      </c>
      <c r="K134" s="13" t="n">
        <f aca="false">K10-$K$4-'UAV-Config'!$F$7</f>
        <v>0.799999999999997</v>
      </c>
      <c r="L134" s="13" t="n">
        <f aca="false">L10-$L$4-'UAV-Config'!$F$7</f>
        <v>0.799999999999997</v>
      </c>
    </row>
    <row r="135" customFormat="false" ht="12.8" hidden="false" customHeight="false" outlineLevel="0" collapsed="false">
      <c r="A135" s="49"/>
      <c r="B135" s="13" t="n">
        <f aca="false">B11-$B$4-'UAV-Config'!$F$7</f>
        <v>0.999999999999996</v>
      </c>
      <c r="C135" s="13" t="n">
        <f aca="false">C11-$C$4-'UAV-Config'!$F$7</f>
        <v>0.999999999999996</v>
      </c>
      <c r="D135" s="13" t="n">
        <f aca="false">D11-$D$4-'UAV-Config'!$F$7</f>
        <v>0.999999999999996</v>
      </c>
      <c r="E135" s="13" t="n">
        <f aca="false">E11-$E$4-'UAV-Config'!$F$7</f>
        <v>0.999999999999996</v>
      </c>
      <c r="F135" s="13" t="n">
        <f aca="false">F11-$F$4-'UAV-Config'!$F$7</f>
        <v>0.999999999999996</v>
      </c>
      <c r="G135" s="13" t="n">
        <f aca="false">G11-$G$4-'UAV-Config'!$F$7</f>
        <v>0.999999999999996</v>
      </c>
      <c r="H135" s="13" t="n">
        <f aca="false">H11-$H$4-'UAV-Config'!$F$7</f>
        <v>0.999999999999996</v>
      </c>
      <c r="I135" s="13" t="n">
        <f aca="false">I11-$I$4-'UAV-Config'!$F$7</f>
        <v>0.999999999999996</v>
      </c>
      <c r="J135" s="13" t="n">
        <f aca="false">J11-$J$4-'UAV-Config'!$F$7</f>
        <v>0.999999999999996</v>
      </c>
      <c r="K135" s="13" t="n">
        <f aca="false">K11-$K$4-'UAV-Config'!$F$7</f>
        <v>0.999999999999996</v>
      </c>
      <c r="L135" s="13" t="n">
        <f aca="false">L11-$L$4-'UAV-Config'!$F$7</f>
        <v>0.999999999999996</v>
      </c>
    </row>
    <row r="136" customFormat="false" ht="12.8" hidden="false" customHeight="false" outlineLevel="0" collapsed="false">
      <c r="A136" s="49"/>
      <c r="B136" s="13" t="n">
        <f aca="false">B12-$B$4-'UAV-Config'!$F$7</f>
        <v>1.2</v>
      </c>
      <c r="C136" s="13" t="n">
        <f aca="false">C12-$C$4-'UAV-Config'!$F$7</f>
        <v>1.2</v>
      </c>
      <c r="D136" s="13" t="n">
        <f aca="false">D12-$D$4-'UAV-Config'!$F$7</f>
        <v>1.2</v>
      </c>
      <c r="E136" s="13" t="n">
        <f aca="false">E12-$E$4-'UAV-Config'!$F$7</f>
        <v>1.2</v>
      </c>
      <c r="F136" s="13" t="n">
        <f aca="false">F12-$F$4-'UAV-Config'!$F$7</f>
        <v>1.2</v>
      </c>
      <c r="G136" s="13" t="n">
        <f aca="false">G12-$G$4-'UAV-Config'!$F$7</f>
        <v>1.2</v>
      </c>
      <c r="H136" s="13" t="n">
        <f aca="false">H12-$H$4-'UAV-Config'!$F$7</f>
        <v>1.2</v>
      </c>
      <c r="I136" s="13" t="n">
        <f aca="false">I12-$I$4-'UAV-Config'!$F$7</f>
        <v>1.2</v>
      </c>
      <c r="J136" s="13" t="n">
        <f aca="false">J12-$J$4-'UAV-Config'!$F$7</f>
        <v>1.2</v>
      </c>
      <c r="K136" s="13" t="n">
        <f aca="false">K12-$K$4-'UAV-Config'!$F$7</f>
        <v>1.2</v>
      </c>
      <c r="L136" s="13" t="n">
        <f aca="false">L12-$L$4-'UAV-Config'!$F$7</f>
        <v>1.2</v>
      </c>
    </row>
    <row r="137" customFormat="false" ht="12.8" hidden="false" customHeight="false" outlineLevel="0" collapsed="false">
      <c r="A137" s="49"/>
      <c r="B137" s="13" t="n">
        <f aca="false">B13-$B$4-'UAV-Config'!$F$7</f>
        <v>1.4</v>
      </c>
      <c r="C137" s="13" t="n">
        <f aca="false">C13-$C$4-'UAV-Config'!$F$7</f>
        <v>1.4</v>
      </c>
      <c r="D137" s="13" t="n">
        <f aca="false">D13-$D$4-'UAV-Config'!$F$7</f>
        <v>1.4</v>
      </c>
      <c r="E137" s="13" t="n">
        <f aca="false">E13-$E$4-'UAV-Config'!$F$7</f>
        <v>1.4</v>
      </c>
      <c r="F137" s="13" t="n">
        <f aca="false">F13-$F$4-'UAV-Config'!$F$7</f>
        <v>1.4</v>
      </c>
      <c r="G137" s="13" t="n">
        <f aca="false">G13-$G$4-'UAV-Config'!$F$7</f>
        <v>1.4</v>
      </c>
      <c r="H137" s="13" t="n">
        <f aca="false">H13-$H$4-'UAV-Config'!$F$7</f>
        <v>1.4</v>
      </c>
      <c r="I137" s="13" t="n">
        <f aca="false">I13-$I$4-'UAV-Config'!$F$7</f>
        <v>1.4</v>
      </c>
      <c r="J137" s="13" t="n">
        <f aca="false">J13-$J$4-'UAV-Config'!$F$7</f>
        <v>1.4</v>
      </c>
      <c r="K137" s="13" t="n">
        <f aca="false">K13-$K$4-'UAV-Config'!$F$7</f>
        <v>1.4</v>
      </c>
      <c r="L137" s="13" t="n">
        <f aca="false">L13-$L$4-'UAV-Config'!$F$7</f>
        <v>1.4</v>
      </c>
    </row>
    <row r="138" customFormat="false" ht="12.8" hidden="false" customHeight="false" outlineLevel="0" collapsed="false">
      <c r="A138" s="49"/>
      <c r="B138" s="13" t="n">
        <f aca="false">B14-$B$4-'UAV-Config'!$F$7</f>
        <v>1.59999999999999</v>
      </c>
      <c r="C138" s="13" t="n">
        <f aca="false">C14-$C$4-'UAV-Config'!$F$7</f>
        <v>1.59999999999999</v>
      </c>
      <c r="D138" s="13" t="n">
        <f aca="false">D14-$D$4-'UAV-Config'!$F$7</f>
        <v>1.59999999999999</v>
      </c>
      <c r="E138" s="13" t="n">
        <f aca="false">E14-$E$4-'UAV-Config'!$F$7</f>
        <v>1.59999999999999</v>
      </c>
      <c r="F138" s="13" t="n">
        <f aca="false">F14-$F$4-'UAV-Config'!$F$7</f>
        <v>1.59999999999999</v>
      </c>
      <c r="G138" s="13" t="n">
        <f aca="false">G14-$G$4-'UAV-Config'!$F$7</f>
        <v>1.59999999999999</v>
      </c>
      <c r="H138" s="13" t="n">
        <f aca="false">H14-$H$4-'UAV-Config'!$F$7</f>
        <v>1.59999999999999</v>
      </c>
      <c r="I138" s="13" t="n">
        <f aca="false">I14-$I$4-'UAV-Config'!$F$7</f>
        <v>1.59999999999999</v>
      </c>
      <c r="J138" s="13" t="n">
        <f aca="false">J14-$J$4-'UAV-Config'!$F$7</f>
        <v>1.59999999999999</v>
      </c>
      <c r="K138" s="13" t="n">
        <f aca="false">K14-$K$4-'UAV-Config'!$F$7</f>
        <v>1.59999999999999</v>
      </c>
      <c r="L138" s="13" t="n">
        <f aca="false">L14-$L$4-'UAV-Config'!$F$7</f>
        <v>1.59999999999999</v>
      </c>
    </row>
    <row r="139" customFormat="false" ht="12.8" hidden="false" customHeight="false" outlineLevel="0" collapsed="false">
      <c r="A139" s="49"/>
      <c r="B139" s="13" t="n">
        <f aca="false">B15-$B$4-'UAV-Config'!$F$7</f>
        <v>1.79999999999999</v>
      </c>
      <c r="C139" s="13" t="n">
        <f aca="false">C15-$C$4-'UAV-Config'!$F$7</f>
        <v>1.79999999999999</v>
      </c>
      <c r="D139" s="13" t="n">
        <f aca="false">D15-$D$4-'UAV-Config'!$F$7</f>
        <v>1.79999999999999</v>
      </c>
      <c r="E139" s="13" t="n">
        <f aca="false">E15-$E$4-'UAV-Config'!$F$7</f>
        <v>1.79999999999999</v>
      </c>
      <c r="F139" s="13" t="n">
        <f aca="false">F15-$F$4-'UAV-Config'!$F$7</f>
        <v>1.79999999999999</v>
      </c>
      <c r="G139" s="13" t="n">
        <f aca="false">G15-$G$4-'UAV-Config'!$F$7</f>
        <v>1.79999999999999</v>
      </c>
      <c r="H139" s="13" t="n">
        <f aca="false">H15-$H$4-'UAV-Config'!$F$7</f>
        <v>1.79999999999999</v>
      </c>
      <c r="I139" s="13" t="n">
        <f aca="false">I15-$I$4-'UAV-Config'!$F$7</f>
        <v>1.79999999999999</v>
      </c>
      <c r="J139" s="13" t="n">
        <f aca="false">J15-$J$4-'UAV-Config'!$F$7</f>
        <v>1.79999999999999</v>
      </c>
      <c r="K139" s="13" t="n">
        <f aca="false">K15-$K$4-'UAV-Config'!$F$7</f>
        <v>1.79999999999999</v>
      </c>
      <c r="L139" s="13" t="n">
        <f aca="false">L15-$L$4-'UAV-Config'!$F$7</f>
        <v>1.79999999999999</v>
      </c>
    </row>
    <row r="140" customFormat="false" ht="12.8" hidden="false" customHeight="false" outlineLevel="0" collapsed="false">
      <c r="A140" s="49"/>
      <c r="B140" s="13" t="n">
        <f aca="false">B16-$B$4-'UAV-Config'!$F$7</f>
        <v>1.99999999999999</v>
      </c>
      <c r="C140" s="13" t="n">
        <f aca="false">C16-$C$4-'UAV-Config'!$F$7</f>
        <v>1.99999999999999</v>
      </c>
      <c r="D140" s="13" t="n">
        <f aca="false">D16-$D$4-'UAV-Config'!$F$7</f>
        <v>1.99999999999999</v>
      </c>
      <c r="E140" s="13" t="n">
        <f aca="false">E16-$E$4-'UAV-Config'!$F$7</f>
        <v>1.99999999999999</v>
      </c>
      <c r="F140" s="13" t="n">
        <f aca="false">F16-$F$4-'UAV-Config'!$F$7</f>
        <v>1.99999999999999</v>
      </c>
      <c r="G140" s="13" t="n">
        <f aca="false">G16-$G$4-'UAV-Config'!$F$7</f>
        <v>1.99999999999999</v>
      </c>
      <c r="H140" s="13" t="n">
        <f aca="false">H16-$H$4-'UAV-Config'!$F$7</f>
        <v>1.99999999999999</v>
      </c>
      <c r="I140" s="13" t="n">
        <f aca="false">I16-$I$4-'UAV-Config'!$F$7</f>
        <v>1.99999999999999</v>
      </c>
      <c r="J140" s="13" t="n">
        <f aca="false">J16-$J$4-'UAV-Config'!$F$7</f>
        <v>1.99999999999999</v>
      </c>
      <c r="K140" s="13" t="n">
        <f aca="false">K16-$K$4-'UAV-Config'!$F$7</f>
        <v>1.99999999999999</v>
      </c>
      <c r="L140" s="13" t="n">
        <f aca="false">L16-$L$4-'UAV-Config'!$F$7</f>
        <v>2</v>
      </c>
    </row>
    <row r="141" customFormat="false" ht="12.8" hidden="false" customHeight="false" outlineLevel="0" collapsed="false">
      <c r="A141" s="49"/>
      <c r="B141" s="13" t="n">
        <f aca="false">B17-$B$4-'UAV-Config'!$F$7</f>
        <v>2.19999999999999</v>
      </c>
      <c r="C141" s="13" t="n">
        <f aca="false">C17-$C$4-'UAV-Config'!$F$7</f>
        <v>2.19999999999999</v>
      </c>
      <c r="D141" s="13" t="n">
        <f aca="false">D17-$D$4-'UAV-Config'!$F$7</f>
        <v>2.19999999999999</v>
      </c>
      <c r="E141" s="13" t="n">
        <f aca="false">E17-$E$4-'UAV-Config'!$F$7</f>
        <v>2.19999999999999</v>
      </c>
      <c r="F141" s="13" t="n">
        <f aca="false">F17-$F$4-'UAV-Config'!$F$7</f>
        <v>2.19999999999999</v>
      </c>
      <c r="G141" s="13" t="n">
        <f aca="false">G17-$G$4-'UAV-Config'!$F$7</f>
        <v>2.19999999999999</v>
      </c>
      <c r="H141" s="13" t="n">
        <f aca="false">H17-$H$4-'UAV-Config'!$F$7</f>
        <v>2.19999999999999</v>
      </c>
      <c r="I141" s="13" t="n">
        <f aca="false">I17-$I$4-'UAV-Config'!$F$7</f>
        <v>2.19999999999999</v>
      </c>
      <c r="J141" s="13" t="n">
        <f aca="false">J17-$J$4-'UAV-Config'!$F$7</f>
        <v>2.19999999999999</v>
      </c>
      <c r="K141" s="13" t="n">
        <f aca="false">K17-$K$4-'UAV-Config'!$F$7</f>
        <v>2.19999999999999</v>
      </c>
      <c r="L141" s="13" t="n">
        <f aca="false">L17-$L$4-'UAV-Config'!$F$7</f>
        <v>2</v>
      </c>
    </row>
    <row r="142" customFormat="false" ht="12.8" hidden="false" customHeight="false" outlineLevel="0" collapsed="false">
      <c r="A142" s="49"/>
      <c r="B142" s="13" t="n">
        <f aca="false">B18-$B$4-'UAV-Config'!$F$7</f>
        <v>2.39999999999999</v>
      </c>
      <c r="C142" s="13" t="n">
        <f aca="false">C18-$C$4-'UAV-Config'!$F$7</f>
        <v>2.39999999999999</v>
      </c>
      <c r="D142" s="13" t="n">
        <f aca="false">D18-$D$4-'UAV-Config'!$F$7</f>
        <v>2.39999999999999</v>
      </c>
      <c r="E142" s="13" t="n">
        <f aca="false">E18-$E$4-'UAV-Config'!$F$7</f>
        <v>2.39999999999999</v>
      </c>
      <c r="F142" s="13" t="n">
        <f aca="false">F18-$F$4-'UAV-Config'!$F$7</f>
        <v>2.39999999999999</v>
      </c>
      <c r="G142" s="13" t="n">
        <f aca="false">G18-$G$4-'UAV-Config'!$F$7</f>
        <v>2.39999999999999</v>
      </c>
      <c r="H142" s="13" t="n">
        <f aca="false">H18-$H$4-'UAV-Config'!$F$7</f>
        <v>2.39999999999999</v>
      </c>
      <c r="I142" s="13" t="n">
        <f aca="false">I18-$I$4-'UAV-Config'!$F$7</f>
        <v>2.39999999999999</v>
      </c>
      <c r="J142" s="13" t="n">
        <f aca="false">J18-$J$4-'UAV-Config'!$F$7</f>
        <v>2.39999999999999</v>
      </c>
      <c r="K142" s="13" t="n">
        <f aca="false">K18-$K$4-'UAV-Config'!$F$7</f>
        <v>2.39999999999999</v>
      </c>
      <c r="L142" s="13" t="n">
        <f aca="false">L18-$L$4-'UAV-Config'!$F$7</f>
        <v>2</v>
      </c>
    </row>
    <row r="143" customFormat="false" ht="12.8" hidden="false" customHeight="false" outlineLevel="0" collapsed="false">
      <c r="A143" s="49"/>
      <c r="B143" s="13" t="n">
        <f aca="false">B19-$B$4-'UAV-Config'!$F$7</f>
        <v>2.59999999999999</v>
      </c>
      <c r="C143" s="13" t="n">
        <f aca="false">C19-$C$4-'UAV-Config'!$F$7</f>
        <v>2.59999999999999</v>
      </c>
      <c r="D143" s="13" t="n">
        <f aca="false">D19-$D$4-'UAV-Config'!$F$7</f>
        <v>2.59999999999999</v>
      </c>
      <c r="E143" s="13" t="n">
        <f aca="false">E19-$E$4-'UAV-Config'!$F$7</f>
        <v>2.59999999999999</v>
      </c>
      <c r="F143" s="13" t="n">
        <f aca="false">F19-$F$4-'UAV-Config'!$F$7</f>
        <v>2.59999999999999</v>
      </c>
      <c r="G143" s="13" t="n">
        <f aca="false">G19-$G$4-'UAV-Config'!$F$7</f>
        <v>2.59999999999999</v>
      </c>
      <c r="H143" s="13" t="n">
        <f aca="false">H19-$H$4-'UAV-Config'!$F$7</f>
        <v>2.59999999999999</v>
      </c>
      <c r="I143" s="13" t="n">
        <f aca="false">I19-$I$4-'UAV-Config'!$F$7</f>
        <v>2.59999999999999</v>
      </c>
      <c r="J143" s="13" t="n">
        <f aca="false">J19-$J$4-'UAV-Config'!$F$7</f>
        <v>2.59999999999999</v>
      </c>
      <c r="K143" s="13" t="n">
        <f aca="false">K19-$K$4-'UAV-Config'!$F$7</f>
        <v>2.59999999999999</v>
      </c>
      <c r="L143" s="13" t="n">
        <f aca="false">L19-$L$4-'UAV-Config'!$F$7</f>
        <v>2</v>
      </c>
    </row>
    <row r="144" customFormat="false" ht="12.8" hidden="false" customHeight="false" outlineLevel="0" collapsed="false">
      <c r="A144" s="49"/>
      <c r="B144" s="13" t="n">
        <f aca="false">B20-$B$4-'UAV-Config'!$F$7</f>
        <v>2.79999999999999</v>
      </c>
      <c r="C144" s="13" t="n">
        <f aca="false">C20-$C$4-'UAV-Config'!$F$7</f>
        <v>2.79999999999999</v>
      </c>
      <c r="D144" s="13" t="n">
        <f aca="false">D20-$D$4-'UAV-Config'!$F$7</f>
        <v>2.79999999999999</v>
      </c>
      <c r="E144" s="13" t="n">
        <f aca="false">E20-$E$4-'UAV-Config'!$F$7</f>
        <v>2.79999999999999</v>
      </c>
      <c r="F144" s="13" t="n">
        <f aca="false">F20-$F$4-'UAV-Config'!$F$7</f>
        <v>2.79999999999999</v>
      </c>
      <c r="G144" s="13" t="n">
        <f aca="false">G20-$G$4-'UAV-Config'!$F$7</f>
        <v>2.79999999999999</v>
      </c>
      <c r="H144" s="13" t="n">
        <f aca="false">H20-$H$4-'UAV-Config'!$F$7</f>
        <v>2.79999999999999</v>
      </c>
      <c r="I144" s="13" t="n">
        <f aca="false">I20-$I$4-'UAV-Config'!$F$7</f>
        <v>2.79999999999999</v>
      </c>
      <c r="J144" s="13" t="n">
        <f aca="false">J20-$J$4-'UAV-Config'!$F$7</f>
        <v>2.79999999999999</v>
      </c>
      <c r="K144" s="13" t="n">
        <f aca="false">K20-$K$4-'UAV-Config'!$F$7</f>
        <v>2.79999999999999</v>
      </c>
      <c r="L144" s="13" t="n">
        <f aca="false">L20-$L$4-'UAV-Config'!$F$7</f>
        <v>2</v>
      </c>
    </row>
    <row r="145" customFormat="false" ht="12.8" hidden="false" customHeight="false" outlineLevel="0" collapsed="false">
      <c r="A145" s="49"/>
      <c r="B145" s="13" t="n">
        <f aca="false">B21-$B$4-'UAV-Config'!$F$7</f>
        <v>2.99999999999999</v>
      </c>
      <c r="C145" s="13" t="n">
        <f aca="false">C21-$C$4-'UAV-Config'!$F$7</f>
        <v>2.99999999999999</v>
      </c>
      <c r="D145" s="13" t="n">
        <f aca="false">D21-$D$4-'UAV-Config'!$F$7</f>
        <v>2.99999999999999</v>
      </c>
      <c r="E145" s="13" t="n">
        <f aca="false">E21-$E$4-'UAV-Config'!$F$7</f>
        <v>2.99999999999999</v>
      </c>
      <c r="F145" s="13" t="n">
        <f aca="false">F21-$F$4-'UAV-Config'!$F$7</f>
        <v>2.99999999999999</v>
      </c>
      <c r="G145" s="13" t="n">
        <f aca="false">G21-$G$4-'UAV-Config'!$F$7</f>
        <v>2.99999999999999</v>
      </c>
      <c r="H145" s="13" t="n">
        <f aca="false">H21-$H$4-'UAV-Config'!$F$7</f>
        <v>2.99999999999999</v>
      </c>
      <c r="I145" s="13" t="n">
        <f aca="false">I21-$I$4-'UAV-Config'!$F$7</f>
        <v>2.99999999999999</v>
      </c>
      <c r="J145" s="13" t="n">
        <f aca="false">J21-$J$4-'UAV-Config'!$F$7</f>
        <v>2.99999999999999</v>
      </c>
      <c r="K145" s="13" t="n">
        <f aca="false">K21-$K$4-'UAV-Config'!$F$7</f>
        <v>3</v>
      </c>
      <c r="L145" s="13" t="n">
        <f aca="false">L21-$L$4-'UAV-Config'!$F$7</f>
        <v>2</v>
      </c>
    </row>
    <row r="146" customFormat="false" ht="12.8" hidden="false" customHeight="false" outlineLevel="0" collapsed="false">
      <c r="A146" s="49"/>
      <c r="B146" s="13" t="n">
        <f aca="false">B22-$B$4-'UAV-Config'!$F$7</f>
        <v>3.19999999999999</v>
      </c>
      <c r="C146" s="13" t="n">
        <f aca="false">C22-$C$4-'UAV-Config'!$F$7</f>
        <v>3.19999999999999</v>
      </c>
      <c r="D146" s="13" t="n">
        <f aca="false">D22-$D$4-'UAV-Config'!$F$7</f>
        <v>3.19999999999999</v>
      </c>
      <c r="E146" s="13" t="n">
        <f aca="false">E22-$E$4-'UAV-Config'!$F$7</f>
        <v>3.19999999999999</v>
      </c>
      <c r="F146" s="13" t="n">
        <f aca="false">F22-$F$4-'UAV-Config'!$F$7</f>
        <v>3.19999999999999</v>
      </c>
      <c r="G146" s="13" t="n">
        <f aca="false">G22-$G$4-'UAV-Config'!$F$7</f>
        <v>3.19999999999999</v>
      </c>
      <c r="H146" s="13" t="n">
        <f aca="false">H22-$H$4-'UAV-Config'!$F$7</f>
        <v>3.19999999999999</v>
      </c>
      <c r="I146" s="13" t="n">
        <f aca="false">I22-$I$4-'UAV-Config'!$F$7</f>
        <v>3.19999999999999</v>
      </c>
      <c r="J146" s="13" t="n">
        <f aca="false">J22-$J$4-'UAV-Config'!$F$7</f>
        <v>3.19999999999999</v>
      </c>
      <c r="K146" s="13" t="n">
        <f aca="false">K22-$K$4-'UAV-Config'!$F$7</f>
        <v>3</v>
      </c>
      <c r="L146" s="13" t="n">
        <f aca="false">L22-$L$4-'UAV-Config'!$F$7</f>
        <v>2</v>
      </c>
    </row>
    <row r="147" customFormat="false" ht="12.8" hidden="false" customHeight="false" outlineLevel="0" collapsed="false">
      <c r="A147" s="49"/>
      <c r="B147" s="13" t="n">
        <f aca="false">B23-$B$4-'UAV-Config'!$F$7</f>
        <v>3.39999999999999</v>
      </c>
      <c r="C147" s="13" t="n">
        <f aca="false">C23-$C$4-'UAV-Config'!$F$7</f>
        <v>3.39999999999999</v>
      </c>
      <c r="D147" s="13" t="n">
        <f aca="false">D23-$D$4-'UAV-Config'!$F$7</f>
        <v>3.39999999999999</v>
      </c>
      <c r="E147" s="13" t="n">
        <f aca="false">E23-$E$4-'UAV-Config'!$F$7</f>
        <v>3.39999999999999</v>
      </c>
      <c r="F147" s="13" t="n">
        <f aca="false">F23-$F$4-'UAV-Config'!$F$7</f>
        <v>3.39999999999999</v>
      </c>
      <c r="G147" s="13" t="n">
        <f aca="false">G23-$G$4-'UAV-Config'!$F$7</f>
        <v>3.39999999999999</v>
      </c>
      <c r="H147" s="13" t="n">
        <f aca="false">H23-$H$4-'UAV-Config'!$F$7</f>
        <v>3.39999999999999</v>
      </c>
      <c r="I147" s="13" t="n">
        <f aca="false">I23-$I$4-'UAV-Config'!$F$7</f>
        <v>3.39999999999999</v>
      </c>
      <c r="J147" s="13" t="n">
        <f aca="false">J23-$J$4-'UAV-Config'!$F$7</f>
        <v>3.39999999999999</v>
      </c>
      <c r="K147" s="13" t="n">
        <f aca="false">K23-$K$4-'UAV-Config'!$F$7</f>
        <v>3</v>
      </c>
      <c r="L147" s="13" t="n">
        <f aca="false">L23-$L$4-'UAV-Config'!$F$7</f>
        <v>2</v>
      </c>
    </row>
    <row r="148" customFormat="false" ht="12.8" hidden="false" customHeight="false" outlineLevel="0" collapsed="false">
      <c r="A148" s="49"/>
      <c r="B148" s="13" t="n">
        <f aca="false">B24-$B$4-'UAV-Config'!$F$7</f>
        <v>3.59999999999999</v>
      </c>
      <c r="C148" s="13" t="n">
        <f aca="false">C24-$C$4-'UAV-Config'!$F$7</f>
        <v>3.59999999999999</v>
      </c>
      <c r="D148" s="13" t="n">
        <f aca="false">D24-$D$4-'UAV-Config'!$F$7</f>
        <v>3.59999999999999</v>
      </c>
      <c r="E148" s="13" t="n">
        <f aca="false">E24-$E$4-'UAV-Config'!$F$7</f>
        <v>3.59999999999999</v>
      </c>
      <c r="F148" s="13" t="n">
        <f aca="false">F24-$F$4-'UAV-Config'!$F$7</f>
        <v>3.59999999999999</v>
      </c>
      <c r="G148" s="13" t="n">
        <f aca="false">G24-$G$4-'UAV-Config'!$F$7</f>
        <v>3.59999999999999</v>
      </c>
      <c r="H148" s="13" t="n">
        <f aca="false">H24-$H$4-'UAV-Config'!$F$7</f>
        <v>3.59999999999999</v>
      </c>
      <c r="I148" s="13" t="n">
        <f aca="false">I24-$I$4-'UAV-Config'!$F$7</f>
        <v>3.59999999999999</v>
      </c>
      <c r="J148" s="13" t="n">
        <f aca="false">J24-$J$4-'UAV-Config'!$F$7</f>
        <v>3.59999999999999</v>
      </c>
      <c r="K148" s="13" t="n">
        <f aca="false">K24-$K$4-'UAV-Config'!$F$7</f>
        <v>3</v>
      </c>
      <c r="L148" s="13" t="n">
        <f aca="false">L24-$L$4-'UAV-Config'!$F$7</f>
        <v>2</v>
      </c>
    </row>
    <row r="149" customFormat="false" ht="12.8" hidden="false" customHeight="false" outlineLevel="0" collapsed="false">
      <c r="A149" s="49"/>
      <c r="B149" s="13" t="n">
        <f aca="false">B25-$B$4-'UAV-Config'!$F$7</f>
        <v>3.79999999999999</v>
      </c>
      <c r="C149" s="13" t="n">
        <f aca="false">C25-$C$4-'UAV-Config'!$F$7</f>
        <v>3.79999999999999</v>
      </c>
      <c r="D149" s="13" t="n">
        <f aca="false">D25-$D$4-'UAV-Config'!$F$7</f>
        <v>3.79999999999999</v>
      </c>
      <c r="E149" s="13" t="n">
        <f aca="false">E25-$E$4-'UAV-Config'!$F$7</f>
        <v>3.79999999999999</v>
      </c>
      <c r="F149" s="13" t="n">
        <f aca="false">F25-$F$4-'UAV-Config'!$F$7</f>
        <v>3.79999999999999</v>
      </c>
      <c r="G149" s="13" t="n">
        <f aca="false">G25-$G$4-'UAV-Config'!$F$7</f>
        <v>3.79999999999999</v>
      </c>
      <c r="H149" s="13" t="n">
        <f aca="false">H25-$H$4-'UAV-Config'!$F$7</f>
        <v>3.79999999999999</v>
      </c>
      <c r="I149" s="13" t="n">
        <f aca="false">I25-$I$4-'UAV-Config'!$F$7</f>
        <v>3.79999999999999</v>
      </c>
      <c r="J149" s="13" t="n">
        <f aca="false">J25-$J$4-'UAV-Config'!$F$7</f>
        <v>3.79999999999999</v>
      </c>
      <c r="K149" s="13" t="n">
        <f aca="false">K25-$K$4-'UAV-Config'!$F$7</f>
        <v>3</v>
      </c>
      <c r="L149" s="13" t="n">
        <f aca="false">L25-$L$4-'UAV-Config'!$F$7</f>
        <v>2</v>
      </c>
    </row>
    <row r="150" customFormat="false" ht="12.8" hidden="false" customHeight="false" outlineLevel="0" collapsed="false">
      <c r="A150" s="49"/>
      <c r="B150" s="13" t="n">
        <f aca="false">B26-$B$4-'UAV-Config'!$F$7</f>
        <v>3.99999999999999</v>
      </c>
      <c r="C150" s="13" t="n">
        <f aca="false">C26-$C$4-'UAV-Config'!$F$7</f>
        <v>3.99999999999999</v>
      </c>
      <c r="D150" s="13" t="n">
        <f aca="false">D26-$D$4-'UAV-Config'!$F$7</f>
        <v>3.99999999999999</v>
      </c>
      <c r="E150" s="13" t="n">
        <f aca="false">E26-$E$4-'UAV-Config'!$F$7</f>
        <v>3.99999999999999</v>
      </c>
      <c r="F150" s="13" t="n">
        <f aca="false">F26-$F$4-'UAV-Config'!$F$7</f>
        <v>3.99999999999999</v>
      </c>
      <c r="G150" s="13" t="n">
        <f aca="false">G26-$G$4-'UAV-Config'!$F$7</f>
        <v>3.99999999999999</v>
      </c>
      <c r="H150" s="13" t="n">
        <f aca="false">H26-$H$4-'UAV-Config'!$F$7</f>
        <v>3.99999999999999</v>
      </c>
      <c r="I150" s="13" t="n">
        <f aca="false">I26-$I$4-'UAV-Config'!$F$7</f>
        <v>3.99999999999999</v>
      </c>
      <c r="J150" s="13" t="n">
        <f aca="false">J26-$J$4-'UAV-Config'!$F$7</f>
        <v>4</v>
      </c>
      <c r="K150" s="13" t="n">
        <f aca="false">K26-$K$4-'UAV-Config'!$F$7</f>
        <v>3</v>
      </c>
      <c r="L150" s="13" t="n">
        <f aca="false">L26-$L$4-'UAV-Config'!$F$7</f>
        <v>2</v>
      </c>
    </row>
    <row r="151" customFormat="false" ht="12.8" hidden="false" customHeight="false" outlineLevel="0" collapsed="false">
      <c r="A151" s="49"/>
      <c r="B151" s="13" t="n">
        <f aca="false">B27-$B$4-'UAV-Config'!$F$7</f>
        <v>4.19999999999999</v>
      </c>
      <c r="C151" s="13" t="n">
        <f aca="false">C27-$C$4-'UAV-Config'!$F$7</f>
        <v>4.19999999999999</v>
      </c>
      <c r="D151" s="13" t="n">
        <f aca="false">D27-$D$4-'UAV-Config'!$F$7</f>
        <v>4.19999999999999</v>
      </c>
      <c r="E151" s="13" t="n">
        <f aca="false">E27-$E$4-'UAV-Config'!$F$7</f>
        <v>4.19999999999999</v>
      </c>
      <c r="F151" s="13" t="n">
        <f aca="false">F27-$F$4-'UAV-Config'!$F$7</f>
        <v>4.19999999999999</v>
      </c>
      <c r="G151" s="13" t="n">
        <f aca="false">G27-$G$4-'UAV-Config'!$F$7</f>
        <v>4.19999999999999</v>
      </c>
      <c r="H151" s="13" t="n">
        <f aca="false">H27-$H$4-'UAV-Config'!$F$7</f>
        <v>4.19999999999999</v>
      </c>
      <c r="I151" s="13" t="n">
        <f aca="false">I27-$I$4-'UAV-Config'!$F$7</f>
        <v>4.19999999999999</v>
      </c>
      <c r="J151" s="13" t="n">
        <f aca="false">J27-$J$4-'UAV-Config'!$F$7</f>
        <v>4</v>
      </c>
      <c r="K151" s="13" t="n">
        <f aca="false">K27-$K$4-'UAV-Config'!$F$7</f>
        <v>3</v>
      </c>
      <c r="L151" s="13" t="n">
        <f aca="false">L27-$L$4-'UAV-Config'!$F$7</f>
        <v>2</v>
      </c>
    </row>
    <row r="152" customFormat="false" ht="12.8" hidden="false" customHeight="false" outlineLevel="0" collapsed="false">
      <c r="A152" s="49"/>
      <c r="B152" s="13" t="n">
        <f aca="false">B28-$B$4-'UAV-Config'!$F$7</f>
        <v>4.39999999999998</v>
      </c>
      <c r="C152" s="13" t="n">
        <f aca="false">C28-$C$4-'UAV-Config'!$F$7</f>
        <v>4.39999999999998</v>
      </c>
      <c r="D152" s="13" t="n">
        <f aca="false">D28-$D$4-'UAV-Config'!$F$7</f>
        <v>4.39999999999998</v>
      </c>
      <c r="E152" s="13" t="n">
        <f aca="false">E28-$E$4-'UAV-Config'!$F$7</f>
        <v>4.39999999999998</v>
      </c>
      <c r="F152" s="13" t="n">
        <f aca="false">F28-$F$4-'UAV-Config'!$F$7</f>
        <v>4.39999999999998</v>
      </c>
      <c r="G152" s="13" t="n">
        <f aca="false">G28-$G$4-'UAV-Config'!$F$7</f>
        <v>4.39999999999998</v>
      </c>
      <c r="H152" s="13" t="n">
        <f aca="false">H28-$H$4-'UAV-Config'!$F$7</f>
        <v>4.39999999999998</v>
      </c>
      <c r="I152" s="13" t="n">
        <f aca="false">I28-$I$4-'UAV-Config'!$F$7</f>
        <v>4.39999999999998</v>
      </c>
      <c r="J152" s="13" t="n">
        <f aca="false">J28-$J$4-'UAV-Config'!$F$7</f>
        <v>4</v>
      </c>
      <c r="K152" s="13" t="n">
        <f aca="false">K28-$K$4-'UAV-Config'!$F$7</f>
        <v>3</v>
      </c>
      <c r="L152" s="13" t="n">
        <f aca="false">L28-$L$4-'UAV-Config'!$F$7</f>
        <v>2</v>
      </c>
    </row>
    <row r="153" customFormat="false" ht="12.8" hidden="false" customHeight="false" outlineLevel="0" collapsed="false">
      <c r="A153" s="49"/>
      <c r="B153" s="13" t="n">
        <f aca="false">B29-$B$4-'UAV-Config'!$F$7</f>
        <v>4.59999999999998</v>
      </c>
      <c r="C153" s="13" t="n">
        <f aca="false">C29-$C$4-'UAV-Config'!$F$7</f>
        <v>4.59999999999998</v>
      </c>
      <c r="D153" s="13" t="n">
        <f aca="false">D29-$D$4-'UAV-Config'!$F$7</f>
        <v>4.59999999999998</v>
      </c>
      <c r="E153" s="13" t="n">
        <f aca="false">E29-$E$4-'UAV-Config'!$F$7</f>
        <v>4.59999999999998</v>
      </c>
      <c r="F153" s="13" t="n">
        <f aca="false">F29-$F$4-'UAV-Config'!$F$7</f>
        <v>4.59999999999998</v>
      </c>
      <c r="G153" s="13" t="n">
        <f aca="false">G29-$G$4-'UAV-Config'!$F$7</f>
        <v>4.59999999999998</v>
      </c>
      <c r="H153" s="13" t="n">
        <f aca="false">H29-$H$4-'UAV-Config'!$F$7</f>
        <v>4.59999999999998</v>
      </c>
      <c r="I153" s="13" t="n">
        <f aca="false">I29-$I$4-'UAV-Config'!$F$7</f>
        <v>4.59999999999998</v>
      </c>
      <c r="J153" s="13" t="n">
        <f aca="false">J29-$J$4-'UAV-Config'!$F$7</f>
        <v>4</v>
      </c>
      <c r="K153" s="13" t="n">
        <f aca="false">K29-$K$4-'UAV-Config'!$F$7</f>
        <v>3</v>
      </c>
      <c r="L153" s="13" t="n">
        <f aca="false">L29-$L$4-'UAV-Config'!$F$7</f>
        <v>2</v>
      </c>
    </row>
    <row r="154" customFormat="false" ht="12.8" hidden="false" customHeight="false" outlineLevel="0" collapsed="false">
      <c r="A154" s="49"/>
      <c r="B154" s="13" t="n">
        <f aca="false">B30-$B$4-'UAV-Config'!$F$7</f>
        <v>4.79999999999998</v>
      </c>
      <c r="C154" s="13" t="n">
        <f aca="false">C30-$C$4-'UAV-Config'!$F$7</f>
        <v>4.79999999999998</v>
      </c>
      <c r="D154" s="13" t="n">
        <f aca="false">D30-$D$4-'UAV-Config'!$F$7</f>
        <v>4.79999999999998</v>
      </c>
      <c r="E154" s="13" t="n">
        <f aca="false">E30-$E$4-'UAV-Config'!$F$7</f>
        <v>4.79999999999998</v>
      </c>
      <c r="F154" s="13" t="n">
        <f aca="false">F30-$F$4-'UAV-Config'!$F$7</f>
        <v>4.79999999999998</v>
      </c>
      <c r="G154" s="13" t="n">
        <f aca="false">G30-$G$4-'UAV-Config'!$F$7</f>
        <v>4.79999999999998</v>
      </c>
      <c r="H154" s="13" t="n">
        <f aca="false">H30-$H$4-'UAV-Config'!$F$7</f>
        <v>4.79999999999998</v>
      </c>
      <c r="I154" s="13" t="n">
        <f aca="false">I30-$I$4-'UAV-Config'!$F$7</f>
        <v>4.79999999999998</v>
      </c>
      <c r="J154" s="13" t="n">
        <f aca="false">J30-$J$4-'UAV-Config'!$F$7</f>
        <v>4</v>
      </c>
      <c r="K154" s="13" t="n">
        <f aca="false">K30-$K$4-'UAV-Config'!$F$7</f>
        <v>3</v>
      </c>
      <c r="L154" s="13" t="n">
        <f aca="false">L30-$L$4-'UAV-Config'!$F$7</f>
        <v>2</v>
      </c>
    </row>
    <row r="155" customFormat="false" ht="12.8" hidden="false" customHeight="false" outlineLevel="0" collapsed="false">
      <c r="A155" s="49"/>
      <c r="B155" s="13" t="n">
        <f aca="false">B31-$B$4-'UAV-Config'!$F$7</f>
        <v>4.99999999999998</v>
      </c>
      <c r="C155" s="13" t="n">
        <f aca="false">C31-$C$4-'UAV-Config'!$F$7</f>
        <v>4.99999999999998</v>
      </c>
      <c r="D155" s="13" t="n">
        <f aca="false">D31-$D$4-'UAV-Config'!$F$7</f>
        <v>4.99999999999998</v>
      </c>
      <c r="E155" s="13" t="n">
        <f aca="false">E31-$E$4-'UAV-Config'!$F$7</f>
        <v>4.99999999999998</v>
      </c>
      <c r="F155" s="13" t="n">
        <f aca="false">F31-$F$4-'UAV-Config'!$F$7</f>
        <v>4.99999999999998</v>
      </c>
      <c r="G155" s="13" t="n">
        <f aca="false">G31-$G$4-'UAV-Config'!$F$7</f>
        <v>4.99999999999998</v>
      </c>
      <c r="H155" s="13" t="n">
        <f aca="false">H31-$H$4-'UAV-Config'!$F$7</f>
        <v>4.99999999999998</v>
      </c>
      <c r="I155" s="13" t="n">
        <f aca="false">I31-$I$4-'UAV-Config'!$F$7</f>
        <v>5</v>
      </c>
      <c r="J155" s="13" t="n">
        <f aca="false">J31-$J$4-'UAV-Config'!$F$7</f>
        <v>4</v>
      </c>
      <c r="K155" s="13" t="n">
        <f aca="false">K31-$K$4-'UAV-Config'!$F$7</f>
        <v>3</v>
      </c>
      <c r="L155" s="13" t="n">
        <f aca="false">L31-$L$4-'UAV-Config'!$F$7</f>
        <v>2</v>
      </c>
    </row>
    <row r="156" customFormat="false" ht="12.8" hidden="false" customHeight="false" outlineLevel="0" collapsed="false">
      <c r="A156" s="49"/>
      <c r="B156" s="13" t="n">
        <f aca="false">B32-$B$4-'UAV-Config'!$F$7</f>
        <v>5.19999999999998</v>
      </c>
      <c r="C156" s="13" t="n">
        <f aca="false">C32-$C$4-'UAV-Config'!$F$7</f>
        <v>5.19999999999998</v>
      </c>
      <c r="D156" s="13" t="n">
        <f aca="false">D32-$D$4-'UAV-Config'!$F$7</f>
        <v>5.19999999999998</v>
      </c>
      <c r="E156" s="13" t="n">
        <f aca="false">E32-$E$4-'UAV-Config'!$F$7</f>
        <v>5.19999999999998</v>
      </c>
      <c r="F156" s="13" t="n">
        <f aca="false">F32-$F$4-'UAV-Config'!$F$7</f>
        <v>5.19999999999998</v>
      </c>
      <c r="G156" s="13" t="n">
        <f aca="false">G32-$G$4-'UAV-Config'!$F$7</f>
        <v>5.19999999999998</v>
      </c>
      <c r="H156" s="13" t="n">
        <f aca="false">H32-$H$4-'UAV-Config'!$F$7</f>
        <v>5.19999999999998</v>
      </c>
      <c r="I156" s="13" t="n">
        <f aca="false">I32-$I$4-'UAV-Config'!$F$7</f>
        <v>5</v>
      </c>
      <c r="J156" s="13" t="n">
        <f aca="false">J32-$J$4-'UAV-Config'!$F$7</f>
        <v>4</v>
      </c>
      <c r="K156" s="13" t="n">
        <f aca="false">K32-$K$4-'UAV-Config'!$F$7</f>
        <v>3</v>
      </c>
      <c r="L156" s="13" t="n">
        <f aca="false">L32-$L$4-'UAV-Config'!$F$7</f>
        <v>2</v>
      </c>
    </row>
    <row r="157" customFormat="false" ht="12.8" hidden="false" customHeight="false" outlineLevel="0" collapsed="false">
      <c r="A157" s="49"/>
      <c r="B157" s="13" t="n">
        <f aca="false">B33-$B$4-'UAV-Config'!$F$7</f>
        <v>5.39999999999998</v>
      </c>
      <c r="C157" s="13" t="n">
        <f aca="false">C33-$C$4-'UAV-Config'!$F$7</f>
        <v>5.39999999999998</v>
      </c>
      <c r="D157" s="13" t="n">
        <f aca="false">D33-$D$4-'UAV-Config'!$F$7</f>
        <v>5.39999999999998</v>
      </c>
      <c r="E157" s="13" t="n">
        <f aca="false">E33-$E$4-'UAV-Config'!$F$7</f>
        <v>5.39999999999998</v>
      </c>
      <c r="F157" s="13" t="n">
        <f aca="false">F33-$F$4-'UAV-Config'!$F$7</f>
        <v>5.39999999999998</v>
      </c>
      <c r="G157" s="13" t="n">
        <f aca="false">G33-$G$4-'UAV-Config'!$F$7</f>
        <v>5.39999999999998</v>
      </c>
      <c r="H157" s="13" t="n">
        <f aca="false">H33-$H$4-'UAV-Config'!$F$7</f>
        <v>5.39999999999998</v>
      </c>
      <c r="I157" s="13" t="n">
        <f aca="false">I33-$I$4-'UAV-Config'!$F$7</f>
        <v>5</v>
      </c>
      <c r="J157" s="13" t="n">
        <f aca="false">J33-$J$4-'UAV-Config'!$F$7</f>
        <v>4</v>
      </c>
      <c r="K157" s="13" t="n">
        <f aca="false">K33-$K$4-'UAV-Config'!$F$7</f>
        <v>3</v>
      </c>
      <c r="L157" s="13" t="n">
        <f aca="false">L33-$L$4-'UAV-Config'!$F$7</f>
        <v>2</v>
      </c>
    </row>
    <row r="158" customFormat="false" ht="12.8" hidden="false" customHeight="false" outlineLevel="0" collapsed="false">
      <c r="A158" s="49"/>
      <c r="B158" s="13" t="n">
        <f aca="false">B34-$B$4-'UAV-Config'!$F$7</f>
        <v>5.59999999999998</v>
      </c>
      <c r="C158" s="13" t="n">
        <f aca="false">C34-$C$4-'UAV-Config'!$F$7</f>
        <v>5.59999999999998</v>
      </c>
      <c r="D158" s="13" t="n">
        <f aca="false">D34-$D$4-'UAV-Config'!$F$7</f>
        <v>5.59999999999998</v>
      </c>
      <c r="E158" s="13" t="n">
        <f aca="false">E34-$E$4-'UAV-Config'!$F$7</f>
        <v>5.59999999999998</v>
      </c>
      <c r="F158" s="13" t="n">
        <f aca="false">F34-$F$4-'UAV-Config'!$F$7</f>
        <v>5.59999999999998</v>
      </c>
      <c r="G158" s="13" t="n">
        <f aca="false">G34-$G$4-'UAV-Config'!$F$7</f>
        <v>5.59999999999998</v>
      </c>
      <c r="H158" s="13" t="n">
        <f aca="false">H34-$H$4-'UAV-Config'!$F$7</f>
        <v>5.59999999999998</v>
      </c>
      <c r="I158" s="13" t="n">
        <f aca="false">I34-$I$4-'UAV-Config'!$F$7</f>
        <v>5</v>
      </c>
      <c r="J158" s="13" t="n">
        <f aca="false">J34-$J$4-'UAV-Config'!$F$7</f>
        <v>4</v>
      </c>
      <c r="K158" s="13" t="n">
        <f aca="false">K34-$K$4-'UAV-Config'!$F$7</f>
        <v>3</v>
      </c>
      <c r="L158" s="13" t="n">
        <f aca="false">L34-$L$4-'UAV-Config'!$F$7</f>
        <v>2</v>
      </c>
    </row>
    <row r="159" customFormat="false" ht="12.8" hidden="false" customHeight="false" outlineLevel="0" collapsed="false">
      <c r="A159" s="49"/>
      <c r="B159" s="13" t="n">
        <f aca="false">B35-$B$4-'UAV-Config'!$F$7</f>
        <v>5.79999999999998</v>
      </c>
      <c r="C159" s="13" t="n">
        <f aca="false">C35-$C$4-'UAV-Config'!$F$7</f>
        <v>5.79999999999998</v>
      </c>
      <c r="D159" s="13" t="n">
        <f aca="false">D35-$D$4-'UAV-Config'!$F$7</f>
        <v>5.79999999999998</v>
      </c>
      <c r="E159" s="13" t="n">
        <f aca="false">E35-$E$4-'UAV-Config'!$F$7</f>
        <v>5.79999999999998</v>
      </c>
      <c r="F159" s="13" t="n">
        <f aca="false">F35-$F$4-'UAV-Config'!$F$7</f>
        <v>5.79999999999998</v>
      </c>
      <c r="G159" s="13" t="n">
        <f aca="false">G35-$G$4-'UAV-Config'!$F$7</f>
        <v>5.79999999999998</v>
      </c>
      <c r="H159" s="13" t="n">
        <f aca="false">H35-$H$4-'UAV-Config'!$F$7</f>
        <v>5.79999999999998</v>
      </c>
      <c r="I159" s="13" t="n">
        <f aca="false">I35-$I$4-'UAV-Config'!$F$7</f>
        <v>5</v>
      </c>
      <c r="J159" s="13" t="n">
        <f aca="false">J35-$J$4-'UAV-Config'!$F$7</f>
        <v>4</v>
      </c>
      <c r="K159" s="13" t="n">
        <f aca="false">K35-$K$4-'UAV-Config'!$F$7</f>
        <v>3</v>
      </c>
      <c r="L159" s="13" t="n">
        <f aca="false">L35-$L$4-'UAV-Config'!$F$7</f>
        <v>2</v>
      </c>
    </row>
    <row r="160" customFormat="false" ht="12.8" hidden="false" customHeight="false" outlineLevel="0" collapsed="false">
      <c r="A160" s="49"/>
      <c r="B160" s="13" t="n">
        <f aca="false">B36-$B$4-'UAV-Config'!$F$7</f>
        <v>5.99999999999998</v>
      </c>
      <c r="C160" s="13" t="n">
        <f aca="false">C36-$C$4-'UAV-Config'!$F$7</f>
        <v>5.99999999999998</v>
      </c>
      <c r="D160" s="13" t="n">
        <f aca="false">D36-$D$4-'UAV-Config'!$F$7</f>
        <v>5.99999999999998</v>
      </c>
      <c r="E160" s="13" t="n">
        <f aca="false">E36-$E$4-'UAV-Config'!$F$7</f>
        <v>5.99999999999998</v>
      </c>
      <c r="F160" s="13" t="n">
        <f aca="false">F36-$F$4-'UAV-Config'!$F$7</f>
        <v>5.99999999999998</v>
      </c>
      <c r="G160" s="13" t="n">
        <f aca="false">G36-$G$4-'UAV-Config'!$F$7</f>
        <v>5.99999999999998</v>
      </c>
      <c r="H160" s="13" t="n">
        <f aca="false">H36-$H$4-'UAV-Config'!$F$7</f>
        <v>6</v>
      </c>
      <c r="I160" s="13" t="n">
        <f aca="false">I36-$I$4-'UAV-Config'!$F$7</f>
        <v>5</v>
      </c>
      <c r="J160" s="13" t="n">
        <f aca="false">J36-$J$4-'UAV-Config'!$F$7</f>
        <v>4</v>
      </c>
      <c r="K160" s="13" t="n">
        <f aca="false">K36-$K$4-'UAV-Config'!$F$7</f>
        <v>3</v>
      </c>
      <c r="L160" s="13" t="n">
        <f aca="false">L36-$L$4-'UAV-Config'!$F$7</f>
        <v>2</v>
      </c>
    </row>
    <row r="161" customFormat="false" ht="12.8" hidden="false" customHeight="false" outlineLevel="0" collapsed="false">
      <c r="A161" s="49"/>
      <c r="B161" s="13" t="n">
        <f aca="false">B37-$B$4-'UAV-Config'!$F$7</f>
        <v>6.19999999999998</v>
      </c>
      <c r="C161" s="13" t="n">
        <f aca="false">C37-$C$4-'UAV-Config'!$F$7</f>
        <v>6.19999999999998</v>
      </c>
      <c r="D161" s="13" t="n">
        <f aca="false">D37-$D$4-'UAV-Config'!$F$7</f>
        <v>6.19999999999998</v>
      </c>
      <c r="E161" s="13" t="n">
        <f aca="false">E37-$E$4-'UAV-Config'!$F$7</f>
        <v>6.19999999999998</v>
      </c>
      <c r="F161" s="13" t="n">
        <f aca="false">F37-$F$4-'UAV-Config'!$F$7</f>
        <v>6.19999999999998</v>
      </c>
      <c r="G161" s="13" t="n">
        <f aca="false">G37-$G$4-'UAV-Config'!$F$7</f>
        <v>6.19999999999998</v>
      </c>
      <c r="H161" s="13" t="n">
        <f aca="false">H37-$H$4-'UAV-Config'!$F$7</f>
        <v>6</v>
      </c>
      <c r="I161" s="13" t="n">
        <f aca="false">I37-$I$4-'UAV-Config'!$F$7</f>
        <v>5</v>
      </c>
      <c r="J161" s="13" t="n">
        <f aca="false">J37-$J$4-'UAV-Config'!$F$7</f>
        <v>4</v>
      </c>
      <c r="K161" s="13" t="n">
        <f aca="false">K37-$K$4-'UAV-Config'!$F$7</f>
        <v>3</v>
      </c>
      <c r="L161" s="13" t="n">
        <f aca="false">L37-$L$4-'UAV-Config'!$F$7</f>
        <v>2</v>
      </c>
    </row>
    <row r="162" customFormat="false" ht="12.8" hidden="false" customHeight="false" outlineLevel="0" collapsed="false">
      <c r="A162" s="49"/>
      <c r="B162" s="13" t="n">
        <f aca="false">B38-$B$4-'UAV-Config'!$F$7</f>
        <v>6.39999999999998</v>
      </c>
      <c r="C162" s="13" t="n">
        <f aca="false">C38-$C$4-'UAV-Config'!$F$7</f>
        <v>6.39999999999998</v>
      </c>
      <c r="D162" s="13" t="n">
        <f aca="false">D38-$D$4-'UAV-Config'!$F$7</f>
        <v>6.39999999999998</v>
      </c>
      <c r="E162" s="13" t="n">
        <f aca="false">E38-$E$4-'UAV-Config'!$F$7</f>
        <v>6.39999999999998</v>
      </c>
      <c r="F162" s="13" t="n">
        <f aca="false">F38-$F$4-'UAV-Config'!$F$7</f>
        <v>6.39999999999998</v>
      </c>
      <c r="G162" s="13" t="n">
        <f aca="false">G38-$G$4-'UAV-Config'!$F$7</f>
        <v>6.39999999999998</v>
      </c>
      <c r="H162" s="13" t="n">
        <f aca="false">H38-$H$4-'UAV-Config'!$F$7</f>
        <v>6</v>
      </c>
      <c r="I162" s="13" t="n">
        <f aca="false">I38-$I$4-'UAV-Config'!$F$7</f>
        <v>5</v>
      </c>
      <c r="J162" s="13" t="n">
        <f aca="false">J38-$J$4-'UAV-Config'!$F$7</f>
        <v>4</v>
      </c>
      <c r="K162" s="13" t="n">
        <f aca="false">K38-$K$4-'UAV-Config'!$F$7</f>
        <v>3</v>
      </c>
      <c r="L162" s="13" t="n">
        <f aca="false">L38-$L$4-'UAV-Config'!$F$7</f>
        <v>2</v>
      </c>
    </row>
    <row r="163" customFormat="false" ht="12.8" hidden="false" customHeight="false" outlineLevel="0" collapsed="false">
      <c r="A163" s="49"/>
      <c r="B163" s="13" t="n">
        <f aca="false">B39-$B$4-'UAV-Config'!$F$7</f>
        <v>6.59999999999998</v>
      </c>
      <c r="C163" s="13" t="n">
        <f aca="false">C39-$C$4-'UAV-Config'!$F$7</f>
        <v>6.59999999999998</v>
      </c>
      <c r="D163" s="13" t="n">
        <f aca="false">D39-$D$4-'UAV-Config'!$F$7</f>
        <v>6.59999999999998</v>
      </c>
      <c r="E163" s="13" t="n">
        <f aca="false">E39-$E$4-'UAV-Config'!$F$7</f>
        <v>6.59999999999998</v>
      </c>
      <c r="F163" s="13" t="n">
        <f aca="false">F39-$F$4-'UAV-Config'!$F$7</f>
        <v>6.59999999999998</v>
      </c>
      <c r="G163" s="13" t="n">
        <f aca="false">G39-$G$4-'UAV-Config'!$F$7</f>
        <v>6.59999999999998</v>
      </c>
      <c r="H163" s="13" t="n">
        <f aca="false">H39-$H$4-'UAV-Config'!$F$7</f>
        <v>6</v>
      </c>
      <c r="I163" s="13" t="n">
        <f aca="false">I39-$I$4-'UAV-Config'!$F$7</f>
        <v>5</v>
      </c>
      <c r="J163" s="13" t="n">
        <f aca="false">J39-$J$4-'UAV-Config'!$F$7</f>
        <v>4</v>
      </c>
      <c r="K163" s="13" t="n">
        <f aca="false">K39-$K$4-'UAV-Config'!$F$7</f>
        <v>3</v>
      </c>
      <c r="L163" s="13" t="n">
        <f aca="false">L39-$L$4-'UAV-Config'!$F$7</f>
        <v>2</v>
      </c>
    </row>
    <row r="164" customFormat="false" ht="12.8" hidden="false" customHeight="false" outlineLevel="0" collapsed="false">
      <c r="A164" s="49"/>
      <c r="B164" s="13" t="n">
        <f aca="false">B40-$B$4-'UAV-Config'!$F$7</f>
        <v>6.79999999999998</v>
      </c>
      <c r="C164" s="13" t="n">
        <f aca="false">C40-$C$4-'UAV-Config'!$F$7</f>
        <v>6.79999999999998</v>
      </c>
      <c r="D164" s="13" t="n">
        <f aca="false">D40-$D$4-'UAV-Config'!$F$7</f>
        <v>6.79999999999998</v>
      </c>
      <c r="E164" s="13" t="n">
        <f aca="false">E40-$E$4-'UAV-Config'!$F$7</f>
        <v>6.79999999999998</v>
      </c>
      <c r="F164" s="13" t="n">
        <f aca="false">F40-$F$4-'UAV-Config'!$F$7</f>
        <v>6.79999999999998</v>
      </c>
      <c r="G164" s="13" t="n">
        <f aca="false">G40-$G$4-'UAV-Config'!$F$7</f>
        <v>6.79999999999998</v>
      </c>
      <c r="H164" s="13" t="n">
        <f aca="false">H40-$H$4-'UAV-Config'!$F$7</f>
        <v>6</v>
      </c>
      <c r="I164" s="13" t="n">
        <f aca="false">I40-$I$4-'UAV-Config'!$F$7</f>
        <v>5</v>
      </c>
      <c r="J164" s="13" t="n">
        <f aca="false">J40-$J$4-'UAV-Config'!$F$7</f>
        <v>4</v>
      </c>
      <c r="K164" s="13" t="n">
        <f aca="false">K40-$K$4-'UAV-Config'!$F$7</f>
        <v>3</v>
      </c>
      <c r="L164" s="13" t="n">
        <f aca="false">L40-$L$4-'UAV-Config'!$F$7</f>
        <v>2</v>
      </c>
    </row>
    <row r="165" customFormat="false" ht="12.8" hidden="false" customHeight="false" outlineLevel="0" collapsed="false">
      <c r="A165" s="49"/>
      <c r="B165" s="13" t="n">
        <f aca="false">B41-$B$4-'UAV-Config'!$F$7</f>
        <v>6.99999999999998</v>
      </c>
      <c r="C165" s="13" t="n">
        <f aca="false">C41-$C$4-'UAV-Config'!$F$7</f>
        <v>6.99999999999998</v>
      </c>
      <c r="D165" s="13" t="n">
        <f aca="false">D41-$D$4-'UAV-Config'!$F$7</f>
        <v>6.99999999999998</v>
      </c>
      <c r="E165" s="13" t="n">
        <f aca="false">E41-$E$4-'UAV-Config'!$F$7</f>
        <v>6.99999999999998</v>
      </c>
      <c r="F165" s="13" t="n">
        <f aca="false">F41-$F$4-'UAV-Config'!$F$7</f>
        <v>6.99999999999998</v>
      </c>
      <c r="G165" s="13" t="n">
        <f aca="false">G41-$G$4-'UAV-Config'!$F$7</f>
        <v>7</v>
      </c>
      <c r="H165" s="13" t="n">
        <f aca="false">H41-$H$4-'UAV-Config'!$F$7</f>
        <v>6</v>
      </c>
      <c r="I165" s="13" t="n">
        <f aca="false">I41-$I$4-'UAV-Config'!$F$7</f>
        <v>5</v>
      </c>
      <c r="J165" s="13" t="n">
        <f aca="false">J41-$J$4-'UAV-Config'!$F$7</f>
        <v>4</v>
      </c>
      <c r="K165" s="13" t="n">
        <f aca="false">K41-$K$4-'UAV-Config'!$F$7</f>
        <v>3</v>
      </c>
      <c r="L165" s="13" t="n">
        <f aca="false">L41-$L$4-'UAV-Config'!$F$7</f>
        <v>2</v>
      </c>
    </row>
    <row r="166" customFormat="false" ht="12.8" hidden="false" customHeight="false" outlineLevel="0" collapsed="false">
      <c r="A166" s="49"/>
      <c r="B166" s="13" t="n">
        <f aca="false">B42-$B$4-'UAV-Config'!$F$7</f>
        <v>7.19999999999997</v>
      </c>
      <c r="C166" s="13" t="n">
        <f aca="false">C42-$C$4-'UAV-Config'!$F$7</f>
        <v>7.19999999999997</v>
      </c>
      <c r="D166" s="13" t="n">
        <f aca="false">D42-$D$4-'UAV-Config'!$F$7</f>
        <v>7.19999999999997</v>
      </c>
      <c r="E166" s="13" t="n">
        <f aca="false">E42-$E$4-'UAV-Config'!$F$7</f>
        <v>7.19999999999997</v>
      </c>
      <c r="F166" s="13" t="n">
        <f aca="false">F42-$F$4-'UAV-Config'!$F$7</f>
        <v>7.19999999999997</v>
      </c>
      <c r="G166" s="13" t="n">
        <f aca="false">G42-$G$4-'UAV-Config'!$F$7</f>
        <v>7</v>
      </c>
      <c r="H166" s="13" t="n">
        <f aca="false">H42-$H$4-'UAV-Config'!$F$7</f>
        <v>6</v>
      </c>
      <c r="I166" s="13" t="n">
        <f aca="false">I42-$I$4-'UAV-Config'!$F$7</f>
        <v>5</v>
      </c>
      <c r="J166" s="13" t="n">
        <f aca="false">J42-$J$4-'UAV-Config'!$F$7</f>
        <v>4</v>
      </c>
      <c r="K166" s="13" t="n">
        <f aca="false">K42-$K$4-'UAV-Config'!$F$7</f>
        <v>3</v>
      </c>
      <c r="L166" s="13" t="n">
        <f aca="false">L42-$L$4-'UAV-Config'!$F$7</f>
        <v>2</v>
      </c>
    </row>
    <row r="167" customFormat="false" ht="12.8" hidden="false" customHeight="false" outlineLevel="0" collapsed="false">
      <c r="A167" s="49"/>
      <c r="B167" s="13" t="n">
        <f aca="false">B43-$B$4-'UAV-Config'!$F$7</f>
        <v>7.39999999999997</v>
      </c>
      <c r="C167" s="13" t="n">
        <f aca="false">C43-$C$4-'UAV-Config'!$F$7</f>
        <v>7.39999999999997</v>
      </c>
      <c r="D167" s="13" t="n">
        <f aca="false">D43-$D$4-'UAV-Config'!$F$7</f>
        <v>7.39999999999997</v>
      </c>
      <c r="E167" s="13" t="n">
        <f aca="false">E43-$E$4-'UAV-Config'!$F$7</f>
        <v>7.39999999999997</v>
      </c>
      <c r="F167" s="13" t="n">
        <f aca="false">F43-$F$4-'UAV-Config'!$F$7</f>
        <v>7.39999999999997</v>
      </c>
      <c r="G167" s="13" t="n">
        <f aca="false">G43-$G$4-'UAV-Config'!$F$7</f>
        <v>7</v>
      </c>
      <c r="H167" s="13" t="n">
        <f aca="false">H43-$H$4-'UAV-Config'!$F$7</f>
        <v>6</v>
      </c>
      <c r="I167" s="13" t="n">
        <f aca="false">I43-$I$4-'UAV-Config'!$F$7</f>
        <v>5</v>
      </c>
      <c r="J167" s="13" t="n">
        <f aca="false">J43-$J$4-'UAV-Config'!$F$7</f>
        <v>4</v>
      </c>
      <c r="K167" s="13" t="n">
        <f aca="false">K43-$K$4-'UAV-Config'!$F$7</f>
        <v>3</v>
      </c>
      <c r="L167" s="13" t="n">
        <f aca="false">L43-$L$4-'UAV-Config'!$F$7</f>
        <v>2</v>
      </c>
    </row>
    <row r="168" customFormat="false" ht="12.8" hidden="false" customHeight="false" outlineLevel="0" collapsed="false">
      <c r="A168" s="49"/>
      <c r="B168" s="13" t="n">
        <f aca="false">B44-$B$4-'UAV-Config'!$F$7</f>
        <v>7.59999999999997</v>
      </c>
      <c r="C168" s="13" t="n">
        <f aca="false">C44-$C$4-'UAV-Config'!$F$7</f>
        <v>7.59999999999997</v>
      </c>
      <c r="D168" s="13" t="n">
        <f aca="false">D44-$D$4-'UAV-Config'!$F$7</f>
        <v>7.59999999999997</v>
      </c>
      <c r="E168" s="13" t="n">
        <f aca="false">E44-$E$4-'UAV-Config'!$F$7</f>
        <v>7.59999999999997</v>
      </c>
      <c r="F168" s="13" t="n">
        <f aca="false">F44-$F$4-'UAV-Config'!$F$7</f>
        <v>7.59999999999997</v>
      </c>
      <c r="G168" s="13" t="n">
        <f aca="false">G44-$G$4-'UAV-Config'!$F$7</f>
        <v>7</v>
      </c>
      <c r="H168" s="13" t="n">
        <f aca="false">H44-$H$4-'UAV-Config'!$F$7</f>
        <v>6</v>
      </c>
      <c r="I168" s="13" t="n">
        <f aca="false">I44-$I$4-'UAV-Config'!$F$7</f>
        <v>5</v>
      </c>
      <c r="J168" s="13" t="n">
        <f aca="false">J44-$J$4-'UAV-Config'!$F$7</f>
        <v>4</v>
      </c>
      <c r="K168" s="13" t="n">
        <f aca="false">K44-$K$4-'UAV-Config'!$F$7</f>
        <v>3</v>
      </c>
      <c r="L168" s="13" t="n">
        <f aca="false">L44-$L$4-'UAV-Config'!$F$7</f>
        <v>2</v>
      </c>
    </row>
    <row r="169" customFormat="false" ht="12.8" hidden="false" customHeight="false" outlineLevel="0" collapsed="false">
      <c r="A169" s="49"/>
      <c r="B169" s="13" t="n">
        <f aca="false">B45-$B$4-'UAV-Config'!$F$7</f>
        <v>7.79999999999997</v>
      </c>
      <c r="C169" s="13" t="n">
        <f aca="false">C45-$C$4-'UAV-Config'!$F$7</f>
        <v>7.79999999999997</v>
      </c>
      <c r="D169" s="13" t="n">
        <f aca="false">D45-$D$4-'UAV-Config'!$F$7</f>
        <v>7.79999999999997</v>
      </c>
      <c r="E169" s="13" t="n">
        <f aca="false">E45-$E$4-'UAV-Config'!$F$7</f>
        <v>7.79999999999997</v>
      </c>
      <c r="F169" s="13" t="n">
        <f aca="false">F45-$F$4-'UAV-Config'!$F$7</f>
        <v>7.79999999999997</v>
      </c>
      <c r="G169" s="13" t="n">
        <f aca="false">G45-$G$4-'UAV-Config'!$F$7</f>
        <v>7</v>
      </c>
      <c r="H169" s="13" t="n">
        <f aca="false">H45-$H$4-'UAV-Config'!$F$7</f>
        <v>6</v>
      </c>
      <c r="I169" s="13" t="n">
        <f aca="false">I45-$I$4-'UAV-Config'!$F$7</f>
        <v>5</v>
      </c>
      <c r="J169" s="13" t="n">
        <f aca="false">J45-$J$4-'UAV-Config'!$F$7</f>
        <v>4</v>
      </c>
      <c r="K169" s="13" t="n">
        <f aca="false">K45-$K$4-'UAV-Config'!$F$7</f>
        <v>3</v>
      </c>
      <c r="L169" s="13" t="n">
        <f aca="false">L45-$L$4-'UAV-Config'!$F$7</f>
        <v>2</v>
      </c>
    </row>
    <row r="170" customFormat="false" ht="12.8" hidden="false" customHeight="false" outlineLevel="0" collapsed="false">
      <c r="A170" s="49"/>
      <c r="B170" s="13" t="n">
        <f aca="false">B46-$B$4-'UAV-Config'!$F$7</f>
        <v>7.99999999999997</v>
      </c>
      <c r="C170" s="13" t="n">
        <f aca="false">C46-$C$4-'UAV-Config'!$F$7</f>
        <v>7.99999999999997</v>
      </c>
      <c r="D170" s="13" t="n">
        <f aca="false">D46-$D$4-'UAV-Config'!$F$7</f>
        <v>7.99999999999997</v>
      </c>
      <c r="E170" s="13" t="n">
        <f aca="false">E46-$E$4-'UAV-Config'!$F$7</f>
        <v>7.99999999999997</v>
      </c>
      <c r="F170" s="13" t="n">
        <f aca="false">F46-$F$4-'UAV-Config'!$F$7</f>
        <v>8</v>
      </c>
      <c r="G170" s="13" t="n">
        <f aca="false">G46-$G$4-'UAV-Config'!$F$7</f>
        <v>7</v>
      </c>
      <c r="H170" s="13" t="n">
        <f aca="false">H46-$H$4-'UAV-Config'!$F$7</f>
        <v>6</v>
      </c>
      <c r="I170" s="13" t="n">
        <f aca="false">I46-$I$4-'UAV-Config'!$F$7</f>
        <v>5</v>
      </c>
      <c r="J170" s="13" t="n">
        <f aca="false">J46-$J$4-'UAV-Config'!$F$7</f>
        <v>4</v>
      </c>
      <c r="K170" s="13" t="n">
        <f aca="false">K46-$K$4-'UAV-Config'!$F$7</f>
        <v>3</v>
      </c>
      <c r="L170" s="13" t="n">
        <f aca="false">L46-$L$4-'UAV-Config'!$F$7</f>
        <v>2</v>
      </c>
    </row>
    <row r="171" customFormat="false" ht="12.8" hidden="false" customHeight="false" outlineLevel="0" collapsed="false">
      <c r="A171" s="49"/>
      <c r="B171" s="13" t="n">
        <f aca="false">B47-$B$4-'UAV-Config'!$F$7</f>
        <v>8.19999999999997</v>
      </c>
      <c r="C171" s="13" t="n">
        <f aca="false">C47-$C$4-'UAV-Config'!$F$7</f>
        <v>8.19999999999997</v>
      </c>
      <c r="D171" s="13" t="n">
        <f aca="false">D47-$D$4-'UAV-Config'!$F$7</f>
        <v>8.19999999999997</v>
      </c>
      <c r="E171" s="13" t="n">
        <f aca="false">E47-$E$4-'UAV-Config'!$F$7</f>
        <v>8.19999999999997</v>
      </c>
      <c r="F171" s="13" t="n">
        <f aca="false">F47-$F$4-'UAV-Config'!$F$7</f>
        <v>8</v>
      </c>
      <c r="G171" s="13" t="n">
        <f aca="false">G47-$G$4-'UAV-Config'!$F$7</f>
        <v>7</v>
      </c>
      <c r="H171" s="13" t="n">
        <f aca="false">H47-$H$4-'UAV-Config'!$F$7</f>
        <v>6</v>
      </c>
      <c r="I171" s="13" t="n">
        <f aca="false">I47-$I$4-'UAV-Config'!$F$7</f>
        <v>5</v>
      </c>
      <c r="J171" s="13" t="n">
        <f aca="false">J47-$J$4-'UAV-Config'!$F$7</f>
        <v>4</v>
      </c>
      <c r="K171" s="13" t="n">
        <f aca="false">K47-$K$4-'UAV-Config'!$F$7</f>
        <v>3</v>
      </c>
      <c r="L171" s="13" t="n">
        <f aca="false">L47-$L$4-'UAV-Config'!$F$7</f>
        <v>2</v>
      </c>
    </row>
    <row r="172" customFormat="false" ht="12.8" hidden="false" customHeight="false" outlineLevel="0" collapsed="false">
      <c r="A172" s="49"/>
      <c r="B172" s="13" t="n">
        <f aca="false">B48-$B$4-'UAV-Config'!$F$7</f>
        <v>8.39999999999997</v>
      </c>
      <c r="C172" s="13" t="n">
        <f aca="false">C48-$C$4-'UAV-Config'!$F$7</f>
        <v>8.39999999999997</v>
      </c>
      <c r="D172" s="13" t="n">
        <f aca="false">D48-$D$4-'UAV-Config'!$F$7</f>
        <v>8.39999999999997</v>
      </c>
      <c r="E172" s="13" t="n">
        <f aca="false">E48-$E$4-'UAV-Config'!$F$7</f>
        <v>8.39999999999997</v>
      </c>
      <c r="F172" s="13" t="n">
        <f aca="false">F48-$F$4-'UAV-Config'!$F$7</f>
        <v>8</v>
      </c>
      <c r="G172" s="13" t="n">
        <f aca="false">G48-$G$4-'UAV-Config'!$F$7</f>
        <v>7</v>
      </c>
      <c r="H172" s="13" t="n">
        <f aca="false">H48-$H$4-'UAV-Config'!$F$7</f>
        <v>6</v>
      </c>
      <c r="I172" s="13" t="n">
        <f aca="false">I48-$I$4-'UAV-Config'!$F$7</f>
        <v>5</v>
      </c>
      <c r="J172" s="13" t="n">
        <f aca="false">J48-$J$4-'UAV-Config'!$F$7</f>
        <v>4</v>
      </c>
      <c r="K172" s="13" t="n">
        <f aca="false">K48-$K$4-'UAV-Config'!$F$7</f>
        <v>3</v>
      </c>
      <c r="L172" s="13" t="n">
        <f aca="false">L48-$L$4-'UAV-Config'!$F$7</f>
        <v>2</v>
      </c>
    </row>
    <row r="173" customFormat="false" ht="12.8" hidden="false" customHeight="false" outlineLevel="0" collapsed="false">
      <c r="A173" s="49"/>
      <c r="B173" s="13" t="n">
        <f aca="false">B49-$B$4-'UAV-Config'!$F$7</f>
        <v>8.59999999999997</v>
      </c>
      <c r="C173" s="13" t="n">
        <f aca="false">C49-$C$4-'UAV-Config'!$F$7</f>
        <v>8.59999999999997</v>
      </c>
      <c r="D173" s="13" t="n">
        <f aca="false">D49-$D$4-'UAV-Config'!$F$7</f>
        <v>8.59999999999997</v>
      </c>
      <c r="E173" s="13" t="n">
        <f aca="false">E49-$E$4-'UAV-Config'!$F$7</f>
        <v>8.59999999999997</v>
      </c>
      <c r="F173" s="13" t="n">
        <f aca="false">F49-$F$4-'UAV-Config'!$F$7</f>
        <v>8</v>
      </c>
      <c r="G173" s="13" t="n">
        <f aca="false">G49-$G$4-'UAV-Config'!$F$7</f>
        <v>7</v>
      </c>
      <c r="H173" s="13" t="n">
        <f aca="false">H49-$H$4-'UAV-Config'!$F$7</f>
        <v>6</v>
      </c>
      <c r="I173" s="13" t="n">
        <f aca="false">I49-$I$4-'UAV-Config'!$F$7</f>
        <v>5</v>
      </c>
      <c r="J173" s="13" t="n">
        <f aca="false">J49-$J$4-'UAV-Config'!$F$7</f>
        <v>4</v>
      </c>
      <c r="K173" s="13" t="n">
        <f aca="false">K49-$K$4-'UAV-Config'!$F$7</f>
        <v>3</v>
      </c>
      <c r="L173" s="13" t="n">
        <f aca="false">L49-$L$4-'UAV-Config'!$F$7</f>
        <v>2</v>
      </c>
    </row>
    <row r="174" customFormat="false" ht="12.8" hidden="false" customHeight="false" outlineLevel="0" collapsed="false">
      <c r="A174" s="49"/>
      <c r="B174" s="13" t="n">
        <f aca="false">B50-$B$4-'UAV-Config'!$F$7</f>
        <v>8.79999999999997</v>
      </c>
      <c r="C174" s="13" t="n">
        <f aca="false">C50-$C$4-'UAV-Config'!$F$7</f>
        <v>8.79999999999997</v>
      </c>
      <c r="D174" s="13" t="n">
        <f aca="false">D50-$D$4-'UAV-Config'!$F$7</f>
        <v>8.79999999999997</v>
      </c>
      <c r="E174" s="13" t="n">
        <f aca="false">E50-$E$4-'UAV-Config'!$F$7</f>
        <v>8.79999999999997</v>
      </c>
      <c r="F174" s="13" t="n">
        <f aca="false">F50-$F$4-'UAV-Config'!$F$7</f>
        <v>8</v>
      </c>
      <c r="G174" s="13" t="n">
        <f aca="false">G50-$G$4-'UAV-Config'!$F$7</f>
        <v>7</v>
      </c>
      <c r="H174" s="13" t="n">
        <f aca="false">H50-$H$4-'UAV-Config'!$F$7</f>
        <v>6</v>
      </c>
      <c r="I174" s="13" t="n">
        <f aca="false">I50-$I$4-'UAV-Config'!$F$7</f>
        <v>5</v>
      </c>
      <c r="J174" s="13" t="n">
        <f aca="false">J50-$J$4-'UAV-Config'!$F$7</f>
        <v>4</v>
      </c>
      <c r="K174" s="13" t="n">
        <f aca="false">K50-$K$4-'UAV-Config'!$F$7</f>
        <v>3</v>
      </c>
      <c r="L174" s="13" t="n">
        <f aca="false">L50-$L$4-'UAV-Config'!$F$7</f>
        <v>2</v>
      </c>
    </row>
    <row r="175" customFormat="false" ht="12.8" hidden="false" customHeight="false" outlineLevel="0" collapsed="false">
      <c r="A175" s="49"/>
      <c r="B175" s="13" t="n">
        <f aca="false">B51-$B$4-'UAV-Config'!$F$7</f>
        <v>8.99999999999997</v>
      </c>
      <c r="C175" s="13" t="n">
        <f aca="false">C51-$C$4-'UAV-Config'!$F$7</f>
        <v>8.99999999999997</v>
      </c>
      <c r="D175" s="13" t="n">
        <f aca="false">D51-$D$4-'UAV-Config'!$F$7</f>
        <v>8.99999999999997</v>
      </c>
      <c r="E175" s="13" t="n">
        <f aca="false">E51-$E$4-'UAV-Config'!$F$7</f>
        <v>9</v>
      </c>
      <c r="F175" s="13" t="n">
        <f aca="false">F51-$F$4-'UAV-Config'!$F$7</f>
        <v>8</v>
      </c>
      <c r="G175" s="13" t="n">
        <f aca="false">G51-$G$4-'UAV-Config'!$F$7</f>
        <v>7</v>
      </c>
      <c r="H175" s="13" t="n">
        <f aca="false">H51-$H$4-'UAV-Config'!$F$7</f>
        <v>6</v>
      </c>
      <c r="I175" s="13" t="n">
        <f aca="false">I51-$I$4-'UAV-Config'!$F$7</f>
        <v>5</v>
      </c>
      <c r="J175" s="13" t="n">
        <f aca="false">J51-$J$4-'UAV-Config'!$F$7</f>
        <v>4</v>
      </c>
      <c r="K175" s="13" t="n">
        <f aca="false">K51-$K$4-'UAV-Config'!$F$7</f>
        <v>3</v>
      </c>
      <c r="L175" s="13" t="n">
        <f aca="false">L51-$L$4-'UAV-Config'!$F$7</f>
        <v>2</v>
      </c>
    </row>
    <row r="176" customFormat="false" ht="12.8" hidden="false" customHeight="false" outlineLevel="0" collapsed="false">
      <c r="A176" s="49"/>
      <c r="B176" s="13" t="n">
        <f aca="false">B52-$B$4-'UAV-Config'!$F$7</f>
        <v>9.19999999999997</v>
      </c>
      <c r="C176" s="13" t="n">
        <f aca="false">C52-$C$4-'UAV-Config'!$F$7</f>
        <v>9.19999999999997</v>
      </c>
      <c r="D176" s="13" t="n">
        <f aca="false">D52-$D$4-'UAV-Config'!$F$7</f>
        <v>9.19999999999997</v>
      </c>
      <c r="E176" s="13" t="n">
        <f aca="false">E52-$E$4-'UAV-Config'!$F$7</f>
        <v>9</v>
      </c>
      <c r="F176" s="13" t="n">
        <f aca="false">F52-$F$4-'UAV-Config'!$F$7</f>
        <v>8</v>
      </c>
      <c r="G176" s="13" t="n">
        <f aca="false">G52-$G$4-'UAV-Config'!$F$7</f>
        <v>7</v>
      </c>
      <c r="H176" s="13" t="n">
        <f aca="false">H52-$H$4-'UAV-Config'!$F$7</f>
        <v>6</v>
      </c>
      <c r="I176" s="13" t="n">
        <f aca="false">I52-$I$4-'UAV-Config'!$F$7</f>
        <v>5</v>
      </c>
      <c r="J176" s="13" t="n">
        <f aca="false">J52-$J$4-'UAV-Config'!$F$7</f>
        <v>4</v>
      </c>
      <c r="K176" s="13" t="n">
        <f aca="false">K52-$K$4-'UAV-Config'!$F$7</f>
        <v>3</v>
      </c>
      <c r="L176" s="13" t="n">
        <f aca="false">L52-$L$4-'UAV-Config'!$F$7</f>
        <v>2</v>
      </c>
    </row>
    <row r="177" customFormat="false" ht="12.8" hidden="false" customHeight="false" outlineLevel="0" collapsed="false">
      <c r="A177" s="49"/>
      <c r="B177" s="13" t="n">
        <f aca="false">B53-$B$4-'UAV-Config'!$F$7</f>
        <v>9.39999999999997</v>
      </c>
      <c r="C177" s="13" t="n">
        <f aca="false">C53-$C$4-'UAV-Config'!$F$7</f>
        <v>9.39999999999997</v>
      </c>
      <c r="D177" s="13" t="n">
        <f aca="false">D53-$D$4-'UAV-Config'!$F$7</f>
        <v>9.39999999999997</v>
      </c>
      <c r="E177" s="13" t="n">
        <f aca="false">E53-$E$4-'UAV-Config'!$F$7</f>
        <v>9</v>
      </c>
      <c r="F177" s="13" t="n">
        <f aca="false">F53-$F$4-'UAV-Config'!$F$7</f>
        <v>8</v>
      </c>
      <c r="G177" s="13" t="n">
        <f aca="false">G53-$G$4-'UAV-Config'!$F$7</f>
        <v>7</v>
      </c>
      <c r="H177" s="13" t="n">
        <f aca="false">H53-$H$4-'UAV-Config'!$F$7</f>
        <v>6</v>
      </c>
      <c r="I177" s="13" t="n">
        <f aca="false">I53-$I$4-'UAV-Config'!$F$7</f>
        <v>5</v>
      </c>
      <c r="J177" s="13" t="n">
        <f aca="false">J53-$J$4-'UAV-Config'!$F$7</f>
        <v>4</v>
      </c>
      <c r="K177" s="13" t="n">
        <f aca="false">K53-$K$4-'UAV-Config'!$F$7</f>
        <v>3</v>
      </c>
      <c r="L177" s="13" t="n">
        <f aca="false">L53-$L$4-'UAV-Config'!$F$7</f>
        <v>2</v>
      </c>
    </row>
    <row r="178" customFormat="false" ht="12.8" hidden="false" customHeight="false" outlineLevel="0" collapsed="false">
      <c r="A178" s="49"/>
      <c r="B178" s="13" t="n">
        <f aca="false">B54-$B$4-'UAV-Config'!$F$7</f>
        <v>9.59999999999997</v>
      </c>
      <c r="C178" s="13" t="n">
        <f aca="false">C54-$C$4-'UAV-Config'!$F$7</f>
        <v>9.59999999999997</v>
      </c>
      <c r="D178" s="13" t="n">
        <f aca="false">D54-$D$4-'UAV-Config'!$F$7</f>
        <v>9.59999999999997</v>
      </c>
      <c r="E178" s="13" t="n">
        <f aca="false">E54-$E$4-'UAV-Config'!$F$7</f>
        <v>9</v>
      </c>
      <c r="F178" s="13" t="n">
        <f aca="false">F54-$F$4-'UAV-Config'!$F$7</f>
        <v>8</v>
      </c>
      <c r="G178" s="13" t="n">
        <f aca="false">G54-$G$4-'UAV-Config'!$F$7</f>
        <v>7</v>
      </c>
      <c r="H178" s="13" t="n">
        <f aca="false">H54-$H$4-'UAV-Config'!$F$7</f>
        <v>6</v>
      </c>
      <c r="I178" s="13" t="n">
        <f aca="false">I54-$I$4-'UAV-Config'!$F$7</f>
        <v>5</v>
      </c>
      <c r="J178" s="13" t="n">
        <f aca="false">J54-$J$4-'UAV-Config'!$F$7</f>
        <v>4</v>
      </c>
      <c r="K178" s="13" t="n">
        <f aca="false">K54-$K$4-'UAV-Config'!$F$7</f>
        <v>3</v>
      </c>
      <c r="L178" s="13" t="n">
        <f aca="false">L54-$L$4-'UAV-Config'!$F$7</f>
        <v>2</v>
      </c>
    </row>
    <row r="179" customFormat="false" ht="12.8" hidden="false" customHeight="false" outlineLevel="0" collapsed="false">
      <c r="A179" s="49"/>
      <c r="B179" s="13" t="n">
        <f aca="false">B55-$B$4-'UAV-Config'!$F$7</f>
        <v>9.79999999999997</v>
      </c>
      <c r="C179" s="13" t="n">
        <f aca="false">C55-$C$4-'UAV-Config'!$F$7</f>
        <v>9.79999999999997</v>
      </c>
      <c r="D179" s="13" t="n">
        <f aca="false">D55-$D$4-'UAV-Config'!$F$7</f>
        <v>9.79999999999997</v>
      </c>
      <c r="E179" s="13" t="n">
        <f aca="false">E55-$E$4-'UAV-Config'!$F$7</f>
        <v>9</v>
      </c>
      <c r="F179" s="13" t="n">
        <f aca="false">F55-$F$4-'UAV-Config'!$F$7</f>
        <v>8</v>
      </c>
      <c r="G179" s="13" t="n">
        <f aca="false">G55-$G$4-'UAV-Config'!$F$7</f>
        <v>7</v>
      </c>
      <c r="H179" s="13" t="n">
        <f aca="false">H55-$H$4-'UAV-Config'!$F$7</f>
        <v>6</v>
      </c>
      <c r="I179" s="13" t="n">
        <f aca="false">I55-$I$4-'UAV-Config'!$F$7</f>
        <v>5</v>
      </c>
      <c r="J179" s="13" t="n">
        <f aca="false">J55-$J$4-'UAV-Config'!$F$7</f>
        <v>4</v>
      </c>
      <c r="K179" s="13" t="n">
        <f aca="false">K55-$K$4-'UAV-Config'!$F$7</f>
        <v>3</v>
      </c>
      <c r="L179" s="13" t="n">
        <f aca="false">L55-$L$4-'UAV-Config'!$F$7</f>
        <v>2</v>
      </c>
    </row>
    <row r="180" customFormat="false" ht="12.8" hidden="false" customHeight="false" outlineLevel="0" collapsed="false">
      <c r="A180" s="49"/>
      <c r="B180" s="13" t="n">
        <f aca="false">B56-$B$4-'UAV-Config'!$F$7</f>
        <v>9.99999999999996</v>
      </c>
      <c r="C180" s="13" t="n">
        <f aca="false">C56-$C$4-'UAV-Config'!$F$7</f>
        <v>9.99999999999996</v>
      </c>
      <c r="D180" s="13" t="n">
        <f aca="false">D56-$D$4-'UAV-Config'!$F$7</f>
        <v>10</v>
      </c>
      <c r="E180" s="13" t="n">
        <f aca="false">E56-$E$4-'UAV-Config'!$F$7</f>
        <v>9</v>
      </c>
      <c r="F180" s="13" t="n">
        <f aca="false">F56-$F$4-'UAV-Config'!$F$7</f>
        <v>8</v>
      </c>
      <c r="G180" s="13" t="n">
        <f aca="false">G56-$G$4-'UAV-Config'!$F$7</f>
        <v>7</v>
      </c>
      <c r="H180" s="13" t="n">
        <f aca="false">H56-$H$4-'UAV-Config'!$F$7</f>
        <v>6</v>
      </c>
      <c r="I180" s="13" t="n">
        <f aca="false">I56-$I$4-'UAV-Config'!$F$7</f>
        <v>5</v>
      </c>
      <c r="J180" s="13" t="n">
        <f aca="false">J56-$J$4-'UAV-Config'!$F$7</f>
        <v>4</v>
      </c>
      <c r="K180" s="13" t="n">
        <f aca="false">K56-$K$4-'UAV-Config'!$F$7</f>
        <v>3</v>
      </c>
      <c r="L180" s="13" t="n">
        <f aca="false">L56-$L$4-'UAV-Config'!$F$7</f>
        <v>2</v>
      </c>
    </row>
    <row r="181" customFormat="false" ht="12.8" hidden="false" customHeight="false" outlineLevel="0" collapsed="false">
      <c r="A181" s="49"/>
      <c r="B181" s="13" t="n">
        <f aca="false">B57-$B$4-'UAV-Config'!$F$7</f>
        <v>10.2</v>
      </c>
      <c r="C181" s="13" t="n">
        <f aca="false">C57-$C$4-'UAV-Config'!$F$7</f>
        <v>10.2</v>
      </c>
      <c r="D181" s="13" t="n">
        <f aca="false">D57-$D$4-'UAV-Config'!$F$7</f>
        <v>10</v>
      </c>
      <c r="E181" s="13" t="n">
        <f aca="false">E57-$E$4-'UAV-Config'!$F$7</f>
        <v>9</v>
      </c>
      <c r="F181" s="13" t="n">
        <f aca="false">F57-$F$4-'UAV-Config'!$F$7</f>
        <v>8</v>
      </c>
      <c r="G181" s="13" t="n">
        <f aca="false">G57-$G$4-'UAV-Config'!$F$7</f>
        <v>7</v>
      </c>
      <c r="H181" s="13" t="n">
        <f aca="false">H57-$H$4-'UAV-Config'!$F$7</f>
        <v>6</v>
      </c>
      <c r="I181" s="13" t="n">
        <f aca="false">I57-$I$4-'UAV-Config'!$F$7</f>
        <v>5</v>
      </c>
      <c r="J181" s="13" t="n">
        <f aca="false">J57-$J$4-'UAV-Config'!$F$7</f>
        <v>4</v>
      </c>
      <c r="K181" s="13" t="n">
        <f aca="false">K57-$K$4-'UAV-Config'!$F$7</f>
        <v>3</v>
      </c>
      <c r="L181" s="13" t="n">
        <f aca="false">L57-$L$4-'UAV-Config'!$F$7</f>
        <v>2</v>
      </c>
    </row>
    <row r="182" customFormat="false" ht="12.8" hidden="false" customHeight="false" outlineLevel="0" collapsed="false">
      <c r="A182" s="49"/>
      <c r="B182" s="13" t="n">
        <f aca="false">B58-$B$4-'UAV-Config'!$F$7</f>
        <v>10.4</v>
      </c>
      <c r="C182" s="13" t="n">
        <f aca="false">C58-$C$4-'UAV-Config'!$F$7</f>
        <v>10.4</v>
      </c>
      <c r="D182" s="13" t="n">
        <f aca="false">D58-$D$4-'UAV-Config'!$F$7</f>
        <v>10</v>
      </c>
      <c r="E182" s="13" t="n">
        <f aca="false">E58-$E$4-'UAV-Config'!$F$7</f>
        <v>9</v>
      </c>
      <c r="F182" s="13" t="n">
        <f aca="false">F58-$F$4-'UAV-Config'!$F$7</f>
        <v>8</v>
      </c>
      <c r="G182" s="13" t="n">
        <f aca="false">G58-$G$4-'UAV-Config'!$F$7</f>
        <v>7</v>
      </c>
      <c r="H182" s="13" t="n">
        <f aca="false">H58-$H$4-'UAV-Config'!$F$7</f>
        <v>6</v>
      </c>
      <c r="I182" s="13" t="n">
        <f aca="false">I58-$I$4-'UAV-Config'!$F$7</f>
        <v>5</v>
      </c>
      <c r="J182" s="13" t="n">
        <f aca="false">J58-$J$4-'UAV-Config'!$F$7</f>
        <v>4</v>
      </c>
      <c r="K182" s="13" t="n">
        <f aca="false">K58-$K$4-'UAV-Config'!$F$7</f>
        <v>3</v>
      </c>
      <c r="L182" s="13" t="n">
        <f aca="false">L58-$L$4-'UAV-Config'!$F$7</f>
        <v>2</v>
      </c>
    </row>
    <row r="183" customFormat="false" ht="12.8" hidden="false" customHeight="false" outlineLevel="0" collapsed="false">
      <c r="A183" s="49"/>
      <c r="B183" s="13" t="n">
        <f aca="false">B59-$B$4-'UAV-Config'!$F$7</f>
        <v>10.6</v>
      </c>
      <c r="C183" s="13" t="n">
        <f aca="false">C59-$C$4-'UAV-Config'!$F$7</f>
        <v>10.6</v>
      </c>
      <c r="D183" s="13" t="n">
        <f aca="false">D59-$D$4-'UAV-Config'!$F$7</f>
        <v>10</v>
      </c>
      <c r="E183" s="13" t="n">
        <f aca="false">E59-$E$4-'UAV-Config'!$F$7</f>
        <v>9</v>
      </c>
      <c r="F183" s="13" t="n">
        <f aca="false">F59-$F$4-'UAV-Config'!$F$7</f>
        <v>8</v>
      </c>
      <c r="G183" s="13" t="n">
        <f aca="false">G59-$G$4-'UAV-Config'!$F$7</f>
        <v>7</v>
      </c>
      <c r="H183" s="13" t="n">
        <f aca="false">H59-$H$4-'UAV-Config'!$F$7</f>
        <v>6</v>
      </c>
      <c r="I183" s="13" t="n">
        <f aca="false">I59-$I$4-'UAV-Config'!$F$7</f>
        <v>5</v>
      </c>
      <c r="J183" s="13" t="n">
        <f aca="false">J59-$J$4-'UAV-Config'!$F$7</f>
        <v>4</v>
      </c>
      <c r="K183" s="13" t="n">
        <f aca="false">K59-$K$4-'UAV-Config'!$F$7</f>
        <v>3</v>
      </c>
      <c r="L183" s="13" t="n">
        <f aca="false">L59-$L$4-'UAV-Config'!$F$7</f>
        <v>2</v>
      </c>
    </row>
    <row r="184" customFormat="false" ht="12.8" hidden="false" customHeight="false" outlineLevel="0" collapsed="false">
      <c r="A184" s="49"/>
      <c r="B184" s="13" t="n">
        <f aca="false">B60-$B$4-'UAV-Config'!$F$7</f>
        <v>10.8</v>
      </c>
      <c r="C184" s="13" t="n">
        <f aca="false">C60-$C$4-'UAV-Config'!$F$7</f>
        <v>10.8</v>
      </c>
      <c r="D184" s="13" t="n">
        <f aca="false">D60-$D$4-'UAV-Config'!$F$7</f>
        <v>10</v>
      </c>
      <c r="E184" s="13" t="n">
        <f aca="false">E60-$E$4-'UAV-Config'!$F$7</f>
        <v>9</v>
      </c>
      <c r="F184" s="13" t="n">
        <f aca="false">F60-$F$4-'UAV-Config'!$F$7</f>
        <v>8</v>
      </c>
      <c r="G184" s="13" t="n">
        <f aca="false">G60-$G$4-'UAV-Config'!$F$7</f>
        <v>7</v>
      </c>
      <c r="H184" s="13" t="n">
        <f aca="false">H60-$H$4-'UAV-Config'!$F$7</f>
        <v>6</v>
      </c>
      <c r="I184" s="13" t="n">
        <f aca="false">I60-$I$4-'UAV-Config'!$F$7</f>
        <v>5</v>
      </c>
      <c r="J184" s="13" t="n">
        <f aca="false">J60-$J$4-'UAV-Config'!$F$7</f>
        <v>4</v>
      </c>
      <c r="K184" s="13" t="n">
        <f aca="false">K60-$K$4-'UAV-Config'!$F$7</f>
        <v>3</v>
      </c>
      <c r="L184" s="13" t="n">
        <f aca="false">L60-$L$4-'UAV-Config'!$F$7</f>
        <v>2</v>
      </c>
    </row>
    <row r="185" customFormat="false" ht="12.8" hidden="false" customHeight="false" outlineLevel="0" collapsed="false">
      <c r="A185" s="49"/>
      <c r="B185" s="13" t="n">
        <f aca="false">B61-$B$4-'UAV-Config'!$F$7</f>
        <v>11</v>
      </c>
      <c r="C185" s="13" t="n">
        <f aca="false">C61-$C$4-'UAV-Config'!$F$7</f>
        <v>11</v>
      </c>
      <c r="D185" s="13" t="n">
        <f aca="false">D61-$D$4-'UAV-Config'!$F$7</f>
        <v>10</v>
      </c>
      <c r="E185" s="13" t="n">
        <f aca="false">E61-$E$4-'UAV-Config'!$F$7</f>
        <v>9</v>
      </c>
      <c r="F185" s="13" t="n">
        <f aca="false">F61-$F$4-'UAV-Config'!$F$7</f>
        <v>8</v>
      </c>
      <c r="G185" s="13" t="n">
        <f aca="false">G61-$G$4-'UAV-Config'!$F$7</f>
        <v>7</v>
      </c>
      <c r="H185" s="13" t="n">
        <f aca="false">H61-$H$4-'UAV-Config'!$F$7</f>
        <v>6</v>
      </c>
      <c r="I185" s="13" t="n">
        <f aca="false">I61-$I$4-'UAV-Config'!$F$7</f>
        <v>5</v>
      </c>
      <c r="J185" s="13" t="n">
        <f aca="false">J61-$J$4-'UAV-Config'!$F$7</f>
        <v>4</v>
      </c>
      <c r="K185" s="13" t="n">
        <f aca="false">K61-$K$4-'UAV-Config'!$F$7</f>
        <v>3</v>
      </c>
      <c r="L185" s="13" t="n">
        <f aca="false">L61-$L$4-'UAV-Config'!$F$7</f>
        <v>2</v>
      </c>
    </row>
    <row r="186" customFormat="false" ht="12.8" hidden="false" customHeight="false" outlineLevel="0" collapsed="false">
      <c r="A186" s="49"/>
      <c r="B186" s="13" t="n">
        <f aca="false">B62-$B$4-'UAV-Config'!$F$7</f>
        <v>11.2</v>
      </c>
      <c r="C186" s="13" t="n">
        <f aca="false">C62-$C$4-'UAV-Config'!$F$7</f>
        <v>11</v>
      </c>
      <c r="D186" s="13" t="n">
        <f aca="false">D62-$D$4-'UAV-Config'!$F$7</f>
        <v>10</v>
      </c>
      <c r="E186" s="13" t="n">
        <f aca="false">E62-$E$4-'UAV-Config'!$F$7</f>
        <v>9</v>
      </c>
      <c r="F186" s="13" t="n">
        <f aca="false">F62-$F$4-'UAV-Config'!$F$7</f>
        <v>8</v>
      </c>
      <c r="G186" s="13" t="n">
        <f aca="false">G62-$G$4-'UAV-Config'!$F$7</f>
        <v>7</v>
      </c>
      <c r="H186" s="13" t="n">
        <f aca="false">H62-$H$4-'UAV-Config'!$F$7</f>
        <v>6</v>
      </c>
      <c r="I186" s="13" t="n">
        <f aca="false">I62-$I$4-'UAV-Config'!$F$7</f>
        <v>5</v>
      </c>
      <c r="J186" s="13" t="n">
        <f aca="false">J62-$J$4-'UAV-Config'!$F$7</f>
        <v>4</v>
      </c>
      <c r="K186" s="13" t="n">
        <f aca="false">K62-$K$4-'UAV-Config'!$F$7</f>
        <v>3</v>
      </c>
      <c r="L186" s="13" t="n">
        <f aca="false">L62-$L$4-'UAV-Config'!$F$7</f>
        <v>2</v>
      </c>
    </row>
    <row r="187" customFormat="false" ht="12.8" hidden="false" customHeight="false" outlineLevel="0" collapsed="false">
      <c r="A187" s="49"/>
      <c r="B187" s="13" t="n">
        <f aca="false">B63-$B$4-'UAV-Config'!$F$7</f>
        <v>11.4</v>
      </c>
      <c r="C187" s="13" t="n">
        <f aca="false">C63-$C$4-'UAV-Config'!$F$7</f>
        <v>11</v>
      </c>
      <c r="D187" s="13" t="n">
        <f aca="false">D63-$D$4-'UAV-Config'!$F$7</f>
        <v>10</v>
      </c>
      <c r="E187" s="13" t="n">
        <f aca="false">E63-$E$4-'UAV-Config'!$F$7</f>
        <v>9</v>
      </c>
      <c r="F187" s="13" t="n">
        <f aca="false">F63-$F$4-'UAV-Config'!$F$7</f>
        <v>8</v>
      </c>
      <c r="G187" s="13" t="n">
        <f aca="false">G63-$G$4-'UAV-Config'!$F$7</f>
        <v>7</v>
      </c>
      <c r="H187" s="13" t="n">
        <f aca="false">H63-$H$4-'UAV-Config'!$F$7</f>
        <v>6</v>
      </c>
      <c r="I187" s="13" t="n">
        <f aca="false">I63-$I$4-'UAV-Config'!$F$7</f>
        <v>5</v>
      </c>
      <c r="J187" s="13" t="n">
        <f aca="false">J63-$J$4-'UAV-Config'!$F$7</f>
        <v>4</v>
      </c>
      <c r="K187" s="13" t="n">
        <f aca="false">K63-$K$4-'UAV-Config'!$F$7</f>
        <v>3</v>
      </c>
      <c r="L187" s="13" t="n">
        <f aca="false">L63-$L$4-'UAV-Config'!$F$7</f>
        <v>2</v>
      </c>
    </row>
    <row r="188" customFormat="false" ht="12.8" hidden="false" customHeight="false" outlineLevel="0" collapsed="false">
      <c r="A188" s="49"/>
      <c r="B188" s="13" t="n">
        <f aca="false">B64-$B$4-'UAV-Config'!$F$7</f>
        <v>11.6</v>
      </c>
      <c r="C188" s="13" t="n">
        <f aca="false">C64-$C$4-'UAV-Config'!$F$7</f>
        <v>11</v>
      </c>
      <c r="D188" s="13" t="n">
        <f aca="false">D64-$D$4-'UAV-Config'!$F$7</f>
        <v>10</v>
      </c>
      <c r="E188" s="13" t="n">
        <f aca="false">E64-$E$4-'UAV-Config'!$F$7</f>
        <v>9</v>
      </c>
      <c r="F188" s="13" t="n">
        <f aca="false">F64-$F$4-'UAV-Config'!$F$7</f>
        <v>8</v>
      </c>
      <c r="G188" s="13" t="n">
        <f aca="false">G64-$G$4-'UAV-Config'!$F$7</f>
        <v>7</v>
      </c>
      <c r="H188" s="13" t="n">
        <f aca="false">H64-$H$4-'UAV-Config'!$F$7</f>
        <v>6</v>
      </c>
      <c r="I188" s="13" t="n">
        <f aca="false">I64-$I$4-'UAV-Config'!$F$7</f>
        <v>5</v>
      </c>
      <c r="J188" s="13" t="n">
        <f aca="false">J64-$J$4-'UAV-Config'!$F$7</f>
        <v>4</v>
      </c>
      <c r="K188" s="13" t="n">
        <f aca="false">K64-$K$4-'UAV-Config'!$F$7</f>
        <v>3</v>
      </c>
      <c r="L188" s="13" t="n">
        <f aca="false">L64-$L$4-'UAV-Config'!$F$7</f>
        <v>2</v>
      </c>
    </row>
    <row r="189" customFormat="false" ht="12.8" hidden="false" customHeight="false" outlineLevel="0" collapsed="false">
      <c r="A189" s="49"/>
      <c r="B189" s="13" t="n">
        <f aca="false">B65-$B$4-'UAV-Config'!$F$7</f>
        <v>11.8</v>
      </c>
      <c r="C189" s="13" t="n">
        <f aca="false">C65-$C$4-'UAV-Config'!$F$7</f>
        <v>11</v>
      </c>
      <c r="D189" s="13" t="n">
        <f aca="false">D65-$D$4-'UAV-Config'!$F$7</f>
        <v>10</v>
      </c>
      <c r="E189" s="13" t="n">
        <f aca="false">E65-$E$4-'UAV-Config'!$F$7</f>
        <v>9</v>
      </c>
      <c r="F189" s="13" t="n">
        <f aca="false">F65-$F$4-'UAV-Config'!$F$7</f>
        <v>8</v>
      </c>
      <c r="G189" s="13" t="n">
        <f aca="false">G65-$G$4-'UAV-Config'!$F$7</f>
        <v>7</v>
      </c>
      <c r="H189" s="13" t="n">
        <f aca="false">H65-$H$4-'UAV-Config'!$F$7</f>
        <v>6</v>
      </c>
      <c r="I189" s="13" t="n">
        <f aca="false">I65-$I$4-'UAV-Config'!$F$7</f>
        <v>5</v>
      </c>
      <c r="J189" s="13" t="n">
        <f aca="false">J65-$J$4-'UAV-Config'!$F$7</f>
        <v>4</v>
      </c>
      <c r="K189" s="13" t="n">
        <f aca="false">K65-$K$4-'UAV-Config'!$F$7</f>
        <v>3</v>
      </c>
      <c r="L189" s="13" t="n">
        <f aca="false">L65-$L$4-'UAV-Config'!$F$7</f>
        <v>2</v>
      </c>
    </row>
    <row r="190" customFormat="false" ht="12.8" hidden="false" customHeight="false" outlineLevel="0" collapsed="false">
      <c r="A190" s="49"/>
      <c r="B190" s="13" t="n">
        <f aca="false">B66-$B$4-'UAV-Config'!$F$7</f>
        <v>12</v>
      </c>
      <c r="C190" s="13" t="n">
        <f aca="false">C66-$C$4-'UAV-Config'!$F$7</f>
        <v>11</v>
      </c>
      <c r="D190" s="13" t="n">
        <f aca="false">D66-$D$4-'UAV-Config'!$F$7</f>
        <v>10</v>
      </c>
      <c r="E190" s="13" t="n">
        <f aca="false">E66-$E$4-'UAV-Config'!$F$7</f>
        <v>9</v>
      </c>
      <c r="F190" s="13" t="n">
        <f aca="false">F66-$F$4-'UAV-Config'!$F$7</f>
        <v>8</v>
      </c>
      <c r="G190" s="13" t="n">
        <f aca="false">G66-$G$4-'UAV-Config'!$F$7</f>
        <v>7</v>
      </c>
      <c r="H190" s="13" t="n">
        <f aca="false">H66-$H$4-'UAV-Config'!$F$7</f>
        <v>6</v>
      </c>
      <c r="I190" s="13" t="n">
        <f aca="false">I66-$I$4-'UAV-Config'!$F$7</f>
        <v>5</v>
      </c>
      <c r="J190" s="13" t="n">
        <f aca="false">J66-$J$4-'UAV-Config'!$F$7</f>
        <v>4</v>
      </c>
      <c r="K190" s="13" t="n">
        <f aca="false">K66-$K$4-'UAV-Config'!$F$7</f>
        <v>3</v>
      </c>
      <c r="L190" s="13" t="n">
        <f aca="false">L66-$L$4-'UAV-Config'!$F$7</f>
        <v>2</v>
      </c>
    </row>
    <row r="191" customFormat="false" ht="12.8" hidden="false" customHeight="false" outlineLevel="0" collapsed="false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customFormat="false" ht="24" hidden="false" customHeight="true" outlineLevel="0" collapsed="false">
      <c r="A192" s="50" t="s">
        <v>43</v>
      </c>
      <c r="B192" s="12" t="s">
        <v>7</v>
      </c>
      <c r="C192" s="12" t="s">
        <v>44</v>
      </c>
      <c r="D192" s="51" t="s">
        <v>45</v>
      </c>
      <c r="E192" s="13" t="s">
        <v>46</v>
      </c>
      <c r="F192" s="13" t="s">
        <v>47</v>
      </c>
      <c r="G192" s="13" t="s">
        <v>48</v>
      </c>
      <c r="H192" s="13" t="s">
        <v>49</v>
      </c>
      <c r="I192" s="52"/>
      <c r="J192" s="52"/>
      <c r="K192" s="52"/>
      <c r="L192" s="53"/>
    </row>
    <row r="193" customFormat="false" ht="12.8" hidden="false" customHeight="false" outlineLevel="0" collapsed="false">
      <c r="A193" s="50"/>
      <c r="B193" s="13" t="n">
        <v>4500</v>
      </c>
      <c r="C193" s="13" t="n">
        <v>0.65</v>
      </c>
      <c r="D193" s="13" t="n">
        <f aca="false">'UAV-Config'!$C$7*C193</f>
        <v>1.3</v>
      </c>
      <c r="E193" s="13" t="n">
        <v>0</v>
      </c>
      <c r="F193" s="13" t="n">
        <f aca="false">D198</f>
        <v>3.782</v>
      </c>
      <c r="G193" s="13" t="n">
        <f aca="false">$D$199</f>
        <v>5.018</v>
      </c>
      <c r="H193" s="13" t="n">
        <f aca="false">$D$200</f>
        <v>6.778</v>
      </c>
      <c r="L193" s="54"/>
    </row>
    <row r="194" customFormat="false" ht="12.8" hidden="false" customHeight="false" outlineLevel="0" collapsed="false">
      <c r="A194" s="50"/>
      <c r="B194" s="13" t="n">
        <v>7000</v>
      </c>
      <c r="C194" s="13" t="n">
        <v>0.812</v>
      </c>
      <c r="D194" s="13" t="n">
        <f aca="false">'UAV-Config'!$C$7*C194</f>
        <v>1.624</v>
      </c>
      <c r="E194" s="13" t="n">
        <v>15</v>
      </c>
      <c r="F194" s="13" t="n">
        <f aca="false">D198</f>
        <v>3.782</v>
      </c>
      <c r="G194" s="13" t="n">
        <f aca="false">$D$199</f>
        <v>5.018</v>
      </c>
      <c r="H194" s="13" t="n">
        <f aca="false">$D$200</f>
        <v>6.778</v>
      </c>
      <c r="L194" s="54"/>
    </row>
    <row r="195" customFormat="false" ht="12.8" hidden="false" customHeight="false" outlineLevel="0" collapsed="false">
      <c r="A195" s="50"/>
      <c r="B195" s="13" t="n">
        <v>8000</v>
      </c>
      <c r="C195" s="13" t="n">
        <v>1.086</v>
      </c>
      <c r="D195" s="13" t="n">
        <f aca="false">'UAV-Config'!$C$7*C195</f>
        <v>2.172</v>
      </c>
      <c r="L195" s="54"/>
    </row>
    <row r="196" customFormat="false" ht="12.8" hidden="false" customHeight="false" outlineLevel="0" collapsed="false">
      <c r="A196" s="50"/>
      <c r="B196" s="13" t="n">
        <v>9000</v>
      </c>
      <c r="C196" s="13" t="n">
        <v>1.11</v>
      </c>
      <c r="D196" s="13" t="n">
        <f aca="false">'UAV-Config'!$C$7*C196</f>
        <v>2.22</v>
      </c>
      <c r="L196" s="54"/>
    </row>
    <row r="197" customFormat="false" ht="12.8" hidden="false" customHeight="false" outlineLevel="0" collapsed="false">
      <c r="A197" s="50"/>
      <c r="B197" s="13" t="n">
        <v>10000</v>
      </c>
      <c r="C197" s="13" t="n">
        <v>1.386</v>
      </c>
      <c r="D197" s="13" t="n">
        <f aca="false">'UAV-Config'!$C$7*C197</f>
        <v>2.772</v>
      </c>
      <c r="L197" s="54"/>
    </row>
    <row r="198" customFormat="false" ht="12.8" hidden="false" customHeight="false" outlineLevel="0" collapsed="false">
      <c r="A198" s="50"/>
      <c r="B198" s="13" t="n">
        <v>14000</v>
      </c>
      <c r="C198" s="13" t="n">
        <v>1.891</v>
      </c>
      <c r="D198" s="13" t="n">
        <f aca="false">'UAV-Config'!$C$7*C198</f>
        <v>3.782</v>
      </c>
      <c r="L198" s="54"/>
    </row>
    <row r="199" customFormat="false" ht="12.8" hidden="false" customHeight="false" outlineLevel="0" collapsed="false">
      <c r="A199" s="50"/>
      <c r="B199" s="13" t="n">
        <v>22000</v>
      </c>
      <c r="C199" s="13" t="n">
        <v>2.509</v>
      </c>
      <c r="D199" s="13" t="n">
        <f aca="false">'UAV-Config'!$C$7*C199</f>
        <v>5.018</v>
      </c>
      <c r="E199" s="55"/>
      <c r="F199" s="55"/>
      <c r="G199" s="55"/>
      <c r="H199" s="55"/>
      <c r="I199" s="55"/>
      <c r="J199" s="55"/>
      <c r="K199" s="55"/>
      <c r="L199" s="54"/>
    </row>
    <row r="200" customFormat="false" ht="12.8" hidden="false" customHeight="false" outlineLevel="0" collapsed="false">
      <c r="A200" s="50"/>
      <c r="B200" s="13" t="n">
        <v>28000</v>
      </c>
      <c r="C200" s="13" t="n">
        <v>3.389</v>
      </c>
      <c r="D200" s="13" t="n">
        <f aca="false">'UAV-Config'!$C$7*C200</f>
        <v>6.778</v>
      </c>
      <c r="L200" s="54"/>
    </row>
    <row r="201" customFormat="false" ht="12.8" hidden="false" customHeight="false" outlineLevel="0" collapsed="false">
      <c r="A201" s="50"/>
      <c r="B201" s="13" t="n">
        <v>30000</v>
      </c>
      <c r="C201" s="13" t="n">
        <v>3.505</v>
      </c>
      <c r="D201" s="13" t="n">
        <f aca="false">'UAV-Config'!$C$7*C201</f>
        <v>7.01</v>
      </c>
      <c r="E201" s="56"/>
      <c r="F201" s="56"/>
      <c r="G201" s="56"/>
      <c r="H201" s="56"/>
      <c r="I201" s="56"/>
      <c r="J201" s="56"/>
      <c r="K201" s="56"/>
      <c r="L201" s="57"/>
    </row>
  </sheetData>
  <mergeCells count="5">
    <mergeCell ref="A3:L3"/>
    <mergeCell ref="A6:A66"/>
    <mergeCell ref="A68:A128"/>
    <mergeCell ref="A130:A190"/>
    <mergeCell ref="A192:A20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9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2019-10-10T09:02:40Z</dcterms:created>
  <dc:creator/>
  <dc:description/>
  <dc:language>fr-FR</dc:language>
  <cp:lastModifiedBy/>
  <dcterms:modified xsi:type="dcterms:W3CDTF">2019-11-14T20:24:55Z</dcterms:modified>
  <cp:revision>68</cp:revision>
  <dc:subject/>
  <dc:title/>
</cp:coreProperties>
</file>