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ESP-NEVA Dropbox (1)\Projets_Projects\NPC-A024 - Wohler-A-B-Mark-V\Eng_Wohler-b-Mark-V-X8_engineering\WB5-Batteries\"/>
    </mc:Choice>
  </mc:AlternateContent>
  <xr:revisionPtr revIDLastSave="0" documentId="13_ncr:1_{B8998CD3-7C3D-46D7-9CFC-0DC2489B2FE0}" xr6:coauthVersionLast="45" xr6:coauthVersionMax="45" xr10:uidLastSave="{00000000-0000-0000-0000-000000000000}"/>
  <bookViews>
    <workbookView xWindow="-120" yWindow="-120" windowWidth="19440" windowHeight="11640" tabRatio="500" firstSheet="2" activeTab="2" xr2:uid="{00000000-000D-0000-FFFF-FFFF00000000}"/>
  </bookViews>
  <sheets>
    <sheet name="Header" sheetId="1" r:id="rId1"/>
    <sheet name="Power-Density" sheetId="2" r:id="rId2"/>
    <sheet name="UAV-Config" sheetId="3" r:id="rId3"/>
    <sheet name="Flight-Duration-Calc" sheetId="4" r:id="rId4"/>
    <sheet name="Flight-Duration-Curves" sheetId="5" r:id="rId5"/>
    <sheet name="Glossary" sheetId="6" r:id="rId6"/>
  </sheets>
  <externalReferences>
    <externalReference r:id="rId7"/>
  </externalReferences>
  <definedNames>
    <definedName name="_xlnm.Print_Area" localSheetId="4">'Flight-Duration-Curves'!$B$1:$L$35</definedName>
    <definedName name="std_grav">[1]Sheet1!$T$1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2" i="5" l="1"/>
  <c r="K2" i="5"/>
  <c r="G2" i="5"/>
  <c r="D2" i="5"/>
  <c r="K1" i="5"/>
  <c r="G1" i="5"/>
  <c r="D1" i="5"/>
  <c r="K7" i="3"/>
  <c r="F32" i="5"/>
  <c r="D201" i="4"/>
  <c r="D200" i="4"/>
  <c r="H194" i="4" s="1"/>
  <c r="D199" i="4"/>
  <c r="G194" i="4" s="1"/>
  <c r="D198" i="4"/>
  <c r="D197" i="4"/>
  <c r="D196" i="4"/>
  <c r="D195" i="4"/>
  <c r="F194" i="4"/>
  <c r="D194" i="4"/>
  <c r="G193" i="4"/>
  <c r="F193" i="4"/>
  <c r="D193" i="4"/>
  <c r="E33" i="3"/>
  <c r="E32" i="3"/>
  <c r="D28" i="3"/>
  <c r="F28" i="3" s="1"/>
  <c r="G28" i="3" s="1"/>
  <c r="C28" i="3"/>
  <c r="F27" i="3"/>
  <c r="G27" i="3" s="1"/>
  <c r="E27" i="3"/>
  <c r="D27" i="3"/>
  <c r="C27" i="3"/>
  <c r="F26" i="3"/>
  <c r="G26" i="3" s="1"/>
  <c r="D26" i="3"/>
  <c r="E26" i="3" s="1"/>
  <c r="C26" i="3"/>
  <c r="D25" i="3"/>
  <c r="F25" i="3" s="1"/>
  <c r="G25" i="3" s="1"/>
  <c r="C25" i="3"/>
  <c r="D24" i="3"/>
  <c r="F24" i="3" s="1"/>
  <c r="G24" i="3" s="1"/>
  <c r="C24" i="3"/>
  <c r="F23" i="3"/>
  <c r="G23" i="3" s="1"/>
  <c r="E23" i="3"/>
  <c r="D23" i="3"/>
  <c r="C23" i="3"/>
  <c r="F22" i="3"/>
  <c r="G22" i="3" s="1"/>
  <c r="D22" i="3"/>
  <c r="E22" i="3" s="1"/>
  <c r="C22" i="3"/>
  <c r="D21" i="3"/>
  <c r="F21" i="3" s="1"/>
  <c r="G21" i="3" s="1"/>
  <c r="C21" i="3"/>
  <c r="D20" i="3"/>
  <c r="F20" i="3" s="1"/>
  <c r="G20" i="3" s="1"/>
  <c r="C20" i="3"/>
  <c r="F19" i="3"/>
  <c r="G19" i="3" s="1"/>
  <c r="E19" i="3"/>
  <c r="D19" i="3"/>
  <c r="C19" i="3"/>
  <c r="F18" i="3"/>
  <c r="G18" i="3" s="1"/>
  <c r="D18" i="3"/>
  <c r="E18" i="3" s="1"/>
  <c r="C18" i="3"/>
  <c r="F7" i="3"/>
  <c r="I6" i="4" s="1"/>
  <c r="C16" i="2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I130" i="4" l="1"/>
  <c r="I68" i="4" s="1"/>
  <c r="I7" i="4"/>
  <c r="E20" i="3"/>
  <c r="E24" i="3"/>
  <c r="E28" i="3"/>
  <c r="E21" i="3"/>
  <c r="E25" i="3"/>
  <c r="B6" i="4"/>
  <c r="F6" i="4"/>
  <c r="J6" i="4"/>
  <c r="C6" i="4"/>
  <c r="G6" i="4"/>
  <c r="K6" i="4"/>
  <c r="D6" i="4"/>
  <c r="H6" i="4"/>
  <c r="L6" i="4"/>
  <c r="E6" i="4"/>
  <c r="H193" i="4"/>
  <c r="E130" i="4" l="1"/>
  <c r="E68" i="4" s="1"/>
  <c r="E7" i="4"/>
  <c r="L130" i="4"/>
  <c r="L68" i="4" s="1"/>
  <c r="L7" i="4"/>
  <c r="B130" i="4"/>
  <c r="B68" i="4" s="1"/>
  <c r="B7" i="4"/>
  <c r="H130" i="4"/>
  <c r="H68" i="4" s="1"/>
  <c r="H7" i="4"/>
  <c r="C130" i="4"/>
  <c r="C68" i="4" s="1"/>
  <c r="C7" i="4"/>
  <c r="K130" i="4"/>
  <c r="K68" i="4" s="1"/>
  <c r="K7" i="4"/>
  <c r="G130" i="4"/>
  <c r="G68" i="4" s="1"/>
  <c r="G7" i="4"/>
  <c r="D130" i="4"/>
  <c r="D68" i="4" s="1"/>
  <c r="D7" i="4"/>
  <c r="J130" i="4"/>
  <c r="J68" i="4" s="1"/>
  <c r="J7" i="4"/>
  <c r="I131" i="4"/>
  <c r="I69" i="4" s="1"/>
  <c r="I8" i="4"/>
  <c r="F130" i="4"/>
  <c r="F68" i="4" s="1"/>
  <c r="F7" i="4"/>
  <c r="D131" i="4" l="1"/>
  <c r="D69" i="4" s="1"/>
  <c r="D8" i="4"/>
  <c r="H131" i="4"/>
  <c r="H69" i="4" s="1"/>
  <c r="H8" i="4"/>
  <c r="L131" i="4"/>
  <c r="L69" i="4" s="1"/>
  <c r="L8" i="4"/>
  <c r="I132" i="4"/>
  <c r="I70" i="4" s="1"/>
  <c r="I9" i="4"/>
  <c r="K131" i="4"/>
  <c r="K69" i="4" s="1"/>
  <c r="K8" i="4"/>
  <c r="F131" i="4"/>
  <c r="F69" i="4" s="1"/>
  <c r="F8" i="4"/>
  <c r="J131" i="4"/>
  <c r="J69" i="4" s="1"/>
  <c r="J8" i="4"/>
  <c r="G131" i="4"/>
  <c r="G69" i="4" s="1"/>
  <c r="G8" i="4"/>
  <c r="C131" i="4"/>
  <c r="C69" i="4" s="1"/>
  <c r="C8" i="4"/>
  <c r="B131" i="4"/>
  <c r="B69" i="4" s="1"/>
  <c r="B8" i="4"/>
  <c r="E131" i="4"/>
  <c r="E69" i="4" s="1"/>
  <c r="E8" i="4"/>
  <c r="B132" i="4" l="1"/>
  <c r="B70" i="4" s="1"/>
  <c r="B9" i="4"/>
  <c r="F132" i="4"/>
  <c r="F70" i="4" s="1"/>
  <c r="F9" i="4"/>
  <c r="H132" i="4"/>
  <c r="H70" i="4" s="1"/>
  <c r="H9" i="4"/>
  <c r="G132" i="4"/>
  <c r="G70" i="4" s="1"/>
  <c r="G9" i="4"/>
  <c r="I133" i="4"/>
  <c r="I71" i="4" s="1"/>
  <c r="I10" i="4"/>
  <c r="E132" i="4"/>
  <c r="E70" i="4" s="1"/>
  <c r="E9" i="4"/>
  <c r="C132" i="4"/>
  <c r="C70" i="4" s="1"/>
  <c r="C9" i="4"/>
  <c r="J132" i="4"/>
  <c r="J70" i="4" s="1"/>
  <c r="J9" i="4"/>
  <c r="K132" i="4"/>
  <c r="K70" i="4" s="1"/>
  <c r="K9" i="4"/>
  <c r="L132" i="4"/>
  <c r="L70" i="4" s="1"/>
  <c r="L9" i="4"/>
  <c r="D132" i="4"/>
  <c r="D70" i="4" s="1"/>
  <c r="D9" i="4"/>
  <c r="J133" i="4" l="1"/>
  <c r="J71" i="4" s="1"/>
  <c r="J10" i="4"/>
  <c r="E133" i="4"/>
  <c r="E71" i="4" s="1"/>
  <c r="E10" i="4"/>
  <c r="G133" i="4"/>
  <c r="G71" i="4" s="1"/>
  <c r="G10" i="4"/>
  <c r="F133" i="4"/>
  <c r="F71" i="4" s="1"/>
  <c r="F10" i="4"/>
  <c r="D133" i="4"/>
  <c r="D71" i="4" s="1"/>
  <c r="D10" i="4"/>
  <c r="K133" i="4"/>
  <c r="K71" i="4" s="1"/>
  <c r="K10" i="4"/>
  <c r="C133" i="4"/>
  <c r="C71" i="4" s="1"/>
  <c r="C10" i="4"/>
  <c r="I134" i="4"/>
  <c r="I72" i="4" s="1"/>
  <c r="I11" i="4"/>
  <c r="H133" i="4"/>
  <c r="H71" i="4" s="1"/>
  <c r="H10" i="4"/>
  <c r="B133" i="4"/>
  <c r="B71" i="4" s="1"/>
  <c r="B10" i="4"/>
  <c r="L133" i="4"/>
  <c r="L71" i="4" s="1"/>
  <c r="L10" i="4"/>
  <c r="I135" i="4" l="1"/>
  <c r="I73" i="4" s="1"/>
  <c r="I12" i="4"/>
  <c r="E134" i="4"/>
  <c r="E72" i="4" s="1"/>
  <c r="E11" i="4"/>
  <c r="B134" i="4"/>
  <c r="B72" i="4" s="1"/>
  <c r="B11" i="4"/>
  <c r="K134" i="4"/>
  <c r="K72" i="4" s="1"/>
  <c r="K11" i="4"/>
  <c r="F134" i="4"/>
  <c r="F72" i="4" s="1"/>
  <c r="F11" i="4"/>
  <c r="L134" i="4"/>
  <c r="L72" i="4" s="1"/>
  <c r="L11" i="4"/>
  <c r="H134" i="4"/>
  <c r="H72" i="4" s="1"/>
  <c r="H11" i="4"/>
  <c r="C134" i="4"/>
  <c r="C72" i="4" s="1"/>
  <c r="C11" i="4"/>
  <c r="D134" i="4"/>
  <c r="D72" i="4" s="1"/>
  <c r="D11" i="4"/>
  <c r="G134" i="4"/>
  <c r="G72" i="4" s="1"/>
  <c r="G11" i="4"/>
  <c r="J134" i="4"/>
  <c r="J72" i="4" s="1"/>
  <c r="J11" i="4"/>
  <c r="C135" i="4" l="1"/>
  <c r="C73" i="4" s="1"/>
  <c r="C12" i="4"/>
  <c r="G135" i="4"/>
  <c r="G73" i="4" s="1"/>
  <c r="G12" i="4"/>
  <c r="L135" i="4"/>
  <c r="L73" i="4" s="1"/>
  <c r="L12" i="4"/>
  <c r="K135" i="4"/>
  <c r="K73" i="4" s="1"/>
  <c r="K12" i="4"/>
  <c r="E135" i="4"/>
  <c r="E73" i="4" s="1"/>
  <c r="E12" i="4"/>
  <c r="J135" i="4"/>
  <c r="J73" i="4" s="1"/>
  <c r="J12" i="4"/>
  <c r="D135" i="4"/>
  <c r="D73" i="4" s="1"/>
  <c r="D12" i="4"/>
  <c r="H135" i="4"/>
  <c r="H73" i="4" s="1"/>
  <c r="H12" i="4"/>
  <c r="F135" i="4"/>
  <c r="F73" i="4" s="1"/>
  <c r="F12" i="4"/>
  <c r="B135" i="4"/>
  <c r="B73" i="4" s="1"/>
  <c r="B12" i="4"/>
  <c r="I136" i="4"/>
  <c r="I74" i="4" s="1"/>
  <c r="I13" i="4"/>
  <c r="K136" i="4" l="1"/>
  <c r="K74" i="4" s="1"/>
  <c r="K13" i="4"/>
  <c r="G136" i="4"/>
  <c r="G74" i="4" s="1"/>
  <c r="G13" i="4"/>
  <c r="H136" i="4"/>
  <c r="H74" i="4" s="1"/>
  <c r="H13" i="4"/>
  <c r="J136" i="4"/>
  <c r="J74" i="4" s="1"/>
  <c r="J13" i="4"/>
  <c r="I137" i="4"/>
  <c r="I75" i="4" s="1"/>
  <c r="I14" i="4"/>
  <c r="F136" i="4"/>
  <c r="F74" i="4" s="1"/>
  <c r="F13" i="4"/>
  <c r="D136" i="4"/>
  <c r="D74" i="4" s="1"/>
  <c r="D13" i="4"/>
  <c r="E136" i="4"/>
  <c r="E74" i="4" s="1"/>
  <c r="E13" i="4"/>
  <c r="L136" i="4"/>
  <c r="L74" i="4" s="1"/>
  <c r="L13" i="4"/>
  <c r="C136" i="4"/>
  <c r="C74" i="4" s="1"/>
  <c r="C13" i="4"/>
  <c r="B136" i="4"/>
  <c r="B74" i="4" s="1"/>
  <c r="B13" i="4"/>
  <c r="E137" i="4" l="1"/>
  <c r="E75" i="4" s="1"/>
  <c r="E14" i="4"/>
  <c r="G137" i="4"/>
  <c r="G75" i="4" s="1"/>
  <c r="G14" i="4"/>
  <c r="C137" i="4"/>
  <c r="C75" i="4" s="1"/>
  <c r="C14" i="4"/>
  <c r="F137" i="4"/>
  <c r="F75" i="4" s="1"/>
  <c r="F14" i="4"/>
  <c r="J137" i="4"/>
  <c r="J75" i="4" s="1"/>
  <c r="J14" i="4"/>
  <c r="B137" i="4"/>
  <c r="B75" i="4" s="1"/>
  <c r="B14" i="4"/>
  <c r="L137" i="4"/>
  <c r="L75" i="4" s="1"/>
  <c r="L14" i="4"/>
  <c r="D137" i="4"/>
  <c r="D75" i="4" s="1"/>
  <c r="D14" i="4"/>
  <c r="I138" i="4"/>
  <c r="I76" i="4" s="1"/>
  <c r="I15" i="4"/>
  <c r="H137" i="4"/>
  <c r="H75" i="4" s="1"/>
  <c r="H14" i="4"/>
  <c r="K14" i="4"/>
  <c r="K137" i="4"/>
  <c r="K75" i="4" s="1"/>
  <c r="D138" i="4" l="1"/>
  <c r="D76" i="4" s="1"/>
  <c r="D15" i="4"/>
  <c r="B138" i="4"/>
  <c r="B76" i="4" s="1"/>
  <c r="B15" i="4"/>
  <c r="F138" i="4"/>
  <c r="F76" i="4" s="1"/>
  <c r="F15" i="4"/>
  <c r="G138" i="4"/>
  <c r="G76" i="4" s="1"/>
  <c r="G15" i="4"/>
  <c r="K138" i="4"/>
  <c r="K76" i="4" s="1"/>
  <c r="K15" i="4"/>
  <c r="H138" i="4"/>
  <c r="H76" i="4" s="1"/>
  <c r="H15" i="4"/>
  <c r="I139" i="4"/>
  <c r="I77" i="4" s="1"/>
  <c r="I16" i="4"/>
  <c r="L138" i="4"/>
  <c r="L76" i="4" s="1"/>
  <c r="L15" i="4"/>
  <c r="J138" i="4"/>
  <c r="J76" i="4" s="1"/>
  <c r="J15" i="4"/>
  <c r="C138" i="4"/>
  <c r="C76" i="4" s="1"/>
  <c r="C15" i="4"/>
  <c r="E138" i="4"/>
  <c r="E76" i="4" s="1"/>
  <c r="E15" i="4"/>
  <c r="C139" i="4" l="1"/>
  <c r="C77" i="4" s="1"/>
  <c r="C16" i="4"/>
  <c r="H139" i="4"/>
  <c r="H77" i="4" s="1"/>
  <c r="H16" i="4"/>
  <c r="G139" i="4"/>
  <c r="G77" i="4" s="1"/>
  <c r="G16" i="4"/>
  <c r="L139" i="4"/>
  <c r="L77" i="4" s="1"/>
  <c r="L16" i="4"/>
  <c r="B139" i="4"/>
  <c r="B77" i="4" s="1"/>
  <c r="B16" i="4"/>
  <c r="E139" i="4"/>
  <c r="E77" i="4" s="1"/>
  <c r="E16" i="4"/>
  <c r="J139" i="4"/>
  <c r="J77" i="4" s="1"/>
  <c r="J16" i="4"/>
  <c r="I140" i="4"/>
  <c r="I78" i="4" s="1"/>
  <c r="I17" i="4"/>
  <c r="K139" i="4"/>
  <c r="K77" i="4" s="1"/>
  <c r="K16" i="4"/>
  <c r="F139" i="4"/>
  <c r="F77" i="4" s="1"/>
  <c r="F16" i="4"/>
  <c r="D139" i="4"/>
  <c r="D77" i="4" s="1"/>
  <c r="D16" i="4"/>
  <c r="F140" i="4" l="1"/>
  <c r="F78" i="4" s="1"/>
  <c r="F17" i="4"/>
  <c r="I141" i="4"/>
  <c r="I79" i="4" s="1"/>
  <c r="I18" i="4"/>
  <c r="E140" i="4"/>
  <c r="E78" i="4" s="1"/>
  <c r="E17" i="4"/>
  <c r="H140" i="4"/>
  <c r="H78" i="4" s="1"/>
  <c r="H17" i="4"/>
  <c r="L140" i="4"/>
  <c r="L78" i="4" s="1"/>
  <c r="L17" i="4"/>
  <c r="D140" i="4"/>
  <c r="D78" i="4" s="1"/>
  <c r="D17" i="4"/>
  <c r="K140" i="4"/>
  <c r="K78" i="4" s="1"/>
  <c r="K17" i="4"/>
  <c r="J140" i="4"/>
  <c r="J78" i="4" s="1"/>
  <c r="J17" i="4"/>
  <c r="B140" i="4"/>
  <c r="B78" i="4" s="1"/>
  <c r="B17" i="4"/>
  <c r="G140" i="4"/>
  <c r="G78" i="4" s="1"/>
  <c r="G17" i="4"/>
  <c r="C140" i="4"/>
  <c r="C78" i="4" s="1"/>
  <c r="C17" i="4"/>
  <c r="G141" i="4" l="1"/>
  <c r="G79" i="4" s="1"/>
  <c r="G18" i="4"/>
  <c r="D141" i="4"/>
  <c r="D79" i="4" s="1"/>
  <c r="D18" i="4"/>
  <c r="I142" i="4"/>
  <c r="I80" i="4" s="1"/>
  <c r="I19" i="4"/>
  <c r="J141" i="4"/>
  <c r="J79" i="4" s="1"/>
  <c r="J18" i="4"/>
  <c r="H141" i="4"/>
  <c r="H79" i="4" s="1"/>
  <c r="H18" i="4"/>
  <c r="C141" i="4"/>
  <c r="C79" i="4" s="1"/>
  <c r="C18" i="4"/>
  <c r="B141" i="4"/>
  <c r="B79" i="4" s="1"/>
  <c r="B18" i="4"/>
  <c r="K141" i="4"/>
  <c r="K79" i="4" s="1"/>
  <c r="K18" i="4"/>
  <c r="L141" i="4"/>
  <c r="L79" i="4" s="1"/>
  <c r="L18" i="4"/>
  <c r="E141" i="4"/>
  <c r="E79" i="4" s="1"/>
  <c r="E18" i="4"/>
  <c r="F141" i="4"/>
  <c r="F79" i="4" s="1"/>
  <c r="F18" i="4"/>
  <c r="C142" i="4" l="1"/>
  <c r="C80" i="4" s="1"/>
  <c r="C19" i="4"/>
  <c r="E142" i="4"/>
  <c r="E80" i="4" s="1"/>
  <c r="E19" i="4"/>
  <c r="K142" i="4"/>
  <c r="K80" i="4" s="1"/>
  <c r="K19" i="4"/>
  <c r="J142" i="4"/>
  <c r="J80" i="4" s="1"/>
  <c r="J19" i="4"/>
  <c r="D142" i="4"/>
  <c r="D80" i="4" s="1"/>
  <c r="D19" i="4"/>
  <c r="F142" i="4"/>
  <c r="F80" i="4" s="1"/>
  <c r="F19" i="4"/>
  <c r="L142" i="4"/>
  <c r="L80" i="4" s="1"/>
  <c r="L19" i="4"/>
  <c r="B142" i="4"/>
  <c r="B80" i="4" s="1"/>
  <c r="B19" i="4"/>
  <c r="H142" i="4"/>
  <c r="H80" i="4" s="1"/>
  <c r="H19" i="4"/>
  <c r="I143" i="4"/>
  <c r="I81" i="4" s="1"/>
  <c r="I20" i="4"/>
  <c r="G142" i="4"/>
  <c r="G80" i="4" s="1"/>
  <c r="G19" i="4"/>
  <c r="I144" i="4" l="1"/>
  <c r="I82" i="4" s="1"/>
  <c r="I21" i="4"/>
  <c r="B143" i="4"/>
  <c r="B81" i="4" s="1"/>
  <c r="B20" i="4"/>
  <c r="F143" i="4"/>
  <c r="F81" i="4" s="1"/>
  <c r="F20" i="4"/>
  <c r="J143" i="4"/>
  <c r="J81" i="4" s="1"/>
  <c r="J20" i="4"/>
  <c r="E143" i="4"/>
  <c r="E81" i="4" s="1"/>
  <c r="E20" i="4"/>
  <c r="G143" i="4"/>
  <c r="G81" i="4" s="1"/>
  <c r="G20" i="4"/>
  <c r="H143" i="4"/>
  <c r="H81" i="4" s="1"/>
  <c r="H20" i="4"/>
  <c r="L143" i="4"/>
  <c r="L81" i="4" s="1"/>
  <c r="L20" i="4"/>
  <c r="D143" i="4"/>
  <c r="D81" i="4" s="1"/>
  <c r="D20" i="4"/>
  <c r="K143" i="4"/>
  <c r="K81" i="4" s="1"/>
  <c r="K20" i="4"/>
  <c r="C143" i="4"/>
  <c r="C81" i="4" s="1"/>
  <c r="C20" i="4"/>
  <c r="K144" i="4" l="1"/>
  <c r="K82" i="4" s="1"/>
  <c r="K21" i="4"/>
  <c r="G144" i="4"/>
  <c r="G82" i="4" s="1"/>
  <c r="G21" i="4"/>
  <c r="L144" i="4"/>
  <c r="L82" i="4" s="1"/>
  <c r="L21" i="4"/>
  <c r="J144" i="4"/>
  <c r="J82" i="4" s="1"/>
  <c r="J21" i="4"/>
  <c r="B144" i="4"/>
  <c r="B82" i="4" s="1"/>
  <c r="B21" i="4"/>
  <c r="C144" i="4"/>
  <c r="C82" i="4" s="1"/>
  <c r="C21" i="4"/>
  <c r="D144" i="4"/>
  <c r="D82" i="4" s="1"/>
  <c r="D21" i="4"/>
  <c r="H144" i="4"/>
  <c r="H82" i="4" s="1"/>
  <c r="H21" i="4"/>
  <c r="E144" i="4"/>
  <c r="E82" i="4" s="1"/>
  <c r="E21" i="4"/>
  <c r="F144" i="4"/>
  <c r="F82" i="4" s="1"/>
  <c r="F21" i="4"/>
  <c r="I145" i="4"/>
  <c r="I83" i="4" s="1"/>
  <c r="I22" i="4"/>
  <c r="C145" i="4" l="1"/>
  <c r="C83" i="4" s="1"/>
  <c r="C22" i="4"/>
  <c r="F145" i="4"/>
  <c r="F83" i="4" s="1"/>
  <c r="F22" i="4"/>
  <c r="H145" i="4"/>
  <c r="H83" i="4" s="1"/>
  <c r="H22" i="4"/>
  <c r="J145" i="4"/>
  <c r="J83" i="4" s="1"/>
  <c r="J22" i="4"/>
  <c r="G145" i="4"/>
  <c r="G83" i="4" s="1"/>
  <c r="G22" i="4"/>
  <c r="I146" i="4"/>
  <c r="I84" i="4" s="1"/>
  <c r="I23" i="4"/>
  <c r="E145" i="4"/>
  <c r="E83" i="4" s="1"/>
  <c r="E22" i="4"/>
  <c r="D145" i="4"/>
  <c r="D83" i="4" s="1"/>
  <c r="D22" i="4"/>
  <c r="B145" i="4"/>
  <c r="B83" i="4" s="1"/>
  <c r="B22" i="4"/>
  <c r="L145" i="4"/>
  <c r="L83" i="4" s="1"/>
  <c r="L22" i="4"/>
  <c r="K145" i="4"/>
  <c r="K83" i="4" s="1"/>
  <c r="K22" i="4"/>
  <c r="L146" i="4" l="1"/>
  <c r="L84" i="4" s="1"/>
  <c r="L23" i="4"/>
  <c r="J146" i="4"/>
  <c r="J84" i="4" s="1"/>
  <c r="J23" i="4"/>
  <c r="F146" i="4"/>
  <c r="F84" i="4" s="1"/>
  <c r="F23" i="4"/>
  <c r="D146" i="4"/>
  <c r="D84" i="4" s="1"/>
  <c r="D23" i="4"/>
  <c r="I147" i="4"/>
  <c r="I85" i="4" s="1"/>
  <c r="I24" i="4"/>
  <c r="K146" i="4"/>
  <c r="K84" i="4" s="1"/>
  <c r="K23" i="4"/>
  <c r="B146" i="4"/>
  <c r="B84" i="4" s="1"/>
  <c r="B23" i="4"/>
  <c r="E146" i="4"/>
  <c r="E84" i="4" s="1"/>
  <c r="E23" i="4"/>
  <c r="G146" i="4"/>
  <c r="G84" i="4" s="1"/>
  <c r="G23" i="4"/>
  <c r="H146" i="4"/>
  <c r="H84" i="4" s="1"/>
  <c r="H23" i="4"/>
  <c r="C146" i="4"/>
  <c r="C84" i="4" s="1"/>
  <c r="C23" i="4"/>
  <c r="E147" i="4" l="1"/>
  <c r="E85" i="4" s="1"/>
  <c r="E24" i="4"/>
  <c r="D147" i="4"/>
  <c r="D85" i="4" s="1"/>
  <c r="D24" i="4"/>
  <c r="H147" i="4"/>
  <c r="H85" i="4" s="1"/>
  <c r="H24" i="4"/>
  <c r="K147" i="4"/>
  <c r="K85" i="4" s="1"/>
  <c r="K24" i="4"/>
  <c r="J147" i="4"/>
  <c r="J85" i="4" s="1"/>
  <c r="J24" i="4"/>
  <c r="C147" i="4"/>
  <c r="C85" i="4" s="1"/>
  <c r="C24" i="4"/>
  <c r="G147" i="4"/>
  <c r="G85" i="4" s="1"/>
  <c r="G24" i="4"/>
  <c r="B147" i="4"/>
  <c r="B85" i="4" s="1"/>
  <c r="B24" i="4"/>
  <c r="I148" i="4"/>
  <c r="I86" i="4" s="1"/>
  <c r="I25" i="4"/>
  <c r="F147" i="4"/>
  <c r="F85" i="4" s="1"/>
  <c r="F24" i="4"/>
  <c r="L147" i="4"/>
  <c r="L85" i="4" s="1"/>
  <c r="L24" i="4"/>
  <c r="B148" i="4" l="1"/>
  <c r="B86" i="4" s="1"/>
  <c r="B25" i="4"/>
  <c r="K148" i="4"/>
  <c r="K86" i="4" s="1"/>
  <c r="K25" i="4"/>
  <c r="D148" i="4"/>
  <c r="D86" i="4" s="1"/>
  <c r="D25" i="4"/>
  <c r="F148" i="4"/>
  <c r="F86" i="4" s="1"/>
  <c r="F25" i="4"/>
  <c r="C148" i="4"/>
  <c r="C86" i="4" s="1"/>
  <c r="C25" i="4"/>
  <c r="L148" i="4"/>
  <c r="L86" i="4" s="1"/>
  <c r="L25" i="4"/>
  <c r="I149" i="4"/>
  <c r="I87" i="4" s="1"/>
  <c r="I26" i="4"/>
  <c r="G148" i="4"/>
  <c r="G86" i="4" s="1"/>
  <c r="G25" i="4"/>
  <c r="J148" i="4"/>
  <c r="J86" i="4" s="1"/>
  <c r="J25" i="4"/>
  <c r="H148" i="4"/>
  <c r="H86" i="4" s="1"/>
  <c r="H25" i="4"/>
  <c r="E148" i="4"/>
  <c r="E86" i="4" s="1"/>
  <c r="E25" i="4"/>
  <c r="G149" i="4" l="1"/>
  <c r="G87" i="4" s="1"/>
  <c r="G26" i="4"/>
  <c r="F149" i="4"/>
  <c r="F87" i="4" s="1"/>
  <c r="F26" i="4"/>
  <c r="K149" i="4"/>
  <c r="K87" i="4" s="1"/>
  <c r="K26" i="4"/>
  <c r="L149" i="4"/>
  <c r="L87" i="4" s="1"/>
  <c r="L26" i="4"/>
  <c r="E149" i="4"/>
  <c r="E87" i="4" s="1"/>
  <c r="E26" i="4"/>
  <c r="J149" i="4"/>
  <c r="J87" i="4" s="1"/>
  <c r="J26" i="4"/>
  <c r="I150" i="4"/>
  <c r="I88" i="4" s="1"/>
  <c r="I27" i="4"/>
  <c r="C149" i="4"/>
  <c r="C87" i="4" s="1"/>
  <c r="C26" i="4"/>
  <c r="D149" i="4"/>
  <c r="D87" i="4" s="1"/>
  <c r="D26" i="4"/>
  <c r="B149" i="4"/>
  <c r="B87" i="4" s="1"/>
  <c r="B26" i="4"/>
  <c r="H149" i="4"/>
  <c r="H87" i="4" s="1"/>
  <c r="H26" i="4"/>
  <c r="B150" i="4" l="1"/>
  <c r="B88" i="4" s="1"/>
  <c r="B27" i="4"/>
  <c r="L150" i="4"/>
  <c r="L88" i="4" s="1"/>
  <c r="L27" i="4"/>
  <c r="C150" i="4"/>
  <c r="C88" i="4" s="1"/>
  <c r="C27" i="4"/>
  <c r="J150" i="4"/>
  <c r="J88" i="4" s="1"/>
  <c r="J27" i="4"/>
  <c r="F150" i="4"/>
  <c r="F88" i="4" s="1"/>
  <c r="F27" i="4"/>
  <c r="H150" i="4"/>
  <c r="H88" i="4" s="1"/>
  <c r="H27" i="4"/>
  <c r="D150" i="4"/>
  <c r="D88" i="4" s="1"/>
  <c r="D27" i="4"/>
  <c r="I151" i="4"/>
  <c r="I89" i="4" s="1"/>
  <c r="I28" i="4"/>
  <c r="E150" i="4"/>
  <c r="E88" i="4" s="1"/>
  <c r="E27" i="4"/>
  <c r="K150" i="4"/>
  <c r="K88" i="4" s="1"/>
  <c r="K27" i="4"/>
  <c r="G150" i="4"/>
  <c r="G88" i="4" s="1"/>
  <c r="G27" i="4"/>
  <c r="I152" i="4" l="1"/>
  <c r="I90" i="4" s="1"/>
  <c r="I29" i="4"/>
  <c r="K151" i="4"/>
  <c r="K89" i="4" s="1"/>
  <c r="K28" i="4"/>
  <c r="J151" i="4"/>
  <c r="J89" i="4" s="1"/>
  <c r="J28" i="4"/>
  <c r="L151" i="4"/>
  <c r="L89" i="4" s="1"/>
  <c r="L28" i="4"/>
  <c r="G151" i="4"/>
  <c r="G89" i="4" s="1"/>
  <c r="G28" i="4"/>
  <c r="E151" i="4"/>
  <c r="E89" i="4" s="1"/>
  <c r="E28" i="4"/>
  <c r="D151" i="4"/>
  <c r="D89" i="4" s="1"/>
  <c r="D28" i="4"/>
  <c r="F151" i="4"/>
  <c r="F89" i="4" s="1"/>
  <c r="F28" i="4"/>
  <c r="C151" i="4"/>
  <c r="C89" i="4" s="1"/>
  <c r="C28" i="4"/>
  <c r="B151" i="4"/>
  <c r="B89" i="4" s="1"/>
  <c r="B28" i="4"/>
  <c r="H151" i="4"/>
  <c r="H89" i="4" s="1"/>
  <c r="H28" i="4"/>
  <c r="B152" i="4" l="1"/>
  <c r="B90" i="4" s="1"/>
  <c r="B29" i="4"/>
  <c r="E152" i="4"/>
  <c r="E90" i="4" s="1"/>
  <c r="E29" i="4"/>
  <c r="K152" i="4"/>
  <c r="K90" i="4" s="1"/>
  <c r="K29" i="4"/>
  <c r="F152" i="4"/>
  <c r="F90" i="4" s="1"/>
  <c r="F29" i="4"/>
  <c r="L152" i="4"/>
  <c r="L90" i="4" s="1"/>
  <c r="L29" i="4"/>
  <c r="H152" i="4"/>
  <c r="H90" i="4" s="1"/>
  <c r="H29" i="4"/>
  <c r="C152" i="4"/>
  <c r="C90" i="4" s="1"/>
  <c r="C29" i="4"/>
  <c r="D152" i="4"/>
  <c r="D90" i="4" s="1"/>
  <c r="D29" i="4"/>
  <c r="G152" i="4"/>
  <c r="G90" i="4" s="1"/>
  <c r="G29" i="4"/>
  <c r="J152" i="4"/>
  <c r="J90" i="4" s="1"/>
  <c r="J29" i="4"/>
  <c r="I153" i="4"/>
  <c r="I91" i="4" s="1"/>
  <c r="I30" i="4"/>
  <c r="H153" i="4" l="1"/>
  <c r="H91" i="4" s="1"/>
  <c r="H30" i="4"/>
  <c r="E153" i="4"/>
  <c r="E91" i="4" s="1"/>
  <c r="E30" i="4"/>
  <c r="D153" i="4"/>
  <c r="D91" i="4" s="1"/>
  <c r="D30" i="4"/>
  <c r="F153" i="4"/>
  <c r="F91" i="4" s="1"/>
  <c r="F30" i="4"/>
  <c r="I154" i="4"/>
  <c r="I92" i="4" s="1"/>
  <c r="I31" i="4"/>
  <c r="G153" i="4"/>
  <c r="G91" i="4" s="1"/>
  <c r="G30" i="4"/>
  <c r="C153" i="4"/>
  <c r="C91" i="4" s="1"/>
  <c r="C30" i="4"/>
  <c r="L153" i="4"/>
  <c r="L91" i="4" s="1"/>
  <c r="L30" i="4"/>
  <c r="K153" i="4"/>
  <c r="K91" i="4" s="1"/>
  <c r="K30" i="4"/>
  <c r="B153" i="4"/>
  <c r="B91" i="4" s="1"/>
  <c r="B30" i="4"/>
  <c r="J153" i="4"/>
  <c r="J91" i="4" s="1"/>
  <c r="J30" i="4"/>
  <c r="B154" i="4" l="1"/>
  <c r="B92" i="4" s="1"/>
  <c r="B31" i="4"/>
  <c r="G154" i="4"/>
  <c r="G92" i="4" s="1"/>
  <c r="G31" i="4"/>
  <c r="F154" i="4"/>
  <c r="F92" i="4" s="1"/>
  <c r="F31" i="4"/>
  <c r="E154" i="4"/>
  <c r="E92" i="4" s="1"/>
  <c r="E31" i="4"/>
  <c r="L154" i="4"/>
  <c r="L92" i="4" s="1"/>
  <c r="L31" i="4"/>
  <c r="J154" i="4"/>
  <c r="J92" i="4" s="1"/>
  <c r="J31" i="4"/>
  <c r="K154" i="4"/>
  <c r="K92" i="4" s="1"/>
  <c r="K31" i="4"/>
  <c r="C154" i="4"/>
  <c r="C92" i="4" s="1"/>
  <c r="C31" i="4"/>
  <c r="I155" i="4"/>
  <c r="I93" i="4" s="1"/>
  <c r="I32" i="4"/>
  <c r="D154" i="4"/>
  <c r="D92" i="4" s="1"/>
  <c r="D31" i="4"/>
  <c r="H154" i="4"/>
  <c r="H92" i="4" s="1"/>
  <c r="H31" i="4"/>
  <c r="C155" i="4" l="1"/>
  <c r="C93" i="4" s="1"/>
  <c r="C32" i="4"/>
  <c r="G155" i="4"/>
  <c r="G93" i="4" s="1"/>
  <c r="G32" i="4"/>
  <c r="D155" i="4"/>
  <c r="D93" i="4" s="1"/>
  <c r="D32" i="4"/>
  <c r="J155" i="4"/>
  <c r="J93" i="4" s="1"/>
  <c r="J32" i="4"/>
  <c r="E155" i="4"/>
  <c r="E93" i="4" s="1"/>
  <c r="E32" i="4"/>
  <c r="H155" i="4"/>
  <c r="H93" i="4" s="1"/>
  <c r="H32" i="4"/>
  <c r="I156" i="4"/>
  <c r="I94" i="4" s="1"/>
  <c r="I33" i="4"/>
  <c r="K155" i="4"/>
  <c r="K93" i="4" s="1"/>
  <c r="K32" i="4"/>
  <c r="L155" i="4"/>
  <c r="L93" i="4" s="1"/>
  <c r="L32" i="4"/>
  <c r="F155" i="4"/>
  <c r="F93" i="4" s="1"/>
  <c r="F32" i="4"/>
  <c r="B155" i="4"/>
  <c r="B93" i="4" s="1"/>
  <c r="B32" i="4"/>
  <c r="K156" i="4" l="1"/>
  <c r="K94" i="4" s="1"/>
  <c r="K33" i="4"/>
  <c r="J156" i="4"/>
  <c r="J94" i="4" s="1"/>
  <c r="J33" i="4"/>
  <c r="G156" i="4"/>
  <c r="G94" i="4" s="1"/>
  <c r="G33" i="4"/>
  <c r="F156" i="4"/>
  <c r="F94" i="4" s="1"/>
  <c r="F33" i="4"/>
  <c r="H156" i="4"/>
  <c r="H94" i="4" s="1"/>
  <c r="H33" i="4"/>
  <c r="B156" i="4"/>
  <c r="B94" i="4" s="1"/>
  <c r="B33" i="4"/>
  <c r="L156" i="4"/>
  <c r="L94" i="4" s="1"/>
  <c r="L33" i="4"/>
  <c r="I157" i="4"/>
  <c r="I95" i="4" s="1"/>
  <c r="I34" i="4"/>
  <c r="E156" i="4"/>
  <c r="E94" i="4" s="1"/>
  <c r="E33" i="4"/>
  <c r="D156" i="4"/>
  <c r="D94" i="4" s="1"/>
  <c r="D33" i="4"/>
  <c r="C156" i="4"/>
  <c r="C94" i="4" s="1"/>
  <c r="C33" i="4"/>
  <c r="I158" i="4" l="1"/>
  <c r="I96" i="4" s="1"/>
  <c r="I35" i="4"/>
  <c r="F157" i="4"/>
  <c r="F95" i="4" s="1"/>
  <c r="F34" i="4"/>
  <c r="D157" i="4"/>
  <c r="D95" i="4" s="1"/>
  <c r="D34" i="4"/>
  <c r="B157" i="4"/>
  <c r="B95" i="4" s="1"/>
  <c r="B34" i="4"/>
  <c r="J157" i="4"/>
  <c r="J95" i="4" s="1"/>
  <c r="J34" i="4"/>
  <c r="C157" i="4"/>
  <c r="C95" i="4" s="1"/>
  <c r="C34" i="4"/>
  <c r="E157" i="4"/>
  <c r="E95" i="4" s="1"/>
  <c r="E34" i="4"/>
  <c r="L157" i="4"/>
  <c r="L95" i="4" s="1"/>
  <c r="L34" i="4"/>
  <c r="H157" i="4"/>
  <c r="H95" i="4" s="1"/>
  <c r="H34" i="4"/>
  <c r="G157" i="4"/>
  <c r="G95" i="4" s="1"/>
  <c r="G34" i="4"/>
  <c r="K157" i="4"/>
  <c r="K95" i="4" s="1"/>
  <c r="K34" i="4"/>
  <c r="G158" i="4" l="1"/>
  <c r="G96" i="4" s="1"/>
  <c r="G35" i="4"/>
  <c r="C158" i="4"/>
  <c r="C96" i="4" s="1"/>
  <c r="C35" i="4"/>
  <c r="F158" i="4"/>
  <c r="F96" i="4" s="1"/>
  <c r="F35" i="4"/>
  <c r="L158" i="4"/>
  <c r="L96" i="4" s="1"/>
  <c r="L35" i="4"/>
  <c r="B158" i="4"/>
  <c r="B96" i="4" s="1"/>
  <c r="B35" i="4"/>
  <c r="K158" i="4"/>
  <c r="K96" i="4" s="1"/>
  <c r="K35" i="4"/>
  <c r="H158" i="4"/>
  <c r="H96" i="4" s="1"/>
  <c r="H35" i="4"/>
  <c r="E158" i="4"/>
  <c r="E96" i="4" s="1"/>
  <c r="E35" i="4"/>
  <c r="J158" i="4"/>
  <c r="J96" i="4" s="1"/>
  <c r="J35" i="4"/>
  <c r="D158" i="4"/>
  <c r="D96" i="4" s="1"/>
  <c r="D35" i="4"/>
  <c r="I159" i="4"/>
  <c r="I97" i="4" s="1"/>
  <c r="I36" i="4"/>
  <c r="E159" i="4" l="1"/>
  <c r="E97" i="4" s="1"/>
  <c r="E36" i="4"/>
  <c r="K159" i="4"/>
  <c r="K97" i="4" s="1"/>
  <c r="K36" i="4"/>
  <c r="C159" i="4"/>
  <c r="C97" i="4" s="1"/>
  <c r="C36" i="4"/>
  <c r="I160" i="4"/>
  <c r="I98" i="4" s="1"/>
  <c r="I37" i="4"/>
  <c r="J159" i="4"/>
  <c r="J97" i="4" s="1"/>
  <c r="J36" i="4"/>
  <c r="H159" i="4"/>
  <c r="H97" i="4" s="1"/>
  <c r="H36" i="4"/>
  <c r="B159" i="4"/>
  <c r="B97" i="4" s="1"/>
  <c r="B36" i="4"/>
  <c r="F159" i="4"/>
  <c r="F97" i="4" s="1"/>
  <c r="F36" i="4"/>
  <c r="G159" i="4"/>
  <c r="G97" i="4" s="1"/>
  <c r="G36" i="4"/>
  <c r="D159" i="4"/>
  <c r="D97" i="4" s="1"/>
  <c r="D36" i="4"/>
  <c r="L159" i="4"/>
  <c r="L97" i="4" s="1"/>
  <c r="L36" i="4"/>
  <c r="F160" i="4" l="1"/>
  <c r="F98" i="4" s="1"/>
  <c r="F37" i="4"/>
  <c r="I161" i="4"/>
  <c r="I99" i="4" s="1"/>
  <c r="I38" i="4"/>
  <c r="H160" i="4"/>
  <c r="H98" i="4" s="1"/>
  <c r="H37" i="4"/>
  <c r="K160" i="4"/>
  <c r="K98" i="4" s="1"/>
  <c r="K37" i="4"/>
  <c r="L160" i="4"/>
  <c r="L98" i="4" s="1"/>
  <c r="L37" i="4"/>
  <c r="G160" i="4"/>
  <c r="G98" i="4" s="1"/>
  <c r="G37" i="4"/>
  <c r="B160" i="4"/>
  <c r="B98" i="4" s="1"/>
  <c r="B37" i="4"/>
  <c r="J160" i="4"/>
  <c r="J98" i="4" s="1"/>
  <c r="J37" i="4"/>
  <c r="C160" i="4"/>
  <c r="C98" i="4" s="1"/>
  <c r="C37" i="4"/>
  <c r="E160" i="4"/>
  <c r="E98" i="4" s="1"/>
  <c r="E37" i="4"/>
  <c r="D160" i="4"/>
  <c r="D98" i="4" s="1"/>
  <c r="D37" i="4"/>
  <c r="J161" i="4" l="1"/>
  <c r="J99" i="4" s="1"/>
  <c r="J38" i="4"/>
  <c r="I162" i="4"/>
  <c r="I100" i="4" s="1"/>
  <c r="I39" i="4"/>
  <c r="E161" i="4"/>
  <c r="E99" i="4" s="1"/>
  <c r="E38" i="4"/>
  <c r="G161" i="4"/>
  <c r="G99" i="4" s="1"/>
  <c r="G38" i="4"/>
  <c r="K161" i="4"/>
  <c r="K99" i="4" s="1"/>
  <c r="K38" i="4"/>
  <c r="D161" i="4"/>
  <c r="D99" i="4" s="1"/>
  <c r="D38" i="4"/>
  <c r="C161" i="4"/>
  <c r="C99" i="4" s="1"/>
  <c r="C38" i="4"/>
  <c r="B161" i="4"/>
  <c r="B99" i="4" s="1"/>
  <c r="B38" i="4"/>
  <c r="L161" i="4"/>
  <c r="L99" i="4" s="1"/>
  <c r="L38" i="4"/>
  <c r="H161" i="4"/>
  <c r="H99" i="4" s="1"/>
  <c r="H38" i="4"/>
  <c r="F161" i="4"/>
  <c r="F99" i="4" s="1"/>
  <c r="F38" i="4"/>
  <c r="B162" i="4" l="1"/>
  <c r="B100" i="4" s="1"/>
  <c r="B39" i="4"/>
  <c r="G162" i="4"/>
  <c r="G100" i="4" s="1"/>
  <c r="G39" i="4"/>
  <c r="H162" i="4"/>
  <c r="H100" i="4" s="1"/>
  <c r="H39" i="4"/>
  <c r="D162" i="4"/>
  <c r="D100" i="4" s="1"/>
  <c r="D39" i="4"/>
  <c r="I163" i="4"/>
  <c r="I101" i="4" s="1"/>
  <c r="I40" i="4"/>
  <c r="F162" i="4"/>
  <c r="F100" i="4" s="1"/>
  <c r="F39" i="4"/>
  <c r="L162" i="4"/>
  <c r="L100" i="4" s="1"/>
  <c r="L39" i="4"/>
  <c r="C162" i="4"/>
  <c r="C100" i="4" s="1"/>
  <c r="C39" i="4"/>
  <c r="K162" i="4"/>
  <c r="K100" i="4" s="1"/>
  <c r="K39" i="4"/>
  <c r="E162" i="4"/>
  <c r="E100" i="4" s="1"/>
  <c r="E39" i="4"/>
  <c r="J162" i="4"/>
  <c r="J100" i="4" s="1"/>
  <c r="J39" i="4"/>
  <c r="E163" i="4" l="1"/>
  <c r="E101" i="4" s="1"/>
  <c r="E40" i="4"/>
  <c r="D163" i="4"/>
  <c r="D101" i="4" s="1"/>
  <c r="D40" i="4"/>
  <c r="C163" i="4"/>
  <c r="C101" i="4" s="1"/>
  <c r="C40" i="4"/>
  <c r="F163" i="4"/>
  <c r="F101" i="4" s="1"/>
  <c r="F40" i="4"/>
  <c r="G163" i="4"/>
  <c r="G101" i="4" s="1"/>
  <c r="G40" i="4"/>
  <c r="J163" i="4"/>
  <c r="J101" i="4" s="1"/>
  <c r="J40" i="4"/>
  <c r="K40" i="4"/>
  <c r="K163" i="4"/>
  <c r="K101" i="4" s="1"/>
  <c r="L163" i="4"/>
  <c r="L101" i="4" s="1"/>
  <c r="L40" i="4"/>
  <c r="I164" i="4"/>
  <c r="I102" i="4" s="1"/>
  <c r="I41" i="4"/>
  <c r="H163" i="4"/>
  <c r="H101" i="4" s="1"/>
  <c r="H40" i="4"/>
  <c r="B163" i="4"/>
  <c r="B101" i="4" s="1"/>
  <c r="B40" i="4"/>
  <c r="H164" i="4" l="1"/>
  <c r="H102" i="4" s="1"/>
  <c r="H41" i="4"/>
  <c r="J164" i="4"/>
  <c r="J102" i="4" s="1"/>
  <c r="J41" i="4"/>
  <c r="D164" i="4"/>
  <c r="D102" i="4" s="1"/>
  <c r="D41" i="4"/>
  <c r="B164" i="4"/>
  <c r="B102" i="4" s="1"/>
  <c r="B41" i="4"/>
  <c r="I165" i="4"/>
  <c r="I103" i="4" s="1"/>
  <c r="I42" i="4"/>
  <c r="G164" i="4"/>
  <c r="G102" i="4" s="1"/>
  <c r="G41" i="4"/>
  <c r="C164" i="4"/>
  <c r="C102" i="4" s="1"/>
  <c r="C41" i="4"/>
  <c r="E164" i="4"/>
  <c r="E102" i="4" s="1"/>
  <c r="E41" i="4"/>
  <c r="L164" i="4"/>
  <c r="L102" i="4" s="1"/>
  <c r="L41" i="4"/>
  <c r="F164" i="4"/>
  <c r="F102" i="4" s="1"/>
  <c r="F41" i="4"/>
  <c r="K164" i="4"/>
  <c r="K102" i="4" s="1"/>
  <c r="K41" i="4"/>
  <c r="F165" i="4" l="1"/>
  <c r="F103" i="4" s="1"/>
  <c r="F42" i="4"/>
  <c r="E165" i="4"/>
  <c r="E103" i="4" s="1"/>
  <c r="E42" i="4"/>
  <c r="G165" i="4"/>
  <c r="G103" i="4" s="1"/>
  <c r="G42" i="4"/>
  <c r="B165" i="4"/>
  <c r="B103" i="4" s="1"/>
  <c r="B42" i="4"/>
  <c r="J165" i="4"/>
  <c r="J103" i="4" s="1"/>
  <c r="J42" i="4"/>
  <c r="K165" i="4"/>
  <c r="K103" i="4" s="1"/>
  <c r="K42" i="4"/>
  <c r="L165" i="4"/>
  <c r="L103" i="4" s="1"/>
  <c r="L42" i="4"/>
  <c r="C165" i="4"/>
  <c r="C103" i="4" s="1"/>
  <c r="C42" i="4"/>
  <c r="I166" i="4"/>
  <c r="I104" i="4" s="1"/>
  <c r="I43" i="4"/>
  <c r="D165" i="4"/>
  <c r="D103" i="4" s="1"/>
  <c r="D42" i="4"/>
  <c r="H165" i="4"/>
  <c r="H103" i="4" s="1"/>
  <c r="H42" i="4"/>
  <c r="K166" i="4" l="1"/>
  <c r="K104" i="4" s="1"/>
  <c r="K43" i="4"/>
  <c r="E166" i="4"/>
  <c r="E104" i="4" s="1"/>
  <c r="E43" i="4"/>
  <c r="D166" i="4"/>
  <c r="D104" i="4" s="1"/>
  <c r="D43" i="4"/>
  <c r="B166" i="4"/>
  <c r="B104" i="4" s="1"/>
  <c r="B43" i="4"/>
  <c r="H166" i="4"/>
  <c r="H104" i="4" s="1"/>
  <c r="H43" i="4"/>
  <c r="I167" i="4"/>
  <c r="I105" i="4" s="1"/>
  <c r="I44" i="4"/>
  <c r="L166" i="4"/>
  <c r="L104" i="4" s="1"/>
  <c r="L43" i="4"/>
  <c r="J166" i="4"/>
  <c r="J104" i="4" s="1"/>
  <c r="J43" i="4"/>
  <c r="G166" i="4"/>
  <c r="G104" i="4" s="1"/>
  <c r="G43" i="4"/>
  <c r="F166" i="4"/>
  <c r="F104" i="4" s="1"/>
  <c r="F43" i="4"/>
  <c r="C166" i="4"/>
  <c r="C104" i="4" s="1"/>
  <c r="C43" i="4"/>
  <c r="I168" i="4" l="1"/>
  <c r="I106" i="4" s="1"/>
  <c r="I45" i="4"/>
  <c r="E167" i="4"/>
  <c r="E105" i="4" s="1"/>
  <c r="E44" i="4"/>
  <c r="F167" i="4"/>
  <c r="F105" i="4" s="1"/>
  <c r="F44" i="4"/>
  <c r="J167" i="4"/>
  <c r="J105" i="4" s="1"/>
  <c r="J44" i="4"/>
  <c r="B167" i="4"/>
  <c r="B105" i="4" s="1"/>
  <c r="B44" i="4"/>
  <c r="C167" i="4"/>
  <c r="C105" i="4" s="1"/>
  <c r="C44" i="4"/>
  <c r="G167" i="4"/>
  <c r="G105" i="4" s="1"/>
  <c r="G44" i="4"/>
  <c r="L167" i="4"/>
  <c r="L105" i="4" s="1"/>
  <c r="L44" i="4"/>
  <c r="H167" i="4"/>
  <c r="H105" i="4" s="1"/>
  <c r="H44" i="4"/>
  <c r="D167" i="4"/>
  <c r="D105" i="4" s="1"/>
  <c r="D44" i="4"/>
  <c r="K167" i="4"/>
  <c r="K105" i="4" s="1"/>
  <c r="K44" i="4"/>
  <c r="L168" i="4" l="1"/>
  <c r="L106" i="4" s="1"/>
  <c r="L45" i="4"/>
  <c r="J168" i="4"/>
  <c r="J106" i="4" s="1"/>
  <c r="J45" i="4"/>
  <c r="E168" i="4"/>
  <c r="E106" i="4" s="1"/>
  <c r="E45" i="4"/>
  <c r="D168" i="4"/>
  <c r="D106" i="4" s="1"/>
  <c r="D45" i="4"/>
  <c r="C168" i="4"/>
  <c r="C106" i="4" s="1"/>
  <c r="C45" i="4"/>
  <c r="K168" i="4"/>
  <c r="K106" i="4" s="1"/>
  <c r="K45" i="4"/>
  <c r="H168" i="4"/>
  <c r="H106" i="4" s="1"/>
  <c r="H45" i="4"/>
  <c r="G168" i="4"/>
  <c r="G106" i="4" s="1"/>
  <c r="G45" i="4"/>
  <c r="B168" i="4"/>
  <c r="B106" i="4" s="1"/>
  <c r="B45" i="4"/>
  <c r="F168" i="4"/>
  <c r="F106" i="4" s="1"/>
  <c r="F45" i="4"/>
  <c r="I169" i="4"/>
  <c r="I107" i="4" s="1"/>
  <c r="I46" i="4"/>
  <c r="F169" i="4" l="1"/>
  <c r="F107" i="4" s="1"/>
  <c r="F46" i="4"/>
  <c r="G169" i="4"/>
  <c r="G107" i="4" s="1"/>
  <c r="G46" i="4"/>
  <c r="D169" i="4"/>
  <c r="D107" i="4" s="1"/>
  <c r="D46" i="4"/>
  <c r="J169" i="4"/>
  <c r="J107" i="4" s="1"/>
  <c r="J46" i="4"/>
  <c r="K169" i="4"/>
  <c r="K107" i="4" s="1"/>
  <c r="K46" i="4"/>
  <c r="I170" i="4"/>
  <c r="I108" i="4" s="1"/>
  <c r="I47" i="4"/>
  <c r="B169" i="4"/>
  <c r="B107" i="4" s="1"/>
  <c r="B46" i="4"/>
  <c r="H169" i="4"/>
  <c r="H107" i="4" s="1"/>
  <c r="H46" i="4"/>
  <c r="C169" i="4"/>
  <c r="C107" i="4" s="1"/>
  <c r="C46" i="4"/>
  <c r="E169" i="4"/>
  <c r="E107" i="4" s="1"/>
  <c r="E46" i="4"/>
  <c r="L169" i="4"/>
  <c r="L107" i="4" s="1"/>
  <c r="L46" i="4"/>
  <c r="H170" i="4" l="1"/>
  <c r="H108" i="4" s="1"/>
  <c r="H47" i="4"/>
  <c r="J170" i="4"/>
  <c r="J108" i="4" s="1"/>
  <c r="J47" i="4"/>
  <c r="G170" i="4"/>
  <c r="G108" i="4" s="1"/>
  <c r="G47" i="4"/>
  <c r="E170" i="4"/>
  <c r="E108" i="4" s="1"/>
  <c r="E47" i="4"/>
  <c r="I171" i="4"/>
  <c r="I109" i="4" s="1"/>
  <c r="I48" i="4"/>
  <c r="L170" i="4"/>
  <c r="L108" i="4" s="1"/>
  <c r="L47" i="4"/>
  <c r="C170" i="4"/>
  <c r="C108" i="4" s="1"/>
  <c r="C47" i="4"/>
  <c r="B170" i="4"/>
  <c r="B108" i="4" s="1"/>
  <c r="B47" i="4"/>
  <c r="K170" i="4"/>
  <c r="K108" i="4" s="1"/>
  <c r="K47" i="4"/>
  <c r="D170" i="4"/>
  <c r="D108" i="4" s="1"/>
  <c r="D47" i="4"/>
  <c r="F170" i="4"/>
  <c r="F108" i="4" s="1"/>
  <c r="F47" i="4"/>
  <c r="B171" i="4" l="1"/>
  <c r="B109" i="4" s="1"/>
  <c r="B48" i="4"/>
  <c r="J171" i="4"/>
  <c r="J109" i="4" s="1"/>
  <c r="J48" i="4"/>
  <c r="D171" i="4"/>
  <c r="D109" i="4" s="1"/>
  <c r="D48" i="4"/>
  <c r="L171" i="4"/>
  <c r="L109" i="4" s="1"/>
  <c r="L48" i="4"/>
  <c r="E171" i="4"/>
  <c r="E109" i="4" s="1"/>
  <c r="E48" i="4"/>
  <c r="F171" i="4"/>
  <c r="F109" i="4" s="1"/>
  <c r="F48" i="4"/>
  <c r="K171" i="4"/>
  <c r="K109" i="4" s="1"/>
  <c r="K48" i="4"/>
  <c r="C171" i="4"/>
  <c r="C109" i="4" s="1"/>
  <c r="C48" i="4"/>
  <c r="I172" i="4"/>
  <c r="I110" i="4" s="1"/>
  <c r="I49" i="4"/>
  <c r="G171" i="4"/>
  <c r="G109" i="4" s="1"/>
  <c r="G48" i="4"/>
  <c r="H171" i="4"/>
  <c r="H109" i="4" s="1"/>
  <c r="H48" i="4"/>
  <c r="C172" i="4" l="1"/>
  <c r="C110" i="4" s="1"/>
  <c r="C49" i="4"/>
  <c r="L172" i="4"/>
  <c r="L110" i="4" s="1"/>
  <c r="L49" i="4"/>
  <c r="G172" i="4"/>
  <c r="G110" i="4" s="1"/>
  <c r="G49" i="4"/>
  <c r="F172" i="4"/>
  <c r="F110" i="4" s="1"/>
  <c r="F49" i="4"/>
  <c r="J172" i="4"/>
  <c r="J110" i="4" s="1"/>
  <c r="J49" i="4"/>
  <c r="H172" i="4"/>
  <c r="H110" i="4" s="1"/>
  <c r="H49" i="4"/>
  <c r="I173" i="4"/>
  <c r="I111" i="4" s="1"/>
  <c r="I50" i="4"/>
  <c r="K172" i="4"/>
  <c r="K110" i="4" s="1"/>
  <c r="K49" i="4"/>
  <c r="E172" i="4"/>
  <c r="E110" i="4" s="1"/>
  <c r="E49" i="4"/>
  <c r="D172" i="4"/>
  <c r="D110" i="4" s="1"/>
  <c r="D49" i="4"/>
  <c r="B172" i="4"/>
  <c r="B110" i="4" s="1"/>
  <c r="B49" i="4"/>
  <c r="D173" i="4" l="1"/>
  <c r="D111" i="4" s="1"/>
  <c r="D50" i="4"/>
  <c r="H173" i="4"/>
  <c r="H111" i="4" s="1"/>
  <c r="H50" i="4"/>
  <c r="L173" i="4"/>
  <c r="L111" i="4" s="1"/>
  <c r="L50" i="4"/>
  <c r="K173" i="4"/>
  <c r="K111" i="4" s="1"/>
  <c r="K50" i="4"/>
  <c r="F173" i="4"/>
  <c r="F111" i="4" s="1"/>
  <c r="F50" i="4"/>
  <c r="B173" i="4"/>
  <c r="B111" i="4" s="1"/>
  <c r="B50" i="4"/>
  <c r="E173" i="4"/>
  <c r="E111" i="4" s="1"/>
  <c r="E50" i="4"/>
  <c r="I174" i="4"/>
  <c r="I112" i="4" s="1"/>
  <c r="I51" i="4"/>
  <c r="J173" i="4"/>
  <c r="J111" i="4" s="1"/>
  <c r="J50" i="4"/>
  <c r="G173" i="4"/>
  <c r="G111" i="4" s="1"/>
  <c r="G50" i="4"/>
  <c r="C173" i="4"/>
  <c r="C111" i="4" s="1"/>
  <c r="C50" i="4"/>
  <c r="G174" i="4" l="1"/>
  <c r="G112" i="4" s="1"/>
  <c r="G51" i="4"/>
  <c r="B174" i="4"/>
  <c r="B112" i="4" s="1"/>
  <c r="B51" i="4"/>
  <c r="H174" i="4"/>
  <c r="H112" i="4" s="1"/>
  <c r="H51" i="4"/>
  <c r="I175" i="4"/>
  <c r="I113" i="4" s="1"/>
  <c r="I52" i="4"/>
  <c r="K174" i="4"/>
  <c r="K112" i="4" s="1"/>
  <c r="K51" i="4"/>
  <c r="C174" i="4"/>
  <c r="C112" i="4" s="1"/>
  <c r="C51" i="4"/>
  <c r="J174" i="4"/>
  <c r="J112" i="4" s="1"/>
  <c r="J51" i="4"/>
  <c r="E174" i="4"/>
  <c r="E112" i="4" s="1"/>
  <c r="E51" i="4"/>
  <c r="F174" i="4"/>
  <c r="F112" i="4" s="1"/>
  <c r="F51" i="4"/>
  <c r="L174" i="4"/>
  <c r="L112" i="4" s="1"/>
  <c r="L51" i="4"/>
  <c r="D174" i="4"/>
  <c r="D112" i="4" s="1"/>
  <c r="D51" i="4"/>
  <c r="I176" i="4" l="1"/>
  <c r="I114" i="4" s="1"/>
  <c r="I53" i="4"/>
  <c r="B175" i="4"/>
  <c r="B113" i="4" s="1"/>
  <c r="B52" i="4"/>
  <c r="L175" i="4"/>
  <c r="L113" i="4" s="1"/>
  <c r="L52" i="4"/>
  <c r="C175" i="4"/>
  <c r="C113" i="4" s="1"/>
  <c r="C52" i="4"/>
  <c r="D175" i="4"/>
  <c r="D113" i="4" s="1"/>
  <c r="D52" i="4"/>
  <c r="F175" i="4"/>
  <c r="F113" i="4" s="1"/>
  <c r="F52" i="4"/>
  <c r="J175" i="4"/>
  <c r="J113" i="4" s="1"/>
  <c r="J52" i="4"/>
  <c r="K175" i="4"/>
  <c r="K113" i="4" s="1"/>
  <c r="K52" i="4"/>
  <c r="H175" i="4"/>
  <c r="H113" i="4" s="1"/>
  <c r="H52" i="4"/>
  <c r="G52" i="4"/>
  <c r="G175" i="4"/>
  <c r="G113" i="4" s="1"/>
  <c r="E175" i="4"/>
  <c r="E113" i="4" s="1"/>
  <c r="E52" i="4"/>
  <c r="F176" i="4" l="1"/>
  <c r="F114" i="4" s="1"/>
  <c r="F53" i="4"/>
  <c r="C176" i="4"/>
  <c r="C114" i="4" s="1"/>
  <c r="C53" i="4"/>
  <c r="B176" i="4"/>
  <c r="B114" i="4" s="1"/>
  <c r="B53" i="4"/>
  <c r="G176" i="4"/>
  <c r="G114" i="4" s="1"/>
  <c r="G53" i="4"/>
  <c r="K176" i="4"/>
  <c r="K114" i="4" s="1"/>
  <c r="K53" i="4"/>
  <c r="E176" i="4"/>
  <c r="E114" i="4" s="1"/>
  <c r="E53" i="4"/>
  <c r="H176" i="4"/>
  <c r="H114" i="4" s="1"/>
  <c r="H53" i="4"/>
  <c r="J176" i="4"/>
  <c r="J114" i="4" s="1"/>
  <c r="J53" i="4"/>
  <c r="D176" i="4"/>
  <c r="D114" i="4" s="1"/>
  <c r="D53" i="4"/>
  <c r="L176" i="4"/>
  <c r="L114" i="4" s="1"/>
  <c r="L53" i="4"/>
  <c r="I177" i="4"/>
  <c r="I115" i="4" s="1"/>
  <c r="I54" i="4"/>
  <c r="J177" i="4" l="1"/>
  <c r="J115" i="4" s="1"/>
  <c r="J54" i="4"/>
  <c r="G177" i="4"/>
  <c r="G115" i="4" s="1"/>
  <c r="G54" i="4"/>
  <c r="C177" i="4"/>
  <c r="C115" i="4" s="1"/>
  <c r="C54" i="4"/>
  <c r="L177" i="4"/>
  <c r="L115" i="4" s="1"/>
  <c r="L54" i="4"/>
  <c r="E177" i="4"/>
  <c r="E115" i="4" s="1"/>
  <c r="E54" i="4"/>
  <c r="I178" i="4"/>
  <c r="I116" i="4" s="1"/>
  <c r="I55" i="4"/>
  <c r="D177" i="4"/>
  <c r="D115" i="4" s="1"/>
  <c r="D54" i="4"/>
  <c r="H177" i="4"/>
  <c r="H115" i="4" s="1"/>
  <c r="H54" i="4"/>
  <c r="K177" i="4"/>
  <c r="K115" i="4" s="1"/>
  <c r="K54" i="4"/>
  <c r="B177" i="4"/>
  <c r="B115" i="4" s="1"/>
  <c r="B54" i="4"/>
  <c r="F177" i="4"/>
  <c r="F115" i="4" s="1"/>
  <c r="F54" i="4"/>
  <c r="B178" i="4" l="1"/>
  <c r="B116" i="4" s="1"/>
  <c r="B55" i="4"/>
  <c r="I179" i="4"/>
  <c r="I117" i="4" s="1"/>
  <c r="I56" i="4"/>
  <c r="G178" i="4"/>
  <c r="G116" i="4" s="1"/>
  <c r="G55" i="4"/>
  <c r="L178" i="4"/>
  <c r="L116" i="4" s="1"/>
  <c r="L55" i="4"/>
  <c r="F178" i="4"/>
  <c r="F116" i="4" s="1"/>
  <c r="F55" i="4"/>
  <c r="K178" i="4"/>
  <c r="K116" i="4" s="1"/>
  <c r="K55" i="4"/>
  <c r="D178" i="4"/>
  <c r="D116" i="4" s="1"/>
  <c r="D55" i="4"/>
  <c r="E178" i="4"/>
  <c r="E116" i="4" s="1"/>
  <c r="E55" i="4"/>
  <c r="C178" i="4"/>
  <c r="C116" i="4" s="1"/>
  <c r="C55" i="4"/>
  <c r="J178" i="4"/>
  <c r="J116" i="4" s="1"/>
  <c r="J55" i="4"/>
  <c r="H178" i="4"/>
  <c r="H116" i="4" s="1"/>
  <c r="H55" i="4"/>
  <c r="E179" i="4" l="1"/>
  <c r="E117" i="4" s="1"/>
  <c r="E56" i="4"/>
  <c r="L179" i="4"/>
  <c r="L117" i="4" s="1"/>
  <c r="L56" i="4"/>
  <c r="I180" i="4"/>
  <c r="I118" i="4" s="1"/>
  <c r="I57" i="4"/>
  <c r="J179" i="4"/>
  <c r="J117" i="4" s="1"/>
  <c r="J56" i="4"/>
  <c r="K179" i="4"/>
  <c r="K117" i="4" s="1"/>
  <c r="K56" i="4"/>
  <c r="H179" i="4"/>
  <c r="H117" i="4" s="1"/>
  <c r="H56" i="4"/>
  <c r="C179" i="4"/>
  <c r="C117" i="4" s="1"/>
  <c r="C56" i="4"/>
  <c r="D179" i="4"/>
  <c r="D117" i="4" s="1"/>
  <c r="D56" i="4"/>
  <c r="F179" i="4"/>
  <c r="F117" i="4" s="1"/>
  <c r="F56" i="4"/>
  <c r="G179" i="4"/>
  <c r="G117" i="4" s="1"/>
  <c r="G56" i="4"/>
  <c r="B179" i="4"/>
  <c r="B117" i="4" s="1"/>
  <c r="B56" i="4"/>
  <c r="D180" i="4" l="1"/>
  <c r="D118" i="4" s="1"/>
  <c r="D57" i="4"/>
  <c r="H180" i="4"/>
  <c r="H118" i="4" s="1"/>
  <c r="H57" i="4"/>
  <c r="J180" i="4"/>
  <c r="J118" i="4" s="1"/>
  <c r="J57" i="4"/>
  <c r="L180" i="4"/>
  <c r="L118" i="4" s="1"/>
  <c r="L57" i="4"/>
  <c r="B180" i="4"/>
  <c r="B118" i="4" s="1"/>
  <c r="B57" i="4"/>
  <c r="F180" i="4"/>
  <c r="F118" i="4" s="1"/>
  <c r="F57" i="4"/>
  <c r="C180" i="4"/>
  <c r="C118" i="4" s="1"/>
  <c r="C57" i="4"/>
  <c r="K180" i="4"/>
  <c r="K118" i="4" s="1"/>
  <c r="K57" i="4"/>
  <c r="I181" i="4"/>
  <c r="I119" i="4" s="1"/>
  <c r="I58" i="4"/>
  <c r="E180" i="4"/>
  <c r="E118" i="4" s="1"/>
  <c r="E57" i="4"/>
  <c r="G180" i="4"/>
  <c r="G118" i="4" s="1"/>
  <c r="G57" i="4"/>
  <c r="E181" i="4" l="1"/>
  <c r="E119" i="4" s="1"/>
  <c r="E58" i="4"/>
  <c r="F181" i="4"/>
  <c r="F119" i="4" s="1"/>
  <c r="F58" i="4"/>
  <c r="H181" i="4"/>
  <c r="H119" i="4" s="1"/>
  <c r="H58" i="4"/>
  <c r="K181" i="4"/>
  <c r="K119" i="4" s="1"/>
  <c r="K58" i="4"/>
  <c r="L181" i="4"/>
  <c r="L119" i="4" s="1"/>
  <c r="L58" i="4"/>
  <c r="G181" i="4"/>
  <c r="G119" i="4" s="1"/>
  <c r="G58" i="4"/>
  <c r="I182" i="4"/>
  <c r="I120" i="4" s="1"/>
  <c r="I59" i="4"/>
  <c r="C181" i="4"/>
  <c r="C119" i="4" s="1"/>
  <c r="C58" i="4"/>
  <c r="B181" i="4"/>
  <c r="B119" i="4" s="1"/>
  <c r="B58" i="4"/>
  <c r="J181" i="4"/>
  <c r="J119" i="4" s="1"/>
  <c r="J58" i="4"/>
  <c r="D181" i="4"/>
  <c r="D119" i="4" s="1"/>
  <c r="D58" i="4"/>
  <c r="C182" i="4" l="1"/>
  <c r="C120" i="4" s="1"/>
  <c r="C59" i="4"/>
  <c r="K182" i="4"/>
  <c r="K120" i="4" s="1"/>
  <c r="K59" i="4"/>
  <c r="F182" i="4"/>
  <c r="F120" i="4" s="1"/>
  <c r="F59" i="4"/>
  <c r="J59" i="4"/>
  <c r="J182" i="4"/>
  <c r="J120" i="4" s="1"/>
  <c r="G182" i="4"/>
  <c r="G120" i="4" s="1"/>
  <c r="G59" i="4"/>
  <c r="D182" i="4"/>
  <c r="D120" i="4" s="1"/>
  <c r="D59" i="4"/>
  <c r="B182" i="4"/>
  <c r="B120" i="4" s="1"/>
  <c r="B59" i="4"/>
  <c r="I183" i="4"/>
  <c r="I121" i="4" s="1"/>
  <c r="I60" i="4"/>
  <c r="L182" i="4"/>
  <c r="L120" i="4" s="1"/>
  <c r="L59" i="4"/>
  <c r="H182" i="4"/>
  <c r="H120" i="4" s="1"/>
  <c r="H59" i="4"/>
  <c r="E182" i="4"/>
  <c r="E120" i="4" s="1"/>
  <c r="E59" i="4"/>
  <c r="H183" i="4" l="1"/>
  <c r="H121" i="4" s="1"/>
  <c r="H60" i="4"/>
  <c r="K183" i="4"/>
  <c r="K121" i="4" s="1"/>
  <c r="K60" i="4"/>
  <c r="J183" i="4"/>
  <c r="J121" i="4" s="1"/>
  <c r="J60" i="4"/>
  <c r="I184" i="4"/>
  <c r="I122" i="4" s="1"/>
  <c r="I61" i="4"/>
  <c r="D183" i="4"/>
  <c r="D121" i="4" s="1"/>
  <c r="D60" i="4"/>
  <c r="E183" i="4"/>
  <c r="E121" i="4" s="1"/>
  <c r="E60" i="4"/>
  <c r="L183" i="4"/>
  <c r="L121" i="4" s="1"/>
  <c r="L60" i="4"/>
  <c r="B183" i="4"/>
  <c r="B121" i="4" s="1"/>
  <c r="B60" i="4"/>
  <c r="G183" i="4"/>
  <c r="G121" i="4" s="1"/>
  <c r="G60" i="4"/>
  <c r="F183" i="4"/>
  <c r="F121" i="4" s="1"/>
  <c r="F60" i="4"/>
  <c r="C183" i="4"/>
  <c r="C121" i="4" s="1"/>
  <c r="C60" i="4"/>
  <c r="B184" i="4" l="1"/>
  <c r="B122" i="4" s="1"/>
  <c r="B61" i="4"/>
  <c r="E184" i="4"/>
  <c r="E122" i="4" s="1"/>
  <c r="E61" i="4"/>
  <c r="K184" i="4"/>
  <c r="K122" i="4" s="1"/>
  <c r="K61" i="4"/>
  <c r="F184" i="4"/>
  <c r="F122" i="4" s="1"/>
  <c r="F61" i="4"/>
  <c r="I185" i="4"/>
  <c r="I123" i="4" s="1"/>
  <c r="I62" i="4"/>
  <c r="C184" i="4"/>
  <c r="C122" i="4" s="1"/>
  <c r="C61" i="4"/>
  <c r="G184" i="4"/>
  <c r="G122" i="4" s="1"/>
  <c r="G61" i="4"/>
  <c r="L184" i="4"/>
  <c r="L122" i="4" s="1"/>
  <c r="L61" i="4"/>
  <c r="D184" i="4"/>
  <c r="D122" i="4" s="1"/>
  <c r="D61" i="4"/>
  <c r="J184" i="4"/>
  <c r="J122" i="4" s="1"/>
  <c r="J61" i="4"/>
  <c r="H184" i="4"/>
  <c r="H122" i="4" s="1"/>
  <c r="H61" i="4"/>
  <c r="J185" i="4" l="1"/>
  <c r="J123" i="4" s="1"/>
  <c r="J62" i="4"/>
  <c r="C185" i="4"/>
  <c r="C123" i="4" s="1"/>
  <c r="C62" i="4"/>
  <c r="E185" i="4"/>
  <c r="E123" i="4" s="1"/>
  <c r="E62" i="4"/>
  <c r="L185" i="4"/>
  <c r="L123" i="4" s="1"/>
  <c r="L62" i="4"/>
  <c r="F185" i="4"/>
  <c r="F123" i="4" s="1"/>
  <c r="F62" i="4"/>
  <c r="H185" i="4"/>
  <c r="H123" i="4" s="1"/>
  <c r="H62" i="4"/>
  <c r="D185" i="4"/>
  <c r="D123" i="4" s="1"/>
  <c r="D62" i="4"/>
  <c r="G185" i="4"/>
  <c r="G123" i="4" s="1"/>
  <c r="G62" i="4"/>
  <c r="I186" i="4"/>
  <c r="I124" i="4" s="1"/>
  <c r="I63" i="4"/>
  <c r="K185" i="4"/>
  <c r="K123" i="4" s="1"/>
  <c r="K62" i="4"/>
  <c r="B185" i="4"/>
  <c r="B123" i="4" s="1"/>
  <c r="B62" i="4"/>
  <c r="G186" i="4" l="1"/>
  <c r="G124" i="4" s="1"/>
  <c r="G63" i="4"/>
  <c r="L186" i="4"/>
  <c r="L124" i="4" s="1"/>
  <c r="L63" i="4"/>
  <c r="C186" i="4"/>
  <c r="C124" i="4" s="1"/>
  <c r="C63" i="4"/>
  <c r="K186" i="4"/>
  <c r="K124" i="4" s="1"/>
  <c r="K63" i="4"/>
  <c r="H186" i="4"/>
  <c r="H124" i="4" s="1"/>
  <c r="H63" i="4"/>
  <c r="B186" i="4"/>
  <c r="B124" i="4" s="1"/>
  <c r="B63" i="4"/>
  <c r="I187" i="4"/>
  <c r="I125" i="4" s="1"/>
  <c r="I64" i="4"/>
  <c r="D186" i="4"/>
  <c r="D124" i="4" s="1"/>
  <c r="D63" i="4"/>
  <c r="F186" i="4"/>
  <c r="F124" i="4" s="1"/>
  <c r="F63" i="4"/>
  <c r="E186" i="4"/>
  <c r="E124" i="4" s="1"/>
  <c r="E63" i="4"/>
  <c r="J186" i="4"/>
  <c r="J124" i="4" s="1"/>
  <c r="J63" i="4"/>
  <c r="E187" i="4" l="1"/>
  <c r="E125" i="4" s="1"/>
  <c r="E64" i="4"/>
  <c r="B187" i="4"/>
  <c r="B125" i="4" s="1"/>
  <c r="B64" i="4"/>
  <c r="L187" i="4"/>
  <c r="L125" i="4" s="1"/>
  <c r="L64" i="4"/>
  <c r="D187" i="4"/>
  <c r="D125" i="4" s="1"/>
  <c r="D64" i="4"/>
  <c r="K187" i="4"/>
  <c r="K125" i="4" s="1"/>
  <c r="K64" i="4"/>
  <c r="J187" i="4"/>
  <c r="J125" i="4" s="1"/>
  <c r="J64" i="4"/>
  <c r="F187" i="4"/>
  <c r="F125" i="4" s="1"/>
  <c r="F64" i="4"/>
  <c r="I188" i="4"/>
  <c r="I126" i="4" s="1"/>
  <c r="I65" i="4"/>
  <c r="H187" i="4"/>
  <c r="H125" i="4" s="1"/>
  <c r="H64" i="4"/>
  <c r="C64" i="4"/>
  <c r="C187" i="4"/>
  <c r="C125" i="4" s="1"/>
  <c r="G187" i="4"/>
  <c r="G125" i="4" s="1"/>
  <c r="G64" i="4"/>
  <c r="J188" i="4" l="1"/>
  <c r="J126" i="4" s="1"/>
  <c r="J65" i="4"/>
  <c r="I189" i="4"/>
  <c r="I127" i="4" s="1"/>
  <c r="I66" i="4"/>
  <c r="I190" i="4" s="1"/>
  <c r="I128" i="4" s="1"/>
  <c r="D188" i="4"/>
  <c r="D126" i="4" s="1"/>
  <c r="D65" i="4"/>
  <c r="B188" i="4"/>
  <c r="B126" i="4" s="1"/>
  <c r="B65" i="4"/>
  <c r="C188" i="4"/>
  <c r="C126" i="4" s="1"/>
  <c r="C65" i="4"/>
  <c r="G188" i="4"/>
  <c r="G126" i="4" s="1"/>
  <c r="G65" i="4"/>
  <c r="H188" i="4"/>
  <c r="H126" i="4" s="1"/>
  <c r="H65" i="4"/>
  <c r="F188" i="4"/>
  <c r="F126" i="4" s="1"/>
  <c r="F65" i="4"/>
  <c r="K188" i="4"/>
  <c r="K126" i="4" s="1"/>
  <c r="K65" i="4"/>
  <c r="L188" i="4"/>
  <c r="L126" i="4" s="1"/>
  <c r="L65" i="4"/>
  <c r="E188" i="4"/>
  <c r="E126" i="4" s="1"/>
  <c r="E65" i="4"/>
  <c r="L189" i="4" l="1"/>
  <c r="L127" i="4" s="1"/>
  <c r="L66" i="4"/>
  <c r="L190" i="4" s="1"/>
  <c r="L128" i="4" s="1"/>
  <c r="F189" i="4"/>
  <c r="F127" i="4" s="1"/>
  <c r="F66" i="4"/>
  <c r="F190" i="4" s="1"/>
  <c r="F128" i="4" s="1"/>
  <c r="G189" i="4"/>
  <c r="G127" i="4" s="1"/>
  <c r="G66" i="4"/>
  <c r="G190" i="4" s="1"/>
  <c r="G128" i="4" s="1"/>
  <c r="B189" i="4"/>
  <c r="B127" i="4" s="1"/>
  <c r="B66" i="4"/>
  <c r="B190" i="4" s="1"/>
  <c r="B128" i="4" s="1"/>
  <c r="E189" i="4"/>
  <c r="E127" i="4" s="1"/>
  <c r="E66" i="4"/>
  <c r="E190" i="4" s="1"/>
  <c r="E128" i="4" s="1"/>
  <c r="K189" i="4"/>
  <c r="K127" i="4" s="1"/>
  <c r="K66" i="4"/>
  <c r="K190" i="4" s="1"/>
  <c r="K128" i="4" s="1"/>
  <c r="H189" i="4"/>
  <c r="H127" i="4" s="1"/>
  <c r="H66" i="4"/>
  <c r="H190" i="4" s="1"/>
  <c r="H128" i="4" s="1"/>
  <c r="C189" i="4"/>
  <c r="C127" i="4" s="1"/>
  <c r="C66" i="4"/>
  <c r="C190" i="4" s="1"/>
  <c r="C128" i="4" s="1"/>
  <c r="D189" i="4"/>
  <c r="D127" i="4" s="1"/>
  <c r="D66" i="4"/>
  <c r="D190" i="4" s="1"/>
  <c r="D128" i="4" s="1"/>
  <c r="J189" i="4"/>
  <c r="J127" i="4" s="1"/>
  <c r="J66" i="4"/>
  <c r="J190" i="4" s="1"/>
  <c r="J128" i="4" s="1"/>
</calcChain>
</file>

<file path=xl/sharedStrings.xml><?xml version="1.0" encoding="utf-8"?>
<sst xmlns="http://schemas.openxmlformats.org/spreadsheetml/2006/main" count="67" uniqueCount="66">
  <si>
    <t>Rev</t>
  </si>
  <si>
    <t>1.1</t>
  </si>
  <si>
    <t>Date</t>
  </si>
  <si>
    <t>2019/11</t>
  </si>
  <si>
    <t>Engineer</t>
  </si>
  <si>
    <t>VB</t>
  </si>
  <si>
    <t>Battery Tattu 6S (22,2V) 25C Power Density</t>
  </si>
  <si>
    <t>Capacity (mAh)</t>
  </si>
  <si>
    <t>Weight (kg)</t>
  </si>
  <si>
    <t>Power (Wh)</t>
  </si>
  <si>
    <t>Power Density (Wh/kg)</t>
  </si>
  <si>
    <t>Result (Wh/Kg)</t>
  </si>
  <si>
    <t>Drone Configuration</t>
  </si>
  <si>
    <t>Structure Weight (kg)</t>
  </si>
  <si>
    <t>Number Turbines</t>
  </si>
  <si>
    <t>Number Battery</t>
  </si>
  <si>
    <t>MTOW (Kg)</t>
  </si>
  <si>
    <t>Operating empty weight* (kg)</t>
  </si>
  <si>
    <t>Thrust safety coefficient** (%)</t>
  </si>
  <si>
    <t>Battery safety coefficient (%)</t>
  </si>
  <si>
    <t>* operating empty weight : uav frame + avionics + turbines (no batteries / no fuel)</t>
  </si>
  <si>
    <t>**safety coeff : safety margin between net thrust and available thrust</t>
  </si>
  <si>
    <t>Turbine V1.6x data</t>
  </si>
  <si>
    <t>Turbine weight (kg)</t>
  </si>
  <si>
    <t>Watt elec.</t>
  </si>
  <si>
    <t>Newton</t>
  </si>
  <si>
    <t>N/W</t>
  </si>
  <si>
    <t>Kgf</t>
  </si>
  <si>
    <t>Kgf/Kwe</t>
  </si>
  <si>
    <t>Lbs</t>
  </si>
  <si>
    <t>Lb/Kwe</t>
  </si>
  <si>
    <t>gravity</t>
  </si>
  <si>
    <t>Result</t>
  </si>
  <si>
    <t>f(x) = B*x^A</t>
  </si>
  <si>
    <t>with</t>
  </si>
  <si>
    <t xml:space="preserve">A = </t>
  </si>
  <si>
    <t xml:space="preserve">B = </t>
  </si>
  <si>
    <t>Data in function of Payload (kg)</t>
  </si>
  <si>
    <t>Battery weight step (kg)</t>
  </si>
  <si>
    <t>Payload (kg)</t>
  </si>
  <si>
    <t>Take Of Weight (kg)</t>
  </si>
  <si>
    <t>Flight duration (min)</t>
  </si>
  <si>
    <t>Battery weight (Kg)</t>
  </si>
  <si>
    <t>Battery Weight Tattu Pack (kg)</t>
  </si>
  <si>
    <t>Weight/unit (kg)</t>
  </si>
  <si>
    <t>Weight Drone Pack (kg)</t>
  </si>
  <si>
    <t>Time axis</t>
  </si>
  <si>
    <t>14000mAh</t>
  </si>
  <si>
    <t>22000mAh</t>
  </si>
  <si>
    <t>28000mAh</t>
  </si>
  <si>
    <t>Bewa&amp;re: Batteri are a pack of 2</t>
  </si>
  <si>
    <t>meaning 2x14000</t>
  </si>
  <si>
    <t>2x22000</t>
  </si>
  <si>
    <t>2x28000</t>
  </si>
  <si>
    <t>Curves are for MTOW</t>
  </si>
  <si>
    <t>Kg</t>
  </si>
  <si>
    <t>The end of the cuvres are of the MTOW</t>
  </si>
  <si>
    <t>Frame Type</t>
  </si>
  <si>
    <t>Turbine Type</t>
  </si>
  <si>
    <t>Type of Frame</t>
  </si>
  <si>
    <t>Type of Turbines</t>
  </si>
  <si>
    <t>Quantity of Turbines:</t>
  </si>
  <si>
    <t>MTOW</t>
  </si>
  <si>
    <t>Structural Weight</t>
  </si>
  <si>
    <t>Turbine Weight</t>
  </si>
  <si>
    <t>Wohler-b-Mark-VI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</si>
</sst>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b/>
      <sz val="12"/>
      <name val="Arial"/>
      <family val="2"/>
      <charset val="1"/>
    </font>
    <font>
      <i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FFFFFF"/>
      <name val="Arial"/>
      <family val="2"/>
      <charset val="1"/>
    </font>
    <font>
      <i/>
      <sz val="10"/>
      <color rgb="FF000000"/>
      <name val="Arial"/>
      <family val="2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72BF44"/>
        <bgColor rgb="FF62A73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10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164" fontId="3" fillId="5" borderId="11" xfId="0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ont="1" applyFill="1" applyBorder="1"/>
    <xf numFmtId="0" fontId="0" fillId="2" borderId="6" xfId="0" applyFill="1" applyBorder="1"/>
    <xf numFmtId="0" fontId="0" fillId="2" borderId="0" xfId="0" applyFill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2" fillId="4" borderId="5" xfId="0" applyFont="1" applyFill="1" applyBorder="1" applyAlignment="1">
      <alignment horizontal="center" vertical="center" wrapText="1"/>
    </xf>
    <xf numFmtId="0" fontId="0" fillId="0" borderId="5" xfId="0" applyBorder="1"/>
    <xf numFmtId="2" fontId="0" fillId="0" borderId="5" xfId="0" applyNumberFormat="1" applyBorder="1"/>
    <xf numFmtId="2" fontId="0" fillId="2" borderId="0" xfId="0" applyNumberFormat="1" applyFill="1"/>
    <xf numFmtId="0" fontId="2" fillId="4" borderId="5" xfId="0" applyFont="1" applyFill="1" applyBorder="1" applyAlignment="1">
      <alignment horizontal="center" wrapText="1"/>
    </xf>
    <xf numFmtId="0" fontId="0" fillId="4" borderId="5" xfId="0" applyFont="1" applyFill="1" applyBorder="1" applyAlignment="1">
      <alignment horizontal="center" wrapText="1"/>
    </xf>
    <xf numFmtId="0" fontId="0" fillId="2" borderId="5" xfId="0" applyFill="1" applyBorder="1"/>
    <xf numFmtId="0" fontId="4" fillId="2" borderId="0" xfId="0" applyFont="1" applyFill="1" applyBorder="1"/>
    <xf numFmtId="0" fontId="4" fillId="2" borderId="0" xfId="0" applyFont="1" applyFill="1"/>
    <xf numFmtId="0" fontId="5" fillId="0" borderId="5" xfId="0" applyFont="1" applyBorder="1"/>
    <xf numFmtId="0" fontId="5" fillId="2" borderId="4" xfId="0" applyFont="1" applyFill="1" applyBorder="1"/>
    <xf numFmtId="0" fontId="5" fillId="2" borderId="0" xfId="0" applyFont="1" applyFill="1"/>
    <xf numFmtId="0" fontId="6" fillId="4" borderId="4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12" xfId="0" applyFont="1" applyBorder="1"/>
    <xf numFmtId="2" fontId="0" fillId="0" borderId="13" xfId="0" applyNumberFormat="1" applyFont="1" applyBorder="1"/>
    <xf numFmtId="165" fontId="0" fillId="0" borderId="13" xfId="0" applyNumberFormat="1" applyFont="1" applyBorder="1"/>
    <xf numFmtId="0" fontId="4" fillId="2" borderId="10" xfId="0" applyFont="1" applyFill="1" applyBorder="1"/>
    <xf numFmtId="0" fontId="4" fillId="2" borderId="11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right"/>
    </xf>
    <xf numFmtId="11" fontId="3" fillId="5" borderId="6" xfId="0" applyNumberFormat="1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8" xfId="0" applyFont="1" applyFill="1" applyBorder="1" applyAlignment="1">
      <alignment horizontal="right"/>
    </xf>
    <xf numFmtId="11" fontId="3" fillId="5" borderId="9" xfId="0" applyNumberFormat="1" applyFont="1" applyFill="1" applyBorder="1"/>
    <xf numFmtId="0" fontId="7" fillId="2" borderId="10" xfId="0" applyFont="1" applyFill="1" applyBorder="1" applyAlignment="1">
      <alignment horizontal="center" wrapText="1"/>
    </xf>
    <xf numFmtId="0" fontId="7" fillId="2" borderId="11" xfId="0" applyFont="1" applyFill="1" applyBorder="1" applyAlignment="1">
      <alignment horizontal="center" vertical="center"/>
    </xf>
    <xf numFmtId="0" fontId="5" fillId="2" borderId="5" xfId="0" applyFont="1" applyFill="1" applyBorder="1"/>
    <xf numFmtId="0" fontId="0" fillId="2" borderId="5" xfId="0" applyFont="1" applyFill="1" applyBorder="1" applyAlignment="1">
      <alignment horizontal="center"/>
    </xf>
    <xf numFmtId="0" fontId="0" fillId="4" borderId="5" xfId="0" applyFont="1" applyFill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6" borderId="5" xfId="0" applyFill="1" applyBorder="1"/>
    <xf numFmtId="0" fontId="9" fillId="7" borderId="22" xfId="0" applyFont="1" applyFill="1" applyBorder="1"/>
    <xf numFmtId="0" fontId="0" fillId="8" borderId="23" xfId="0" applyFill="1" applyBorder="1"/>
    <xf numFmtId="0" fontId="0" fillId="8" borderId="24" xfId="0" applyFill="1" applyBorder="1"/>
    <xf numFmtId="0" fontId="8" fillId="7" borderId="23" xfId="0" applyFont="1" applyFill="1" applyBorder="1"/>
    <xf numFmtId="0" fontId="0" fillId="8" borderId="2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79D1C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04E4D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72BF44"/>
      <rgbColor rgb="FFFFD320"/>
      <rgbColor rgb="FFFF9900"/>
      <rgbColor rgb="FFFF420E"/>
      <rgbColor rgb="FF666699"/>
      <rgbColor rgb="FF969696"/>
      <rgbColor rgb="FF004586"/>
      <rgbColor rgb="FF62A73B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Tattu 6S 25C Power Density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'Power-Density'!$B$6:$B$14</c:f>
              <c:numCache>
                <c:formatCode>General</c:formatCode>
                <c:ptCount val="9"/>
                <c:pt idx="0">
                  <c:v>0.65</c:v>
                </c:pt>
                <c:pt idx="1">
                  <c:v>0.81200000000000006</c:v>
                </c:pt>
                <c:pt idx="2">
                  <c:v>1.0860000000000001</c:v>
                </c:pt>
                <c:pt idx="3">
                  <c:v>1.1100000000000001</c:v>
                </c:pt>
                <c:pt idx="4">
                  <c:v>1.3859999999999999</c:v>
                </c:pt>
                <c:pt idx="5">
                  <c:v>1.891</c:v>
                </c:pt>
                <c:pt idx="6">
                  <c:v>2.5089999999999999</c:v>
                </c:pt>
                <c:pt idx="7">
                  <c:v>3.3889999999999998</c:v>
                </c:pt>
                <c:pt idx="8">
                  <c:v>3.5049999999999999</c:v>
                </c:pt>
              </c:numCache>
            </c:numRef>
          </c:xVal>
          <c:yVal>
            <c:numRef>
              <c:f>'Power-Density'!$C$6:$C$14</c:f>
              <c:numCache>
                <c:formatCode>General</c:formatCode>
                <c:ptCount val="9"/>
                <c:pt idx="0">
                  <c:v>99.9</c:v>
                </c:pt>
                <c:pt idx="1">
                  <c:v>155.4</c:v>
                </c:pt>
                <c:pt idx="2">
                  <c:v>177.6</c:v>
                </c:pt>
                <c:pt idx="3">
                  <c:v>199.8</c:v>
                </c:pt>
                <c:pt idx="4">
                  <c:v>222</c:v>
                </c:pt>
                <c:pt idx="5">
                  <c:v>310.8</c:v>
                </c:pt>
                <c:pt idx="6">
                  <c:v>488.4</c:v>
                </c:pt>
                <c:pt idx="7">
                  <c:v>621.6</c:v>
                </c:pt>
                <c:pt idx="8">
                  <c:v>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D0-40F1-BBAD-414CF70F0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1702"/>
        <c:axId val="72889003"/>
      </c:scatterChart>
      <c:valAx>
        <c:axId val="544317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Weight (kg)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2889003"/>
        <c:crosses val="autoZero"/>
        <c:crossBetween val="midCat"/>
      </c:valAx>
      <c:valAx>
        <c:axId val="728890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Power (Wh)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4317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Thrust efficiency Turbine V1.64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'UAV-Config'!$D$18:$D$28</c:f>
              <c:numCache>
                <c:formatCode>0.00</c:formatCode>
                <c:ptCount val="11"/>
                <c:pt idx="0">
                  <c:v>1.1529051987767585</c:v>
                </c:pt>
                <c:pt idx="1">
                  <c:v>1.5290519877675841</c:v>
                </c:pt>
                <c:pt idx="2">
                  <c:v>1.8644240570846073</c:v>
                </c:pt>
                <c:pt idx="3">
                  <c:v>2.1325178389398571</c:v>
                </c:pt>
                <c:pt idx="4">
                  <c:v>2.4943934760448521</c:v>
                </c:pt>
                <c:pt idx="5">
                  <c:v>2.7227319062181445</c:v>
                </c:pt>
                <c:pt idx="6">
                  <c:v>2.9235474006116204</c:v>
                </c:pt>
                <c:pt idx="7">
                  <c:v>3.2191641182466868</c:v>
                </c:pt>
                <c:pt idx="8">
                  <c:v>3.3934760448521915</c:v>
                </c:pt>
                <c:pt idx="9">
                  <c:v>3.7104994903160038</c:v>
                </c:pt>
                <c:pt idx="10">
                  <c:v>4.0754332313965334</c:v>
                </c:pt>
              </c:numCache>
            </c:numRef>
          </c:xVal>
          <c:yVal>
            <c:numRef>
              <c:f>'UAV-Config'!$A$18:$A$28</c:f>
              <c:numCache>
                <c:formatCode>General</c:formatCode>
                <c:ptCount val="11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1020</c:v>
                </c:pt>
                <c:pt idx="9">
                  <c:v>1118</c:v>
                </c:pt>
                <c:pt idx="10">
                  <c:v>1230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BF-4211-AB7B-76F6EA7A7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9591"/>
        <c:axId val="81605471"/>
      </c:scatterChart>
      <c:valAx>
        <c:axId val="876995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Thrust(Kgf)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1605471"/>
        <c:crosses val="autoZero"/>
        <c:crossBetween val="midCat"/>
      </c:valAx>
      <c:valAx>
        <c:axId val="816054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Power (W)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6995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Flight Duration - Athena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'Flight-Duration-Calc'!$B$4</c:f>
              <c:strCache>
                <c:ptCount val="1"/>
                <c:pt idx="0">
                  <c:v>0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'Flight-Duration-Calc'!$B$130:$B$190</c:f>
              <c:numCache>
                <c:formatCode>General</c:formatCode>
                <c:ptCount val="61"/>
                <c:pt idx="0">
                  <c:v>0</c:v>
                </c:pt>
                <c:pt idx="1">
                  <c:v>0.19999999999999929</c:v>
                </c:pt>
                <c:pt idx="2">
                  <c:v>0.39999999999999858</c:v>
                </c:pt>
                <c:pt idx="3">
                  <c:v>0.59999999999999787</c:v>
                </c:pt>
                <c:pt idx="4">
                  <c:v>0.79999999999999716</c:v>
                </c:pt>
                <c:pt idx="5">
                  <c:v>0.99999999999999645</c:v>
                </c:pt>
                <c:pt idx="6">
                  <c:v>1.1999999999999957</c:v>
                </c:pt>
                <c:pt idx="7">
                  <c:v>1.399999999999995</c:v>
                </c:pt>
                <c:pt idx="8">
                  <c:v>1.5999999999999943</c:v>
                </c:pt>
                <c:pt idx="9">
                  <c:v>1.7999999999999936</c:v>
                </c:pt>
                <c:pt idx="10">
                  <c:v>1.9999999999999929</c:v>
                </c:pt>
                <c:pt idx="11">
                  <c:v>2.1999999999999922</c:v>
                </c:pt>
                <c:pt idx="12">
                  <c:v>2.3999999999999915</c:v>
                </c:pt>
                <c:pt idx="13">
                  <c:v>2.5999999999999908</c:v>
                </c:pt>
                <c:pt idx="14">
                  <c:v>2.7999999999999901</c:v>
                </c:pt>
                <c:pt idx="15">
                  <c:v>2.9999999999999893</c:v>
                </c:pt>
                <c:pt idx="16">
                  <c:v>3.1999999999999886</c:v>
                </c:pt>
                <c:pt idx="17">
                  <c:v>3.3999999999999879</c:v>
                </c:pt>
                <c:pt idx="18">
                  <c:v>3.5999999999999872</c:v>
                </c:pt>
                <c:pt idx="19">
                  <c:v>3.7999999999999865</c:v>
                </c:pt>
                <c:pt idx="20">
                  <c:v>3.9999999999999858</c:v>
                </c:pt>
                <c:pt idx="21">
                  <c:v>4.1999999999999851</c:v>
                </c:pt>
                <c:pt idx="22">
                  <c:v>4.3999999999999844</c:v>
                </c:pt>
                <c:pt idx="23">
                  <c:v>4.5999999999999837</c:v>
                </c:pt>
                <c:pt idx="24">
                  <c:v>4.7999999999999829</c:v>
                </c:pt>
                <c:pt idx="25">
                  <c:v>4.9999999999999822</c:v>
                </c:pt>
                <c:pt idx="26">
                  <c:v>5.1999999999999815</c:v>
                </c:pt>
                <c:pt idx="27">
                  <c:v>5.3999999999999808</c:v>
                </c:pt>
                <c:pt idx="28">
                  <c:v>5.5999999999999801</c:v>
                </c:pt>
                <c:pt idx="29">
                  <c:v>5.7999999999999794</c:v>
                </c:pt>
                <c:pt idx="30">
                  <c:v>5.9999999999999787</c:v>
                </c:pt>
                <c:pt idx="31">
                  <c:v>6.199999999999978</c:v>
                </c:pt>
                <c:pt idx="32">
                  <c:v>6.3999999999999773</c:v>
                </c:pt>
                <c:pt idx="33">
                  <c:v>6.5999999999999766</c:v>
                </c:pt>
                <c:pt idx="34">
                  <c:v>6.7999999999999758</c:v>
                </c:pt>
                <c:pt idx="35">
                  <c:v>6.9999999999999751</c:v>
                </c:pt>
                <c:pt idx="36">
                  <c:v>7.1999999999999744</c:v>
                </c:pt>
                <c:pt idx="37">
                  <c:v>7.3999999999999737</c:v>
                </c:pt>
                <c:pt idx="38">
                  <c:v>7.599999999999973</c:v>
                </c:pt>
                <c:pt idx="39">
                  <c:v>7.7999999999999723</c:v>
                </c:pt>
                <c:pt idx="40">
                  <c:v>7.9999999999999716</c:v>
                </c:pt>
                <c:pt idx="41">
                  <c:v>8.1999999999999709</c:v>
                </c:pt>
                <c:pt idx="42">
                  <c:v>8.3999999999999702</c:v>
                </c:pt>
                <c:pt idx="43">
                  <c:v>8.5999999999999694</c:v>
                </c:pt>
                <c:pt idx="44">
                  <c:v>8.7999999999999687</c:v>
                </c:pt>
                <c:pt idx="45">
                  <c:v>8.999999999999968</c:v>
                </c:pt>
                <c:pt idx="46">
                  <c:v>9.1999999999999673</c:v>
                </c:pt>
                <c:pt idx="47">
                  <c:v>9.3999999999999666</c:v>
                </c:pt>
                <c:pt idx="48">
                  <c:v>9.5999999999999659</c:v>
                </c:pt>
                <c:pt idx="49">
                  <c:v>9.7999999999999652</c:v>
                </c:pt>
                <c:pt idx="50">
                  <c:v>9.9999999999999645</c:v>
                </c:pt>
                <c:pt idx="51">
                  <c:v>10.199999999999964</c:v>
                </c:pt>
                <c:pt idx="52">
                  <c:v>10.399999999999963</c:v>
                </c:pt>
                <c:pt idx="53">
                  <c:v>10.599999999999962</c:v>
                </c:pt>
                <c:pt idx="54">
                  <c:v>10.799999999999962</c:v>
                </c:pt>
                <c:pt idx="55">
                  <c:v>10.999999999999961</c:v>
                </c:pt>
                <c:pt idx="56">
                  <c:v>11.19999999999996</c:v>
                </c:pt>
                <c:pt idx="57">
                  <c:v>11.399999999999959</c:v>
                </c:pt>
                <c:pt idx="58">
                  <c:v>11.599999999999959</c:v>
                </c:pt>
                <c:pt idx="59">
                  <c:v>11.799999999999958</c:v>
                </c:pt>
                <c:pt idx="60">
                  <c:v>11.999999999999957</c:v>
                </c:pt>
              </c:numCache>
            </c:numRef>
          </c:xVal>
          <c:yVal>
            <c:numRef>
              <c:f>'Flight-Duration-Calc'!$B$68:$B$128</c:f>
              <c:numCache>
                <c:formatCode>General</c:formatCode>
                <c:ptCount val="61"/>
                <c:pt idx="0">
                  <c:v>0</c:v>
                </c:pt>
                <c:pt idx="1">
                  <c:v>0.5023301815778447</c:v>
                </c:pt>
                <c:pt idx="2">
                  <c:v>0.9880966469613538</c:v>
                </c:pt>
                <c:pt idx="3">
                  <c:v>1.4579798171988398</c:v>
                </c:pt>
                <c:pt idx="4">
                  <c:v>1.9126255968386077</c:v>
                </c:pt>
                <c:pt idx="5">
                  <c:v>2.3526474654121077</c:v>
                </c:pt>
                <c:pt idx="6">
                  <c:v>2.7786284216430857</c:v>
                </c:pt>
                <c:pt idx="7">
                  <c:v>3.1911227921813512</c:v>
                </c:pt>
                <c:pt idx="8">
                  <c:v>3.5906579156019118</c:v>
                </c:pt>
                <c:pt idx="9">
                  <c:v>3.977735711457306</c:v>
                </c:pt>
                <c:pt idx="10">
                  <c:v>4.3528341433111999</c:v>
                </c:pt>
                <c:pt idx="11">
                  <c:v>4.7164085839051948</c:v>
                </c:pt>
                <c:pt idx="12">
                  <c:v>5.0688930899090909</c:v>
                </c:pt>
                <c:pt idx="13">
                  <c:v>5.4107015930699003</c:v>
                </c:pt>
                <c:pt idx="14">
                  <c:v>5.7422290139997685</c:v>
                </c:pt>
                <c:pt idx="15">
                  <c:v>6.0638523043214914</c:v>
                </c:pt>
                <c:pt idx="16">
                  <c:v>6.375931422416925</c:v>
                </c:pt>
                <c:pt idx="17">
                  <c:v>6.6788102475935665</c:v>
                </c:pt>
                <c:pt idx="18">
                  <c:v>6.9728174370935232</c:v>
                </c:pt>
                <c:pt idx="19">
                  <c:v>7.2582672300131099</c:v>
                </c:pt>
                <c:pt idx="20">
                  <c:v>7.5354602018770169</c:v>
                </c:pt>
                <c:pt idx="21">
                  <c:v>7.8046839733152948</c:v>
                </c:pt>
                <c:pt idx="22">
                  <c:v>8.0662138760214379</c:v>
                </c:pt>
                <c:pt idx="23">
                  <c:v>8.3203135789233897</c:v>
                </c:pt>
                <c:pt idx="24">
                  <c:v>8.5672356772738745</c:v>
                </c:pt>
                <c:pt idx="25">
                  <c:v>8.8072222471600998</c:v>
                </c:pt>
                <c:pt idx="26">
                  <c:v>9.0405053677443448</c:v>
                </c:pt>
                <c:pt idx="27">
                  <c:v>9.2673076133734327</c:v>
                </c:pt>
                <c:pt idx="28">
                  <c:v>9.487842517536734</c:v>
                </c:pt>
                <c:pt idx="29">
                  <c:v>9.7023150105063927</c:v>
                </c:pt>
                <c:pt idx="30">
                  <c:v>9.9109218323597474</c:v>
                </c:pt>
                <c:pt idx="31">
                  <c:v>10.11385192296081</c:v>
                </c:pt>
                <c:pt idx="32">
                  <c:v>10.311286790364532</c:v>
                </c:pt>
                <c:pt idx="33">
                  <c:v>10.503400859003325</c:v>
                </c:pt>
                <c:pt idx="34">
                  <c:v>10.690361798919401</c:v>
                </c:pt>
                <c:pt idx="35">
                  <c:v>10.87233083721792</c:v>
                </c:pt>
                <c:pt idx="36">
                  <c:v>11.04946305283425</c:v>
                </c:pt>
                <c:pt idx="37">
                  <c:v>11.221907655633567</c:v>
                </c:pt>
                <c:pt idx="38">
                  <c:v>11.389808250790916</c:v>
                </c:pt>
                <c:pt idx="39">
                  <c:v>11.553303089336044</c:v>
                </c:pt>
                <c:pt idx="40">
                  <c:v>11.7125253056874</c:v>
                </c:pt>
                <c:pt idx="41">
                  <c:v>11.867603142944795</c:v>
                </c:pt>
                <c:pt idx="42">
                  <c:v>12.018660166659222</c:v>
                </c:pt>
                <c:pt idx="43">
                  <c:v>12.165815467750951</c:v>
                </c:pt>
                <c:pt idx="44">
                  <c:v>12.309183855203338</c:v>
                </c:pt>
                <c:pt idx="45">
                  <c:v>12.448876039118922</c:v>
                </c:pt>
                <c:pt idx="46">
                  <c:v>12.584998804686979</c:v>
                </c:pt>
                <c:pt idx="47">
                  <c:v>12.717655177576196</c:v>
                </c:pt>
                <c:pt idx="48">
                  <c:v>12.846944581233988</c:v>
                </c:pt>
                <c:pt idx="49">
                  <c:v>12.972962986543415</c:v>
                </c:pt>
                <c:pt idx="50">
                  <c:v>13.095803054260537</c:v>
                </c:pt>
                <c:pt idx="51">
                  <c:v>13.215554270628878</c:v>
                </c:pt>
                <c:pt idx="52">
                  <c:v>13.332303076543216</c:v>
                </c:pt>
                <c:pt idx="53">
                  <c:v>13.446132990612035</c:v>
                </c:pt>
                <c:pt idx="54">
                  <c:v>13.557124726446984</c:v>
                </c:pt>
                <c:pt idx="55">
                  <c:v>13.665356304487627</c:v>
                </c:pt>
                <c:pt idx="56">
                  <c:v>13.770903158651517</c:v>
                </c:pt>
                <c:pt idx="57">
                  <c:v>13.873838238082238</c:v>
                </c:pt>
                <c:pt idx="58">
                  <c:v>13.974232104252042</c:v>
                </c:pt>
                <c:pt idx="59">
                  <c:v>14.072153023660539</c:v>
                </c:pt>
                <c:pt idx="60">
                  <c:v>14.167667056356885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E-4013-9F89-BA42C1E916B0}"/>
            </c:ext>
          </c:extLst>
        </c:ser>
        <c:ser>
          <c:idx val="1"/>
          <c:order val="1"/>
          <c:tx>
            <c:strRef>
              <c:f>'Flight-Duration-Calc'!$E$4</c:f>
              <c:strCache>
                <c:ptCount val="1"/>
                <c:pt idx="0">
                  <c:v>3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'Flight-Duration-Calc'!$E$130:$E$190</c:f>
              <c:numCache>
                <c:formatCode>General</c:formatCode>
                <c:ptCount val="61"/>
                <c:pt idx="0">
                  <c:v>0</c:v>
                </c:pt>
                <c:pt idx="1">
                  <c:v>0.19999999999999929</c:v>
                </c:pt>
                <c:pt idx="2">
                  <c:v>0.39999999999999858</c:v>
                </c:pt>
                <c:pt idx="3">
                  <c:v>0.59999999999999787</c:v>
                </c:pt>
                <c:pt idx="4">
                  <c:v>0.79999999999999716</c:v>
                </c:pt>
                <c:pt idx="5">
                  <c:v>0.99999999999999645</c:v>
                </c:pt>
                <c:pt idx="6">
                  <c:v>1.1999999999999957</c:v>
                </c:pt>
                <c:pt idx="7">
                  <c:v>1.399999999999995</c:v>
                </c:pt>
                <c:pt idx="8">
                  <c:v>1.5999999999999943</c:v>
                </c:pt>
                <c:pt idx="9">
                  <c:v>1.7999999999999936</c:v>
                </c:pt>
                <c:pt idx="10">
                  <c:v>1.9999999999999929</c:v>
                </c:pt>
                <c:pt idx="11">
                  <c:v>2.1999999999999922</c:v>
                </c:pt>
                <c:pt idx="12">
                  <c:v>2.3999999999999915</c:v>
                </c:pt>
                <c:pt idx="13">
                  <c:v>2.5999999999999908</c:v>
                </c:pt>
                <c:pt idx="14">
                  <c:v>2.7999999999999901</c:v>
                </c:pt>
                <c:pt idx="15">
                  <c:v>2.9999999999999893</c:v>
                </c:pt>
                <c:pt idx="16">
                  <c:v>3.1999999999999886</c:v>
                </c:pt>
                <c:pt idx="17">
                  <c:v>3.3999999999999879</c:v>
                </c:pt>
                <c:pt idx="18">
                  <c:v>3.5999999999999872</c:v>
                </c:pt>
                <c:pt idx="19">
                  <c:v>3.7999999999999865</c:v>
                </c:pt>
                <c:pt idx="20">
                  <c:v>3.9999999999999858</c:v>
                </c:pt>
                <c:pt idx="21">
                  <c:v>4.1999999999999851</c:v>
                </c:pt>
                <c:pt idx="22">
                  <c:v>4.3999999999999844</c:v>
                </c:pt>
                <c:pt idx="23">
                  <c:v>4.5999999999999837</c:v>
                </c:pt>
                <c:pt idx="24">
                  <c:v>4.7999999999999829</c:v>
                </c:pt>
                <c:pt idx="25">
                  <c:v>4.9999999999999822</c:v>
                </c:pt>
                <c:pt idx="26">
                  <c:v>5.1999999999999815</c:v>
                </c:pt>
                <c:pt idx="27">
                  <c:v>5.3999999999999808</c:v>
                </c:pt>
                <c:pt idx="28">
                  <c:v>5.5999999999999801</c:v>
                </c:pt>
                <c:pt idx="29">
                  <c:v>5.7999999999999794</c:v>
                </c:pt>
                <c:pt idx="30">
                  <c:v>5.9999999999999787</c:v>
                </c:pt>
                <c:pt idx="31">
                  <c:v>6.199999999999978</c:v>
                </c:pt>
                <c:pt idx="32">
                  <c:v>6.3999999999999773</c:v>
                </c:pt>
                <c:pt idx="33">
                  <c:v>6.5999999999999766</c:v>
                </c:pt>
                <c:pt idx="34">
                  <c:v>6.7999999999999758</c:v>
                </c:pt>
                <c:pt idx="35">
                  <c:v>6.9999999999999751</c:v>
                </c:pt>
                <c:pt idx="36">
                  <c:v>7.1999999999999744</c:v>
                </c:pt>
                <c:pt idx="37">
                  <c:v>7.3999999999999737</c:v>
                </c:pt>
                <c:pt idx="38">
                  <c:v>7.599999999999973</c:v>
                </c:pt>
                <c:pt idx="39">
                  <c:v>7.7999999999999723</c:v>
                </c:pt>
                <c:pt idx="40">
                  <c:v>7.9999999999999716</c:v>
                </c:pt>
                <c:pt idx="41">
                  <c:v>8.1999999999999709</c:v>
                </c:pt>
                <c:pt idx="42">
                  <c:v>8.3999999999999702</c:v>
                </c:pt>
                <c:pt idx="43">
                  <c:v>8.5999999999999694</c:v>
                </c:pt>
                <c:pt idx="44">
                  <c:v>8.7999999999999687</c:v>
                </c:pt>
                <c:pt idx="45">
                  <c:v>8.999999999999968</c:v>
                </c:pt>
                <c:pt idx="46">
                  <c:v>9.1999999999999673</c:v>
                </c:pt>
                <c:pt idx="47">
                  <c:v>9.3999999999999666</c:v>
                </c:pt>
                <c:pt idx="48">
                  <c:v>9.5999999999999659</c:v>
                </c:pt>
                <c:pt idx="49">
                  <c:v>9.7999999999999652</c:v>
                </c:pt>
                <c:pt idx="50">
                  <c:v>9.9999999999999645</c:v>
                </c:pt>
                <c:pt idx="51">
                  <c:v>10.199999999999964</c:v>
                </c:pt>
                <c:pt idx="52">
                  <c:v>10.399999999999963</c:v>
                </c:pt>
                <c:pt idx="53">
                  <c:v>10.599999999999962</c:v>
                </c:pt>
                <c:pt idx="54">
                  <c:v>10.799999999999962</c:v>
                </c:pt>
                <c:pt idx="55">
                  <c:v>10.999999999999961</c:v>
                </c:pt>
                <c:pt idx="56">
                  <c:v>11.19999999999996</c:v>
                </c:pt>
                <c:pt idx="57">
                  <c:v>11.399999999999959</c:v>
                </c:pt>
                <c:pt idx="58">
                  <c:v>11.599999999999959</c:v>
                </c:pt>
                <c:pt idx="59">
                  <c:v>11.799999999999958</c:v>
                </c:pt>
                <c:pt idx="60">
                  <c:v>11.999999999999961</c:v>
                </c:pt>
              </c:numCache>
            </c:numRef>
          </c:xVal>
          <c:yVal>
            <c:numRef>
              <c:f>'Flight-Duration-Calc'!$E$68:$E$128</c:f>
              <c:numCache>
                <c:formatCode>General</c:formatCode>
                <c:ptCount val="61"/>
                <c:pt idx="0">
                  <c:v>0</c:v>
                </c:pt>
                <c:pt idx="1">
                  <c:v>0.39849571390105737</c:v>
                </c:pt>
                <c:pt idx="2">
                  <c:v>0.78574238206983082</c:v>
                </c:pt>
                <c:pt idx="3">
                  <c:v>1.1621362395155863</c:v>
                </c:pt>
                <c:pt idx="4">
                  <c:v>1.528056258950127</c:v>
                </c:pt>
                <c:pt idx="5">
                  <c:v>1.8838650504692531</c:v>
                </c:pt>
                <c:pt idx="6">
                  <c:v>2.2299097066615108</c:v>
                </c:pt>
                <c:pt idx="7">
                  <c:v>2.5665225969159104</c:v>
                </c:pt>
                <c:pt idx="8">
                  <c:v>2.8940221144081346</c:v>
                </c:pt>
                <c:pt idx="9">
                  <c:v>3.2127133789776998</c:v>
                </c:pt>
                <c:pt idx="10">
                  <c:v>3.5228888988640383</c:v>
                </c:pt>
                <c:pt idx="11">
                  <c:v>3.824829194045682</c:v>
                </c:pt>
                <c:pt idx="12">
                  <c:v>4.1188033837215237</c:v>
                </c:pt>
                <c:pt idx="13">
                  <c:v>4.4050697402849091</c:v>
                </c:pt>
                <c:pt idx="14">
                  <c:v>4.6838762119685997</c:v>
                </c:pt>
                <c:pt idx="15">
                  <c:v>4.9554609161798693</c:v>
                </c:pt>
                <c:pt idx="16">
                  <c:v>5.2200526053991254</c:v>
                </c:pt>
                <c:pt idx="17">
                  <c:v>5.4778711073811532</c:v>
                </c:pt>
                <c:pt idx="18">
                  <c:v>5.7291277412745352</c:v>
                </c:pt>
                <c:pt idx="19">
                  <c:v>5.9740257111608415</c:v>
                </c:pt>
                <c:pt idx="20">
                  <c:v>6.2127604784102335</c:v>
                </c:pt>
                <c:pt idx="21">
                  <c:v>6.4455201141533092</c:v>
                </c:pt>
                <c:pt idx="22">
                  <c:v>6.672485633079412</c:v>
                </c:pt>
                <c:pt idx="23">
                  <c:v>6.893831309689233</c:v>
                </c:pt>
                <c:pt idx="24">
                  <c:v>7.1097249780529452</c:v>
                </c:pt>
                <c:pt idx="25">
                  <c:v>7.3203283160546206</c:v>
                </c:pt>
                <c:pt idx="26">
                  <c:v>7.5257971150381566</c:v>
                </c:pt>
                <c:pt idx="27">
                  <c:v>7.7262815357094974</c:v>
                </c:pt>
                <c:pt idx="28">
                  <c:v>7.9219263510936413</c:v>
                </c:pt>
                <c:pt idx="29">
                  <c:v>8.1128711772931048</c:v>
                </c:pt>
                <c:pt idx="30">
                  <c:v>8.2992506927459431</c:v>
                </c:pt>
                <c:pt idx="31">
                  <c:v>8.4811948466368712</c:v>
                </c:pt>
                <c:pt idx="32">
                  <c:v>8.6588290570731488</c:v>
                </c:pt>
                <c:pt idx="33">
                  <c:v>8.8322743995983632</c:v>
                </c:pt>
                <c:pt idx="34">
                  <c:v>9.0016477865811417</c:v>
                </c:pt>
                <c:pt idx="35">
                  <c:v>9.16706213798237</c:v>
                </c:pt>
                <c:pt idx="36">
                  <c:v>9.3286265439733196</c:v>
                </c:pt>
                <c:pt idx="37">
                  <c:v>9.4864464198480487</c:v>
                </c:pt>
                <c:pt idx="38">
                  <c:v>9.6406236536463616</c:v>
                </c:pt>
                <c:pt idx="39">
                  <c:v>9.7912567468783713</c:v>
                </c:pt>
                <c:pt idx="40">
                  <c:v>9.9384409487182701</c:v>
                </c:pt>
                <c:pt idx="41">
                  <c:v>10.082268384012709</c:v>
                </c:pt>
                <c:pt idx="42">
                  <c:v>10.222828175429012</c:v>
                </c:pt>
                <c:pt idx="43">
                  <c:v>10.360206560048926</c:v>
                </c:pt>
                <c:pt idx="44">
                  <c:v>10.494487000695987</c:v>
                </c:pt>
                <c:pt idx="45">
                  <c:v>10.625750292267663</c:v>
                </c:pt>
                <c:pt idx="46">
                  <c:v>10.754074663327774</c:v>
                </c:pt>
                <c:pt idx="47">
                  <c:v>10.879535873200158</c:v>
                </c:pt>
                <c:pt idx="48">
                  <c:v>11.002207304790593</c:v>
                </c:pt>
                <c:pt idx="49">
                  <c:v>11.122160053351319</c:v>
                </c:pt>
                <c:pt idx="50">
                  <c:v>11.239463011390344</c:v>
                </c:pt>
                <c:pt idx="51">
                  <c:v>11.354182949916408</c:v>
                </c:pt>
                <c:pt idx="52">
                  <c:v>11.46638459619993</c:v>
                </c:pt>
                <c:pt idx="53">
                  <c:v>11.576130708220226</c:v>
                </c:pt>
                <c:pt idx="54">
                  <c:v>11.683482145960026</c:v>
                </c:pt>
                <c:pt idx="55">
                  <c:v>11.788497939699459</c:v>
                </c:pt>
                <c:pt idx="56">
                  <c:v>11.891235355453539</c:v>
                </c:pt>
                <c:pt idx="57">
                  <c:v>11.991749957689242</c:v>
                </c:pt>
                <c:pt idx="58">
                  <c:v>12.090095669451255</c:v>
                </c:pt>
                <c:pt idx="59">
                  <c:v>12.186324830018311</c:v>
                </c:pt>
                <c:pt idx="60">
                  <c:v>12.280488250205835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9E-4013-9F89-BA42C1E916B0}"/>
            </c:ext>
          </c:extLst>
        </c:ser>
        <c:ser>
          <c:idx val="2"/>
          <c:order val="2"/>
          <c:tx>
            <c:strRef>
              <c:f>'Flight-Duration-Calc'!$G$4</c:f>
              <c:strCache>
                <c:ptCount val="1"/>
                <c:pt idx="0">
                  <c:v>5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'Flight-Duration-Calc'!$G$130:$G$190</c:f>
              <c:numCache>
                <c:formatCode>General</c:formatCode>
                <c:ptCount val="61"/>
                <c:pt idx="0">
                  <c:v>0</c:v>
                </c:pt>
                <c:pt idx="1">
                  <c:v>0.19999999999999929</c:v>
                </c:pt>
                <c:pt idx="2">
                  <c:v>0.39999999999999858</c:v>
                </c:pt>
                <c:pt idx="3">
                  <c:v>0.59999999999999787</c:v>
                </c:pt>
                <c:pt idx="4">
                  <c:v>0.79999999999999716</c:v>
                </c:pt>
                <c:pt idx="5">
                  <c:v>0.99999999999999645</c:v>
                </c:pt>
                <c:pt idx="6">
                  <c:v>1.1999999999999957</c:v>
                </c:pt>
                <c:pt idx="7">
                  <c:v>1.399999999999995</c:v>
                </c:pt>
                <c:pt idx="8">
                  <c:v>1.5999999999999943</c:v>
                </c:pt>
                <c:pt idx="9">
                  <c:v>1.7999999999999936</c:v>
                </c:pt>
                <c:pt idx="10">
                  <c:v>1.9999999999999929</c:v>
                </c:pt>
                <c:pt idx="11">
                  <c:v>2.1999999999999922</c:v>
                </c:pt>
                <c:pt idx="12">
                  <c:v>2.3999999999999915</c:v>
                </c:pt>
                <c:pt idx="13">
                  <c:v>2.5999999999999908</c:v>
                </c:pt>
                <c:pt idx="14">
                  <c:v>2.7999999999999901</c:v>
                </c:pt>
                <c:pt idx="15">
                  <c:v>2.9999999999999893</c:v>
                </c:pt>
                <c:pt idx="16">
                  <c:v>3.1999999999999886</c:v>
                </c:pt>
                <c:pt idx="17">
                  <c:v>3.3999999999999879</c:v>
                </c:pt>
                <c:pt idx="18">
                  <c:v>3.5999999999999872</c:v>
                </c:pt>
                <c:pt idx="19">
                  <c:v>3.7999999999999865</c:v>
                </c:pt>
                <c:pt idx="20">
                  <c:v>3.9999999999999858</c:v>
                </c:pt>
                <c:pt idx="21">
                  <c:v>4.1999999999999851</c:v>
                </c:pt>
                <c:pt idx="22">
                  <c:v>4.3999999999999844</c:v>
                </c:pt>
                <c:pt idx="23">
                  <c:v>4.5999999999999837</c:v>
                </c:pt>
                <c:pt idx="24">
                  <c:v>4.7999999999999829</c:v>
                </c:pt>
                <c:pt idx="25">
                  <c:v>4.9999999999999822</c:v>
                </c:pt>
                <c:pt idx="26">
                  <c:v>5.1999999999999815</c:v>
                </c:pt>
                <c:pt idx="27">
                  <c:v>5.3999999999999808</c:v>
                </c:pt>
                <c:pt idx="28">
                  <c:v>5.5999999999999801</c:v>
                </c:pt>
                <c:pt idx="29">
                  <c:v>5.7999999999999794</c:v>
                </c:pt>
                <c:pt idx="30">
                  <c:v>5.9999999999999787</c:v>
                </c:pt>
                <c:pt idx="31">
                  <c:v>6.199999999999978</c:v>
                </c:pt>
                <c:pt idx="32">
                  <c:v>6.3999999999999773</c:v>
                </c:pt>
                <c:pt idx="33">
                  <c:v>6.5999999999999766</c:v>
                </c:pt>
                <c:pt idx="34">
                  <c:v>6.7999999999999758</c:v>
                </c:pt>
                <c:pt idx="35">
                  <c:v>6.9999999999999751</c:v>
                </c:pt>
                <c:pt idx="36">
                  <c:v>7.1999999999999744</c:v>
                </c:pt>
                <c:pt idx="37">
                  <c:v>7.3999999999999737</c:v>
                </c:pt>
                <c:pt idx="38">
                  <c:v>7.599999999999973</c:v>
                </c:pt>
                <c:pt idx="39">
                  <c:v>7.7999999999999723</c:v>
                </c:pt>
                <c:pt idx="40">
                  <c:v>7.9999999999999716</c:v>
                </c:pt>
                <c:pt idx="41">
                  <c:v>8.1999999999999709</c:v>
                </c:pt>
                <c:pt idx="42">
                  <c:v>8.3999999999999702</c:v>
                </c:pt>
                <c:pt idx="43">
                  <c:v>8.5999999999999694</c:v>
                </c:pt>
                <c:pt idx="44">
                  <c:v>8.7999999999999687</c:v>
                </c:pt>
                <c:pt idx="45">
                  <c:v>8.999999999999968</c:v>
                </c:pt>
                <c:pt idx="46">
                  <c:v>9.1999999999999673</c:v>
                </c:pt>
                <c:pt idx="47">
                  <c:v>9.3999999999999666</c:v>
                </c:pt>
                <c:pt idx="48">
                  <c:v>9.5999999999999659</c:v>
                </c:pt>
                <c:pt idx="49">
                  <c:v>9.7999999999999652</c:v>
                </c:pt>
                <c:pt idx="50">
                  <c:v>9.999999999999968</c:v>
                </c:pt>
                <c:pt idx="51">
                  <c:v>10.199999999999971</c:v>
                </c:pt>
                <c:pt idx="52">
                  <c:v>10.399999999999974</c:v>
                </c:pt>
                <c:pt idx="53">
                  <c:v>10.599999999999977</c:v>
                </c:pt>
                <c:pt idx="54">
                  <c:v>10.799999999999979</c:v>
                </c:pt>
                <c:pt idx="55">
                  <c:v>10.999999999999982</c:v>
                </c:pt>
                <c:pt idx="56">
                  <c:v>11.199999999999985</c:v>
                </c:pt>
                <c:pt idx="57">
                  <c:v>11.399999999999988</c:v>
                </c:pt>
                <c:pt idx="58">
                  <c:v>11.599999999999991</c:v>
                </c:pt>
                <c:pt idx="59">
                  <c:v>11.799999999999994</c:v>
                </c:pt>
                <c:pt idx="60">
                  <c:v>11.999999999999996</c:v>
                </c:pt>
              </c:numCache>
            </c:numRef>
          </c:xVal>
          <c:yVal>
            <c:numRef>
              <c:f>'Flight-Duration-Calc'!$G$68:$G$128</c:f>
              <c:numCache>
                <c:formatCode>General</c:formatCode>
                <c:ptCount val="61"/>
                <c:pt idx="0">
                  <c:v>0</c:v>
                </c:pt>
                <c:pt idx="1">
                  <c:v>0.34771174491324364</c:v>
                </c:pt>
                <c:pt idx="2">
                  <c:v>0.6864672306202535</c:v>
                </c:pt>
                <c:pt idx="3">
                  <c:v>1.016554555450363</c:v>
                </c:pt>
                <c:pt idx="4">
                  <c:v>1.3382503462767423</c:v>
                </c:pt>
                <c:pt idx="5">
                  <c:v>1.6518203053932894</c:v>
                </c:pt>
                <c:pt idx="6">
                  <c:v>1.9575197270246705</c:v>
                </c:pt>
                <c:pt idx="7">
                  <c:v>2.2555939853922395</c:v>
                </c:pt>
                <c:pt idx="8">
                  <c:v>2.5462789961220147</c:v>
                </c:pt>
                <c:pt idx="9">
                  <c:v>2.8298016526551342</c:v>
                </c:pt>
                <c:pt idx="10">
                  <c:v>3.1063802392051167</c:v>
                </c:pt>
                <c:pt idx="11">
                  <c:v>3.3762248216993509</c:v>
                </c:pt>
                <c:pt idx="12">
                  <c:v>3.6395376180433145</c:v>
                </c:pt>
                <c:pt idx="13">
                  <c:v>3.8965133489547821</c:v>
                </c:pt>
                <c:pt idx="14">
                  <c:v>4.1473395705308835</c:v>
                </c:pt>
                <c:pt idx="15">
                  <c:v>4.3921969896327688</c:v>
                </c:pt>
                <c:pt idx="16">
                  <c:v>4.6312597631004024</c:v>
                </c:pt>
                <c:pt idx="17">
                  <c:v>4.8646957817430128</c:v>
                </c:pt>
                <c:pt idx="18">
                  <c:v>5.0926669399887672</c:v>
                </c:pt>
                <c:pt idx="19">
                  <c:v>5.3153293920196178</c:v>
                </c:pt>
                <c:pt idx="20">
                  <c:v>5.5328337951639615</c:v>
                </c:pt>
                <c:pt idx="21">
                  <c:v>5.7453255412701374</c:v>
                </c:pt>
                <c:pt idx="22">
                  <c:v>5.9529449767377871</c:v>
                </c:pt>
                <c:pt idx="23">
                  <c:v>6.1558276118412785</c:v>
                </c:pt>
                <c:pt idx="24">
                  <c:v>6.3541043199396263</c:v>
                </c:pt>
                <c:pt idx="25">
                  <c:v>6.5479015271302643</c:v>
                </c:pt>
                <c:pt idx="26">
                  <c:v>6.7373413928696175</c:v>
                </c:pt>
                <c:pt idx="27">
                  <c:v>6.9225419820512775</c:v>
                </c:pt>
                <c:pt idx="28">
                  <c:v>7.1036174290025791</c:v>
                </c:pt>
                <c:pt idx="29">
                  <c:v>7.2806780938326314</c:v>
                </c:pt>
                <c:pt idx="30">
                  <c:v>7.4538307115386999</c:v>
                </c:pt>
                <c:pt idx="31">
                  <c:v>7.6231785342535092</c:v>
                </c:pt>
                <c:pt idx="32">
                  <c:v>7.7888214669935278</c:v>
                </c:pt>
                <c:pt idx="33">
                  <c:v>7.9508561972468463</c:v>
                </c:pt>
                <c:pt idx="34">
                  <c:v>8.1093763187196259</c:v>
                </c:pt>
                <c:pt idx="35">
                  <c:v>8.2644724495415094</c:v>
                </c:pt>
                <c:pt idx="36">
                  <c:v>8.4162323452130359</c:v>
                </c:pt>
                <c:pt idx="37">
                  <c:v>8.5647410065618246</c:v>
                </c:pt>
                <c:pt idx="38">
                  <c:v>8.7100807829592171</c:v>
                </c:pt>
                <c:pt idx="39">
                  <c:v>8.8523314710347236</c:v>
                </c:pt>
                <c:pt idx="40">
                  <c:v>8.9915704091122759</c:v>
                </c:pt>
                <c:pt idx="41">
                  <c:v>9.1278725675798515</c:v>
                </c:pt>
                <c:pt idx="42">
                  <c:v>9.2613106353922472</c:v>
                </c:pt>
                <c:pt idx="43">
                  <c:v>9.3919551028956505</c:v>
                </c:pt>
                <c:pt idx="44">
                  <c:v>9.5198743411526063</c:v>
                </c:pt>
                <c:pt idx="45">
                  <c:v>9.6451346779359213</c:v>
                </c:pt>
                <c:pt idx="46">
                  <c:v>9.7678004705511157</c:v>
                </c:pt>
                <c:pt idx="47">
                  <c:v>9.8879341756384918</c:v>
                </c:pt>
                <c:pt idx="48">
                  <c:v>10.005596416097585</c:v>
                </c:pt>
                <c:pt idx="49">
                  <c:v>10.120846045269438</c:v>
                </c:pt>
                <c:pt idx="50">
                  <c:v>10.233740208504864</c:v>
                </c:pt>
                <c:pt idx="51">
                  <c:v>10.344334402240037</c:v>
                </c:pt>
                <c:pt idx="52">
                  <c:v>10.45268253069473</c:v>
                </c:pt>
                <c:pt idx="53">
                  <c:v>10.558836960302127</c:v>
                </c:pt>
                <c:pt idx="54">
                  <c:v>10.6628485719739</c:v>
                </c:pt>
                <c:pt idx="55">
                  <c:v>10.764766811298639</c:v>
                </c:pt>
                <c:pt idx="56">
                  <c:v>10.864639736766973</c:v>
                </c:pt>
                <c:pt idx="57">
                  <c:v>10.962514066111728</c:v>
                </c:pt>
                <c:pt idx="58">
                  <c:v>11.058435220847306</c:v>
                </c:pt>
                <c:pt idx="59">
                  <c:v>11.152447369088001</c:v>
                </c:pt>
                <c:pt idx="60">
                  <c:v>11.244593466721168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9E-4013-9F89-BA42C1E916B0}"/>
            </c:ext>
          </c:extLst>
        </c:ser>
        <c:ser>
          <c:idx val="3"/>
          <c:order val="3"/>
          <c:tx>
            <c:strRef>
              <c:f>'Flight-Duration-Calc'!$I$4</c:f>
              <c:strCache>
                <c:ptCount val="1"/>
                <c:pt idx="0">
                  <c:v>7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'Flight-Duration-Calc'!$I$130:$I$190</c:f>
              <c:numCache>
                <c:formatCode>General</c:formatCode>
                <c:ptCount val="61"/>
                <c:pt idx="0">
                  <c:v>0</c:v>
                </c:pt>
                <c:pt idx="1">
                  <c:v>0.19999999999999929</c:v>
                </c:pt>
                <c:pt idx="2">
                  <c:v>0.39999999999999858</c:v>
                </c:pt>
                <c:pt idx="3">
                  <c:v>0.59999999999999787</c:v>
                </c:pt>
                <c:pt idx="4">
                  <c:v>0.79999999999999716</c:v>
                </c:pt>
                <c:pt idx="5">
                  <c:v>0.99999999999999645</c:v>
                </c:pt>
                <c:pt idx="6">
                  <c:v>1.1999999999999957</c:v>
                </c:pt>
                <c:pt idx="7">
                  <c:v>1.399999999999995</c:v>
                </c:pt>
                <c:pt idx="8">
                  <c:v>1.5999999999999943</c:v>
                </c:pt>
                <c:pt idx="9">
                  <c:v>1.7999999999999936</c:v>
                </c:pt>
                <c:pt idx="10">
                  <c:v>1.9999999999999929</c:v>
                </c:pt>
                <c:pt idx="11">
                  <c:v>2.1999999999999922</c:v>
                </c:pt>
                <c:pt idx="12">
                  <c:v>2.3999999999999915</c:v>
                </c:pt>
                <c:pt idx="13">
                  <c:v>2.5999999999999908</c:v>
                </c:pt>
                <c:pt idx="14">
                  <c:v>2.7999999999999901</c:v>
                </c:pt>
                <c:pt idx="15">
                  <c:v>2.9999999999999893</c:v>
                </c:pt>
                <c:pt idx="16">
                  <c:v>3.1999999999999886</c:v>
                </c:pt>
                <c:pt idx="17">
                  <c:v>3.3999999999999879</c:v>
                </c:pt>
                <c:pt idx="18">
                  <c:v>3.5999999999999872</c:v>
                </c:pt>
                <c:pt idx="19">
                  <c:v>3.7999999999999865</c:v>
                </c:pt>
                <c:pt idx="20">
                  <c:v>3.9999999999999858</c:v>
                </c:pt>
                <c:pt idx="21">
                  <c:v>4.1999999999999851</c:v>
                </c:pt>
                <c:pt idx="22">
                  <c:v>4.3999999999999844</c:v>
                </c:pt>
                <c:pt idx="23">
                  <c:v>4.5999999999999837</c:v>
                </c:pt>
                <c:pt idx="24">
                  <c:v>4.7999999999999829</c:v>
                </c:pt>
                <c:pt idx="25">
                  <c:v>4.9999999999999822</c:v>
                </c:pt>
                <c:pt idx="26">
                  <c:v>5.1999999999999815</c:v>
                </c:pt>
                <c:pt idx="27">
                  <c:v>5.3999999999999808</c:v>
                </c:pt>
                <c:pt idx="28">
                  <c:v>5.5999999999999801</c:v>
                </c:pt>
                <c:pt idx="29">
                  <c:v>5.7999999999999794</c:v>
                </c:pt>
                <c:pt idx="30">
                  <c:v>5.9999999999999787</c:v>
                </c:pt>
                <c:pt idx="31">
                  <c:v>6.199999999999978</c:v>
                </c:pt>
                <c:pt idx="32">
                  <c:v>6.3999999999999773</c:v>
                </c:pt>
                <c:pt idx="33">
                  <c:v>6.5999999999999766</c:v>
                </c:pt>
                <c:pt idx="34">
                  <c:v>6.7999999999999758</c:v>
                </c:pt>
                <c:pt idx="35">
                  <c:v>6.9999999999999751</c:v>
                </c:pt>
                <c:pt idx="36">
                  <c:v>7.1999999999999744</c:v>
                </c:pt>
                <c:pt idx="37">
                  <c:v>7.3999999999999737</c:v>
                </c:pt>
                <c:pt idx="38">
                  <c:v>7.599999999999973</c:v>
                </c:pt>
                <c:pt idx="39">
                  <c:v>7.7999999999999723</c:v>
                </c:pt>
                <c:pt idx="40">
                  <c:v>7.9999999999999751</c:v>
                </c:pt>
                <c:pt idx="41">
                  <c:v>8.199999999999978</c:v>
                </c:pt>
                <c:pt idx="42">
                  <c:v>8.3999999999999808</c:v>
                </c:pt>
                <c:pt idx="43">
                  <c:v>8.5999999999999837</c:v>
                </c:pt>
                <c:pt idx="44">
                  <c:v>8.7999999999999865</c:v>
                </c:pt>
                <c:pt idx="45">
                  <c:v>8.9999999999999893</c:v>
                </c:pt>
                <c:pt idx="46">
                  <c:v>9.1999999999999922</c:v>
                </c:pt>
                <c:pt idx="47">
                  <c:v>9.399999999999995</c:v>
                </c:pt>
                <c:pt idx="48">
                  <c:v>9.5999999999999979</c:v>
                </c:pt>
                <c:pt idx="49">
                  <c:v>9.8000000000000007</c:v>
                </c:pt>
                <c:pt idx="50">
                  <c:v>10.000000000000004</c:v>
                </c:pt>
                <c:pt idx="51">
                  <c:v>10.200000000000006</c:v>
                </c:pt>
                <c:pt idx="52">
                  <c:v>10.400000000000009</c:v>
                </c:pt>
                <c:pt idx="53">
                  <c:v>10.599999999999998</c:v>
                </c:pt>
                <c:pt idx="54">
                  <c:v>10.599999999999998</c:v>
                </c:pt>
                <c:pt idx="55">
                  <c:v>10.599999999999998</c:v>
                </c:pt>
                <c:pt idx="56">
                  <c:v>10.599999999999998</c:v>
                </c:pt>
                <c:pt idx="57">
                  <c:v>10.599999999999998</c:v>
                </c:pt>
                <c:pt idx="58">
                  <c:v>10.599999999999998</c:v>
                </c:pt>
                <c:pt idx="59">
                  <c:v>10.599999999999998</c:v>
                </c:pt>
                <c:pt idx="60">
                  <c:v>10.599999999999998</c:v>
                </c:pt>
              </c:numCache>
            </c:numRef>
          </c:xVal>
          <c:yVal>
            <c:numRef>
              <c:f>'Flight-Duration-Calc'!$I$68:$I$128</c:f>
              <c:numCache>
                <c:formatCode>General</c:formatCode>
                <c:ptCount val="61"/>
                <c:pt idx="0">
                  <c:v>0</c:v>
                </c:pt>
                <c:pt idx="1">
                  <c:v>0.3069295292453954</c:v>
                </c:pt>
                <c:pt idx="2">
                  <c:v>0.60658960300721887</c:v>
                </c:pt>
                <c:pt idx="3">
                  <c:v>0.89919538822033385</c:v>
                </c:pt>
                <c:pt idx="4">
                  <c:v>1.1849541630088236</c:v>
                </c:pt>
                <c:pt idx="5">
                  <c:v>1.4640656632109226</c:v>
                </c:pt>
                <c:pt idx="6">
                  <c:v>1.7367224111626502</c:v>
                </c:pt>
                <c:pt idx="7">
                  <c:v>2.0031100277765339</c:v>
                </c:pt>
                <c:pt idx="8">
                  <c:v>2.2634075288838953</c:v>
                </c:pt>
                <c:pt idx="9">
                  <c:v>2.5177876067461331</c:v>
                </c:pt>
                <c:pt idx="10">
                  <c:v>2.766416897581979</c:v>
                </c:pt>
                <c:pt idx="11">
                  <c:v>3.0094562359034036</c:v>
                </c:pt>
                <c:pt idx="12">
                  <c:v>3.2470608964024277</c:v>
                </c:pt>
                <c:pt idx="13">
                  <c:v>3.4793808240842012</c:v>
                </c:pt>
                <c:pt idx="14">
                  <c:v>3.706560853298114</c:v>
                </c:pt>
                <c:pt idx="15">
                  <c:v>3.9287409162781555</c:v>
                </c:pt>
                <c:pt idx="16">
                  <c:v>4.1460562417659164</c:v>
                </c:pt>
                <c:pt idx="17">
                  <c:v>4.3586375442545062</c:v>
                </c:pt>
                <c:pt idx="18">
                  <c:v>4.5666112043587983</c:v>
                </c:pt>
                <c:pt idx="19">
                  <c:v>4.770099440786896</c:v>
                </c:pt>
                <c:pt idx="20">
                  <c:v>4.9692204743591315</c:v>
                </c:pt>
                <c:pt idx="21">
                  <c:v>5.1640886844943132</c:v>
                </c:pt>
                <c:pt idx="22">
                  <c:v>5.3548147585580512</c:v>
                </c:pt>
                <c:pt idx="23">
                  <c:v>5.541505834444771</c:v>
                </c:pt>
                <c:pt idx="24">
                  <c:v>5.7242656367432607</c:v>
                </c:pt>
                <c:pt idx="25">
                  <c:v>5.9031946068153607</c:v>
                </c:pt>
                <c:pt idx="26">
                  <c:v>6.078390027098302</c:v>
                </c:pt>
                <c:pt idx="27">
                  <c:v>6.249946139923491</c:v>
                </c:pt>
                <c:pt idx="28">
                  <c:v>6.4179542611278437</c:v>
                </c:pt>
                <c:pt idx="29">
                  <c:v>6.5825028887181229</c:v>
                </c:pt>
                <c:pt idx="30">
                  <c:v>6.7436778068342029</c:v>
                </c:pt>
                <c:pt idx="31">
                  <c:v>6.9015621852433</c:v>
                </c:pt>
                <c:pt idx="32">
                  <c:v>7.0562366745845679</c:v>
                </c:pt>
                <c:pt idx="33">
                  <c:v>7.2077794975710807</c:v>
                </c:pt>
                <c:pt idx="34">
                  <c:v>7.3562665363451938</c:v>
                </c:pt>
                <c:pt idx="35">
                  <c:v>7.5017714161723799</c:v>
                </c:pt>
                <c:pt idx="36">
                  <c:v>7.6443655856486963</c:v>
                </c:pt>
                <c:pt idx="37">
                  <c:v>7.7841183935877458</c:v>
                </c:pt>
                <c:pt idx="38">
                  <c:v>7.9210971627439211</c:v>
                </c:pt>
                <c:pt idx="39">
                  <c:v>8.0553672605205744</c:v>
                </c:pt>
                <c:pt idx="40">
                  <c:v>8.1869921668038916</c:v>
                </c:pt>
                <c:pt idx="41">
                  <c:v>8.3160335390557165</c:v>
                </c:pt>
                <c:pt idx="42">
                  <c:v>8.4425512747918958</c:v>
                </c:pt>
                <c:pt idx="43">
                  <c:v>8.5666035715658779</c:v>
                </c:pt>
                <c:pt idx="44">
                  <c:v>8.6882469845713288</c:v>
                </c:pt>
                <c:pt idx="45">
                  <c:v>8.8075364819716189</c:v>
                </c:pt>
                <c:pt idx="46">
                  <c:v>8.9245254980585873</c:v>
                </c:pt>
                <c:pt idx="47">
                  <c:v>9.0392659843377459</c:v>
                </c:pt>
                <c:pt idx="48">
                  <c:v>9.1518084586322601</c:v>
                </c:pt>
                <c:pt idx="49">
                  <c:v>9.2622020522934267</c:v>
                </c:pt>
                <c:pt idx="50">
                  <c:v>9.3704945556009758</c:v>
                </c:pt>
                <c:pt idx="51">
                  <c:v>9.4767324614323503</c:v>
                </c:pt>
                <c:pt idx="52">
                  <c:v>9.5809610072764038</c:v>
                </c:pt>
                <c:pt idx="53">
                  <c:v>9.6832242156630617</c:v>
                </c:pt>
                <c:pt idx="54">
                  <c:v>9.6832242156630617</c:v>
                </c:pt>
                <c:pt idx="55">
                  <c:v>9.6832242156630617</c:v>
                </c:pt>
                <c:pt idx="56">
                  <c:v>9.6832242156630617</c:v>
                </c:pt>
                <c:pt idx="57">
                  <c:v>9.6832242156630617</c:v>
                </c:pt>
                <c:pt idx="58">
                  <c:v>9.6832242156630617</c:v>
                </c:pt>
                <c:pt idx="59">
                  <c:v>9.6832242156630617</c:v>
                </c:pt>
                <c:pt idx="60">
                  <c:v>9.6832242156630617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9E-4013-9F89-BA42C1E916B0}"/>
            </c:ext>
          </c:extLst>
        </c:ser>
        <c:ser>
          <c:idx val="4"/>
          <c:order val="4"/>
          <c:tx>
            <c:strRef>
              <c:f>'Flight-Duration-Calc'!$F$192</c:f>
              <c:strCache>
                <c:ptCount val="1"/>
                <c:pt idx="0">
                  <c:v>14000mAh</c:v>
                </c:pt>
              </c:strCache>
            </c:strRef>
          </c:tx>
          <c:spPr>
            <a:ln w="18000">
              <a:solidFill>
                <a:srgbClr val="62A73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'Flight-Duration-Calc'!$F$193:$F$194</c:f>
              <c:numCache>
                <c:formatCode>General</c:formatCode>
                <c:ptCount val="2"/>
                <c:pt idx="0">
                  <c:v>5.673</c:v>
                </c:pt>
                <c:pt idx="1">
                  <c:v>5.673</c:v>
                </c:pt>
              </c:numCache>
            </c:numRef>
          </c:xVal>
          <c:yVal>
            <c:numRef>
              <c:f>'Flight-Duration-Calc'!$E$193:$E$194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9E-4013-9F89-BA42C1E916B0}"/>
            </c:ext>
          </c:extLst>
        </c:ser>
        <c:ser>
          <c:idx val="5"/>
          <c:order val="5"/>
          <c:tx>
            <c:strRef>
              <c:f>'Flight-Duration-Calc'!$G$192</c:f>
              <c:strCache>
                <c:ptCount val="1"/>
                <c:pt idx="0">
                  <c:v>22000mAh</c:v>
                </c:pt>
              </c:strCache>
            </c:strRef>
          </c:tx>
          <c:spPr>
            <a:ln w="180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'Flight-Duration-Calc'!$G$193:$G$194</c:f>
              <c:numCache>
                <c:formatCode>General</c:formatCode>
                <c:ptCount val="2"/>
                <c:pt idx="0">
                  <c:v>7.5269999999999992</c:v>
                </c:pt>
                <c:pt idx="1">
                  <c:v>7.5269999999999992</c:v>
                </c:pt>
              </c:numCache>
            </c:numRef>
          </c:xVal>
          <c:yVal>
            <c:numRef>
              <c:f>'Flight-Duration-Calc'!$E$193:$E$194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9E-4013-9F89-BA42C1E916B0}"/>
            </c:ext>
          </c:extLst>
        </c:ser>
        <c:ser>
          <c:idx val="6"/>
          <c:order val="6"/>
          <c:tx>
            <c:strRef>
              <c:f>'Flight-Duration-Calc'!$H$192</c:f>
              <c:strCache>
                <c:ptCount val="1"/>
                <c:pt idx="0">
                  <c:v>28000mAh</c:v>
                </c:pt>
              </c:strCache>
            </c:strRef>
          </c:tx>
          <c:spPr>
            <a:ln w="18000">
              <a:solidFill>
                <a:srgbClr val="F04E4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'Flight-Duration-Calc'!$H$193:$H$194</c:f>
              <c:numCache>
                <c:formatCode>General</c:formatCode>
                <c:ptCount val="2"/>
                <c:pt idx="0">
                  <c:v>10.167</c:v>
                </c:pt>
                <c:pt idx="1">
                  <c:v>10.167</c:v>
                </c:pt>
              </c:numCache>
            </c:numRef>
          </c:xVal>
          <c:yVal>
            <c:numRef>
              <c:f>'Flight-Duration-Calc'!$E$193:$E$194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9E-4013-9F89-BA42C1E91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8380"/>
        <c:axId val="33040499"/>
      </c:scatterChart>
      <c:valAx>
        <c:axId val="773483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Battery Weight (Kg)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040499"/>
        <c:crossesAt val="0"/>
        <c:crossBetween val="midCat"/>
      </c:valAx>
      <c:valAx>
        <c:axId val="330404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Flight Duration (min)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73483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7</xdr:row>
      <xdr:rowOff>47880</xdr:rowOff>
    </xdr:from>
    <xdr:to>
      <xdr:col>4</xdr:col>
      <xdr:colOff>36360</xdr:colOff>
      <xdr:row>16</xdr:row>
      <xdr:rowOff>132840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85480"/>
          <a:ext cx="3287520" cy="1548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800280</xdr:colOff>
      <xdr:row>3</xdr:row>
      <xdr:rowOff>121680</xdr:rowOff>
    </xdr:from>
    <xdr:to>
      <xdr:col>11</xdr:col>
      <xdr:colOff>314280</xdr:colOff>
      <xdr:row>20</xdr:row>
      <xdr:rowOff>141480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264240</xdr:colOff>
      <xdr:row>14</xdr:row>
      <xdr:rowOff>4680</xdr:rowOff>
    </xdr:from>
    <xdr:to>
      <xdr:col>13</xdr:col>
      <xdr:colOff>452880</xdr:colOff>
      <xdr:row>31</xdr:row>
      <xdr:rowOff>160200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106200</xdr:colOff>
      <xdr:row>2</xdr:row>
      <xdr:rowOff>18720</xdr:rowOff>
    </xdr:from>
    <xdr:to>
      <xdr:col>11</xdr:col>
      <xdr:colOff>66690</xdr:colOff>
      <xdr:row>29</xdr:row>
      <xdr:rowOff>138600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8</xdr:row>
      <xdr:rowOff>114300</xdr:rowOff>
    </xdr:from>
    <xdr:to>
      <xdr:col>10</xdr:col>
      <xdr:colOff>762000</xdr:colOff>
      <xdr:row>12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9A49B4-C8CF-40A1-A08E-5EA395EC7222}"/>
            </a:ext>
          </a:extLst>
        </xdr:cNvPr>
        <xdr:cNvSpPr txBox="1"/>
      </xdr:nvSpPr>
      <xdr:spPr>
        <a:xfrm>
          <a:off x="8115300" y="1428750"/>
          <a:ext cx="1066800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Payload Weight (Kg):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613080</xdr:colOff>
      <xdr:row>44</xdr:row>
      <xdr:rowOff>132120</xdr:rowOff>
    </xdr:to>
    <xdr:pic>
      <xdr:nvPicPr>
        <xdr:cNvPr id="4" name="Image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8740800" cy="728460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jetblast/Desktop/ESP/Wohler/Payload-study/home/jetblast/Desktop/ESP/Wohler/Payload-study/home/jetblast/Desktop/ESP/Wohler/Payload-study/home/jetblast/Desktop/ESP/Wohler/Payload-study/home/jetblast/Desktop/ESP/Wohler/Payload-study/home/jetblast/Desktop/ESP/Wohler/Payload-study/home/jetblast/Desktop/ESP/Wohler/Payload-study/home/jetblast/Desktop/ESP/Wohler/Payload-study/home/jetblast/Desktop/ESP/Wohler/Payload-study/home/jetblast/Downloads/Athena_1.62--Efficiency-20180301.xlsx?199CC8A6" TargetMode="External"/><Relationship Id="rId1" Type="http://schemas.openxmlformats.org/officeDocument/2006/relationships/externalLinkPath" Target="file:///\\199CC8A6\Athena_1.62--Efficiency-201803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17"/>
  <sheetViews>
    <sheetView zoomScaleNormal="100" workbookViewId="0">
      <selection activeCell="A6" sqref="A6:XFD6"/>
    </sheetView>
  </sheetViews>
  <sheetFormatPr defaultRowHeight="12.75" x14ac:dyDescent="0.2"/>
  <cols>
    <col min="1" max="1025" width="11.5703125"/>
  </cols>
  <sheetData>
    <row r="4" spans="1:4" x14ac:dyDescent="0.2">
      <c r="A4" s="8"/>
      <c r="B4" s="9"/>
      <c r="C4" s="9"/>
      <c r="D4" s="10"/>
    </row>
    <row r="5" spans="1:4" x14ac:dyDescent="0.2">
      <c r="A5" s="11"/>
      <c r="B5" s="12" t="s">
        <v>0</v>
      </c>
      <c r="C5" s="12" t="s">
        <v>1</v>
      </c>
      <c r="D5" s="13"/>
    </row>
    <row r="6" spans="1:4" x14ac:dyDescent="0.2">
      <c r="A6" s="11"/>
      <c r="B6" s="12" t="s">
        <v>2</v>
      </c>
      <c r="C6" s="12" t="s">
        <v>3</v>
      </c>
      <c r="D6" s="13"/>
    </row>
    <row r="7" spans="1:4" x14ac:dyDescent="0.2">
      <c r="A7" s="11"/>
      <c r="B7" s="12" t="s">
        <v>4</v>
      </c>
      <c r="C7" s="12" t="s">
        <v>5</v>
      </c>
      <c r="D7" s="13"/>
    </row>
    <row r="8" spans="1:4" x14ac:dyDescent="0.2">
      <c r="A8" s="11"/>
      <c r="B8" s="14"/>
      <c r="C8" s="14"/>
      <c r="D8" s="13"/>
    </row>
    <row r="9" spans="1:4" x14ac:dyDescent="0.2">
      <c r="A9" s="11"/>
      <c r="B9" s="14"/>
      <c r="C9" s="14"/>
      <c r="D9" s="13"/>
    </row>
    <row r="10" spans="1:4" x14ac:dyDescent="0.2">
      <c r="A10" s="11"/>
      <c r="B10" s="14"/>
      <c r="C10" s="14"/>
      <c r="D10" s="13"/>
    </row>
    <row r="11" spans="1:4" x14ac:dyDescent="0.2">
      <c r="A11" s="11"/>
      <c r="B11" s="14"/>
      <c r="C11" s="14"/>
      <c r="D11" s="13"/>
    </row>
    <row r="12" spans="1:4" x14ac:dyDescent="0.2">
      <c r="A12" s="11"/>
      <c r="B12" s="14"/>
      <c r="C12" s="14"/>
      <c r="D12" s="13"/>
    </row>
    <row r="13" spans="1:4" x14ac:dyDescent="0.2">
      <c r="A13" s="11"/>
      <c r="B13" s="14"/>
      <c r="C13" s="14"/>
      <c r="D13" s="13"/>
    </row>
    <row r="14" spans="1:4" x14ac:dyDescent="0.2">
      <c r="A14" s="11"/>
      <c r="B14" s="14"/>
      <c r="C14" s="14"/>
      <c r="D14" s="13"/>
    </row>
    <row r="15" spans="1:4" x14ac:dyDescent="0.2">
      <c r="A15" s="11"/>
      <c r="B15" s="14"/>
      <c r="C15" s="14"/>
      <c r="D15" s="13"/>
    </row>
    <row r="16" spans="1:4" x14ac:dyDescent="0.2">
      <c r="A16" s="11"/>
      <c r="B16" s="14"/>
      <c r="C16" s="14"/>
      <c r="D16" s="13"/>
    </row>
    <row r="17" spans="1:4" x14ac:dyDescent="0.2">
      <c r="A17" s="15"/>
      <c r="B17" s="16"/>
      <c r="C17" s="16"/>
      <c r="D17" s="17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22"/>
  <sheetViews>
    <sheetView zoomScaleNormal="100" workbookViewId="0">
      <selection activeCell="E11" sqref="E11"/>
    </sheetView>
  </sheetViews>
  <sheetFormatPr defaultRowHeight="12.75" x14ac:dyDescent="0.2"/>
  <cols>
    <col min="1" max="1" width="11.42578125" customWidth="1"/>
    <col min="2" max="3" width="11.5703125"/>
    <col min="4" max="4" width="13.140625" customWidth="1"/>
    <col min="5" max="1025" width="11.5703125"/>
  </cols>
  <sheetData>
    <row r="3" spans="1:12" ht="15.75" x14ac:dyDescent="0.2">
      <c r="A3" s="7" t="s">
        <v>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2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10"/>
    </row>
    <row r="5" spans="1:12" ht="25.5" x14ac:dyDescent="0.2">
      <c r="A5" s="18" t="s">
        <v>7</v>
      </c>
      <c r="B5" s="18" t="s">
        <v>8</v>
      </c>
      <c r="C5" s="18" t="s">
        <v>9</v>
      </c>
      <c r="D5" s="18" t="s">
        <v>10</v>
      </c>
      <c r="E5" s="14"/>
      <c r="F5" s="14"/>
      <c r="G5" s="14"/>
      <c r="H5" s="14"/>
      <c r="I5" s="14"/>
      <c r="J5" s="14"/>
      <c r="K5" s="14"/>
      <c r="L5" s="13"/>
    </row>
    <row r="6" spans="1:12" x14ac:dyDescent="0.2">
      <c r="A6" s="19">
        <v>4500</v>
      </c>
      <c r="B6" s="19">
        <v>0.65</v>
      </c>
      <c r="C6" s="19">
        <f t="shared" ref="C6:C14" si="0">22.2*A6/1000</f>
        <v>99.9</v>
      </c>
      <c r="D6" s="20">
        <f t="shared" ref="D6:D14" si="1">C6/B6</f>
        <v>153.69230769230771</v>
      </c>
      <c r="E6" s="14"/>
      <c r="F6" s="14"/>
      <c r="G6" s="14"/>
      <c r="H6" s="14"/>
      <c r="I6" s="14"/>
      <c r="J6" s="14"/>
      <c r="K6" s="14"/>
      <c r="L6" s="13"/>
    </row>
    <row r="7" spans="1:12" x14ac:dyDescent="0.2">
      <c r="A7" s="19">
        <v>7000</v>
      </c>
      <c r="B7" s="19">
        <v>0.81200000000000006</v>
      </c>
      <c r="C7" s="19">
        <f t="shared" si="0"/>
        <v>155.4</v>
      </c>
      <c r="D7" s="20">
        <f t="shared" si="1"/>
        <v>191.37931034482759</v>
      </c>
      <c r="E7" s="14"/>
      <c r="F7" s="14"/>
      <c r="G7" s="14"/>
      <c r="H7" s="14"/>
      <c r="I7" s="14"/>
      <c r="J7" s="14"/>
      <c r="K7" s="14"/>
      <c r="L7" s="13"/>
    </row>
    <row r="8" spans="1:12" x14ac:dyDescent="0.2">
      <c r="A8" s="19">
        <v>8000</v>
      </c>
      <c r="B8" s="19">
        <v>1.0860000000000001</v>
      </c>
      <c r="C8" s="19">
        <f t="shared" si="0"/>
        <v>177.6</v>
      </c>
      <c r="D8" s="20">
        <f t="shared" si="1"/>
        <v>163.53591160220992</v>
      </c>
      <c r="E8" s="14"/>
      <c r="F8" s="14"/>
      <c r="G8" s="14"/>
      <c r="H8" s="14"/>
      <c r="I8" s="14"/>
      <c r="J8" s="14"/>
      <c r="K8" s="14"/>
      <c r="L8" s="13"/>
    </row>
    <row r="9" spans="1:12" x14ac:dyDescent="0.2">
      <c r="A9" s="19">
        <v>9000</v>
      </c>
      <c r="B9" s="19">
        <v>1.1100000000000001</v>
      </c>
      <c r="C9" s="19">
        <f t="shared" si="0"/>
        <v>199.8</v>
      </c>
      <c r="D9" s="20">
        <f t="shared" si="1"/>
        <v>180</v>
      </c>
      <c r="E9" s="14"/>
      <c r="F9" s="14"/>
      <c r="G9" s="14"/>
      <c r="H9" s="14"/>
      <c r="I9" s="14"/>
      <c r="J9" s="14"/>
      <c r="K9" s="14"/>
      <c r="L9" s="13"/>
    </row>
    <row r="10" spans="1:12" x14ac:dyDescent="0.2">
      <c r="A10" s="19">
        <v>10000</v>
      </c>
      <c r="B10" s="19">
        <v>1.3859999999999999</v>
      </c>
      <c r="C10" s="19">
        <f t="shared" si="0"/>
        <v>222</v>
      </c>
      <c r="D10" s="20">
        <f t="shared" si="1"/>
        <v>160.1731601731602</v>
      </c>
      <c r="E10" s="14"/>
      <c r="F10" s="14"/>
      <c r="G10" s="14"/>
      <c r="H10" s="14"/>
      <c r="I10" s="14"/>
      <c r="J10" s="14"/>
      <c r="K10" s="14"/>
      <c r="L10" s="13"/>
    </row>
    <row r="11" spans="1:12" x14ac:dyDescent="0.2">
      <c r="A11" s="19">
        <v>14000</v>
      </c>
      <c r="B11" s="19">
        <v>1.891</v>
      </c>
      <c r="C11" s="19">
        <f t="shared" si="0"/>
        <v>310.8</v>
      </c>
      <c r="D11" s="20">
        <f t="shared" si="1"/>
        <v>164.3574828133263</v>
      </c>
      <c r="E11" s="14"/>
      <c r="F11" s="14"/>
      <c r="G11" s="14"/>
      <c r="H11" s="14"/>
      <c r="I11" s="14"/>
      <c r="J11" s="14"/>
      <c r="K11" s="14"/>
      <c r="L11" s="13"/>
    </row>
    <row r="12" spans="1:12" x14ac:dyDescent="0.2">
      <c r="A12" s="19">
        <v>22000</v>
      </c>
      <c r="B12" s="19">
        <v>2.5089999999999999</v>
      </c>
      <c r="C12" s="19">
        <f t="shared" si="0"/>
        <v>488.4</v>
      </c>
      <c r="D12" s="20">
        <f t="shared" si="1"/>
        <v>194.6592267835791</v>
      </c>
      <c r="E12" s="14"/>
      <c r="F12" s="14"/>
      <c r="G12" s="14"/>
      <c r="H12" s="14"/>
      <c r="I12" s="14"/>
      <c r="J12" s="14"/>
      <c r="K12" s="14"/>
      <c r="L12" s="13"/>
    </row>
    <row r="13" spans="1:12" x14ac:dyDescent="0.2">
      <c r="A13" s="19">
        <v>28000</v>
      </c>
      <c r="B13" s="19">
        <v>3.3889999999999998</v>
      </c>
      <c r="C13" s="19">
        <f t="shared" si="0"/>
        <v>621.6</v>
      </c>
      <c r="D13" s="20">
        <f t="shared" si="1"/>
        <v>183.41693714960167</v>
      </c>
      <c r="E13" s="14"/>
      <c r="F13" s="14"/>
      <c r="G13" s="14"/>
      <c r="H13" s="14"/>
      <c r="I13" s="14"/>
      <c r="J13" s="14"/>
      <c r="K13" s="14"/>
      <c r="L13" s="13"/>
    </row>
    <row r="14" spans="1:12" x14ac:dyDescent="0.2">
      <c r="A14" s="19">
        <v>30000</v>
      </c>
      <c r="B14" s="19">
        <v>3.5049999999999999</v>
      </c>
      <c r="C14" s="19">
        <f t="shared" si="0"/>
        <v>666</v>
      </c>
      <c r="D14" s="20">
        <f t="shared" si="1"/>
        <v>190.01426533523539</v>
      </c>
      <c r="E14" s="14"/>
      <c r="F14" s="14"/>
      <c r="G14" s="14"/>
      <c r="H14" s="14"/>
      <c r="I14" s="14"/>
      <c r="J14" s="14"/>
      <c r="K14" s="14"/>
      <c r="L14" s="13"/>
    </row>
    <row r="15" spans="1:12" x14ac:dyDescent="0.2">
      <c r="A15" s="11"/>
      <c r="B15" s="14"/>
      <c r="C15" s="14"/>
      <c r="D15" s="21"/>
      <c r="E15" s="14"/>
      <c r="F15" s="14"/>
      <c r="G15" s="14"/>
      <c r="H15" s="14"/>
      <c r="I15" s="14"/>
      <c r="J15" s="14"/>
      <c r="K15" s="14"/>
      <c r="L15" s="13"/>
    </row>
    <row r="16" spans="1:12" x14ac:dyDescent="0.2">
      <c r="A16" s="6" t="s">
        <v>11</v>
      </c>
      <c r="B16" s="6"/>
      <c r="C16" s="5">
        <f>SLOPE(C6:C14,B6:B14)</f>
        <v>194.50506601872485</v>
      </c>
      <c r="D16" s="5"/>
      <c r="E16" s="14"/>
      <c r="F16" s="14"/>
      <c r="G16" s="14"/>
      <c r="H16" s="14"/>
      <c r="I16" s="14"/>
      <c r="J16" s="14"/>
      <c r="K16" s="14"/>
      <c r="L16" s="13"/>
    </row>
    <row r="17" spans="1:12" x14ac:dyDescent="0.2">
      <c r="A17" s="6"/>
      <c r="B17" s="6"/>
      <c r="C17" s="5"/>
      <c r="D17" s="5"/>
      <c r="E17" s="14"/>
      <c r="F17" s="14"/>
      <c r="G17" s="14"/>
      <c r="H17" s="14"/>
      <c r="I17" s="14"/>
      <c r="J17" s="14"/>
      <c r="K17" s="14"/>
      <c r="L17" s="13"/>
    </row>
    <row r="18" spans="1:12" x14ac:dyDescent="0.2">
      <c r="A18" s="6"/>
      <c r="B18" s="6"/>
      <c r="C18" s="5"/>
      <c r="D18" s="5"/>
      <c r="E18" s="14"/>
      <c r="F18" s="14"/>
      <c r="G18" s="14"/>
      <c r="H18" s="14"/>
      <c r="I18" s="14"/>
      <c r="J18" s="14"/>
      <c r="K18" s="14"/>
      <c r="L18" s="13"/>
    </row>
    <row r="19" spans="1:12" x14ac:dyDescent="0.2">
      <c r="A19" s="6"/>
      <c r="B19" s="6"/>
      <c r="C19" s="5"/>
      <c r="D19" s="5"/>
      <c r="E19" s="14"/>
      <c r="F19" s="14"/>
      <c r="G19" s="14"/>
      <c r="H19" s="14"/>
      <c r="I19" s="14"/>
      <c r="J19" s="14"/>
      <c r="K19" s="14"/>
      <c r="L19" s="13"/>
    </row>
    <row r="20" spans="1:12" x14ac:dyDescent="0.2">
      <c r="A20" s="1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3"/>
    </row>
    <row r="21" spans="1:12" x14ac:dyDescent="0.2">
      <c r="A21" s="11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3"/>
    </row>
    <row r="22" spans="1:12" x14ac:dyDescent="0.2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7"/>
    </row>
  </sheetData>
  <mergeCells count="3">
    <mergeCell ref="A3:L3"/>
    <mergeCell ref="A16:B19"/>
    <mergeCell ref="C16:D19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N35"/>
  <sheetViews>
    <sheetView tabSelected="1" zoomScaleNormal="100" workbookViewId="0">
      <selection activeCell="J8" sqref="J8"/>
    </sheetView>
  </sheetViews>
  <sheetFormatPr defaultRowHeight="12.75" x14ac:dyDescent="0.2"/>
  <cols>
    <col min="1" max="1025" width="11.5703125"/>
  </cols>
  <sheetData>
    <row r="4" spans="1:14" ht="15.75" x14ac:dyDescent="0.2">
      <c r="A4" s="7" t="s">
        <v>12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1:14" ht="51" x14ac:dyDescent="0.2">
      <c r="A6" s="18" t="s">
        <v>13</v>
      </c>
      <c r="B6" s="18" t="s">
        <v>14</v>
      </c>
      <c r="C6" s="18" t="s">
        <v>15</v>
      </c>
      <c r="D6" s="18" t="s">
        <v>16</v>
      </c>
      <c r="E6" s="14"/>
      <c r="F6" s="18" t="s">
        <v>17</v>
      </c>
      <c r="G6" s="22" t="s">
        <v>18</v>
      </c>
      <c r="H6" s="23" t="s">
        <v>19</v>
      </c>
      <c r="I6" s="14"/>
      <c r="J6" s="18" t="s">
        <v>57</v>
      </c>
      <c r="K6" s="18" t="s">
        <v>58</v>
      </c>
      <c r="L6" s="14"/>
      <c r="M6" s="14"/>
      <c r="N6" s="13"/>
    </row>
    <row r="7" spans="1:14" x14ac:dyDescent="0.2">
      <c r="A7" s="66">
        <v>4.2</v>
      </c>
      <c r="B7" s="19">
        <v>12</v>
      </c>
      <c r="C7" s="19">
        <v>3</v>
      </c>
      <c r="D7" s="19">
        <v>35</v>
      </c>
      <c r="E7" s="14"/>
      <c r="F7" s="24">
        <f>A7+B7*C14</f>
        <v>17.400000000000002</v>
      </c>
      <c r="G7" s="19">
        <v>0.15</v>
      </c>
      <c r="H7" s="19">
        <v>0.1</v>
      </c>
      <c r="I7" s="14"/>
      <c r="J7" s="19" t="s">
        <v>65</v>
      </c>
      <c r="K7" s="66" t="str">
        <f>A12</f>
        <v>Turbine V1.6x data</v>
      </c>
      <c r="L7" s="14"/>
      <c r="M7" s="14"/>
      <c r="N7" s="13"/>
    </row>
    <row r="8" spans="1:14" x14ac:dyDescent="0.2">
      <c r="A8" s="11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3"/>
    </row>
    <row r="9" spans="1:14" x14ac:dyDescent="0.2">
      <c r="A9" s="11"/>
      <c r="B9" s="14"/>
      <c r="C9" s="14"/>
      <c r="D9" s="14"/>
      <c r="E9" s="14"/>
      <c r="F9" s="25" t="s">
        <v>20</v>
      </c>
      <c r="G9" s="14"/>
      <c r="H9" s="14"/>
      <c r="I9" s="14"/>
      <c r="J9" s="14"/>
      <c r="K9" s="14"/>
      <c r="L9" s="14"/>
      <c r="M9" s="14"/>
      <c r="N9" s="13"/>
    </row>
    <row r="10" spans="1:14" x14ac:dyDescent="0.2">
      <c r="A10" s="11"/>
      <c r="B10" s="14"/>
      <c r="C10" s="14"/>
      <c r="D10" s="14"/>
      <c r="E10" s="14"/>
      <c r="F10" s="26" t="s">
        <v>21</v>
      </c>
      <c r="G10" s="14"/>
      <c r="H10" s="14"/>
      <c r="I10" s="14"/>
      <c r="J10" s="14"/>
      <c r="K10" s="14"/>
      <c r="L10" s="14"/>
      <c r="M10" s="14"/>
      <c r="N10" s="13"/>
    </row>
    <row r="11" spans="1:14" x14ac:dyDescent="0.2">
      <c r="A11" s="15"/>
      <c r="B11" s="16"/>
      <c r="C11" s="16"/>
      <c r="D11" s="16"/>
      <c r="E11" s="16"/>
      <c r="F11" s="14"/>
      <c r="G11" s="16"/>
      <c r="H11" s="14"/>
      <c r="I11" s="16"/>
      <c r="J11" s="16"/>
      <c r="K11" s="16"/>
      <c r="L11" s="16"/>
      <c r="M11" s="16"/>
      <c r="N11" s="17"/>
    </row>
    <row r="12" spans="1:14" ht="15.75" x14ac:dyDescent="0.2">
      <c r="A12" s="7" t="s">
        <v>22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x14ac:dyDescent="0.2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10"/>
    </row>
    <row r="14" spans="1:14" x14ac:dyDescent="0.2">
      <c r="A14" s="4" t="s">
        <v>23</v>
      </c>
      <c r="B14" s="4"/>
      <c r="C14" s="27">
        <v>1.1000000000000001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3"/>
    </row>
    <row r="15" spans="1:14" x14ac:dyDescent="0.2">
      <c r="A15" s="1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3"/>
    </row>
    <row r="16" spans="1:14" x14ac:dyDescent="0.2">
      <c r="A16" s="28"/>
      <c r="B16" s="29"/>
      <c r="C16" s="29"/>
      <c r="D16" s="29"/>
      <c r="E16" s="29"/>
      <c r="F16" s="29"/>
      <c r="G16" s="29"/>
      <c r="H16" s="14"/>
      <c r="I16" s="14"/>
      <c r="J16" s="14"/>
      <c r="K16" s="14"/>
      <c r="L16" s="14"/>
      <c r="M16" s="14"/>
      <c r="N16" s="13"/>
    </row>
    <row r="17" spans="1:14" ht="15" x14ac:dyDescent="0.25">
      <c r="A17" s="30" t="s">
        <v>24</v>
      </c>
      <c r="B17" s="31" t="s">
        <v>25</v>
      </c>
      <c r="C17" s="31" t="s">
        <v>26</v>
      </c>
      <c r="D17" s="31" t="s">
        <v>27</v>
      </c>
      <c r="E17" s="31" t="s">
        <v>28</v>
      </c>
      <c r="F17" s="31" t="s">
        <v>29</v>
      </c>
      <c r="G17" s="31" t="s">
        <v>30</v>
      </c>
      <c r="H17" s="14"/>
      <c r="I17" s="14"/>
      <c r="J17" s="14"/>
      <c r="K17" s="14"/>
      <c r="L17" s="14"/>
      <c r="M17" s="14"/>
      <c r="N17" s="13"/>
    </row>
    <row r="18" spans="1:14" x14ac:dyDescent="0.2">
      <c r="A18" s="32">
        <v>200</v>
      </c>
      <c r="B18" s="33">
        <v>11.31</v>
      </c>
      <c r="C18" s="34">
        <f t="shared" ref="C18:C28" si="0">B18/A18</f>
        <v>5.6550000000000003E-2</v>
      </c>
      <c r="D18" s="33">
        <f t="shared" ref="D18:D28" si="1">B18/$B$29</f>
        <v>1.1529051987767585</v>
      </c>
      <c r="E18" s="33">
        <f t="shared" ref="E18:E28" si="2">D18/(A18/1000)</f>
        <v>5.7645259938837921</v>
      </c>
      <c r="F18" s="33">
        <f t="shared" ref="F18:F28" si="3">D18*2.2046226</f>
        <v>2.5417208568807341</v>
      </c>
      <c r="G18" s="33">
        <f t="shared" ref="G18:G28" si="4">F18/(A18/1000)</f>
        <v>12.70860428440367</v>
      </c>
      <c r="H18" s="14"/>
      <c r="I18" s="14"/>
      <c r="J18" s="14"/>
      <c r="K18" s="14"/>
      <c r="L18" s="14"/>
      <c r="M18" s="14"/>
      <c r="N18" s="13"/>
    </row>
    <row r="19" spans="1:14" x14ac:dyDescent="0.2">
      <c r="A19" s="32">
        <v>300</v>
      </c>
      <c r="B19" s="33">
        <v>15</v>
      </c>
      <c r="C19" s="34">
        <f t="shared" si="0"/>
        <v>0.05</v>
      </c>
      <c r="D19" s="33">
        <f t="shared" si="1"/>
        <v>1.5290519877675841</v>
      </c>
      <c r="E19" s="33">
        <f t="shared" si="2"/>
        <v>5.0968399592252807</v>
      </c>
      <c r="F19" s="33">
        <f t="shared" si="3"/>
        <v>3.3709825688073396</v>
      </c>
      <c r="G19" s="33">
        <f t="shared" si="4"/>
        <v>11.236608562691133</v>
      </c>
      <c r="H19" s="14"/>
      <c r="I19" s="14"/>
      <c r="J19" s="14"/>
      <c r="K19" s="14"/>
      <c r="L19" s="14"/>
      <c r="M19" s="14"/>
      <c r="N19" s="13"/>
    </row>
    <row r="20" spans="1:14" x14ac:dyDescent="0.2">
      <c r="A20" s="32">
        <v>400</v>
      </c>
      <c r="B20" s="33">
        <v>18.29</v>
      </c>
      <c r="C20" s="34">
        <f t="shared" si="0"/>
        <v>4.5724999999999995E-2</v>
      </c>
      <c r="D20" s="33">
        <f t="shared" si="1"/>
        <v>1.8644240570846073</v>
      </c>
      <c r="E20" s="33">
        <f t="shared" si="2"/>
        <v>4.6610601427115181</v>
      </c>
      <c r="F20" s="33">
        <f t="shared" si="3"/>
        <v>4.1103514122324158</v>
      </c>
      <c r="G20" s="33">
        <f t="shared" si="4"/>
        <v>10.275878530581039</v>
      </c>
      <c r="H20" s="14"/>
      <c r="I20" s="14"/>
      <c r="J20" s="14"/>
      <c r="K20" s="14"/>
      <c r="L20" s="14"/>
      <c r="M20" s="14"/>
      <c r="N20" s="13"/>
    </row>
    <row r="21" spans="1:14" x14ac:dyDescent="0.2">
      <c r="A21" s="32">
        <v>500</v>
      </c>
      <c r="B21" s="33">
        <v>20.92</v>
      </c>
      <c r="C21" s="34">
        <f t="shared" si="0"/>
        <v>4.1840000000000002E-2</v>
      </c>
      <c r="D21" s="33">
        <f t="shared" si="1"/>
        <v>2.1325178389398571</v>
      </c>
      <c r="E21" s="33">
        <f t="shared" si="2"/>
        <v>4.2650356778797143</v>
      </c>
      <c r="F21" s="33">
        <f t="shared" si="3"/>
        <v>4.7013970226299691</v>
      </c>
      <c r="G21" s="33">
        <f t="shared" si="4"/>
        <v>9.4027940452599381</v>
      </c>
      <c r="H21" s="14"/>
      <c r="I21" s="14"/>
      <c r="J21" s="14"/>
      <c r="K21" s="14"/>
      <c r="L21" s="14"/>
      <c r="M21" s="14"/>
      <c r="N21" s="13"/>
    </row>
    <row r="22" spans="1:14" x14ac:dyDescent="0.2">
      <c r="A22" s="32">
        <v>600</v>
      </c>
      <c r="B22" s="33">
        <v>24.47</v>
      </c>
      <c r="C22" s="34">
        <f t="shared" si="0"/>
        <v>4.0783333333333331E-2</v>
      </c>
      <c r="D22" s="33">
        <f t="shared" si="1"/>
        <v>2.4943934760448521</v>
      </c>
      <c r="E22" s="33">
        <f t="shared" si="2"/>
        <v>4.157322460074754</v>
      </c>
      <c r="F22" s="33">
        <f t="shared" si="3"/>
        <v>5.4991962305810391</v>
      </c>
      <c r="G22" s="33">
        <f t="shared" si="4"/>
        <v>9.1653270509683988</v>
      </c>
      <c r="H22" s="14"/>
      <c r="I22" s="14"/>
      <c r="J22" s="14"/>
      <c r="K22" s="14"/>
      <c r="L22" s="14"/>
      <c r="M22" s="14"/>
      <c r="N22" s="13"/>
    </row>
    <row r="23" spans="1:14" x14ac:dyDescent="0.2">
      <c r="A23" s="32">
        <v>700</v>
      </c>
      <c r="B23" s="33">
        <v>26.71</v>
      </c>
      <c r="C23" s="34">
        <f t="shared" si="0"/>
        <v>3.8157142857142862E-2</v>
      </c>
      <c r="D23" s="33">
        <f t="shared" si="1"/>
        <v>2.7227319062181445</v>
      </c>
      <c r="E23" s="33">
        <f t="shared" si="2"/>
        <v>3.8896170088830639</v>
      </c>
      <c r="F23" s="33">
        <f t="shared" si="3"/>
        <v>6.0025962941896021</v>
      </c>
      <c r="G23" s="33">
        <f t="shared" si="4"/>
        <v>8.5751375631280027</v>
      </c>
      <c r="H23" s="14"/>
      <c r="I23" s="14"/>
      <c r="J23" s="14"/>
      <c r="K23" s="14"/>
      <c r="L23" s="14"/>
      <c r="M23" s="14"/>
      <c r="N23" s="13"/>
    </row>
    <row r="24" spans="1:14" x14ac:dyDescent="0.2">
      <c r="A24" s="32">
        <v>800</v>
      </c>
      <c r="B24" s="33">
        <v>28.68</v>
      </c>
      <c r="C24" s="34">
        <f t="shared" si="0"/>
        <v>3.585E-2</v>
      </c>
      <c r="D24" s="33">
        <f t="shared" si="1"/>
        <v>2.9235474006116204</v>
      </c>
      <c r="E24" s="33">
        <f t="shared" si="2"/>
        <v>3.6544342507645253</v>
      </c>
      <c r="F24" s="33">
        <f t="shared" si="3"/>
        <v>6.4453186715596322</v>
      </c>
      <c r="G24" s="33">
        <f t="shared" si="4"/>
        <v>8.0566483394495396</v>
      </c>
      <c r="H24" s="14"/>
      <c r="I24" s="14"/>
      <c r="J24" s="14"/>
      <c r="K24" s="14"/>
      <c r="L24" s="14"/>
      <c r="M24" s="14"/>
      <c r="N24" s="13"/>
    </row>
    <row r="25" spans="1:14" x14ac:dyDescent="0.2">
      <c r="A25" s="32">
        <v>900</v>
      </c>
      <c r="B25" s="33">
        <v>31.58</v>
      </c>
      <c r="C25" s="34">
        <f t="shared" si="0"/>
        <v>3.5088888888888885E-2</v>
      </c>
      <c r="D25" s="33">
        <f t="shared" si="1"/>
        <v>3.2191641182466868</v>
      </c>
      <c r="E25" s="33">
        <f t="shared" si="2"/>
        <v>3.5768490202740963</v>
      </c>
      <c r="F25" s="33">
        <f t="shared" si="3"/>
        <v>7.0970419681957182</v>
      </c>
      <c r="G25" s="33">
        <f t="shared" si="4"/>
        <v>7.8856021868841308</v>
      </c>
      <c r="H25" s="14"/>
      <c r="I25" s="14"/>
      <c r="J25" s="14"/>
      <c r="K25" s="14"/>
      <c r="L25" s="14"/>
      <c r="M25" s="14"/>
      <c r="N25" s="13"/>
    </row>
    <row r="26" spans="1:14" x14ac:dyDescent="0.2">
      <c r="A26" s="32">
        <v>1020</v>
      </c>
      <c r="B26" s="33">
        <v>33.29</v>
      </c>
      <c r="C26" s="34">
        <f t="shared" si="0"/>
        <v>3.2637254901960781E-2</v>
      </c>
      <c r="D26" s="33">
        <f t="shared" si="1"/>
        <v>3.3934760448521915</v>
      </c>
      <c r="E26" s="33">
        <f t="shared" si="2"/>
        <v>3.3269372988746975</v>
      </c>
      <c r="F26" s="33">
        <f t="shared" si="3"/>
        <v>7.4813339810397546</v>
      </c>
      <c r="G26" s="33">
        <f t="shared" si="4"/>
        <v>7.3346411578821122</v>
      </c>
      <c r="H26" s="14"/>
      <c r="I26" s="14"/>
      <c r="J26" s="14"/>
      <c r="K26" s="14"/>
      <c r="L26" s="14"/>
      <c r="M26" s="14"/>
      <c r="N26" s="13"/>
    </row>
    <row r="27" spans="1:14" x14ac:dyDescent="0.2">
      <c r="A27" s="19">
        <v>1118</v>
      </c>
      <c r="B27" s="19">
        <v>36.4</v>
      </c>
      <c r="C27" s="34">
        <f t="shared" si="0"/>
        <v>3.255813953488372E-2</v>
      </c>
      <c r="D27" s="33">
        <f t="shared" si="1"/>
        <v>3.7104994903160038</v>
      </c>
      <c r="E27" s="33">
        <f t="shared" si="2"/>
        <v>3.3188725315885539</v>
      </c>
      <c r="F27" s="33">
        <f t="shared" si="3"/>
        <v>8.1802510336391432</v>
      </c>
      <c r="G27" s="33">
        <f t="shared" si="4"/>
        <v>7.3168613896593406</v>
      </c>
      <c r="H27" s="14"/>
      <c r="I27" s="14"/>
      <c r="J27" s="14"/>
      <c r="K27" s="14"/>
      <c r="L27" s="14"/>
      <c r="M27" s="14"/>
      <c r="N27" s="13"/>
    </row>
    <row r="28" spans="1:14" x14ac:dyDescent="0.2">
      <c r="A28" s="19">
        <v>1230</v>
      </c>
      <c r="B28" s="19">
        <v>39.979999999999997</v>
      </c>
      <c r="C28" s="34">
        <f t="shared" si="0"/>
        <v>3.2504065040650405E-2</v>
      </c>
      <c r="D28" s="33">
        <f t="shared" si="1"/>
        <v>4.0754332313965334</v>
      </c>
      <c r="E28" s="33">
        <f t="shared" si="2"/>
        <v>3.3133603507288889</v>
      </c>
      <c r="F28" s="33">
        <f t="shared" si="3"/>
        <v>8.9847922067278265</v>
      </c>
      <c r="G28" s="33">
        <f t="shared" si="4"/>
        <v>7.3047091111608351</v>
      </c>
      <c r="H28" s="14"/>
      <c r="I28" s="14"/>
      <c r="J28" s="14"/>
      <c r="K28" s="14"/>
      <c r="L28" s="14"/>
      <c r="M28" s="14"/>
      <c r="N28" s="13"/>
    </row>
    <row r="29" spans="1:14" x14ac:dyDescent="0.2">
      <c r="A29" s="35" t="s">
        <v>31</v>
      </c>
      <c r="B29" s="36">
        <v>9.81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3"/>
    </row>
    <row r="30" spans="1:14" x14ac:dyDescent="0.2">
      <c r="A30" s="11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3"/>
    </row>
    <row r="31" spans="1:14" ht="15.75" x14ac:dyDescent="0.25">
      <c r="A31" s="11"/>
      <c r="B31" s="37" t="s">
        <v>32</v>
      </c>
      <c r="C31" s="38" t="s">
        <v>33</v>
      </c>
      <c r="D31" s="38"/>
      <c r="E31" s="39"/>
      <c r="F31" s="14"/>
      <c r="G31" s="14"/>
      <c r="H31" s="14"/>
      <c r="I31" s="14"/>
      <c r="J31" s="14"/>
      <c r="K31" s="14"/>
      <c r="L31" s="14"/>
      <c r="M31" s="14"/>
      <c r="N31" s="13"/>
    </row>
    <row r="32" spans="1:14" ht="15.75" x14ac:dyDescent="0.25">
      <c r="A32" s="11"/>
      <c r="B32" s="40"/>
      <c r="C32" s="41" t="s">
        <v>34</v>
      </c>
      <c r="D32" s="41" t="s">
        <v>35</v>
      </c>
      <c r="E32" s="42">
        <f>SLOPE(LN(A18:A28),LN(D18:D28))</f>
        <v>1.4712351166934983</v>
      </c>
      <c r="F32" s="14"/>
      <c r="G32" s="14"/>
      <c r="H32" s="14"/>
      <c r="I32" s="14"/>
      <c r="J32" s="14"/>
      <c r="K32" s="14"/>
      <c r="L32" s="14"/>
      <c r="M32" s="14"/>
      <c r="N32" s="13"/>
    </row>
    <row r="33" spans="1:14" ht="15.75" x14ac:dyDescent="0.25">
      <c r="A33" s="11"/>
      <c r="B33" s="43"/>
      <c r="C33" s="44"/>
      <c r="D33" s="45" t="s">
        <v>36</v>
      </c>
      <c r="E33" s="46">
        <f>EXP(INTERCEPT(LN(A18:A28),LN(D18:D28)))</f>
        <v>161.4993322799285</v>
      </c>
      <c r="F33" s="14"/>
      <c r="G33" s="14"/>
      <c r="H33" s="14"/>
      <c r="I33" s="14"/>
      <c r="J33" s="14"/>
      <c r="K33" s="14"/>
      <c r="L33" s="14"/>
      <c r="M33" s="14"/>
      <c r="N33" s="13"/>
    </row>
    <row r="34" spans="1:14" x14ac:dyDescent="0.2">
      <c r="A34" s="11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3"/>
    </row>
    <row r="35" spans="1:14" x14ac:dyDescent="0.2">
      <c r="A35" s="1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</row>
  </sheetData>
  <mergeCells count="3">
    <mergeCell ref="A4:N4"/>
    <mergeCell ref="A12:N12"/>
    <mergeCell ref="A14:B1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201"/>
  <sheetViews>
    <sheetView zoomScaleNormal="100" workbookViewId="0">
      <selection activeCell="M66" sqref="M66"/>
    </sheetView>
  </sheetViews>
  <sheetFormatPr defaultRowHeight="12.75" x14ac:dyDescent="0.2"/>
  <cols>
    <col min="1" max="1025" width="11.5703125"/>
  </cols>
  <sheetData>
    <row r="3" spans="1:14" ht="38.25" x14ac:dyDescent="0.2">
      <c r="A3" s="7" t="s">
        <v>37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47" t="s">
        <v>38</v>
      </c>
      <c r="N3" s="48">
        <v>0.2</v>
      </c>
    </row>
    <row r="4" spans="1:14" x14ac:dyDescent="0.2">
      <c r="A4" s="49" t="s">
        <v>39</v>
      </c>
      <c r="B4" s="50">
        <v>0</v>
      </c>
      <c r="C4" s="50">
        <v>1</v>
      </c>
      <c r="D4" s="50">
        <v>2</v>
      </c>
      <c r="E4" s="50">
        <v>3</v>
      </c>
      <c r="F4" s="50">
        <v>4</v>
      </c>
      <c r="G4" s="50">
        <v>5</v>
      </c>
      <c r="H4" s="50">
        <v>6</v>
      </c>
      <c r="I4" s="50">
        <v>7</v>
      </c>
      <c r="J4" s="50">
        <v>8</v>
      </c>
      <c r="K4" s="50">
        <v>9</v>
      </c>
      <c r="L4" s="50">
        <v>10</v>
      </c>
    </row>
    <row r="5" spans="1:14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4" ht="12.75" customHeight="1" x14ac:dyDescent="0.2">
      <c r="A6" s="3" t="s">
        <v>40</v>
      </c>
      <c r="B6" s="19">
        <f>IF('UAV-Config'!$F$7 + B4&lt;'UAV-Config'!$D$7, 'UAV-Config'!$F$7 + B4, "Too Heavy")</f>
        <v>17.400000000000002</v>
      </c>
      <c r="C6" s="19">
        <f>IF('UAV-Config'!$F$7 + C4&lt;'UAV-Config'!$D$7, 'UAV-Config'!$F$7 + C4, "Too Heavy")</f>
        <v>18.400000000000002</v>
      </c>
      <c r="D6" s="19">
        <f>IF('UAV-Config'!$F$7 + D4&lt;'UAV-Config'!$D$7, 'UAV-Config'!$F$7 + D4, "Too Heavy")</f>
        <v>19.400000000000002</v>
      </c>
      <c r="E6" s="19">
        <f>IF('UAV-Config'!$F$7 + E4&lt;'UAV-Config'!$D$7, 'UAV-Config'!$F$7 + E4, "Too Heavy")</f>
        <v>20.400000000000002</v>
      </c>
      <c r="F6" s="19">
        <f>IF('UAV-Config'!$F$7 + F4&lt;'UAV-Config'!$D$7, 'UAV-Config'!$F$7 + F4, "Too Heavy")</f>
        <v>21.400000000000002</v>
      </c>
      <c r="G6" s="19">
        <f>IF('UAV-Config'!$F$7 + G4&lt;'UAV-Config'!$D$7, 'UAV-Config'!$F$7 + G4, "Too Heavy")</f>
        <v>22.400000000000002</v>
      </c>
      <c r="H6" s="19">
        <f>IF('UAV-Config'!$F$7 + H4&lt;'UAV-Config'!$D$7, 'UAV-Config'!$F$7 + H4, "Too Heavy")</f>
        <v>23.400000000000002</v>
      </c>
      <c r="I6" s="19">
        <f>IF('UAV-Config'!$F$7 + I4&lt;'UAV-Config'!$D$7, 'UAV-Config'!$F$7 + I4, "Too Heavy")</f>
        <v>24.400000000000002</v>
      </c>
      <c r="J6" s="19">
        <f>IF('UAV-Config'!$F$7 + J4&lt;'UAV-Config'!$D$7, 'UAV-Config'!$F$7 + J4, "Too Heavy")</f>
        <v>25.400000000000002</v>
      </c>
      <c r="K6" s="19">
        <f>IF('UAV-Config'!$F$7 + K4&lt;'UAV-Config'!$D$7, 'UAV-Config'!$F$7 + K4, "Too Heavy")</f>
        <v>26.400000000000002</v>
      </c>
      <c r="L6" s="19">
        <f>IF('UAV-Config'!$F$7 + L4&lt;'UAV-Config'!$D$7, 'UAV-Config'!$F$7 + L4, "Too Heavy")</f>
        <v>27.400000000000002</v>
      </c>
    </row>
    <row r="7" spans="1:14" x14ac:dyDescent="0.2">
      <c r="A7" s="3"/>
      <c r="B7" s="19">
        <f>IF(B6+$N$3&lt;'UAV-Config'!$D$7, B6+$N$3, "Too Heavy" )</f>
        <v>17.600000000000001</v>
      </c>
      <c r="C7" s="19">
        <f>IF(C6+$N$3&lt;'UAV-Config'!$D$7, C6+$N$3, "Too Heavy" )</f>
        <v>18.600000000000001</v>
      </c>
      <c r="D7" s="19">
        <f>IF(D6+$N$3&lt;'UAV-Config'!$D$7, D6+$N$3, "Too Heavy" )</f>
        <v>19.600000000000001</v>
      </c>
      <c r="E7" s="19">
        <f>IF(E6+$N$3&lt;'UAV-Config'!$D$7, E6+$N$3, "Too Heavy" )</f>
        <v>20.6</v>
      </c>
      <c r="F7" s="19">
        <f>IF(F6+$N$3&lt;'UAV-Config'!$D$7, F6+$N$3, "Too Heavy" )</f>
        <v>21.6</v>
      </c>
      <c r="G7" s="19">
        <f>IF(G6+$N$3&lt;'UAV-Config'!$D$7, G6+$N$3, "Too Heavy" )</f>
        <v>22.6</v>
      </c>
      <c r="H7" s="19">
        <f>IF(H6+$N$3&lt;'UAV-Config'!$D$7, H6+$N$3, "Too Heavy" )</f>
        <v>23.6</v>
      </c>
      <c r="I7" s="19">
        <f>IF(I6+$N$3&lt;'UAV-Config'!$D$7, I6+$N$3, "Too Heavy" )</f>
        <v>24.6</v>
      </c>
      <c r="J7" s="19">
        <f>IF(J6+$N$3&lt;'UAV-Config'!$D$7, J6+$N$3, "Too Heavy" )</f>
        <v>25.6</v>
      </c>
      <c r="K7" s="19">
        <f>IF(K6+$N$3&lt;'UAV-Config'!$D$7, K6+$N$3, "Too Heavy" )</f>
        <v>26.6</v>
      </c>
      <c r="L7" s="19">
        <f>IF(L6+$N$3&lt;'UAV-Config'!$D$7, L6+$N$3, "Too Heavy" )</f>
        <v>27.6</v>
      </c>
    </row>
    <row r="8" spans="1:14" x14ac:dyDescent="0.2">
      <c r="A8" s="3"/>
      <c r="B8" s="19">
        <f>IF(B7+$N$3&lt;'UAV-Config'!$D$7, B7+$N$3, "Too Heavy" )</f>
        <v>17.8</v>
      </c>
      <c r="C8" s="19">
        <f>IF(C7+$N$3&lt;'UAV-Config'!$D$7, C7+$N$3, "Too Heavy" )</f>
        <v>18.8</v>
      </c>
      <c r="D8" s="19">
        <f>IF(D7+$N$3&lt;'UAV-Config'!$D$7, D7+$N$3, "Too Heavy" )</f>
        <v>19.8</v>
      </c>
      <c r="E8" s="19">
        <f>IF(E7+$N$3&lt;'UAV-Config'!$D$7, E7+$N$3, "Too Heavy" )</f>
        <v>20.8</v>
      </c>
      <c r="F8" s="19">
        <f>IF(F7+$N$3&lt;'UAV-Config'!$D$7, F7+$N$3, "Too Heavy" )</f>
        <v>21.8</v>
      </c>
      <c r="G8" s="19">
        <f>IF(G7+$N$3&lt;'UAV-Config'!$D$7, G7+$N$3, "Too Heavy" )</f>
        <v>22.8</v>
      </c>
      <c r="H8" s="19">
        <f>IF(H7+$N$3&lt;'UAV-Config'!$D$7, H7+$N$3, "Too Heavy" )</f>
        <v>23.8</v>
      </c>
      <c r="I8" s="19">
        <f>IF(I7+$N$3&lt;'UAV-Config'!$D$7, I7+$N$3, "Too Heavy" )</f>
        <v>24.8</v>
      </c>
      <c r="J8" s="19">
        <f>IF(J7+$N$3&lt;'UAV-Config'!$D$7, J7+$N$3, "Too Heavy" )</f>
        <v>25.8</v>
      </c>
      <c r="K8" s="19">
        <f>IF(K7+$N$3&lt;'UAV-Config'!$D$7, K7+$N$3, "Too Heavy" )</f>
        <v>26.8</v>
      </c>
      <c r="L8" s="19">
        <f>IF(L7+$N$3&lt;'UAV-Config'!$D$7, L7+$N$3, "Too Heavy" )</f>
        <v>27.8</v>
      </c>
    </row>
    <row r="9" spans="1:14" x14ac:dyDescent="0.2">
      <c r="A9" s="3"/>
      <c r="B9" s="19">
        <f>IF(B8+$N$3&lt;'UAV-Config'!$D$7, B8+$N$3, "Too Heavy" )</f>
        <v>18</v>
      </c>
      <c r="C9" s="19">
        <f>IF(C8+$N$3&lt;'UAV-Config'!$D$7, C8+$N$3, "Too Heavy" )</f>
        <v>19</v>
      </c>
      <c r="D9" s="19">
        <f>IF(D8+$N$3&lt;'UAV-Config'!$D$7, D8+$N$3, "Too Heavy" )</f>
        <v>20</v>
      </c>
      <c r="E9" s="19">
        <f>IF(E8+$N$3&lt;'UAV-Config'!$D$7, E8+$N$3, "Too Heavy" )</f>
        <v>21</v>
      </c>
      <c r="F9" s="19">
        <f>IF(F8+$N$3&lt;'UAV-Config'!$D$7, F8+$N$3, "Too Heavy" )</f>
        <v>22</v>
      </c>
      <c r="G9" s="19">
        <f>IF(G8+$N$3&lt;'UAV-Config'!$D$7, G8+$N$3, "Too Heavy" )</f>
        <v>23</v>
      </c>
      <c r="H9" s="19">
        <f>IF(H8+$N$3&lt;'UAV-Config'!$D$7, H8+$N$3, "Too Heavy" )</f>
        <v>24</v>
      </c>
      <c r="I9" s="19">
        <f>IF(I8+$N$3&lt;'UAV-Config'!$D$7, I8+$N$3, "Too Heavy" )</f>
        <v>25</v>
      </c>
      <c r="J9" s="19">
        <f>IF(J8+$N$3&lt;'UAV-Config'!$D$7, J8+$N$3, "Too Heavy" )</f>
        <v>26</v>
      </c>
      <c r="K9" s="19">
        <f>IF(K8+$N$3&lt;'UAV-Config'!$D$7, K8+$N$3, "Too Heavy" )</f>
        <v>27</v>
      </c>
      <c r="L9" s="19">
        <f>IF(L8+$N$3&lt;'UAV-Config'!$D$7, L8+$N$3, "Too Heavy" )</f>
        <v>28</v>
      </c>
    </row>
    <row r="10" spans="1:14" x14ac:dyDescent="0.2">
      <c r="A10" s="3"/>
      <c r="B10" s="19">
        <f>IF(B9+$N$3&lt;'UAV-Config'!$D$7, B9+$N$3, "Too Heavy" )</f>
        <v>18.2</v>
      </c>
      <c r="C10" s="19">
        <f>IF(C9+$N$3&lt;'UAV-Config'!$D$7, C9+$N$3, "Too Heavy" )</f>
        <v>19.2</v>
      </c>
      <c r="D10" s="19">
        <f>IF(D9+$N$3&lt;'UAV-Config'!$D$7, D9+$N$3, "Too Heavy" )</f>
        <v>20.2</v>
      </c>
      <c r="E10" s="19">
        <f>IF(E9+$N$3&lt;'UAV-Config'!$D$7, E9+$N$3, "Too Heavy" )</f>
        <v>21.2</v>
      </c>
      <c r="F10" s="19">
        <f>IF(F9+$N$3&lt;'UAV-Config'!$D$7, F9+$N$3, "Too Heavy" )</f>
        <v>22.2</v>
      </c>
      <c r="G10" s="19">
        <f>IF(G9+$N$3&lt;'UAV-Config'!$D$7, G9+$N$3, "Too Heavy" )</f>
        <v>23.2</v>
      </c>
      <c r="H10" s="19">
        <f>IF(H9+$N$3&lt;'UAV-Config'!$D$7, H9+$N$3, "Too Heavy" )</f>
        <v>24.2</v>
      </c>
      <c r="I10" s="19">
        <f>IF(I9+$N$3&lt;'UAV-Config'!$D$7, I9+$N$3, "Too Heavy" )</f>
        <v>25.2</v>
      </c>
      <c r="J10" s="19">
        <f>IF(J9+$N$3&lt;'UAV-Config'!$D$7, J9+$N$3, "Too Heavy" )</f>
        <v>26.2</v>
      </c>
      <c r="K10" s="19">
        <f>IF(K9+$N$3&lt;'UAV-Config'!$D$7, K9+$N$3, "Too Heavy" )</f>
        <v>27.2</v>
      </c>
      <c r="L10" s="19">
        <f>IF(L9+$N$3&lt;'UAV-Config'!$D$7, L9+$N$3, "Too Heavy" )</f>
        <v>28.2</v>
      </c>
    </row>
    <row r="11" spans="1:14" x14ac:dyDescent="0.2">
      <c r="A11" s="3"/>
      <c r="B11" s="19">
        <f>IF(B10+$N$3&lt;'UAV-Config'!$D$7, B10+$N$3, "Too Heavy" )</f>
        <v>18.399999999999999</v>
      </c>
      <c r="C11" s="19">
        <f>IF(C10+$N$3&lt;'UAV-Config'!$D$7, C10+$N$3, "Too Heavy" )</f>
        <v>19.399999999999999</v>
      </c>
      <c r="D11" s="19">
        <f>IF(D10+$N$3&lt;'UAV-Config'!$D$7, D10+$N$3, "Too Heavy" )</f>
        <v>20.399999999999999</v>
      </c>
      <c r="E11" s="19">
        <f>IF(E10+$N$3&lt;'UAV-Config'!$D$7, E10+$N$3, "Too Heavy" )</f>
        <v>21.4</v>
      </c>
      <c r="F11" s="19">
        <f>IF(F10+$N$3&lt;'UAV-Config'!$D$7, F10+$N$3, "Too Heavy" )</f>
        <v>22.4</v>
      </c>
      <c r="G11" s="19">
        <f>IF(G10+$N$3&lt;'UAV-Config'!$D$7, G10+$N$3, "Too Heavy" )</f>
        <v>23.4</v>
      </c>
      <c r="H11" s="19">
        <f>IF(H10+$N$3&lt;'UAV-Config'!$D$7, H10+$N$3, "Too Heavy" )</f>
        <v>24.4</v>
      </c>
      <c r="I11" s="19">
        <f>IF(I10+$N$3&lt;'UAV-Config'!$D$7, I10+$N$3, "Too Heavy" )</f>
        <v>25.4</v>
      </c>
      <c r="J11" s="19">
        <f>IF(J10+$N$3&lt;'UAV-Config'!$D$7, J10+$N$3, "Too Heavy" )</f>
        <v>26.4</v>
      </c>
      <c r="K11" s="19">
        <f>IF(K10+$N$3&lt;'UAV-Config'!$D$7, K10+$N$3, "Too Heavy" )</f>
        <v>27.4</v>
      </c>
      <c r="L11" s="19">
        <f>IF(L10+$N$3&lt;'UAV-Config'!$D$7, L10+$N$3, "Too Heavy" )</f>
        <v>28.4</v>
      </c>
    </row>
    <row r="12" spans="1:14" x14ac:dyDescent="0.2">
      <c r="A12" s="3"/>
      <c r="B12" s="19">
        <f>IF(B11+$N$3&lt;'UAV-Config'!$D$7, B11+$N$3, "Too Heavy" )</f>
        <v>18.599999999999998</v>
      </c>
      <c r="C12" s="19">
        <f>IF(C11+$N$3&lt;'UAV-Config'!$D$7, C11+$N$3, "Too Heavy" )</f>
        <v>19.599999999999998</v>
      </c>
      <c r="D12" s="19">
        <f>IF(D11+$N$3&lt;'UAV-Config'!$D$7, D11+$N$3, "Too Heavy" )</f>
        <v>20.599999999999998</v>
      </c>
      <c r="E12" s="19">
        <f>IF(E11+$N$3&lt;'UAV-Config'!$D$7, E11+$N$3, "Too Heavy" )</f>
        <v>21.599999999999998</v>
      </c>
      <c r="F12" s="19">
        <f>IF(F11+$N$3&lt;'UAV-Config'!$D$7, F11+$N$3, "Too Heavy" )</f>
        <v>22.599999999999998</v>
      </c>
      <c r="G12" s="19">
        <f>IF(G11+$N$3&lt;'UAV-Config'!$D$7, G11+$N$3, "Too Heavy" )</f>
        <v>23.599999999999998</v>
      </c>
      <c r="H12" s="19">
        <f>IF(H11+$N$3&lt;'UAV-Config'!$D$7, H11+$N$3, "Too Heavy" )</f>
        <v>24.599999999999998</v>
      </c>
      <c r="I12" s="19">
        <f>IF(I11+$N$3&lt;'UAV-Config'!$D$7, I11+$N$3, "Too Heavy" )</f>
        <v>25.599999999999998</v>
      </c>
      <c r="J12" s="19">
        <f>IF(J11+$N$3&lt;'UAV-Config'!$D$7, J11+$N$3, "Too Heavy" )</f>
        <v>26.599999999999998</v>
      </c>
      <c r="K12" s="19">
        <f>IF(K11+$N$3&lt;'UAV-Config'!$D$7, K11+$N$3, "Too Heavy" )</f>
        <v>27.599999999999998</v>
      </c>
      <c r="L12" s="19">
        <f>IF(L11+$N$3&lt;'UAV-Config'!$D$7, L11+$N$3, "Too Heavy" )</f>
        <v>28.599999999999998</v>
      </c>
    </row>
    <row r="13" spans="1:14" x14ac:dyDescent="0.2">
      <c r="A13" s="3"/>
      <c r="B13" s="19">
        <f>IF(B12+$N$3&lt;'UAV-Config'!$D$7, B12+$N$3, "Too Heavy" )</f>
        <v>18.799999999999997</v>
      </c>
      <c r="C13" s="19">
        <f>IF(C12+$N$3&lt;'UAV-Config'!$D$7, C12+$N$3, "Too Heavy" )</f>
        <v>19.799999999999997</v>
      </c>
      <c r="D13" s="19">
        <f>IF(D12+$N$3&lt;'UAV-Config'!$D$7, D12+$N$3, "Too Heavy" )</f>
        <v>20.799999999999997</v>
      </c>
      <c r="E13" s="19">
        <f>IF(E12+$N$3&lt;'UAV-Config'!$D$7, E12+$N$3, "Too Heavy" )</f>
        <v>21.799999999999997</v>
      </c>
      <c r="F13" s="19">
        <f>IF(F12+$N$3&lt;'UAV-Config'!$D$7, F12+$N$3, "Too Heavy" )</f>
        <v>22.799999999999997</v>
      </c>
      <c r="G13" s="19">
        <f>IF(G12+$N$3&lt;'UAV-Config'!$D$7, G12+$N$3, "Too Heavy" )</f>
        <v>23.799999999999997</v>
      </c>
      <c r="H13" s="19">
        <f>IF(H12+$N$3&lt;'UAV-Config'!$D$7, H12+$N$3, "Too Heavy" )</f>
        <v>24.799999999999997</v>
      </c>
      <c r="I13" s="19">
        <f>IF(I12+$N$3&lt;'UAV-Config'!$D$7, I12+$N$3, "Too Heavy" )</f>
        <v>25.799999999999997</v>
      </c>
      <c r="J13" s="19">
        <f>IF(J12+$N$3&lt;'UAV-Config'!$D$7, J12+$N$3, "Too Heavy" )</f>
        <v>26.799999999999997</v>
      </c>
      <c r="K13" s="19">
        <f>IF(K12+$N$3&lt;'UAV-Config'!$D$7, K12+$N$3, "Too Heavy" )</f>
        <v>27.799999999999997</v>
      </c>
      <c r="L13" s="19">
        <f>IF(L12+$N$3&lt;'UAV-Config'!$D$7, L12+$N$3, "Too Heavy" )</f>
        <v>28.799999999999997</v>
      </c>
    </row>
    <row r="14" spans="1:14" x14ac:dyDescent="0.2">
      <c r="A14" s="3"/>
      <c r="B14" s="19">
        <f>IF(B13+$N$3&lt;'UAV-Config'!$D$7, B13+$N$3, "Too Heavy" )</f>
        <v>18.999999999999996</v>
      </c>
      <c r="C14" s="19">
        <f>IF(C13+$N$3&lt;'UAV-Config'!$D$7, C13+$N$3, "Too Heavy" )</f>
        <v>19.999999999999996</v>
      </c>
      <c r="D14" s="19">
        <f>IF(D13+$N$3&lt;'UAV-Config'!$D$7, D13+$N$3, "Too Heavy" )</f>
        <v>20.999999999999996</v>
      </c>
      <c r="E14" s="19">
        <f>IF(E13+$N$3&lt;'UAV-Config'!$D$7, E13+$N$3, "Too Heavy" )</f>
        <v>21.999999999999996</v>
      </c>
      <c r="F14" s="19">
        <f>IF(F13+$N$3&lt;'UAV-Config'!$D$7, F13+$N$3, "Too Heavy" )</f>
        <v>22.999999999999996</v>
      </c>
      <c r="G14" s="19">
        <f>IF(G13+$N$3&lt;'UAV-Config'!$D$7, G13+$N$3, "Too Heavy" )</f>
        <v>23.999999999999996</v>
      </c>
      <c r="H14" s="19">
        <f>IF(H13+$N$3&lt;'UAV-Config'!$D$7, H13+$N$3, "Too Heavy" )</f>
        <v>24.999999999999996</v>
      </c>
      <c r="I14" s="19">
        <f>IF(I13+$N$3&lt;'UAV-Config'!$D$7, I13+$N$3, "Too Heavy" )</f>
        <v>25.999999999999996</v>
      </c>
      <c r="J14" s="19">
        <f>IF(J13+$N$3&lt;'UAV-Config'!$D$7, J13+$N$3, "Too Heavy" )</f>
        <v>26.999999999999996</v>
      </c>
      <c r="K14" s="19">
        <f>IF(K13+$N$3&lt;'UAV-Config'!$D$7, K13+$N$3, "Too Heavy" )</f>
        <v>27.999999999999996</v>
      </c>
      <c r="L14" s="19">
        <f>IF(L13+$N$3&lt;'UAV-Config'!$D$7, L13+$N$3, "Too Heavy" )</f>
        <v>28.999999999999996</v>
      </c>
    </row>
    <row r="15" spans="1:14" x14ac:dyDescent="0.2">
      <c r="A15" s="3"/>
      <c r="B15" s="19">
        <f>IF(B14+$N$3&lt;'UAV-Config'!$D$7, B14+$N$3, "Too Heavy" )</f>
        <v>19.199999999999996</v>
      </c>
      <c r="C15" s="19">
        <f>IF(C14+$N$3&lt;'UAV-Config'!$D$7, C14+$N$3, "Too Heavy" )</f>
        <v>20.199999999999996</v>
      </c>
      <c r="D15" s="19">
        <f>IF(D14+$N$3&lt;'UAV-Config'!$D$7, D14+$N$3, "Too Heavy" )</f>
        <v>21.199999999999996</v>
      </c>
      <c r="E15" s="19">
        <f>IF(E14+$N$3&lt;'UAV-Config'!$D$7, E14+$N$3, "Too Heavy" )</f>
        <v>22.199999999999996</v>
      </c>
      <c r="F15" s="19">
        <f>IF(F14+$N$3&lt;'UAV-Config'!$D$7, F14+$N$3, "Too Heavy" )</f>
        <v>23.199999999999996</v>
      </c>
      <c r="G15" s="19">
        <f>IF(G14+$N$3&lt;'UAV-Config'!$D$7, G14+$N$3, "Too Heavy" )</f>
        <v>24.199999999999996</v>
      </c>
      <c r="H15" s="19">
        <f>IF(H14+$N$3&lt;'UAV-Config'!$D$7, H14+$N$3, "Too Heavy" )</f>
        <v>25.199999999999996</v>
      </c>
      <c r="I15" s="19">
        <f>IF(I14+$N$3&lt;'UAV-Config'!$D$7, I14+$N$3, "Too Heavy" )</f>
        <v>26.199999999999996</v>
      </c>
      <c r="J15" s="19">
        <f>IF(J14+$N$3&lt;'UAV-Config'!$D$7, J14+$N$3, "Too Heavy" )</f>
        <v>27.199999999999996</v>
      </c>
      <c r="K15" s="19">
        <f>IF(K14+$N$3&lt;'UAV-Config'!$D$7, K14+$N$3, "Too Heavy" )</f>
        <v>28.199999999999996</v>
      </c>
      <c r="L15" s="19">
        <f>IF(L14+$N$3&lt;'UAV-Config'!$D$7, L14+$N$3, "Too Heavy" )</f>
        <v>29.199999999999996</v>
      </c>
    </row>
    <row r="16" spans="1:14" x14ac:dyDescent="0.2">
      <c r="A16" s="3"/>
      <c r="B16" s="19">
        <f>IF(B15+$N$3&lt;'UAV-Config'!$D$7, B15+$N$3, "Too Heavy" )</f>
        <v>19.399999999999995</v>
      </c>
      <c r="C16" s="19">
        <f>IF(C15+$N$3&lt;'UAV-Config'!$D$7, C15+$N$3, "Too Heavy" )</f>
        <v>20.399999999999995</v>
      </c>
      <c r="D16" s="19">
        <f>IF(D15+$N$3&lt;'UAV-Config'!$D$7, D15+$N$3, "Too Heavy" )</f>
        <v>21.399999999999995</v>
      </c>
      <c r="E16" s="19">
        <f>IF(E15+$N$3&lt;'UAV-Config'!$D$7, E15+$N$3, "Too Heavy" )</f>
        <v>22.399999999999995</v>
      </c>
      <c r="F16" s="19">
        <f>IF(F15+$N$3&lt;'UAV-Config'!$D$7, F15+$N$3, "Too Heavy" )</f>
        <v>23.399999999999995</v>
      </c>
      <c r="G16" s="19">
        <f>IF(G15+$N$3&lt;'UAV-Config'!$D$7, G15+$N$3, "Too Heavy" )</f>
        <v>24.399999999999995</v>
      </c>
      <c r="H16" s="19">
        <f>IF(H15+$N$3&lt;'UAV-Config'!$D$7, H15+$N$3, "Too Heavy" )</f>
        <v>25.399999999999995</v>
      </c>
      <c r="I16" s="19">
        <f>IF(I15+$N$3&lt;'UAV-Config'!$D$7, I15+$N$3, "Too Heavy" )</f>
        <v>26.399999999999995</v>
      </c>
      <c r="J16" s="19">
        <f>IF(J15+$N$3&lt;'UAV-Config'!$D$7, J15+$N$3, "Too Heavy" )</f>
        <v>27.399999999999995</v>
      </c>
      <c r="K16" s="19">
        <f>IF(K15+$N$3&lt;'UAV-Config'!$D$7, K15+$N$3, "Too Heavy" )</f>
        <v>28.399999999999995</v>
      </c>
      <c r="L16" s="19">
        <f>IF(L15+$N$3&lt;'UAV-Config'!$D$7, L15+$N$3, 'UAV-Config'!$D$7 )</f>
        <v>29.399999999999995</v>
      </c>
    </row>
    <row r="17" spans="1:12" x14ac:dyDescent="0.2">
      <c r="A17" s="3"/>
      <c r="B17" s="19">
        <f>IF(B16+$N$3&lt;'UAV-Config'!$D$7, B16+$N$3, "Too Heavy" )</f>
        <v>19.599999999999994</v>
      </c>
      <c r="C17" s="19">
        <f>IF(C16+$N$3&lt;'UAV-Config'!$D$7, C16+$N$3, "Too Heavy" )</f>
        <v>20.599999999999994</v>
      </c>
      <c r="D17" s="19">
        <f>IF(D16+$N$3&lt;'UAV-Config'!$D$7, D16+$N$3, "Too Heavy" )</f>
        <v>21.599999999999994</v>
      </c>
      <c r="E17" s="19">
        <f>IF(E16+$N$3&lt;'UAV-Config'!$D$7, E16+$N$3, "Too Heavy" )</f>
        <v>22.599999999999994</v>
      </c>
      <c r="F17" s="19">
        <f>IF(F16+$N$3&lt;'UAV-Config'!$D$7, F16+$N$3, "Too Heavy" )</f>
        <v>23.599999999999994</v>
      </c>
      <c r="G17" s="19">
        <f>IF(G16+$N$3&lt;'UAV-Config'!$D$7, G16+$N$3, "Too Heavy" )</f>
        <v>24.599999999999994</v>
      </c>
      <c r="H17" s="19">
        <f>IF(H16+$N$3&lt;'UAV-Config'!$D$7, H16+$N$3, "Too Heavy" )</f>
        <v>25.599999999999994</v>
      </c>
      <c r="I17" s="19">
        <f>IF(I16+$N$3&lt;'UAV-Config'!$D$7, I16+$N$3, "Too Heavy" )</f>
        <v>26.599999999999994</v>
      </c>
      <c r="J17" s="19">
        <f>IF(J16+$N$3&lt;'UAV-Config'!$D$7, J16+$N$3, "Too Heavy" )</f>
        <v>27.599999999999994</v>
      </c>
      <c r="K17" s="19">
        <f>IF(K16+$N$3&lt;'UAV-Config'!$D$7, K16+$N$3, "Too Heavy" )</f>
        <v>28.599999999999994</v>
      </c>
      <c r="L17" s="19">
        <f>IF(L16+$N$3&lt;'UAV-Config'!$D$7, L16+$N$3, 'UAV-Config'!$D$7 )</f>
        <v>29.599999999999994</v>
      </c>
    </row>
    <row r="18" spans="1:12" x14ac:dyDescent="0.2">
      <c r="A18" s="3"/>
      <c r="B18" s="19">
        <f>IF(B17+$N$3&lt;'UAV-Config'!$D$7, B17+$N$3, "Too Heavy" )</f>
        <v>19.799999999999994</v>
      </c>
      <c r="C18" s="19">
        <f>IF(C17+$N$3&lt;'UAV-Config'!$D$7, C17+$N$3, "Too Heavy" )</f>
        <v>20.799999999999994</v>
      </c>
      <c r="D18" s="19">
        <f>IF(D17+$N$3&lt;'UAV-Config'!$D$7, D17+$N$3, "Too Heavy" )</f>
        <v>21.799999999999994</v>
      </c>
      <c r="E18" s="19">
        <f>IF(E17+$N$3&lt;'UAV-Config'!$D$7, E17+$N$3, "Too Heavy" )</f>
        <v>22.799999999999994</v>
      </c>
      <c r="F18" s="19">
        <f>IF(F17+$N$3&lt;'UAV-Config'!$D$7, F17+$N$3, "Too Heavy" )</f>
        <v>23.799999999999994</v>
      </c>
      <c r="G18" s="19">
        <f>IF(G17+$N$3&lt;'UAV-Config'!$D$7, G17+$N$3, "Too Heavy" )</f>
        <v>24.799999999999994</v>
      </c>
      <c r="H18" s="19">
        <f>IF(H17+$N$3&lt;'UAV-Config'!$D$7, H17+$N$3, "Too Heavy" )</f>
        <v>25.799999999999994</v>
      </c>
      <c r="I18" s="19">
        <f>IF(I17+$N$3&lt;'UAV-Config'!$D$7, I17+$N$3, "Too Heavy" )</f>
        <v>26.799999999999994</v>
      </c>
      <c r="J18" s="19">
        <f>IF(J17+$N$3&lt;'UAV-Config'!$D$7, J17+$N$3, "Too Heavy" )</f>
        <v>27.799999999999994</v>
      </c>
      <c r="K18" s="19">
        <f>IF(K17+$N$3&lt;'UAV-Config'!$D$7, K17+$N$3, "Too Heavy" )</f>
        <v>28.799999999999994</v>
      </c>
      <c r="L18" s="19">
        <f>IF(L17+$N$3&lt;'UAV-Config'!$D$7, L17+$N$3, 'UAV-Config'!$D$7 )</f>
        <v>29.799999999999994</v>
      </c>
    </row>
    <row r="19" spans="1:12" x14ac:dyDescent="0.2">
      <c r="A19" s="3"/>
      <c r="B19" s="19">
        <f>IF(B18+$N$3&lt;'UAV-Config'!$D$7, B18+$N$3, "Too Heavy" )</f>
        <v>19.999999999999993</v>
      </c>
      <c r="C19" s="19">
        <f>IF(C18+$N$3&lt;'UAV-Config'!$D$7, C18+$N$3, "Too Heavy" )</f>
        <v>20.999999999999993</v>
      </c>
      <c r="D19" s="19">
        <f>IF(D18+$N$3&lt;'UAV-Config'!$D$7, D18+$N$3, "Too Heavy" )</f>
        <v>21.999999999999993</v>
      </c>
      <c r="E19" s="19">
        <f>IF(E18+$N$3&lt;'UAV-Config'!$D$7, E18+$N$3, "Too Heavy" )</f>
        <v>22.999999999999993</v>
      </c>
      <c r="F19" s="19">
        <f>IF(F18+$N$3&lt;'UAV-Config'!$D$7, F18+$N$3, "Too Heavy" )</f>
        <v>23.999999999999993</v>
      </c>
      <c r="G19" s="19">
        <f>IF(G18+$N$3&lt;'UAV-Config'!$D$7, G18+$N$3, "Too Heavy" )</f>
        <v>24.999999999999993</v>
      </c>
      <c r="H19" s="19">
        <f>IF(H18+$N$3&lt;'UAV-Config'!$D$7, H18+$N$3, "Too Heavy" )</f>
        <v>25.999999999999993</v>
      </c>
      <c r="I19" s="19">
        <f>IF(I18+$N$3&lt;'UAV-Config'!$D$7, I18+$N$3, "Too Heavy" )</f>
        <v>26.999999999999993</v>
      </c>
      <c r="J19" s="19">
        <f>IF(J18+$N$3&lt;'UAV-Config'!$D$7, J18+$N$3, "Too Heavy" )</f>
        <v>27.999999999999993</v>
      </c>
      <c r="K19" s="19">
        <f>IF(K18+$N$3&lt;'UAV-Config'!$D$7, K18+$N$3, "Too Heavy" )</f>
        <v>28.999999999999993</v>
      </c>
      <c r="L19" s="19">
        <f>IF(L18+$N$3&lt;'UAV-Config'!$D$7, L18+$N$3, 'UAV-Config'!$D$7 )</f>
        <v>29.999999999999993</v>
      </c>
    </row>
    <row r="20" spans="1:12" x14ac:dyDescent="0.2">
      <c r="A20" s="3"/>
      <c r="B20" s="19">
        <f>IF(B19+$N$3&lt;'UAV-Config'!$D$7, B19+$N$3, "Too Heavy" )</f>
        <v>20.199999999999992</v>
      </c>
      <c r="C20" s="19">
        <f>IF(C19+$N$3&lt;'UAV-Config'!$D$7, C19+$N$3, "Too Heavy" )</f>
        <v>21.199999999999992</v>
      </c>
      <c r="D20" s="19">
        <f>IF(D19+$N$3&lt;'UAV-Config'!$D$7, D19+$N$3, "Too Heavy" )</f>
        <v>22.199999999999992</v>
      </c>
      <c r="E20" s="19">
        <f>IF(E19+$N$3&lt;'UAV-Config'!$D$7, E19+$N$3, "Too Heavy" )</f>
        <v>23.199999999999992</v>
      </c>
      <c r="F20" s="19">
        <f>IF(F19+$N$3&lt;'UAV-Config'!$D$7, F19+$N$3, "Too Heavy" )</f>
        <v>24.199999999999992</v>
      </c>
      <c r="G20" s="19">
        <f>IF(G19+$N$3&lt;'UAV-Config'!$D$7, G19+$N$3, "Too Heavy" )</f>
        <v>25.199999999999992</v>
      </c>
      <c r="H20" s="19">
        <f>IF(H19+$N$3&lt;'UAV-Config'!$D$7, H19+$N$3, "Too Heavy" )</f>
        <v>26.199999999999992</v>
      </c>
      <c r="I20" s="19">
        <f>IF(I19+$N$3&lt;'UAV-Config'!$D$7, I19+$N$3, "Too Heavy" )</f>
        <v>27.199999999999992</v>
      </c>
      <c r="J20" s="19">
        <f>IF(J19+$N$3&lt;'UAV-Config'!$D$7, J19+$N$3, "Too Heavy" )</f>
        <v>28.199999999999992</v>
      </c>
      <c r="K20" s="19">
        <f>IF(K19+$N$3&lt;'UAV-Config'!$D$7, K19+$N$3, "Too Heavy" )</f>
        <v>29.199999999999992</v>
      </c>
      <c r="L20" s="19">
        <f>IF(L19+$N$3&lt;'UAV-Config'!$D$7, L19+$N$3, 'UAV-Config'!$D$7 )</f>
        <v>30.199999999999992</v>
      </c>
    </row>
    <row r="21" spans="1:12" x14ac:dyDescent="0.2">
      <c r="A21" s="3"/>
      <c r="B21" s="19">
        <f>IF(B20+$N$3&lt;'UAV-Config'!$D$7, B20+$N$3, "Too Heavy" )</f>
        <v>20.399999999999991</v>
      </c>
      <c r="C21" s="19">
        <f>IF(C20+$N$3&lt;'UAV-Config'!$D$7, C20+$N$3, "Too Heavy" )</f>
        <v>21.399999999999991</v>
      </c>
      <c r="D21" s="19">
        <f>IF(D20+$N$3&lt;'UAV-Config'!$D$7, D20+$N$3, "Too Heavy" )</f>
        <v>22.399999999999991</v>
      </c>
      <c r="E21" s="19">
        <f>IF(E20+$N$3&lt;'UAV-Config'!$D$7, E20+$N$3, "Too Heavy" )</f>
        <v>23.399999999999991</v>
      </c>
      <c r="F21" s="19">
        <f>IF(F20+$N$3&lt;'UAV-Config'!$D$7, F20+$N$3, "Too Heavy" )</f>
        <v>24.399999999999991</v>
      </c>
      <c r="G21" s="19">
        <f>IF(G20+$N$3&lt;'UAV-Config'!$D$7, G20+$N$3, "Too Heavy" )</f>
        <v>25.399999999999991</v>
      </c>
      <c r="H21" s="19">
        <f>IF(H20+$N$3&lt;'UAV-Config'!$D$7, H20+$N$3, "Too Heavy" )</f>
        <v>26.399999999999991</v>
      </c>
      <c r="I21" s="19">
        <f>IF(I20+$N$3&lt;'UAV-Config'!$D$7, I20+$N$3, "Too Heavy" )</f>
        <v>27.399999999999991</v>
      </c>
      <c r="J21" s="19">
        <f>IF(J20+$N$3&lt;'UAV-Config'!$D$7, J20+$N$3, "Too Heavy" )</f>
        <v>28.399999999999991</v>
      </c>
      <c r="K21" s="19">
        <f>IF(K20+$N$3&lt;'UAV-Config'!$D$7, K20+$N$3, 'UAV-Config'!$D$7 )</f>
        <v>29.399999999999991</v>
      </c>
      <c r="L21" s="19">
        <f>IF(L20+$N$3&lt;'UAV-Config'!$D$7, L20+$N$3, 'UAV-Config'!$D$7 )</f>
        <v>30.399999999999991</v>
      </c>
    </row>
    <row r="22" spans="1:12" x14ac:dyDescent="0.2">
      <c r="A22" s="3"/>
      <c r="B22" s="19">
        <f>IF(B21+$N$3&lt;'UAV-Config'!$D$7, B21+$N$3, "Too Heavy" )</f>
        <v>20.599999999999991</v>
      </c>
      <c r="C22" s="19">
        <f>IF(C21+$N$3&lt;'UAV-Config'!$D$7, C21+$N$3, "Too Heavy" )</f>
        <v>21.599999999999991</v>
      </c>
      <c r="D22" s="19">
        <f>IF(D21+$N$3&lt;'UAV-Config'!$D$7, D21+$N$3, "Too Heavy" )</f>
        <v>22.599999999999991</v>
      </c>
      <c r="E22" s="19">
        <f>IF(E21+$N$3&lt;'UAV-Config'!$D$7, E21+$N$3, "Too Heavy" )</f>
        <v>23.599999999999991</v>
      </c>
      <c r="F22" s="19">
        <f>IF(F21+$N$3&lt;'UAV-Config'!$D$7, F21+$N$3, "Too Heavy" )</f>
        <v>24.599999999999991</v>
      </c>
      <c r="G22" s="19">
        <f>IF(G21+$N$3&lt;'UAV-Config'!$D$7, G21+$N$3, "Too Heavy" )</f>
        <v>25.599999999999991</v>
      </c>
      <c r="H22" s="19">
        <f>IF(H21+$N$3&lt;'UAV-Config'!$D$7, H21+$N$3, "Too Heavy" )</f>
        <v>26.599999999999991</v>
      </c>
      <c r="I22" s="19">
        <f>IF(I21+$N$3&lt;'UAV-Config'!$D$7, I21+$N$3, "Too Heavy" )</f>
        <v>27.599999999999991</v>
      </c>
      <c r="J22" s="19">
        <f>IF(J21+$N$3&lt;'UAV-Config'!$D$7, J21+$N$3, "Too Heavy" )</f>
        <v>28.599999999999991</v>
      </c>
      <c r="K22" s="19">
        <f>IF(K21+$N$3&lt;'UAV-Config'!$D$7, K21+$N$3, 'UAV-Config'!$D$7 )</f>
        <v>29.599999999999991</v>
      </c>
      <c r="L22" s="19">
        <f>IF(L21+$N$3&lt;'UAV-Config'!$D$7, L21+$N$3, 'UAV-Config'!$D$7 )</f>
        <v>30.599999999999991</v>
      </c>
    </row>
    <row r="23" spans="1:12" x14ac:dyDescent="0.2">
      <c r="A23" s="3"/>
      <c r="B23" s="19">
        <f>IF(B22+$N$3&lt;'UAV-Config'!$D$7, B22+$N$3, "Too Heavy" )</f>
        <v>20.79999999999999</v>
      </c>
      <c r="C23" s="19">
        <f>IF(C22+$N$3&lt;'UAV-Config'!$D$7, C22+$N$3, "Too Heavy" )</f>
        <v>21.79999999999999</v>
      </c>
      <c r="D23" s="19">
        <f>IF(D22+$N$3&lt;'UAV-Config'!$D$7, D22+$N$3, "Too Heavy" )</f>
        <v>22.79999999999999</v>
      </c>
      <c r="E23" s="19">
        <f>IF(E22+$N$3&lt;'UAV-Config'!$D$7, E22+$N$3, "Too Heavy" )</f>
        <v>23.79999999999999</v>
      </c>
      <c r="F23" s="19">
        <f>IF(F22+$N$3&lt;'UAV-Config'!$D$7, F22+$N$3, "Too Heavy" )</f>
        <v>24.79999999999999</v>
      </c>
      <c r="G23" s="19">
        <f>IF(G22+$N$3&lt;'UAV-Config'!$D$7, G22+$N$3, "Too Heavy" )</f>
        <v>25.79999999999999</v>
      </c>
      <c r="H23" s="19">
        <f>IF(H22+$N$3&lt;'UAV-Config'!$D$7, H22+$N$3, "Too Heavy" )</f>
        <v>26.79999999999999</v>
      </c>
      <c r="I23" s="19">
        <f>IF(I22+$N$3&lt;'UAV-Config'!$D$7, I22+$N$3, "Too Heavy" )</f>
        <v>27.79999999999999</v>
      </c>
      <c r="J23" s="19">
        <f>IF(J22+$N$3&lt;'UAV-Config'!$D$7, J22+$N$3, "Too Heavy" )</f>
        <v>28.79999999999999</v>
      </c>
      <c r="K23" s="19">
        <f>IF(K22+$N$3&lt;'UAV-Config'!$D$7, K22+$N$3, 'UAV-Config'!$D$7 )</f>
        <v>29.79999999999999</v>
      </c>
      <c r="L23" s="19">
        <f>IF(L22+$N$3&lt;'UAV-Config'!$D$7, L22+$N$3, 'UAV-Config'!$D$7 )</f>
        <v>30.79999999999999</v>
      </c>
    </row>
    <row r="24" spans="1:12" x14ac:dyDescent="0.2">
      <c r="A24" s="3"/>
      <c r="B24" s="19">
        <f>IF(B23+$N$3&lt;'UAV-Config'!$D$7, B23+$N$3, "Too Heavy" )</f>
        <v>20.999999999999989</v>
      </c>
      <c r="C24" s="19">
        <f>IF(C23+$N$3&lt;'UAV-Config'!$D$7, C23+$N$3, "Too Heavy" )</f>
        <v>21.999999999999989</v>
      </c>
      <c r="D24" s="19">
        <f>IF(D23+$N$3&lt;'UAV-Config'!$D$7, D23+$N$3, "Too Heavy" )</f>
        <v>22.999999999999989</v>
      </c>
      <c r="E24" s="19">
        <f>IF(E23+$N$3&lt;'UAV-Config'!$D$7, E23+$N$3, "Too Heavy" )</f>
        <v>23.999999999999989</v>
      </c>
      <c r="F24" s="19">
        <f>IF(F23+$N$3&lt;'UAV-Config'!$D$7, F23+$N$3, "Too Heavy" )</f>
        <v>24.999999999999989</v>
      </c>
      <c r="G24" s="19">
        <f>IF(G23+$N$3&lt;'UAV-Config'!$D$7, G23+$N$3, "Too Heavy" )</f>
        <v>25.999999999999989</v>
      </c>
      <c r="H24" s="19">
        <f>IF(H23+$N$3&lt;'UAV-Config'!$D$7, H23+$N$3, "Too Heavy" )</f>
        <v>26.999999999999989</v>
      </c>
      <c r="I24" s="19">
        <f>IF(I23+$N$3&lt;'UAV-Config'!$D$7, I23+$N$3, "Too Heavy" )</f>
        <v>27.999999999999989</v>
      </c>
      <c r="J24" s="19">
        <f>IF(J23+$N$3&lt;'UAV-Config'!$D$7, J23+$N$3, "Too Heavy" )</f>
        <v>28.999999999999989</v>
      </c>
      <c r="K24" s="19">
        <f>IF(K23+$N$3&lt;'UAV-Config'!$D$7, K23+$N$3, 'UAV-Config'!$D$7 )</f>
        <v>29.999999999999989</v>
      </c>
      <c r="L24" s="19">
        <f>IF(L23+$N$3&lt;'UAV-Config'!$D$7, L23+$N$3, 'UAV-Config'!$D$7 )</f>
        <v>30.999999999999989</v>
      </c>
    </row>
    <row r="25" spans="1:12" x14ac:dyDescent="0.2">
      <c r="A25" s="3"/>
      <c r="B25" s="19">
        <f>IF(B24+$N$3&lt;'UAV-Config'!$D$7, B24+$N$3, "Too Heavy" )</f>
        <v>21.199999999999989</v>
      </c>
      <c r="C25" s="19">
        <f>IF(C24+$N$3&lt;'UAV-Config'!$D$7, C24+$N$3, "Too Heavy" )</f>
        <v>22.199999999999989</v>
      </c>
      <c r="D25" s="19">
        <f>IF(D24+$N$3&lt;'UAV-Config'!$D$7, D24+$N$3, "Too Heavy" )</f>
        <v>23.199999999999989</v>
      </c>
      <c r="E25" s="19">
        <f>IF(E24+$N$3&lt;'UAV-Config'!$D$7, E24+$N$3, "Too Heavy" )</f>
        <v>24.199999999999989</v>
      </c>
      <c r="F25" s="19">
        <f>IF(F24+$N$3&lt;'UAV-Config'!$D$7, F24+$N$3, "Too Heavy" )</f>
        <v>25.199999999999989</v>
      </c>
      <c r="G25" s="19">
        <f>IF(G24+$N$3&lt;'UAV-Config'!$D$7, G24+$N$3, "Too Heavy" )</f>
        <v>26.199999999999989</v>
      </c>
      <c r="H25" s="19">
        <f>IF(H24+$N$3&lt;'UAV-Config'!$D$7, H24+$N$3, "Too Heavy" )</f>
        <v>27.199999999999989</v>
      </c>
      <c r="I25" s="19">
        <f>IF(I24+$N$3&lt;'UAV-Config'!$D$7, I24+$N$3, "Too Heavy" )</f>
        <v>28.199999999999989</v>
      </c>
      <c r="J25" s="19">
        <f>IF(J24+$N$3&lt;'UAV-Config'!$D$7, J24+$N$3, "Too Heavy" )</f>
        <v>29.199999999999989</v>
      </c>
      <c r="K25" s="19">
        <f>IF(K24+$N$3&lt;'UAV-Config'!$D$7, K24+$N$3, 'UAV-Config'!$D$7 )</f>
        <v>30.199999999999989</v>
      </c>
      <c r="L25" s="19">
        <f>IF(L24+$N$3&lt;'UAV-Config'!$D$7, L24+$N$3, 'UAV-Config'!$D$7 )</f>
        <v>31.199999999999989</v>
      </c>
    </row>
    <row r="26" spans="1:12" x14ac:dyDescent="0.2">
      <c r="A26" s="3"/>
      <c r="B26" s="19">
        <f>IF(B25+$N$3&lt;'UAV-Config'!$D$7, B25+$N$3, "Too Heavy" )</f>
        <v>21.399999999999988</v>
      </c>
      <c r="C26" s="19">
        <f>IF(C25+$N$3&lt;'UAV-Config'!$D$7, C25+$N$3, "Too Heavy" )</f>
        <v>22.399999999999988</v>
      </c>
      <c r="D26" s="19">
        <f>IF(D25+$N$3&lt;'UAV-Config'!$D$7, D25+$N$3, "Too Heavy" )</f>
        <v>23.399999999999988</v>
      </c>
      <c r="E26" s="19">
        <f>IF(E25+$N$3&lt;'UAV-Config'!$D$7, E25+$N$3, "Too Heavy" )</f>
        <v>24.399999999999988</v>
      </c>
      <c r="F26" s="19">
        <f>IF(F25+$N$3&lt;'UAV-Config'!$D$7, F25+$N$3, "Too Heavy" )</f>
        <v>25.399999999999988</v>
      </c>
      <c r="G26" s="19">
        <f>IF(G25+$N$3&lt;'UAV-Config'!$D$7, G25+$N$3, "Too Heavy" )</f>
        <v>26.399999999999988</v>
      </c>
      <c r="H26" s="19">
        <f>IF(H25+$N$3&lt;'UAV-Config'!$D$7, H25+$N$3, "Too Heavy" )</f>
        <v>27.399999999999988</v>
      </c>
      <c r="I26" s="19">
        <f>IF(I25+$N$3&lt;'UAV-Config'!$D$7, I25+$N$3, "Too Heavy" )</f>
        <v>28.399999999999988</v>
      </c>
      <c r="J26" s="19">
        <f>IF(J25+$N$3&lt;'UAV-Config'!$D$7, J25+$N$3, 'UAV-Config'!$D$7 )</f>
        <v>29.399999999999988</v>
      </c>
      <c r="K26" s="19">
        <f>IF(K25+$N$3&lt;'UAV-Config'!$D$7, K25+$N$3, 'UAV-Config'!$D$7 )</f>
        <v>30.399999999999988</v>
      </c>
      <c r="L26" s="19">
        <f>IF(L25+$N$3&lt;'UAV-Config'!$D$7, L25+$N$3, 'UAV-Config'!$D$7 )</f>
        <v>31.399999999999988</v>
      </c>
    </row>
    <row r="27" spans="1:12" x14ac:dyDescent="0.2">
      <c r="A27" s="3"/>
      <c r="B27" s="19">
        <f>IF(B26+$N$3&lt;'UAV-Config'!$D$7, B26+$N$3, "Too Heavy" )</f>
        <v>21.599999999999987</v>
      </c>
      <c r="C27" s="19">
        <f>IF(C26+$N$3&lt;'UAV-Config'!$D$7, C26+$N$3, "Too Heavy" )</f>
        <v>22.599999999999987</v>
      </c>
      <c r="D27" s="19">
        <f>IF(D26+$N$3&lt;'UAV-Config'!$D$7, D26+$N$3, "Too Heavy" )</f>
        <v>23.599999999999987</v>
      </c>
      <c r="E27" s="19">
        <f>IF(E26+$N$3&lt;'UAV-Config'!$D$7, E26+$N$3, "Too Heavy" )</f>
        <v>24.599999999999987</v>
      </c>
      <c r="F27" s="19">
        <f>IF(F26+$N$3&lt;'UAV-Config'!$D$7, F26+$N$3, "Too Heavy" )</f>
        <v>25.599999999999987</v>
      </c>
      <c r="G27" s="19">
        <f>IF(G26+$N$3&lt;'UAV-Config'!$D$7, G26+$N$3, "Too Heavy" )</f>
        <v>26.599999999999987</v>
      </c>
      <c r="H27" s="19">
        <f>IF(H26+$N$3&lt;'UAV-Config'!$D$7, H26+$N$3, "Too Heavy" )</f>
        <v>27.599999999999987</v>
      </c>
      <c r="I27" s="19">
        <f>IF(I26+$N$3&lt;'UAV-Config'!$D$7, I26+$N$3, "Too Heavy" )</f>
        <v>28.599999999999987</v>
      </c>
      <c r="J27" s="19">
        <f>IF(J26+$N$3&lt;'UAV-Config'!$D$7, J26+$N$3, 'UAV-Config'!$D$7 )</f>
        <v>29.599999999999987</v>
      </c>
      <c r="K27" s="19">
        <f>IF(K26+$N$3&lt;'UAV-Config'!$D$7, K26+$N$3, 'UAV-Config'!$D$7 )</f>
        <v>30.599999999999987</v>
      </c>
      <c r="L27" s="19">
        <f>IF(L26+$N$3&lt;'UAV-Config'!$D$7, L26+$N$3, 'UAV-Config'!$D$7 )</f>
        <v>31.599999999999987</v>
      </c>
    </row>
    <row r="28" spans="1:12" x14ac:dyDescent="0.2">
      <c r="A28" s="3"/>
      <c r="B28" s="19">
        <f>IF(B27+$N$3&lt;'UAV-Config'!$D$7, B27+$N$3, "Too Heavy" )</f>
        <v>21.799999999999986</v>
      </c>
      <c r="C28" s="19">
        <f>IF(C27+$N$3&lt;'UAV-Config'!$D$7, C27+$N$3, "Too Heavy" )</f>
        <v>22.799999999999986</v>
      </c>
      <c r="D28" s="19">
        <f>IF(D27+$N$3&lt;'UAV-Config'!$D$7, D27+$N$3, "Too Heavy" )</f>
        <v>23.799999999999986</v>
      </c>
      <c r="E28" s="19">
        <f>IF(E27+$N$3&lt;'UAV-Config'!$D$7, E27+$N$3, "Too Heavy" )</f>
        <v>24.799999999999986</v>
      </c>
      <c r="F28" s="19">
        <f>IF(F27+$N$3&lt;'UAV-Config'!$D$7, F27+$N$3, "Too Heavy" )</f>
        <v>25.799999999999986</v>
      </c>
      <c r="G28" s="19">
        <f>IF(G27+$N$3&lt;'UAV-Config'!$D$7, G27+$N$3, "Too Heavy" )</f>
        <v>26.799999999999986</v>
      </c>
      <c r="H28" s="19">
        <f>IF(H27+$N$3&lt;'UAV-Config'!$D$7, H27+$N$3, "Too Heavy" )</f>
        <v>27.799999999999986</v>
      </c>
      <c r="I28" s="19">
        <f>IF(I27+$N$3&lt;'UAV-Config'!$D$7, I27+$N$3, "Too Heavy" )</f>
        <v>28.799999999999986</v>
      </c>
      <c r="J28" s="19">
        <f>IF(J27+$N$3&lt;'UAV-Config'!$D$7, J27+$N$3, 'UAV-Config'!$D$7 )</f>
        <v>29.799999999999986</v>
      </c>
      <c r="K28" s="19">
        <f>IF(K27+$N$3&lt;'UAV-Config'!$D$7, K27+$N$3, 'UAV-Config'!$D$7 )</f>
        <v>30.799999999999986</v>
      </c>
      <c r="L28" s="19">
        <f>IF(L27+$N$3&lt;'UAV-Config'!$D$7, L27+$N$3, 'UAV-Config'!$D$7 )</f>
        <v>31.799999999999986</v>
      </c>
    </row>
    <row r="29" spans="1:12" x14ac:dyDescent="0.2">
      <c r="A29" s="3"/>
      <c r="B29" s="19">
        <f>IF(B28+$N$3&lt;'UAV-Config'!$D$7, B28+$N$3, "Too Heavy" )</f>
        <v>21.999999999999986</v>
      </c>
      <c r="C29" s="19">
        <f>IF(C28+$N$3&lt;'UAV-Config'!$D$7, C28+$N$3, "Too Heavy" )</f>
        <v>22.999999999999986</v>
      </c>
      <c r="D29" s="19">
        <f>IF(D28+$N$3&lt;'UAV-Config'!$D$7, D28+$N$3, "Too Heavy" )</f>
        <v>23.999999999999986</v>
      </c>
      <c r="E29" s="19">
        <f>IF(E28+$N$3&lt;'UAV-Config'!$D$7, E28+$N$3, "Too Heavy" )</f>
        <v>24.999999999999986</v>
      </c>
      <c r="F29" s="19">
        <f>IF(F28+$N$3&lt;'UAV-Config'!$D$7, F28+$N$3, "Too Heavy" )</f>
        <v>25.999999999999986</v>
      </c>
      <c r="G29" s="19">
        <f>IF(G28+$N$3&lt;'UAV-Config'!$D$7, G28+$N$3, "Too Heavy" )</f>
        <v>26.999999999999986</v>
      </c>
      <c r="H29" s="19">
        <f>IF(H28+$N$3&lt;'UAV-Config'!$D$7, H28+$N$3, "Too Heavy" )</f>
        <v>27.999999999999986</v>
      </c>
      <c r="I29" s="19">
        <f>IF(I28+$N$3&lt;'UAV-Config'!$D$7, I28+$N$3, "Too Heavy" )</f>
        <v>28.999999999999986</v>
      </c>
      <c r="J29" s="19">
        <f>IF(J28+$N$3&lt;'UAV-Config'!$D$7, J28+$N$3, 'UAV-Config'!$D$7 )</f>
        <v>29.999999999999986</v>
      </c>
      <c r="K29" s="19">
        <f>IF(K28+$N$3&lt;'UAV-Config'!$D$7, K28+$N$3, 'UAV-Config'!$D$7 )</f>
        <v>30.999999999999986</v>
      </c>
      <c r="L29" s="19">
        <f>IF(L28+$N$3&lt;'UAV-Config'!$D$7, L28+$N$3, 'UAV-Config'!$D$7 )</f>
        <v>31.999999999999986</v>
      </c>
    </row>
    <row r="30" spans="1:12" x14ac:dyDescent="0.2">
      <c r="A30" s="3"/>
      <c r="B30" s="19">
        <f>IF(B29+$N$3&lt;'UAV-Config'!$D$7, B29+$N$3, "Too Heavy" )</f>
        <v>22.199999999999985</v>
      </c>
      <c r="C30" s="19">
        <f>IF(C29+$N$3&lt;'UAV-Config'!$D$7, C29+$N$3, "Too Heavy" )</f>
        <v>23.199999999999985</v>
      </c>
      <c r="D30" s="19">
        <f>IF(D29+$N$3&lt;'UAV-Config'!$D$7, D29+$N$3, "Too Heavy" )</f>
        <v>24.199999999999985</v>
      </c>
      <c r="E30" s="19">
        <f>IF(E29+$N$3&lt;'UAV-Config'!$D$7, E29+$N$3, "Too Heavy" )</f>
        <v>25.199999999999985</v>
      </c>
      <c r="F30" s="19">
        <f>IF(F29+$N$3&lt;'UAV-Config'!$D$7, F29+$N$3, "Too Heavy" )</f>
        <v>26.199999999999985</v>
      </c>
      <c r="G30" s="19">
        <f>IF(G29+$N$3&lt;'UAV-Config'!$D$7, G29+$N$3, "Too Heavy" )</f>
        <v>27.199999999999985</v>
      </c>
      <c r="H30" s="19">
        <f>IF(H29+$N$3&lt;'UAV-Config'!$D$7, H29+$N$3, "Too Heavy" )</f>
        <v>28.199999999999985</v>
      </c>
      <c r="I30" s="19">
        <f>IF(I29+$N$3&lt;'UAV-Config'!$D$7, I29+$N$3, "Too Heavy" )</f>
        <v>29.199999999999985</v>
      </c>
      <c r="J30" s="19">
        <f>IF(J29+$N$3&lt;'UAV-Config'!$D$7, J29+$N$3, 'UAV-Config'!$D$7 )</f>
        <v>30.199999999999985</v>
      </c>
      <c r="K30" s="19">
        <f>IF(K29+$N$3&lt;'UAV-Config'!$D$7, K29+$N$3, 'UAV-Config'!$D$7 )</f>
        <v>31.199999999999985</v>
      </c>
      <c r="L30" s="19">
        <f>IF(L29+$N$3&lt;'UAV-Config'!$D$7, L29+$N$3, 'UAV-Config'!$D$7 )</f>
        <v>32.199999999999989</v>
      </c>
    </row>
    <row r="31" spans="1:12" x14ac:dyDescent="0.2">
      <c r="A31" s="3"/>
      <c r="B31" s="19">
        <f>IF(B30+$N$3&lt;'UAV-Config'!$D$7, B30+$N$3, "Too Heavy" )</f>
        <v>22.399999999999984</v>
      </c>
      <c r="C31" s="19">
        <f>IF(C30+$N$3&lt;'UAV-Config'!$D$7, C30+$N$3, "Too Heavy" )</f>
        <v>23.399999999999984</v>
      </c>
      <c r="D31" s="19">
        <f>IF(D30+$N$3&lt;'UAV-Config'!$D$7, D30+$N$3, "Too Heavy" )</f>
        <v>24.399999999999984</v>
      </c>
      <c r="E31" s="19">
        <f>IF(E30+$N$3&lt;'UAV-Config'!$D$7, E30+$N$3, "Too Heavy" )</f>
        <v>25.399999999999984</v>
      </c>
      <c r="F31" s="19">
        <f>IF(F30+$N$3&lt;'UAV-Config'!$D$7, F30+$N$3, "Too Heavy" )</f>
        <v>26.399999999999984</v>
      </c>
      <c r="G31" s="19">
        <f>IF(G30+$N$3&lt;'UAV-Config'!$D$7, G30+$N$3, "Too Heavy" )</f>
        <v>27.399999999999984</v>
      </c>
      <c r="H31" s="19">
        <f>IF(H30+$N$3&lt;'UAV-Config'!$D$7, H30+$N$3, "Too Heavy" )</f>
        <v>28.399999999999984</v>
      </c>
      <c r="I31" s="19">
        <f>IF(I30+$N$3&lt;'UAV-Config'!$D$7, I30+$N$3, 'UAV-Config'!$D$7 )</f>
        <v>29.399999999999984</v>
      </c>
      <c r="J31" s="19">
        <f>IF(J30+$N$3&lt;'UAV-Config'!$D$7, J30+$N$3, 'UAV-Config'!$D$7 )</f>
        <v>30.399999999999984</v>
      </c>
      <c r="K31" s="19">
        <f>IF(K30+$N$3&lt;'UAV-Config'!$D$7, K30+$N$3, 'UAV-Config'!$D$7 )</f>
        <v>31.399999999999984</v>
      </c>
      <c r="L31" s="19">
        <f>IF(L30+$N$3&lt;'UAV-Config'!$D$7, L30+$N$3, 'UAV-Config'!$D$7 )</f>
        <v>32.399999999999991</v>
      </c>
    </row>
    <row r="32" spans="1:12" x14ac:dyDescent="0.2">
      <c r="A32" s="3"/>
      <c r="B32" s="19">
        <f>IF(B31+$N$3&lt;'UAV-Config'!$D$7, B31+$N$3, "Too Heavy" )</f>
        <v>22.599999999999984</v>
      </c>
      <c r="C32" s="19">
        <f>IF(C31+$N$3&lt;'UAV-Config'!$D$7, C31+$N$3, "Too Heavy" )</f>
        <v>23.599999999999984</v>
      </c>
      <c r="D32" s="19">
        <f>IF(D31+$N$3&lt;'UAV-Config'!$D$7, D31+$N$3, "Too Heavy" )</f>
        <v>24.599999999999984</v>
      </c>
      <c r="E32" s="19">
        <f>IF(E31+$N$3&lt;'UAV-Config'!$D$7, E31+$N$3, "Too Heavy" )</f>
        <v>25.599999999999984</v>
      </c>
      <c r="F32" s="19">
        <f>IF(F31+$N$3&lt;'UAV-Config'!$D$7, F31+$N$3, "Too Heavy" )</f>
        <v>26.599999999999984</v>
      </c>
      <c r="G32" s="19">
        <f>IF(G31+$N$3&lt;'UAV-Config'!$D$7, G31+$N$3, "Too Heavy" )</f>
        <v>27.599999999999984</v>
      </c>
      <c r="H32" s="19">
        <f>IF(H31+$N$3&lt;'UAV-Config'!$D$7, H31+$N$3, "Too Heavy" )</f>
        <v>28.599999999999984</v>
      </c>
      <c r="I32" s="19">
        <f>IF(I31+$N$3&lt;'UAV-Config'!$D$7, I31+$N$3, 'UAV-Config'!$D$7 )</f>
        <v>29.599999999999984</v>
      </c>
      <c r="J32" s="19">
        <f>IF(J31+$N$3&lt;'UAV-Config'!$D$7, J31+$N$3, 'UAV-Config'!$D$7 )</f>
        <v>30.599999999999984</v>
      </c>
      <c r="K32" s="19">
        <f>IF(K31+$N$3&lt;'UAV-Config'!$D$7, K31+$N$3, 'UAV-Config'!$D$7 )</f>
        <v>31.599999999999984</v>
      </c>
      <c r="L32" s="19">
        <f>IF(L31+$N$3&lt;'UAV-Config'!$D$7, L31+$N$3, 'UAV-Config'!$D$7 )</f>
        <v>32.599999999999994</v>
      </c>
    </row>
    <row r="33" spans="1:12" x14ac:dyDescent="0.2">
      <c r="A33" s="3"/>
      <c r="B33" s="19">
        <f>IF(B32+$N$3&lt;'UAV-Config'!$D$7, B32+$N$3, "Too Heavy" )</f>
        <v>22.799999999999983</v>
      </c>
      <c r="C33" s="19">
        <f>IF(C32+$N$3&lt;'UAV-Config'!$D$7, C32+$N$3, "Too Heavy" )</f>
        <v>23.799999999999983</v>
      </c>
      <c r="D33" s="19">
        <f>IF(D32+$N$3&lt;'UAV-Config'!$D$7, D32+$N$3, "Too Heavy" )</f>
        <v>24.799999999999983</v>
      </c>
      <c r="E33" s="19">
        <f>IF(E32+$N$3&lt;'UAV-Config'!$D$7, E32+$N$3, "Too Heavy" )</f>
        <v>25.799999999999983</v>
      </c>
      <c r="F33" s="19">
        <f>IF(F32+$N$3&lt;'UAV-Config'!$D$7, F32+$N$3, "Too Heavy" )</f>
        <v>26.799999999999983</v>
      </c>
      <c r="G33" s="19">
        <f>IF(G32+$N$3&lt;'UAV-Config'!$D$7, G32+$N$3, "Too Heavy" )</f>
        <v>27.799999999999983</v>
      </c>
      <c r="H33" s="19">
        <f>IF(H32+$N$3&lt;'UAV-Config'!$D$7, H32+$N$3, "Too Heavy" )</f>
        <v>28.799999999999983</v>
      </c>
      <c r="I33" s="19">
        <f>IF(I32+$N$3&lt;'UAV-Config'!$D$7, I32+$N$3, 'UAV-Config'!$D$7 )</f>
        <v>29.799999999999983</v>
      </c>
      <c r="J33" s="19">
        <f>IF(J32+$N$3&lt;'UAV-Config'!$D$7, J32+$N$3, 'UAV-Config'!$D$7 )</f>
        <v>30.799999999999983</v>
      </c>
      <c r="K33" s="19">
        <f>IF(K32+$N$3&lt;'UAV-Config'!$D$7, K32+$N$3, 'UAV-Config'!$D$7 )</f>
        <v>31.799999999999983</v>
      </c>
      <c r="L33" s="19">
        <f>IF(L32+$N$3&lt;'UAV-Config'!$D$7, L32+$N$3, 'UAV-Config'!$D$7 )</f>
        <v>32.799999999999997</v>
      </c>
    </row>
    <row r="34" spans="1:12" x14ac:dyDescent="0.2">
      <c r="A34" s="3"/>
      <c r="B34" s="19">
        <f>IF(B33+$N$3&lt;'UAV-Config'!$D$7, B33+$N$3, "Too Heavy" )</f>
        <v>22.999999999999982</v>
      </c>
      <c r="C34" s="19">
        <f>IF(C33+$N$3&lt;'UAV-Config'!$D$7, C33+$N$3, "Too Heavy" )</f>
        <v>23.999999999999982</v>
      </c>
      <c r="D34" s="19">
        <f>IF(D33+$N$3&lt;'UAV-Config'!$D$7, D33+$N$3, "Too Heavy" )</f>
        <v>24.999999999999982</v>
      </c>
      <c r="E34" s="19">
        <f>IF(E33+$N$3&lt;'UAV-Config'!$D$7, E33+$N$3, "Too Heavy" )</f>
        <v>25.999999999999982</v>
      </c>
      <c r="F34" s="19">
        <f>IF(F33+$N$3&lt;'UAV-Config'!$D$7, F33+$N$3, "Too Heavy" )</f>
        <v>26.999999999999982</v>
      </c>
      <c r="G34" s="19">
        <f>IF(G33+$N$3&lt;'UAV-Config'!$D$7, G33+$N$3, "Too Heavy" )</f>
        <v>27.999999999999982</v>
      </c>
      <c r="H34" s="19">
        <f>IF(H33+$N$3&lt;'UAV-Config'!$D$7, H33+$N$3, "Too Heavy" )</f>
        <v>28.999999999999982</v>
      </c>
      <c r="I34" s="19">
        <f>IF(I33+$N$3&lt;'UAV-Config'!$D$7, I33+$N$3, 'UAV-Config'!$D$7 )</f>
        <v>29.999999999999982</v>
      </c>
      <c r="J34" s="19">
        <f>IF(J33+$N$3&lt;'UAV-Config'!$D$7, J33+$N$3, 'UAV-Config'!$D$7 )</f>
        <v>30.999999999999982</v>
      </c>
      <c r="K34" s="19">
        <f>IF(K33+$N$3&lt;'UAV-Config'!$D$7, K33+$N$3, 'UAV-Config'!$D$7 )</f>
        <v>31.999999999999982</v>
      </c>
      <c r="L34" s="19">
        <f>IF(L33+$N$3&lt;'UAV-Config'!$D$7, L33+$N$3, 'UAV-Config'!$D$7 )</f>
        <v>33</v>
      </c>
    </row>
    <row r="35" spans="1:12" x14ac:dyDescent="0.2">
      <c r="A35" s="3"/>
      <c r="B35" s="19">
        <f>IF(B34+$N$3&lt;'UAV-Config'!$D$7, B34+$N$3, "Too Heavy" )</f>
        <v>23.199999999999982</v>
      </c>
      <c r="C35" s="19">
        <f>IF(C34+$N$3&lt;'UAV-Config'!$D$7, C34+$N$3, "Too Heavy" )</f>
        <v>24.199999999999982</v>
      </c>
      <c r="D35" s="19">
        <f>IF(D34+$N$3&lt;'UAV-Config'!$D$7, D34+$N$3, "Too Heavy" )</f>
        <v>25.199999999999982</v>
      </c>
      <c r="E35" s="19">
        <f>IF(E34+$N$3&lt;'UAV-Config'!$D$7, E34+$N$3, "Too Heavy" )</f>
        <v>26.199999999999982</v>
      </c>
      <c r="F35" s="19">
        <f>IF(F34+$N$3&lt;'UAV-Config'!$D$7, F34+$N$3, "Too Heavy" )</f>
        <v>27.199999999999982</v>
      </c>
      <c r="G35" s="19">
        <f>IF(G34+$N$3&lt;'UAV-Config'!$D$7, G34+$N$3, "Too Heavy" )</f>
        <v>28.199999999999982</v>
      </c>
      <c r="H35" s="19">
        <f>IF(H34+$N$3&lt;'UAV-Config'!$D$7, H34+$N$3, "Too Heavy" )</f>
        <v>29.199999999999982</v>
      </c>
      <c r="I35" s="19">
        <f>IF(I34+$N$3&lt;'UAV-Config'!$D$7, I34+$N$3, 'UAV-Config'!$D$7 )</f>
        <v>30.199999999999982</v>
      </c>
      <c r="J35" s="19">
        <f>IF(J34+$N$3&lt;'UAV-Config'!$D$7, J34+$N$3, 'UAV-Config'!$D$7 )</f>
        <v>31.199999999999982</v>
      </c>
      <c r="K35" s="19">
        <f>IF(K34+$N$3&lt;'UAV-Config'!$D$7, K34+$N$3, 'UAV-Config'!$D$7 )</f>
        <v>32.199999999999982</v>
      </c>
      <c r="L35" s="19">
        <f>IF(L34+$N$3&lt;'UAV-Config'!$D$7, L34+$N$3, 'UAV-Config'!$D$7 )</f>
        <v>33.200000000000003</v>
      </c>
    </row>
    <row r="36" spans="1:12" x14ac:dyDescent="0.2">
      <c r="A36" s="3"/>
      <c r="B36" s="19">
        <f>IF(B35+$N$3&lt;'UAV-Config'!$D$7, B35+$N$3, "Too Heavy" )</f>
        <v>23.399999999999981</v>
      </c>
      <c r="C36" s="19">
        <f>IF(C35+$N$3&lt;'UAV-Config'!$D$7, C35+$N$3, "Too Heavy" )</f>
        <v>24.399999999999981</v>
      </c>
      <c r="D36" s="19">
        <f>IF(D35+$N$3&lt;'UAV-Config'!$D$7, D35+$N$3, "Too Heavy" )</f>
        <v>25.399999999999981</v>
      </c>
      <c r="E36" s="19">
        <f>IF(E35+$N$3&lt;'UAV-Config'!$D$7, E35+$N$3, "Too Heavy" )</f>
        <v>26.399999999999981</v>
      </c>
      <c r="F36" s="19">
        <f>IF(F35+$N$3&lt;'UAV-Config'!$D$7, F35+$N$3, "Too Heavy" )</f>
        <v>27.399999999999981</v>
      </c>
      <c r="G36" s="19">
        <f>IF(G35+$N$3&lt;'UAV-Config'!$D$7, G35+$N$3, "Too Heavy" )</f>
        <v>28.399999999999981</v>
      </c>
      <c r="H36" s="19">
        <f>IF(H35+$N$3&lt;'UAV-Config'!$D$7, H35+$N$3, 'UAV-Config'!$D$7 )</f>
        <v>29.399999999999981</v>
      </c>
      <c r="I36" s="19">
        <f>IF(I35+$N$3&lt;'UAV-Config'!$D$7, I35+$N$3, 'UAV-Config'!$D$7 )</f>
        <v>30.399999999999981</v>
      </c>
      <c r="J36" s="19">
        <f>IF(J35+$N$3&lt;'UAV-Config'!$D$7, J35+$N$3, 'UAV-Config'!$D$7 )</f>
        <v>31.399999999999981</v>
      </c>
      <c r="K36" s="19">
        <f>IF(K35+$N$3&lt;'UAV-Config'!$D$7, K35+$N$3, 'UAV-Config'!$D$7 )</f>
        <v>32.399999999999984</v>
      </c>
      <c r="L36" s="19">
        <f>IF(L35+$N$3&lt;'UAV-Config'!$D$7, L35+$N$3, 'UAV-Config'!$D$7 )</f>
        <v>33.400000000000006</v>
      </c>
    </row>
    <row r="37" spans="1:12" x14ac:dyDescent="0.2">
      <c r="A37" s="3"/>
      <c r="B37" s="19">
        <f>IF(B36+$N$3&lt;'UAV-Config'!$D$7, B36+$N$3, "Too Heavy" )</f>
        <v>23.59999999999998</v>
      </c>
      <c r="C37" s="19">
        <f>IF(C36+$N$3&lt;'UAV-Config'!$D$7, C36+$N$3, "Too Heavy" )</f>
        <v>24.59999999999998</v>
      </c>
      <c r="D37" s="19">
        <f>IF(D36+$N$3&lt;'UAV-Config'!$D$7, D36+$N$3, "Too Heavy" )</f>
        <v>25.59999999999998</v>
      </c>
      <c r="E37" s="19">
        <f>IF(E36+$N$3&lt;'UAV-Config'!$D$7, E36+$N$3, "Too Heavy" )</f>
        <v>26.59999999999998</v>
      </c>
      <c r="F37" s="19">
        <f>IF(F36+$N$3&lt;'UAV-Config'!$D$7, F36+$N$3, "Too Heavy" )</f>
        <v>27.59999999999998</v>
      </c>
      <c r="G37" s="19">
        <f>IF(G36+$N$3&lt;'UAV-Config'!$D$7, G36+$N$3, "Too Heavy" )</f>
        <v>28.59999999999998</v>
      </c>
      <c r="H37" s="19">
        <f>IF(H36+$N$3&lt;'UAV-Config'!$D$7, H36+$N$3, 'UAV-Config'!$D$7 )</f>
        <v>29.59999999999998</v>
      </c>
      <c r="I37" s="19">
        <f>IF(I36+$N$3&lt;'UAV-Config'!$D$7, I36+$N$3, 'UAV-Config'!$D$7 )</f>
        <v>30.59999999999998</v>
      </c>
      <c r="J37" s="19">
        <f>IF(J36+$N$3&lt;'UAV-Config'!$D$7, J36+$N$3, 'UAV-Config'!$D$7 )</f>
        <v>31.59999999999998</v>
      </c>
      <c r="K37" s="19">
        <f>IF(K36+$N$3&lt;'UAV-Config'!$D$7, K36+$N$3, 'UAV-Config'!$D$7 )</f>
        <v>32.599999999999987</v>
      </c>
      <c r="L37" s="19">
        <f>IF(L36+$N$3&lt;'UAV-Config'!$D$7, L36+$N$3, 'UAV-Config'!$D$7 )</f>
        <v>33.600000000000009</v>
      </c>
    </row>
    <row r="38" spans="1:12" x14ac:dyDescent="0.2">
      <c r="A38" s="3"/>
      <c r="B38" s="19">
        <f>IF(B37+$N$3&lt;'UAV-Config'!$D$7, B37+$N$3, "Too Heavy" )</f>
        <v>23.799999999999979</v>
      </c>
      <c r="C38" s="19">
        <f>IF(C37+$N$3&lt;'UAV-Config'!$D$7, C37+$N$3, "Too Heavy" )</f>
        <v>24.799999999999979</v>
      </c>
      <c r="D38" s="19">
        <f>IF(D37+$N$3&lt;'UAV-Config'!$D$7, D37+$N$3, "Too Heavy" )</f>
        <v>25.799999999999979</v>
      </c>
      <c r="E38" s="19">
        <f>IF(E37+$N$3&lt;'UAV-Config'!$D$7, E37+$N$3, "Too Heavy" )</f>
        <v>26.799999999999979</v>
      </c>
      <c r="F38" s="19">
        <f>IF(F37+$N$3&lt;'UAV-Config'!$D$7, F37+$N$3, "Too Heavy" )</f>
        <v>27.799999999999979</v>
      </c>
      <c r="G38" s="19">
        <f>IF(G37+$N$3&lt;'UAV-Config'!$D$7, G37+$N$3, "Too Heavy" )</f>
        <v>28.799999999999979</v>
      </c>
      <c r="H38" s="19">
        <f>IF(H37+$N$3&lt;'UAV-Config'!$D$7, H37+$N$3, 'UAV-Config'!$D$7 )</f>
        <v>29.799999999999979</v>
      </c>
      <c r="I38" s="19">
        <f>IF(I37+$N$3&lt;'UAV-Config'!$D$7, I37+$N$3, 'UAV-Config'!$D$7 )</f>
        <v>30.799999999999979</v>
      </c>
      <c r="J38" s="19">
        <f>IF(J37+$N$3&lt;'UAV-Config'!$D$7, J37+$N$3, 'UAV-Config'!$D$7 )</f>
        <v>31.799999999999979</v>
      </c>
      <c r="K38" s="19">
        <f>IF(K37+$N$3&lt;'UAV-Config'!$D$7, K37+$N$3, 'UAV-Config'!$D$7 )</f>
        <v>32.79999999999999</v>
      </c>
      <c r="L38" s="19">
        <f>IF(L37+$N$3&lt;'UAV-Config'!$D$7, L37+$N$3, 'UAV-Config'!$D$7 )</f>
        <v>33.800000000000011</v>
      </c>
    </row>
    <row r="39" spans="1:12" x14ac:dyDescent="0.2">
      <c r="A39" s="3"/>
      <c r="B39" s="19">
        <f>IF(B38+$N$3&lt;'UAV-Config'!$D$7, B38+$N$3, "Too Heavy" )</f>
        <v>23.999999999999979</v>
      </c>
      <c r="C39" s="19">
        <f>IF(C38+$N$3&lt;'UAV-Config'!$D$7, C38+$N$3, "Too Heavy" )</f>
        <v>24.999999999999979</v>
      </c>
      <c r="D39" s="19">
        <f>IF(D38+$N$3&lt;'UAV-Config'!$D$7, D38+$N$3, "Too Heavy" )</f>
        <v>25.999999999999979</v>
      </c>
      <c r="E39" s="19">
        <f>IF(E38+$N$3&lt;'UAV-Config'!$D$7, E38+$N$3, "Too Heavy" )</f>
        <v>26.999999999999979</v>
      </c>
      <c r="F39" s="19">
        <f>IF(F38+$N$3&lt;'UAV-Config'!$D$7, F38+$N$3, "Too Heavy" )</f>
        <v>27.999999999999979</v>
      </c>
      <c r="G39" s="19">
        <f>IF(G38+$N$3&lt;'UAV-Config'!$D$7, G38+$N$3, "Too Heavy" )</f>
        <v>28.999999999999979</v>
      </c>
      <c r="H39" s="19">
        <f>IF(H38+$N$3&lt;'UAV-Config'!$D$7, H38+$N$3, 'UAV-Config'!$D$7 )</f>
        <v>29.999999999999979</v>
      </c>
      <c r="I39" s="19">
        <f>IF(I38+$N$3&lt;'UAV-Config'!$D$7, I38+$N$3, 'UAV-Config'!$D$7 )</f>
        <v>30.999999999999979</v>
      </c>
      <c r="J39" s="19">
        <f>IF(J38+$N$3&lt;'UAV-Config'!$D$7, J38+$N$3, 'UAV-Config'!$D$7 )</f>
        <v>31.999999999999979</v>
      </c>
      <c r="K39" s="19">
        <f>IF(K38+$N$3&lt;'UAV-Config'!$D$7, K38+$N$3, 'UAV-Config'!$D$7 )</f>
        <v>32.999999999999993</v>
      </c>
      <c r="L39" s="19">
        <f>IF(L38+$N$3&lt;'UAV-Config'!$D$7, L38+$N$3, 'UAV-Config'!$D$7 )</f>
        <v>34.000000000000014</v>
      </c>
    </row>
    <row r="40" spans="1:12" x14ac:dyDescent="0.2">
      <c r="A40" s="3"/>
      <c r="B40" s="19">
        <f>IF(B39+$N$3&lt;'UAV-Config'!$D$7, B39+$N$3, "Too Heavy" )</f>
        <v>24.199999999999978</v>
      </c>
      <c r="C40" s="19">
        <f>IF(C39+$N$3&lt;'UAV-Config'!$D$7, C39+$N$3, "Too Heavy" )</f>
        <v>25.199999999999978</v>
      </c>
      <c r="D40" s="19">
        <f>IF(D39+$N$3&lt;'UAV-Config'!$D$7, D39+$N$3, "Too Heavy" )</f>
        <v>26.199999999999978</v>
      </c>
      <c r="E40" s="19">
        <f>IF(E39+$N$3&lt;'UAV-Config'!$D$7, E39+$N$3, "Too Heavy" )</f>
        <v>27.199999999999978</v>
      </c>
      <c r="F40" s="19">
        <f>IF(F39+$N$3&lt;'UAV-Config'!$D$7, F39+$N$3, "Too Heavy" )</f>
        <v>28.199999999999978</v>
      </c>
      <c r="G40" s="19">
        <f>IF(G39+$N$3&lt;'UAV-Config'!$D$7, G39+$N$3, "Too Heavy" )</f>
        <v>29.199999999999978</v>
      </c>
      <c r="H40" s="19">
        <f>IF(H39+$N$3&lt;'UAV-Config'!$D$7, H39+$N$3, 'UAV-Config'!$D$7 )</f>
        <v>30.199999999999978</v>
      </c>
      <c r="I40" s="19">
        <f>IF(I39+$N$3&lt;'UAV-Config'!$D$7, I39+$N$3, 'UAV-Config'!$D$7 )</f>
        <v>31.199999999999978</v>
      </c>
      <c r="J40" s="19">
        <f>IF(J39+$N$3&lt;'UAV-Config'!$D$7, J39+$N$3, 'UAV-Config'!$D$7 )</f>
        <v>32.199999999999982</v>
      </c>
      <c r="K40" s="19">
        <f>IF(K39+$N$3&lt;'UAV-Config'!$D$7, K39+$N$3, 'UAV-Config'!$D$7 )</f>
        <v>33.199999999999996</v>
      </c>
      <c r="L40" s="19">
        <f>IF(L39+$N$3&lt;'UAV-Config'!$D$7, L39+$N$3, 'UAV-Config'!$D$7 )</f>
        <v>34.200000000000017</v>
      </c>
    </row>
    <row r="41" spans="1:12" x14ac:dyDescent="0.2">
      <c r="A41" s="3"/>
      <c r="B41" s="19">
        <f>IF(B40+$N$3&lt;'UAV-Config'!$D$7, B40+$N$3, "Too Heavy" )</f>
        <v>24.399999999999977</v>
      </c>
      <c r="C41" s="19">
        <f>IF(C40+$N$3&lt;'UAV-Config'!$D$7, C40+$N$3, "Too Heavy" )</f>
        <v>25.399999999999977</v>
      </c>
      <c r="D41" s="19">
        <f>IF(D40+$N$3&lt;'UAV-Config'!$D$7, D40+$N$3, "Too Heavy" )</f>
        <v>26.399999999999977</v>
      </c>
      <c r="E41" s="19">
        <f>IF(E40+$N$3&lt;'UAV-Config'!$D$7, E40+$N$3, "Too Heavy" )</f>
        <v>27.399999999999977</v>
      </c>
      <c r="F41" s="19">
        <f>IF(F40+$N$3&lt;'UAV-Config'!$D$7, F40+$N$3, "Too Heavy" )</f>
        <v>28.399999999999977</v>
      </c>
      <c r="G41" s="19">
        <f>IF(G40+$N$3&lt;'UAV-Config'!$D$7, G40+$N$3, 'UAV-Config'!$D$7 )</f>
        <v>29.399999999999977</v>
      </c>
      <c r="H41" s="19">
        <f>IF(H40+$N$3&lt;'UAV-Config'!$D$7, H40+$N$3, 'UAV-Config'!$D$7 )</f>
        <v>30.399999999999977</v>
      </c>
      <c r="I41" s="19">
        <f>IF(I40+$N$3&lt;'UAV-Config'!$D$7, I40+$N$3, 'UAV-Config'!$D$7 )</f>
        <v>31.399999999999977</v>
      </c>
      <c r="J41" s="19">
        <f>IF(J40+$N$3&lt;'UAV-Config'!$D$7, J40+$N$3, 'UAV-Config'!$D$7 )</f>
        <v>32.399999999999984</v>
      </c>
      <c r="K41" s="19">
        <f>IF(K40+$N$3&lt;'UAV-Config'!$D$7, K40+$N$3, 'UAV-Config'!$D$7 )</f>
        <v>33.4</v>
      </c>
      <c r="L41" s="19">
        <f>IF(L40+$N$3&lt;'UAV-Config'!$D$7, L40+$N$3, 'UAV-Config'!$D$7 )</f>
        <v>34.40000000000002</v>
      </c>
    </row>
    <row r="42" spans="1:12" x14ac:dyDescent="0.2">
      <c r="A42" s="3"/>
      <c r="B42" s="19">
        <f>IF(B41+$N$3&lt;'UAV-Config'!$D$7, B41+$N$3, "Too Heavy" )</f>
        <v>24.599999999999977</v>
      </c>
      <c r="C42" s="19">
        <f>IF(C41+$N$3&lt;'UAV-Config'!$D$7, C41+$N$3, "Too Heavy" )</f>
        <v>25.599999999999977</v>
      </c>
      <c r="D42" s="19">
        <f>IF(D41+$N$3&lt;'UAV-Config'!$D$7, D41+$N$3, "Too Heavy" )</f>
        <v>26.599999999999977</v>
      </c>
      <c r="E42" s="19">
        <f>IF(E41+$N$3&lt;'UAV-Config'!$D$7, E41+$N$3, "Too Heavy" )</f>
        <v>27.599999999999977</v>
      </c>
      <c r="F42" s="19">
        <f>IF(F41+$N$3&lt;'UAV-Config'!$D$7, F41+$N$3, "Too Heavy" )</f>
        <v>28.599999999999977</v>
      </c>
      <c r="G42" s="19">
        <f>IF(G41+$N$3&lt;'UAV-Config'!$D$7, G41+$N$3, 'UAV-Config'!$D$7 )</f>
        <v>29.599999999999977</v>
      </c>
      <c r="H42" s="19">
        <f>IF(H41+$N$3&lt;'UAV-Config'!$D$7, H41+$N$3, 'UAV-Config'!$D$7 )</f>
        <v>30.599999999999977</v>
      </c>
      <c r="I42" s="19">
        <f>IF(I41+$N$3&lt;'UAV-Config'!$D$7, I41+$N$3, 'UAV-Config'!$D$7 )</f>
        <v>31.599999999999977</v>
      </c>
      <c r="J42" s="19">
        <f>IF(J41+$N$3&lt;'UAV-Config'!$D$7, J41+$N$3, 'UAV-Config'!$D$7 )</f>
        <v>32.599999999999987</v>
      </c>
      <c r="K42" s="19">
        <f>IF(K41+$N$3&lt;'UAV-Config'!$D$7, K41+$N$3, 'UAV-Config'!$D$7 )</f>
        <v>33.6</v>
      </c>
      <c r="L42" s="19">
        <f>IF(L41+$N$3&lt;'UAV-Config'!$D$7, L41+$N$3, 'UAV-Config'!$D$7 )</f>
        <v>34.600000000000023</v>
      </c>
    </row>
    <row r="43" spans="1:12" x14ac:dyDescent="0.2">
      <c r="A43" s="3"/>
      <c r="B43" s="19">
        <f>IF(B42+$N$3&lt;'UAV-Config'!$D$7, B42+$N$3, "Too Heavy" )</f>
        <v>24.799999999999976</v>
      </c>
      <c r="C43" s="19">
        <f>IF(C42+$N$3&lt;'UAV-Config'!$D$7, C42+$N$3, "Too Heavy" )</f>
        <v>25.799999999999976</v>
      </c>
      <c r="D43" s="19">
        <f>IF(D42+$N$3&lt;'UAV-Config'!$D$7, D42+$N$3, "Too Heavy" )</f>
        <v>26.799999999999976</v>
      </c>
      <c r="E43" s="19">
        <f>IF(E42+$N$3&lt;'UAV-Config'!$D$7, E42+$N$3, "Too Heavy" )</f>
        <v>27.799999999999976</v>
      </c>
      <c r="F43" s="19">
        <f>IF(F42+$N$3&lt;'UAV-Config'!$D$7, F42+$N$3, "Too Heavy" )</f>
        <v>28.799999999999976</v>
      </c>
      <c r="G43" s="19">
        <f>IF(G42+$N$3&lt;'UAV-Config'!$D$7, G42+$N$3, 'UAV-Config'!$D$7 )</f>
        <v>29.799999999999976</v>
      </c>
      <c r="H43" s="19">
        <f>IF(H42+$N$3&lt;'UAV-Config'!$D$7, H42+$N$3, 'UAV-Config'!$D$7 )</f>
        <v>30.799999999999976</v>
      </c>
      <c r="I43" s="19">
        <f>IF(I42+$N$3&lt;'UAV-Config'!$D$7, I42+$N$3, 'UAV-Config'!$D$7 )</f>
        <v>31.799999999999976</v>
      </c>
      <c r="J43" s="19">
        <f>IF(J42+$N$3&lt;'UAV-Config'!$D$7, J42+$N$3, 'UAV-Config'!$D$7 )</f>
        <v>32.79999999999999</v>
      </c>
      <c r="K43" s="19">
        <f>IF(K42+$N$3&lt;'UAV-Config'!$D$7, K42+$N$3, 'UAV-Config'!$D$7 )</f>
        <v>33.800000000000004</v>
      </c>
      <c r="L43" s="19">
        <f>IF(L42+$N$3&lt;'UAV-Config'!$D$7, L42+$N$3, 'UAV-Config'!$D$7 )</f>
        <v>34.800000000000026</v>
      </c>
    </row>
    <row r="44" spans="1:12" x14ac:dyDescent="0.2">
      <c r="A44" s="3"/>
      <c r="B44" s="19">
        <f>IF(B43+$N$3&lt;'UAV-Config'!$D$7, B43+$N$3, "Too Heavy" )</f>
        <v>24.999999999999975</v>
      </c>
      <c r="C44" s="19">
        <f>IF(C43+$N$3&lt;'UAV-Config'!$D$7, C43+$N$3, "Too Heavy" )</f>
        <v>25.999999999999975</v>
      </c>
      <c r="D44" s="19">
        <f>IF(D43+$N$3&lt;'UAV-Config'!$D$7, D43+$N$3, "Too Heavy" )</f>
        <v>26.999999999999975</v>
      </c>
      <c r="E44" s="19">
        <f>IF(E43+$N$3&lt;'UAV-Config'!$D$7, E43+$N$3, "Too Heavy" )</f>
        <v>27.999999999999975</v>
      </c>
      <c r="F44" s="19">
        <f>IF(F43+$N$3&lt;'UAV-Config'!$D$7, F43+$N$3, "Too Heavy" )</f>
        <v>28.999999999999975</v>
      </c>
      <c r="G44" s="19">
        <f>IF(G43+$N$3&lt;'UAV-Config'!$D$7, G43+$N$3, 'UAV-Config'!$D$7 )</f>
        <v>29.999999999999975</v>
      </c>
      <c r="H44" s="19">
        <f>IF(H43+$N$3&lt;'UAV-Config'!$D$7, H43+$N$3, 'UAV-Config'!$D$7 )</f>
        <v>30.999999999999975</v>
      </c>
      <c r="I44" s="19">
        <f>IF(I43+$N$3&lt;'UAV-Config'!$D$7, I43+$N$3, 'UAV-Config'!$D$7 )</f>
        <v>31.999999999999975</v>
      </c>
      <c r="J44" s="19">
        <f>IF(J43+$N$3&lt;'UAV-Config'!$D$7, J43+$N$3, 'UAV-Config'!$D$7 )</f>
        <v>32.999999999999993</v>
      </c>
      <c r="K44" s="19">
        <f>IF(K43+$N$3&lt;'UAV-Config'!$D$7, K43+$N$3, 'UAV-Config'!$D$7 )</f>
        <v>34.000000000000007</v>
      </c>
      <c r="L44" s="19">
        <f>IF(L43+$N$3&lt;'UAV-Config'!$D$7, L43+$N$3, 'UAV-Config'!$D$7 )</f>
        <v>35</v>
      </c>
    </row>
    <row r="45" spans="1:12" x14ac:dyDescent="0.2">
      <c r="A45" s="3"/>
      <c r="B45" s="19">
        <f>IF(B44+$N$3&lt;'UAV-Config'!$D$7, B44+$N$3, "Too Heavy" )</f>
        <v>25.199999999999974</v>
      </c>
      <c r="C45" s="19">
        <f>IF(C44+$N$3&lt;'UAV-Config'!$D$7, C44+$N$3, "Too Heavy" )</f>
        <v>26.199999999999974</v>
      </c>
      <c r="D45" s="19">
        <f>IF(D44+$N$3&lt;'UAV-Config'!$D$7, D44+$N$3, "Too Heavy" )</f>
        <v>27.199999999999974</v>
      </c>
      <c r="E45" s="19">
        <f>IF(E44+$N$3&lt;'UAV-Config'!$D$7, E44+$N$3, "Too Heavy" )</f>
        <v>28.199999999999974</v>
      </c>
      <c r="F45" s="19">
        <f>IF(F44+$N$3&lt;'UAV-Config'!$D$7, F44+$N$3, "Too Heavy" )</f>
        <v>29.199999999999974</v>
      </c>
      <c r="G45" s="19">
        <f>IF(G44+$N$3&lt;'UAV-Config'!$D$7, G44+$N$3, 'UAV-Config'!$D$7 )</f>
        <v>30.199999999999974</v>
      </c>
      <c r="H45" s="19">
        <f>IF(H44+$N$3&lt;'UAV-Config'!$D$7, H44+$N$3, 'UAV-Config'!$D$7 )</f>
        <v>31.199999999999974</v>
      </c>
      <c r="I45" s="19">
        <f>IF(I44+$N$3&lt;'UAV-Config'!$D$7, I44+$N$3, 'UAV-Config'!$D$7 )</f>
        <v>32.199999999999974</v>
      </c>
      <c r="J45" s="19">
        <f>IF(J44+$N$3&lt;'UAV-Config'!$D$7, J44+$N$3, 'UAV-Config'!$D$7 )</f>
        <v>33.199999999999996</v>
      </c>
      <c r="K45" s="19">
        <f>IF(K44+$N$3&lt;'UAV-Config'!$D$7, K44+$N$3, 'UAV-Config'!$D$7 )</f>
        <v>34.20000000000001</v>
      </c>
      <c r="L45" s="19">
        <f>IF(L44+$N$3&lt;'UAV-Config'!$D$7, L44+$N$3, 'UAV-Config'!$D$7 )</f>
        <v>35</v>
      </c>
    </row>
    <row r="46" spans="1:12" x14ac:dyDescent="0.2">
      <c r="A46" s="3"/>
      <c r="B46" s="19">
        <f>IF(B45+$N$3&lt;'UAV-Config'!$D$7, B45+$N$3, "Too Heavy" )</f>
        <v>25.399999999999974</v>
      </c>
      <c r="C46" s="19">
        <f>IF(C45+$N$3&lt;'UAV-Config'!$D$7, C45+$N$3, "Too Heavy" )</f>
        <v>26.399999999999974</v>
      </c>
      <c r="D46" s="19">
        <f>IF(D45+$N$3&lt;'UAV-Config'!$D$7, D45+$N$3, "Too Heavy" )</f>
        <v>27.399999999999974</v>
      </c>
      <c r="E46" s="19">
        <f>IF(E45+$N$3&lt;'UAV-Config'!$D$7, E45+$N$3, "Too Heavy" )</f>
        <v>28.399999999999974</v>
      </c>
      <c r="F46" s="19">
        <f>IF(F45+$N$3&lt;'UAV-Config'!$D$7, F45+$N$3, 'UAV-Config'!$D$7 )</f>
        <v>29.399999999999974</v>
      </c>
      <c r="G46" s="19">
        <f>IF(G45+$N$3&lt;'UAV-Config'!$D$7, G45+$N$3, 'UAV-Config'!$D$7 )</f>
        <v>30.399999999999974</v>
      </c>
      <c r="H46" s="19">
        <f>IF(H45+$N$3&lt;'UAV-Config'!$D$7, H45+$N$3, 'UAV-Config'!$D$7 )</f>
        <v>31.399999999999974</v>
      </c>
      <c r="I46" s="19">
        <f>IF(I45+$N$3&lt;'UAV-Config'!$D$7, I45+$N$3, 'UAV-Config'!$D$7 )</f>
        <v>32.399999999999977</v>
      </c>
      <c r="J46" s="19">
        <f>IF(J45+$N$3&lt;'UAV-Config'!$D$7, J45+$N$3, 'UAV-Config'!$D$7 )</f>
        <v>33.4</v>
      </c>
      <c r="K46" s="19">
        <f>IF(K45+$N$3&lt;'UAV-Config'!$D$7, K45+$N$3, 'UAV-Config'!$D$7 )</f>
        <v>34.400000000000013</v>
      </c>
      <c r="L46" s="19">
        <f>IF(L45+$N$3&lt;'UAV-Config'!$D$7, L45+$N$3, 'UAV-Config'!$D$7 )</f>
        <v>35</v>
      </c>
    </row>
    <row r="47" spans="1:12" x14ac:dyDescent="0.2">
      <c r="A47" s="3"/>
      <c r="B47" s="19">
        <f>IF(B46+$N$3&lt;'UAV-Config'!$D$7, B46+$N$3, "Too Heavy" )</f>
        <v>25.599999999999973</v>
      </c>
      <c r="C47" s="19">
        <f>IF(C46+$N$3&lt;'UAV-Config'!$D$7, C46+$N$3, "Too Heavy" )</f>
        <v>26.599999999999973</v>
      </c>
      <c r="D47" s="19">
        <f>IF(D46+$N$3&lt;'UAV-Config'!$D$7, D46+$N$3, "Too Heavy" )</f>
        <v>27.599999999999973</v>
      </c>
      <c r="E47" s="19">
        <f>IF(E46+$N$3&lt;'UAV-Config'!$D$7, E46+$N$3, "Too Heavy" )</f>
        <v>28.599999999999973</v>
      </c>
      <c r="F47" s="19">
        <f>IF(F46+$N$3&lt;'UAV-Config'!$D$7, F46+$N$3, 'UAV-Config'!$D$7 )</f>
        <v>29.599999999999973</v>
      </c>
      <c r="G47" s="19">
        <f>IF(G46+$N$3&lt;'UAV-Config'!$D$7, G46+$N$3, 'UAV-Config'!$D$7 )</f>
        <v>30.599999999999973</v>
      </c>
      <c r="H47" s="19">
        <f>IF(H46+$N$3&lt;'UAV-Config'!$D$7, H46+$N$3, 'UAV-Config'!$D$7 )</f>
        <v>31.599999999999973</v>
      </c>
      <c r="I47" s="19">
        <f>IF(I46+$N$3&lt;'UAV-Config'!$D$7, I46+$N$3, 'UAV-Config'!$D$7 )</f>
        <v>32.59999999999998</v>
      </c>
      <c r="J47" s="19">
        <f>IF(J46+$N$3&lt;'UAV-Config'!$D$7, J46+$N$3, 'UAV-Config'!$D$7 )</f>
        <v>33.6</v>
      </c>
      <c r="K47" s="19">
        <f>IF(K46+$N$3&lt;'UAV-Config'!$D$7, K46+$N$3, 'UAV-Config'!$D$7 )</f>
        <v>34.600000000000016</v>
      </c>
      <c r="L47" s="19">
        <f>IF(L46+$N$3&lt;'UAV-Config'!$D$7, L46+$N$3, 'UAV-Config'!$D$7 )</f>
        <v>35</v>
      </c>
    </row>
    <row r="48" spans="1:12" x14ac:dyDescent="0.2">
      <c r="A48" s="3"/>
      <c r="B48" s="19">
        <f>IF(B47+$N$3&lt;'UAV-Config'!$D$7, B47+$N$3, "Too Heavy" )</f>
        <v>25.799999999999972</v>
      </c>
      <c r="C48" s="19">
        <f>IF(C47+$N$3&lt;'UAV-Config'!$D$7, C47+$N$3, "Too Heavy" )</f>
        <v>26.799999999999972</v>
      </c>
      <c r="D48" s="19">
        <f>IF(D47+$N$3&lt;'UAV-Config'!$D$7, D47+$N$3, "Too Heavy" )</f>
        <v>27.799999999999972</v>
      </c>
      <c r="E48" s="19">
        <f>IF(E47+$N$3&lt;'UAV-Config'!$D$7, E47+$N$3, "Too Heavy" )</f>
        <v>28.799999999999972</v>
      </c>
      <c r="F48" s="19">
        <f>IF(F47+$N$3&lt;'UAV-Config'!$D$7, F47+$N$3, 'UAV-Config'!$D$7 )</f>
        <v>29.799999999999972</v>
      </c>
      <c r="G48" s="19">
        <f>IF(G47+$N$3&lt;'UAV-Config'!$D$7, G47+$N$3, 'UAV-Config'!$D$7 )</f>
        <v>30.799999999999972</v>
      </c>
      <c r="H48" s="19">
        <f>IF(H47+$N$3&lt;'UAV-Config'!$D$7, H47+$N$3, 'UAV-Config'!$D$7 )</f>
        <v>31.799999999999972</v>
      </c>
      <c r="I48" s="19">
        <f>IF(I47+$N$3&lt;'UAV-Config'!$D$7, I47+$N$3, 'UAV-Config'!$D$7 )</f>
        <v>32.799999999999983</v>
      </c>
      <c r="J48" s="19">
        <f>IF(J47+$N$3&lt;'UAV-Config'!$D$7, J47+$N$3, 'UAV-Config'!$D$7 )</f>
        <v>33.800000000000004</v>
      </c>
      <c r="K48" s="19">
        <f>IF(K47+$N$3&lt;'UAV-Config'!$D$7, K47+$N$3, 'UAV-Config'!$D$7 )</f>
        <v>34.800000000000018</v>
      </c>
      <c r="L48" s="19">
        <f>IF(L47+$N$3&lt;'UAV-Config'!$D$7, L47+$N$3, 'UAV-Config'!$D$7 )</f>
        <v>35</v>
      </c>
    </row>
    <row r="49" spans="1:12" x14ac:dyDescent="0.2">
      <c r="A49" s="3"/>
      <c r="B49" s="19">
        <f>IF(B48+$N$3&lt;'UAV-Config'!$D$7, B48+$N$3, "Too Heavy" )</f>
        <v>25.999999999999972</v>
      </c>
      <c r="C49" s="19">
        <f>IF(C48+$N$3&lt;'UAV-Config'!$D$7, C48+$N$3, "Too Heavy" )</f>
        <v>26.999999999999972</v>
      </c>
      <c r="D49" s="19">
        <f>IF(D48+$N$3&lt;'UAV-Config'!$D$7, D48+$N$3, "Too Heavy" )</f>
        <v>27.999999999999972</v>
      </c>
      <c r="E49" s="19">
        <f>IF(E48+$N$3&lt;'UAV-Config'!$D$7, E48+$N$3, "Too Heavy" )</f>
        <v>28.999999999999972</v>
      </c>
      <c r="F49" s="19">
        <f>IF(F48+$N$3&lt;'UAV-Config'!$D$7, F48+$N$3, 'UAV-Config'!$D$7 )</f>
        <v>29.999999999999972</v>
      </c>
      <c r="G49" s="19">
        <f>IF(G48+$N$3&lt;'UAV-Config'!$D$7, G48+$N$3, 'UAV-Config'!$D$7 )</f>
        <v>30.999999999999972</v>
      </c>
      <c r="H49" s="19">
        <f>IF(H48+$N$3&lt;'UAV-Config'!$D$7, H48+$N$3, 'UAV-Config'!$D$7 )</f>
        <v>31.999999999999972</v>
      </c>
      <c r="I49" s="19">
        <f>IF(I48+$N$3&lt;'UAV-Config'!$D$7, I48+$N$3, 'UAV-Config'!$D$7 )</f>
        <v>32.999999999999986</v>
      </c>
      <c r="J49" s="19">
        <f>IF(J48+$N$3&lt;'UAV-Config'!$D$7, J48+$N$3, 'UAV-Config'!$D$7 )</f>
        <v>34.000000000000007</v>
      </c>
      <c r="K49" s="19">
        <f>IF(K48+$N$3&lt;'UAV-Config'!$D$7, K48+$N$3, 'UAV-Config'!$D$7 )</f>
        <v>35</v>
      </c>
      <c r="L49" s="19">
        <f>IF(L48+$N$3&lt;'UAV-Config'!$D$7, L48+$N$3, 'UAV-Config'!$D$7 )</f>
        <v>35</v>
      </c>
    </row>
    <row r="50" spans="1:12" x14ac:dyDescent="0.2">
      <c r="A50" s="3"/>
      <c r="B50" s="19">
        <f>IF(B49+$N$3&lt;'UAV-Config'!$D$7, B49+$N$3, "Too Heavy" )</f>
        <v>26.199999999999971</v>
      </c>
      <c r="C50" s="19">
        <f>IF(C49+$N$3&lt;'UAV-Config'!$D$7, C49+$N$3, "Too Heavy" )</f>
        <v>27.199999999999971</v>
      </c>
      <c r="D50" s="19">
        <f>IF(D49+$N$3&lt;'UAV-Config'!$D$7, D49+$N$3, "Too Heavy" )</f>
        <v>28.199999999999971</v>
      </c>
      <c r="E50" s="19">
        <f>IF(E49+$N$3&lt;'UAV-Config'!$D$7, E49+$N$3, "Too Heavy" )</f>
        <v>29.199999999999971</v>
      </c>
      <c r="F50" s="19">
        <f>IF(F49+$N$3&lt;'UAV-Config'!$D$7, F49+$N$3, 'UAV-Config'!$D$7 )</f>
        <v>30.199999999999971</v>
      </c>
      <c r="G50" s="19">
        <f>IF(G49+$N$3&lt;'UAV-Config'!$D$7, G49+$N$3, 'UAV-Config'!$D$7 )</f>
        <v>31.199999999999971</v>
      </c>
      <c r="H50" s="19">
        <f>IF(H49+$N$3&lt;'UAV-Config'!$D$7, H49+$N$3, 'UAV-Config'!$D$7 )</f>
        <v>32.199999999999974</v>
      </c>
      <c r="I50" s="19">
        <f>IF(I49+$N$3&lt;'UAV-Config'!$D$7, I49+$N$3, 'UAV-Config'!$D$7 )</f>
        <v>33.199999999999989</v>
      </c>
      <c r="J50" s="19">
        <f>IF(J49+$N$3&lt;'UAV-Config'!$D$7, J49+$N$3, 'UAV-Config'!$D$7 )</f>
        <v>34.20000000000001</v>
      </c>
      <c r="K50" s="19">
        <f>IF(K49+$N$3&lt;'UAV-Config'!$D$7, K49+$N$3, 'UAV-Config'!$D$7 )</f>
        <v>35</v>
      </c>
      <c r="L50" s="19">
        <f>IF(L49+$N$3&lt;'UAV-Config'!$D$7, L49+$N$3, 'UAV-Config'!$D$7 )</f>
        <v>35</v>
      </c>
    </row>
    <row r="51" spans="1:12" x14ac:dyDescent="0.2">
      <c r="A51" s="3"/>
      <c r="B51" s="19">
        <f>IF(B50+$N$3&lt;'UAV-Config'!$D$7, B50+$N$3, "Too Heavy" )</f>
        <v>26.39999999999997</v>
      </c>
      <c r="C51" s="19">
        <f>IF(C50+$N$3&lt;'UAV-Config'!$D$7, C50+$N$3, "Too Heavy" )</f>
        <v>27.39999999999997</v>
      </c>
      <c r="D51" s="19">
        <f>IF(D50+$N$3&lt;'UAV-Config'!$D$7, D50+$N$3, "Too Heavy" )</f>
        <v>28.39999999999997</v>
      </c>
      <c r="E51" s="19">
        <f>IF(E50+$N$3&lt;'UAV-Config'!$D$7, E50+$N$3, 'UAV-Config'!$D$7 )</f>
        <v>29.39999999999997</v>
      </c>
      <c r="F51" s="19">
        <f>IF(F50+$N$3&lt;'UAV-Config'!$D$7, F50+$N$3, 'UAV-Config'!$D$7 )</f>
        <v>30.39999999999997</v>
      </c>
      <c r="G51" s="19">
        <f>IF(G50+$N$3&lt;'UAV-Config'!$D$7, G50+$N$3, 'UAV-Config'!$D$7 )</f>
        <v>31.39999999999997</v>
      </c>
      <c r="H51" s="19">
        <f>IF(H50+$N$3&lt;'UAV-Config'!$D$7, H50+$N$3, 'UAV-Config'!$D$7 )</f>
        <v>32.399999999999977</v>
      </c>
      <c r="I51" s="19">
        <f>IF(I50+$N$3&lt;'UAV-Config'!$D$7, I50+$N$3, 'UAV-Config'!$D$7 )</f>
        <v>33.399999999999991</v>
      </c>
      <c r="J51" s="19">
        <f>IF(J50+$N$3&lt;'UAV-Config'!$D$7, J50+$N$3, 'UAV-Config'!$D$7 )</f>
        <v>34.400000000000013</v>
      </c>
      <c r="K51" s="19">
        <f>IF(K50+$N$3&lt;'UAV-Config'!$D$7, K50+$N$3, 'UAV-Config'!$D$7 )</f>
        <v>35</v>
      </c>
      <c r="L51" s="19">
        <f>IF(L50+$N$3&lt;'UAV-Config'!$D$7, L50+$N$3, 'UAV-Config'!$D$7 )</f>
        <v>35</v>
      </c>
    </row>
    <row r="52" spans="1:12" x14ac:dyDescent="0.2">
      <c r="A52" s="3"/>
      <c r="B52" s="19">
        <f>IF(B51+$N$3&lt;'UAV-Config'!$D$7, B51+$N$3, "Too Heavy" )</f>
        <v>26.599999999999969</v>
      </c>
      <c r="C52" s="19">
        <f>IF(C51+$N$3&lt;'UAV-Config'!$D$7, C51+$N$3, "Too Heavy" )</f>
        <v>27.599999999999969</v>
      </c>
      <c r="D52" s="19">
        <f>IF(D51+$N$3&lt;'UAV-Config'!$D$7, D51+$N$3, "Too Heavy" )</f>
        <v>28.599999999999969</v>
      </c>
      <c r="E52" s="19">
        <f>IF(E51+$N$3&lt;'UAV-Config'!$D$7, E51+$N$3, 'UAV-Config'!$D$7 )</f>
        <v>29.599999999999969</v>
      </c>
      <c r="F52" s="19">
        <f>IF(F51+$N$3&lt;'UAV-Config'!$D$7, F51+$N$3, 'UAV-Config'!$D$7 )</f>
        <v>30.599999999999969</v>
      </c>
      <c r="G52" s="19">
        <f>IF(G51+$N$3&lt;'UAV-Config'!$D$7, G51+$N$3, 'UAV-Config'!$D$7 )</f>
        <v>31.599999999999969</v>
      </c>
      <c r="H52" s="19">
        <f>IF(H51+$N$3&lt;'UAV-Config'!$D$7, H51+$N$3, 'UAV-Config'!$D$7 )</f>
        <v>32.59999999999998</v>
      </c>
      <c r="I52" s="19">
        <f>IF(I51+$N$3&lt;'UAV-Config'!$D$7, I51+$N$3, 'UAV-Config'!$D$7 )</f>
        <v>33.599999999999994</v>
      </c>
      <c r="J52" s="19">
        <f>IF(J51+$N$3&lt;'UAV-Config'!$D$7, J51+$N$3, 'UAV-Config'!$D$7 )</f>
        <v>34.600000000000016</v>
      </c>
      <c r="K52" s="19">
        <f>IF(K51+$N$3&lt;'UAV-Config'!$D$7, K51+$N$3, 'UAV-Config'!$D$7 )</f>
        <v>35</v>
      </c>
      <c r="L52" s="19">
        <f>IF(L51+$N$3&lt;'UAV-Config'!$D$7, L51+$N$3, 'UAV-Config'!$D$7 )</f>
        <v>35</v>
      </c>
    </row>
    <row r="53" spans="1:12" x14ac:dyDescent="0.2">
      <c r="A53" s="3"/>
      <c r="B53" s="19">
        <f>IF(B52+$N$3&lt;'UAV-Config'!$D$7, B52+$N$3, "Too Heavy" )</f>
        <v>26.799999999999969</v>
      </c>
      <c r="C53" s="19">
        <f>IF(C52+$N$3&lt;'UAV-Config'!$D$7, C52+$N$3, "Too Heavy" )</f>
        <v>27.799999999999969</v>
      </c>
      <c r="D53" s="19">
        <f>IF(D52+$N$3&lt;'UAV-Config'!$D$7, D52+$N$3, "Too Heavy" )</f>
        <v>28.799999999999969</v>
      </c>
      <c r="E53" s="19">
        <f>IF(E52+$N$3&lt;'UAV-Config'!$D$7, E52+$N$3, 'UAV-Config'!$D$7 )</f>
        <v>29.799999999999969</v>
      </c>
      <c r="F53" s="19">
        <f>IF(F52+$N$3&lt;'UAV-Config'!$D$7, F52+$N$3, 'UAV-Config'!$D$7 )</f>
        <v>30.799999999999969</v>
      </c>
      <c r="G53" s="19">
        <f>IF(G52+$N$3&lt;'UAV-Config'!$D$7, G52+$N$3, 'UAV-Config'!$D$7 )</f>
        <v>31.799999999999969</v>
      </c>
      <c r="H53" s="19">
        <f>IF(H52+$N$3&lt;'UAV-Config'!$D$7, H52+$N$3, 'UAV-Config'!$D$7 )</f>
        <v>32.799999999999983</v>
      </c>
      <c r="I53" s="19">
        <f>IF(I52+$N$3&lt;'UAV-Config'!$D$7, I52+$N$3, 'UAV-Config'!$D$7 )</f>
        <v>33.799999999999997</v>
      </c>
      <c r="J53" s="19">
        <f>IF(J52+$N$3&lt;'UAV-Config'!$D$7, J52+$N$3, 'UAV-Config'!$D$7 )</f>
        <v>34.800000000000018</v>
      </c>
      <c r="K53" s="19">
        <f>IF(K52+$N$3&lt;'UAV-Config'!$D$7, K52+$N$3, 'UAV-Config'!$D$7 )</f>
        <v>35</v>
      </c>
      <c r="L53" s="19">
        <f>IF(L52+$N$3&lt;'UAV-Config'!$D$7, L52+$N$3, 'UAV-Config'!$D$7 )</f>
        <v>35</v>
      </c>
    </row>
    <row r="54" spans="1:12" x14ac:dyDescent="0.2">
      <c r="A54" s="3"/>
      <c r="B54" s="19">
        <f>IF(B53+$N$3&lt;'UAV-Config'!$D$7, B53+$N$3, "Too Heavy" )</f>
        <v>26.999999999999968</v>
      </c>
      <c r="C54" s="19">
        <f>IF(C53+$N$3&lt;'UAV-Config'!$D$7, C53+$N$3, "Too Heavy" )</f>
        <v>27.999999999999968</v>
      </c>
      <c r="D54" s="19">
        <f>IF(D53+$N$3&lt;'UAV-Config'!$D$7, D53+$N$3, "Too Heavy" )</f>
        <v>28.999999999999968</v>
      </c>
      <c r="E54" s="19">
        <f>IF(E53+$N$3&lt;'UAV-Config'!$D$7, E53+$N$3, 'UAV-Config'!$D$7 )</f>
        <v>29.999999999999968</v>
      </c>
      <c r="F54" s="19">
        <f>IF(F53+$N$3&lt;'UAV-Config'!$D$7, F53+$N$3, 'UAV-Config'!$D$7 )</f>
        <v>30.999999999999968</v>
      </c>
      <c r="G54" s="19">
        <f>IF(G53+$N$3&lt;'UAV-Config'!$D$7, G53+$N$3, 'UAV-Config'!$D$7 )</f>
        <v>31.999999999999968</v>
      </c>
      <c r="H54" s="19">
        <f>IF(H53+$N$3&lt;'UAV-Config'!$D$7, H53+$N$3, 'UAV-Config'!$D$7 )</f>
        <v>32.999999999999986</v>
      </c>
      <c r="I54" s="19">
        <f>IF(I53+$N$3&lt;'UAV-Config'!$D$7, I53+$N$3, 'UAV-Config'!$D$7 )</f>
        <v>34</v>
      </c>
      <c r="J54" s="19">
        <f>IF(J53+$N$3&lt;'UAV-Config'!$D$7, J53+$N$3, 'UAV-Config'!$D$7 )</f>
        <v>35</v>
      </c>
      <c r="K54" s="19">
        <f>IF(K53+$N$3&lt;'UAV-Config'!$D$7, K53+$N$3, 'UAV-Config'!$D$7 )</f>
        <v>35</v>
      </c>
      <c r="L54" s="19">
        <f>IF(L53+$N$3&lt;'UAV-Config'!$D$7, L53+$N$3, 'UAV-Config'!$D$7 )</f>
        <v>35</v>
      </c>
    </row>
    <row r="55" spans="1:12" x14ac:dyDescent="0.2">
      <c r="A55" s="3"/>
      <c r="B55" s="19">
        <f>IF(B54+$N$3&lt;'UAV-Config'!$D$7, B54+$N$3, "Too Heavy" )</f>
        <v>27.199999999999967</v>
      </c>
      <c r="C55" s="19">
        <f>IF(C54+$N$3&lt;'UAV-Config'!$D$7, C54+$N$3, "Too Heavy" )</f>
        <v>28.199999999999967</v>
      </c>
      <c r="D55" s="19">
        <f>IF(D54+$N$3&lt;'UAV-Config'!$D$7, D54+$N$3, "Too Heavy" )</f>
        <v>29.199999999999967</v>
      </c>
      <c r="E55" s="19">
        <f>IF(E54+$N$3&lt;'UAV-Config'!$D$7, E54+$N$3, 'UAV-Config'!$D$7 )</f>
        <v>30.199999999999967</v>
      </c>
      <c r="F55" s="19">
        <f>IF(F54+$N$3&lt;'UAV-Config'!$D$7, F54+$N$3, 'UAV-Config'!$D$7 )</f>
        <v>31.199999999999967</v>
      </c>
      <c r="G55" s="19">
        <f>IF(G54+$N$3&lt;'UAV-Config'!$D$7, G54+$N$3, 'UAV-Config'!$D$7 )</f>
        <v>32.199999999999967</v>
      </c>
      <c r="H55" s="19">
        <f>IF(H54+$N$3&lt;'UAV-Config'!$D$7, H54+$N$3, 'UAV-Config'!$D$7 )</f>
        <v>33.199999999999989</v>
      </c>
      <c r="I55" s="19">
        <f>IF(I54+$N$3&lt;'UAV-Config'!$D$7, I54+$N$3, 'UAV-Config'!$D$7 )</f>
        <v>34.200000000000003</v>
      </c>
      <c r="J55" s="19">
        <f>IF(J54+$N$3&lt;'UAV-Config'!$D$7, J54+$N$3, 'UAV-Config'!$D$7 )</f>
        <v>35</v>
      </c>
      <c r="K55" s="19">
        <f>IF(K54+$N$3&lt;'UAV-Config'!$D$7, K54+$N$3, 'UAV-Config'!$D$7 )</f>
        <v>35</v>
      </c>
      <c r="L55" s="19">
        <f>IF(L54+$N$3&lt;'UAV-Config'!$D$7, L54+$N$3, 'UAV-Config'!$D$7 )</f>
        <v>35</v>
      </c>
    </row>
    <row r="56" spans="1:12" x14ac:dyDescent="0.2">
      <c r="A56" s="3"/>
      <c r="B56" s="19">
        <f>IF(B55+$N$3&lt;'UAV-Config'!$D$7, B55+$N$3, "Too Heavy" )</f>
        <v>27.399999999999967</v>
      </c>
      <c r="C56" s="19">
        <f>IF(C55+$N$3&lt;'UAV-Config'!$D$7, C55+$N$3, "Too Heavy" )</f>
        <v>28.399999999999967</v>
      </c>
      <c r="D56" s="19">
        <f>IF(D55+$N$3&lt;'UAV-Config'!$D$7, D55+$N$3, 'UAV-Config'!$D$7 )</f>
        <v>29.399999999999967</v>
      </c>
      <c r="E56" s="19">
        <f>IF(E55+$N$3&lt;'UAV-Config'!$D$7, E55+$N$3, 'UAV-Config'!$D$7 )</f>
        <v>30.399999999999967</v>
      </c>
      <c r="F56" s="19">
        <f>IF(F55+$N$3&lt;'UAV-Config'!$D$7, F55+$N$3, 'UAV-Config'!$D$7 )</f>
        <v>31.399999999999967</v>
      </c>
      <c r="G56" s="19">
        <f>IF(G55+$N$3&lt;'UAV-Config'!$D$7, G55+$N$3, 'UAV-Config'!$D$7 )</f>
        <v>32.39999999999997</v>
      </c>
      <c r="H56" s="19">
        <f>IF(H55+$N$3&lt;'UAV-Config'!$D$7, H55+$N$3, 'UAV-Config'!$D$7 )</f>
        <v>33.399999999999991</v>
      </c>
      <c r="I56" s="19">
        <f>IF(I55+$N$3&lt;'UAV-Config'!$D$7, I55+$N$3, 'UAV-Config'!$D$7 )</f>
        <v>34.400000000000006</v>
      </c>
      <c r="J56" s="19">
        <f>IF(J55+$N$3&lt;'UAV-Config'!$D$7, J55+$N$3, 'UAV-Config'!$D$7 )</f>
        <v>35</v>
      </c>
      <c r="K56" s="19">
        <f>IF(K55+$N$3&lt;'UAV-Config'!$D$7, K55+$N$3, 'UAV-Config'!$D$7 )</f>
        <v>35</v>
      </c>
      <c r="L56" s="19">
        <f>IF(L55+$N$3&lt;'UAV-Config'!$D$7, L55+$N$3, 'UAV-Config'!$D$7 )</f>
        <v>35</v>
      </c>
    </row>
    <row r="57" spans="1:12" x14ac:dyDescent="0.2">
      <c r="A57" s="3"/>
      <c r="B57" s="19">
        <f>IF(B56+$N$3&lt;'UAV-Config'!$D$7, B56+$N$3, "Too Heavy" )</f>
        <v>27.599999999999966</v>
      </c>
      <c r="C57" s="19">
        <f>IF(C56+$N$3&lt;'UAV-Config'!$D$7, C56+$N$3, "Too Heavy" )</f>
        <v>28.599999999999966</v>
      </c>
      <c r="D57" s="19">
        <f>IF(D56+$N$3&lt;'UAV-Config'!$D$7, D56+$N$3, 'UAV-Config'!$D$7 )</f>
        <v>29.599999999999966</v>
      </c>
      <c r="E57" s="19">
        <f>IF(E56+$N$3&lt;'UAV-Config'!$D$7, E56+$N$3, 'UAV-Config'!$D$7 )</f>
        <v>30.599999999999966</v>
      </c>
      <c r="F57" s="19">
        <f>IF(F56+$N$3&lt;'UAV-Config'!$D$7, F56+$N$3, 'UAV-Config'!$D$7 )</f>
        <v>31.599999999999966</v>
      </c>
      <c r="G57" s="19">
        <f>IF(G56+$N$3&lt;'UAV-Config'!$D$7, G56+$N$3, 'UAV-Config'!$D$7 )</f>
        <v>32.599999999999973</v>
      </c>
      <c r="H57" s="19">
        <f>IF(H56+$N$3&lt;'UAV-Config'!$D$7, H56+$N$3, 'UAV-Config'!$D$7 )</f>
        <v>33.599999999999994</v>
      </c>
      <c r="I57" s="19">
        <f>IF(I56+$N$3&lt;'UAV-Config'!$D$7, I56+$N$3, 'UAV-Config'!$D$7 )</f>
        <v>34.600000000000009</v>
      </c>
      <c r="J57" s="19">
        <f>IF(J56+$N$3&lt;'UAV-Config'!$D$7, J56+$N$3, 'UAV-Config'!$D$7 )</f>
        <v>35</v>
      </c>
      <c r="K57" s="19">
        <f>IF(K56+$N$3&lt;'UAV-Config'!$D$7, K56+$N$3, 'UAV-Config'!$D$7 )</f>
        <v>35</v>
      </c>
      <c r="L57" s="19">
        <f>IF(L56+$N$3&lt;'UAV-Config'!$D$7, L56+$N$3, 'UAV-Config'!$D$7 )</f>
        <v>35</v>
      </c>
    </row>
    <row r="58" spans="1:12" x14ac:dyDescent="0.2">
      <c r="A58" s="3"/>
      <c r="B58" s="19">
        <f>IF(B57+$N$3&lt;'UAV-Config'!$D$7, B57+$N$3, "Too Heavy" )</f>
        <v>27.799999999999965</v>
      </c>
      <c r="C58" s="19">
        <f>IF(C57+$N$3&lt;'UAV-Config'!$D$7, C57+$N$3, "Too Heavy" )</f>
        <v>28.799999999999965</v>
      </c>
      <c r="D58" s="19">
        <f>IF(D57+$N$3&lt;'UAV-Config'!$D$7, D57+$N$3, 'UAV-Config'!$D$7 )</f>
        <v>29.799999999999965</v>
      </c>
      <c r="E58" s="19">
        <f>IF(E57+$N$3&lt;'UAV-Config'!$D$7, E57+$N$3, 'UAV-Config'!$D$7 )</f>
        <v>30.799999999999965</v>
      </c>
      <c r="F58" s="19">
        <f>IF(F57+$N$3&lt;'UAV-Config'!$D$7, F57+$N$3, 'UAV-Config'!$D$7 )</f>
        <v>31.799999999999965</v>
      </c>
      <c r="G58" s="19">
        <f>IF(G57+$N$3&lt;'UAV-Config'!$D$7, G57+$N$3, 'UAV-Config'!$D$7 )</f>
        <v>32.799999999999976</v>
      </c>
      <c r="H58" s="19">
        <f>IF(H57+$N$3&lt;'UAV-Config'!$D$7, H57+$N$3, 'UAV-Config'!$D$7 )</f>
        <v>33.799999999999997</v>
      </c>
      <c r="I58" s="19">
        <f>IF(I57+$N$3&lt;'UAV-Config'!$D$7, I57+$N$3, 'UAV-Config'!$D$7 )</f>
        <v>34.800000000000011</v>
      </c>
      <c r="J58" s="19">
        <f>IF(J57+$N$3&lt;'UAV-Config'!$D$7, J57+$N$3, 'UAV-Config'!$D$7 )</f>
        <v>35</v>
      </c>
      <c r="K58" s="19">
        <f>IF(K57+$N$3&lt;'UAV-Config'!$D$7, K57+$N$3, 'UAV-Config'!$D$7 )</f>
        <v>35</v>
      </c>
      <c r="L58" s="19">
        <f>IF(L57+$N$3&lt;'UAV-Config'!$D$7, L57+$N$3, 'UAV-Config'!$D$7 )</f>
        <v>35</v>
      </c>
    </row>
    <row r="59" spans="1:12" x14ac:dyDescent="0.2">
      <c r="A59" s="3"/>
      <c r="B59" s="19">
        <f>IF(B58+$N$3&lt;'UAV-Config'!$D$7, B58+$N$3, "Too Heavy" )</f>
        <v>27.999999999999964</v>
      </c>
      <c r="C59" s="19">
        <f>IF(C58+$N$3&lt;'UAV-Config'!$D$7, C58+$N$3, "Too Heavy" )</f>
        <v>28.999999999999964</v>
      </c>
      <c r="D59" s="19">
        <f>IF(D58+$N$3&lt;'UAV-Config'!$D$7, D58+$N$3, 'UAV-Config'!$D$7 )</f>
        <v>29.999999999999964</v>
      </c>
      <c r="E59" s="19">
        <f>IF(E58+$N$3&lt;'UAV-Config'!$D$7, E58+$N$3, 'UAV-Config'!$D$7 )</f>
        <v>30.999999999999964</v>
      </c>
      <c r="F59" s="19">
        <f>IF(F58+$N$3&lt;'UAV-Config'!$D$7, F58+$N$3, 'UAV-Config'!$D$7 )</f>
        <v>31.999999999999964</v>
      </c>
      <c r="G59" s="19">
        <f>IF(G58+$N$3&lt;'UAV-Config'!$D$7, G58+$N$3, 'UAV-Config'!$D$7 )</f>
        <v>32.999999999999979</v>
      </c>
      <c r="H59" s="19">
        <f>IF(H58+$N$3&lt;'UAV-Config'!$D$7, H58+$N$3, 'UAV-Config'!$D$7 )</f>
        <v>34</v>
      </c>
      <c r="I59" s="19">
        <f>IF(I58+$N$3&lt;'UAV-Config'!$D$7, I58+$N$3, 'UAV-Config'!$D$7 )</f>
        <v>35</v>
      </c>
      <c r="J59" s="19">
        <f>IF(J58+$N$3&lt;'UAV-Config'!$D$7, J58+$N$3, 'UAV-Config'!$D$7 )</f>
        <v>35</v>
      </c>
      <c r="K59" s="19">
        <f>IF(K58+$N$3&lt;'UAV-Config'!$D$7, K58+$N$3, 'UAV-Config'!$D$7 )</f>
        <v>35</v>
      </c>
      <c r="L59" s="19">
        <f>IF(L58+$N$3&lt;'UAV-Config'!$D$7, L58+$N$3, 'UAV-Config'!$D$7 )</f>
        <v>35</v>
      </c>
    </row>
    <row r="60" spans="1:12" x14ac:dyDescent="0.2">
      <c r="A60" s="3"/>
      <c r="B60" s="19">
        <f>IF(B59+$N$3&lt;'UAV-Config'!$D$7, B59+$N$3, "Too Heavy" )</f>
        <v>28.199999999999964</v>
      </c>
      <c r="C60" s="19">
        <f>IF(C59+$N$3&lt;'UAV-Config'!$D$7, C59+$N$3, "Too Heavy" )</f>
        <v>29.199999999999964</v>
      </c>
      <c r="D60" s="19">
        <f>IF(D59+$N$3&lt;'UAV-Config'!$D$7, D59+$N$3, 'UAV-Config'!$D$7 )</f>
        <v>30.199999999999964</v>
      </c>
      <c r="E60" s="19">
        <f>IF(E59+$N$3&lt;'UAV-Config'!$D$7, E59+$N$3, 'UAV-Config'!$D$7 )</f>
        <v>31.199999999999964</v>
      </c>
      <c r="F60" s="19">
        <f>IF(F59+$N$3&lt;'UAV-Config'!$D$7, F59+$N$3, 'UAV-Config'!$D$7 )</f>
        <v>32.199999999999967</v>
      </c>
      <c r="G60" s="19">
        <f>IF(G59+$N$3&lt;'UAV-Config'!$D$7, G59+$N$3, 'UAV-Config'!$D$7 )</f>
        <v>33.199999999999982</v>
      </c>
      <c r="H60" s="19">
        <f>IF(H59+$N$3&lt;'UAV-Config'!$D$7, H59+$N$3, 'UAV-Config'!$D$7 )</f>
        <v>34.200000000000003</v>
      </c>
      <c r="I60" s="19">
        <f>IF(I59+$N$3&lt;'UAV-Config'!$D$7, I59+$N$3, 'UAV-Config'!$D$7 )</f>
        <v>35</v>
      </c>
      <c r="J60" s="19">
        <f>IF(J59+$N$3&lt;'UAV-Config'!$D$7, J59+$N$3, 'UAV-Config'!$D$7 )</f>
        <v>35</v>
      </c>
      <c r="K60" s="19">
        <f>IF(K59+$N$3&lt;'UAV-Config'!$D$7, K59+$N$3, 'UAV-Config'!$D$7 )</f>
        <v>35</v>
      </c>
      <c r="L60" s="19">
        <f>IF(L59+$N$3&lt;'UAV-Config'!$D$7, L59+$N$3, 'UAV-Config'!$D$7 )</f>
        <v>35</v>
      </c>
    </row>
    <row r="61" spans="1:12" x14ac:dyDescent="0.2">
      <c r="A61" s="3"/>
      <c r="B61" s="19">
        <f>IF(B60+$N$3&lt;'UAV-Config'!$D$7, B60+$N$3, "Too Heavy" )</f>
        <v>28.399999999999963</v>
      </c>
      <c r="C61" s="19">
        <f>IF(C60+$N$3&lt;'UAV-Config'!$D$7, C60+$N$3, 'UAV-Config'!$D$7 )</f>
        <v>29.399999999999963</v>
      </c>
      <c r="D61" s="19">
        <f>IF(D60+$N$3&lt;'UAV-Config'!$D$7, D60+$N$3, 'UAV-Config'!$D$7 )</f>
        <v>30.399999999999963</v>
      </c>
      <c r="E61" s="19">
        <f>IF(E60+$N$3&lt;'UAV-Config'!$D$7, E60+$N$3, 'UAV-Config'!$D$7 )</f>
        <v>31.399999999999963</v>
      </c>
      <c r="F61" s="19">
        <f>IF(F60+$N$3&lt;'UAV-Config'!$D$7, F60+$N$3, 'UAV-Config'!$D$7 )</f>
        <v>32.39999999999997</v>
      </c>
      <c r="G61" s="19">
        <f>IF(G60+$N$3&lt;'UAV-Config'!$D$7, G60+$N$3, 'UAV-Config'!$D$7 )</f>
        <v>33.399999999999984</v>
      </c>
      <c r="H61" s="19">
        <f>IF(H60+$N$3&lt;'UAV-Config'!$D$7, H60+$N$3, 'UAV-Config'!$D$7 )</f>
        <v>34.400000000000006</v>
      </c>
      <c r="I61" s="19">
        <f>IF(I60+$N$3&lt;'UAV-Config'!$D$7, I60+$N$3, 'UAV-Config'!$D$7 )</f>
        <v>35</v>
      </c>
      <c r="J61" s="19">
        <f>IF(J60+$N$3&lt;'UAV-Config'!$D$7, J60+$N$3, 'UAV-Config'!$D$7 )</f>
        <v>35</v>
      </c>
      <c r="K61" s="19">
        <f>IF(K60+$N$3&lt;'UAV-Config'!$D$7, K60+$N$3, 'UAV-Config'!$D$7 )</f>
        <v>35</v>
      </c>
      <c r="L61" s="19">
        <f>IF(L60+$N$3&lt;'UAV-Config'!$D$7, L60+$N$3, 'UAV-Config'!$D$7 )</f>
        <v>35</v>
      </c>
    </row>
    <row r="62" spans="1:12" x14ac:dyDescent="0.2">
      <c r="A62" s="3"/>
      <c r="B62" s="19">
        <f>IF(B61+$N$3&lt;'UAV-Config'!$D$7, B61+$N$3, "Too Heavy" )</f>
        <v>28.599999999999962</v>
      </c>
      <c r="C62" s="19">
        <f>IF(C61+$N$3&lt;'UAV-Config'!$D$7, C61+$N$3, 'UAV-Config'!$D$7 )</f>
        <v>29.599999999999962</v>
      </c>
      <c r="D62" s="19">
        <f>IF(D61+$N$3&lt;'UAV-Config'!$D$7, D61+$N$3, 'UAV-Config'!$D$7 )</f>
        <v>30.599999999999962</v>
      </c>
      <c r="E62" s="19">
        <f>IF(E61+$N$3&lt;'UAV-Config'!$D$7, E61+$N$3, 'UAV-Config'!$D$7 )</f>
        <v>31.599999999999962</v>
      </c>
      <c r="F62" s="19">
        <f>IF(F61+$N$3&lt;'UAV-Config'!$D$7, F61+$N$3, 'UAV-Config'!$D$7 )</f>
        <v>32.599999999999973</v>
      </c>
      <c r="G62" s="19">
        <f>IF(G61+$N$3&lt;'UAV-Config'!$D$7, G61+$N$3, 'UAV-Config'!$D$7 )</f>
        <v>33.599999999999987</v>
      </c>
      <c r="H62" s="19">
        <f>IF(H61+$N$3&lt;'UAV-Config'!$D$7, H61+$N$3, 'UAV-Config'!$D$7 )</f>
        <v>34.600000000000009</v>
      </c>
      <c r="I62" s="19">
        <f>IF(I61+$N$3&lt;'UAV-Config'!$D$7, I61+$N$3, 'UAV-Config'!$D$7 )</f>
        <v>35</v>
      </c>
      <c r="J62" s="19">
        <f>IF(J61+$N$3&lt;'UAV-Config'!$D$7, J61+$N$3, 'UAV-Config'!$D$7 )</f>
        <v>35</v>
      </c>
      <c r="K62" s="19">
        <f>IF(K61+$N$3&lt;'UAV-Config'!$D$7, K61+$N$3, 'UAV-Config'!$D$7 )</f>
        <v>35</v>
      </c>
      <c r="L62" s="19">
        <f>IF(L61+$N$3&lt;'UAV-Config'!$D$7, L61+$N$3, 'UAV-Config'!$D$7 )</f>
        <v>35</v>
      </c>
    </row>
    <row r="63" spans="1:12" x14ac:dyDescent="0.2">
      <c r="A63" s="3"/>
      <c r="B63" s="19">
        <f>IF(B62+$N$3&lt;'UAV-Config'!$D$7, B62+$N$3, "Too Heavy" )</f>
        <v>28.799999999999962</v>
      </c>
      <c r="C63" s="19">
        <f>IF(C62+$N$3&lt;'UAV-Config'!$D$7, C62+$N$3, 'UAV-Config'!$D$7 )</f>
        <v>29.799999999999962</v>
      </c>
      <c r="D63" s="19">
        <f>IF(D62+$N$3&lt;'UAV-Config'!$D$7, D62+$N$3, 'UAV-Config'!$D$7 )</f>
        <v>30.799999999999962</v>
      </c>
      <c r="E63" s="19">
        <f>IF(E62+$N$3&lt;'UAV-Config'!$D$7, E62+$N$3, 'UAV-Config'!$D$7 )</f>
        <v>31.799999999999962</v>
      </c>
      <c r="F63" s="19">
        <f>IF(F62+$N$3&lt;'UAV-Config'!$D$7, F62+$N$3, 'UAV-Config'!$D$7 )</f>
        <v>32.799999999999976</v>
      </c>
      <c r="G63" s="19">
        <f>IF(G62+$N$3&lt;'UAV-Config'!$D$7, G62+$N$3, 'UAV-Config'!$D$7 )</f>
        <v>33.79999999999999</v>
      </c>
      <c r="H63" s="19">
        <f>IF(H62+$N$3&lt;'UAV-Config'!$D$7, H62+$N$3, 'UAV-Config'!$D$7 )</f>
        <v>34.800000000000011</v>
      </c>
      <c r="I63" s="19">
        <f>IF(I62+$N$3&lt;'UAV-Config'!$D$7, I62+$N$3, 'UAV-Config'!$D$7 )</f>
        <v>35</v>
      </c>
      <c r="J63" s="19">
        <f>IF(J62+$N$3&lt;'UAV-Config'!$D$7, J62+$N$3, 'UAV-Config'!$D$7 )</f>
        <v>35</v>
      </c>
      <c r="K63" s="19">
        <f>IF(K62+$N$3&lt;'UAV-Config'!$D$7, K62+$N$3, 'UAV-Config'!$D$7 )</f>
        <v>35</v>
      </c>
      <c r="L63" s="19">
        <f>IF(L62+$N$3&lt;'UAV-Config'!$D$7, L62+$N$3, 'UAV-Config'!$D$7 )</f>
        <v>35</v>
      </c>
    </row>
    <row r="64" spans="1:12" x14ac:dyDescent="0.2">
      <c r="A64" s="3"/>
      <c r="B64" s="19">
        <f>IF(B63+$N$3&lt;'UAV-Config'!$D$7, B63+$N$3, "Too Heavy" )</f>
        <v>28.999999999999961</v>
      </c>
      <c r="C64" s="19">
        <f>IF(C63+$N$3&lt;'UAV-Config'!$D$7, C63+$N$3, 'UAV-Config'!$D$7 )</f>
        <v>29.999999999999961</v>
      </c>
      <c r="D64" s="19">
        <f>IF(D63+$N$3&lt;'UAV-Config'!$D$7, D63+$N$3, 'UAV-Config'!$D$7 )</f>
        <v>30.999999999999961</v>
      </c>
      <c r="E64" s="19">
        <f>IF(E63+$N$3&lt;'UAV-Config'!$D$7, E63+$N$3, 'UAV-Config'!$D$7 )</f>
        <v>31.999999999999961</v>
      </c>
      <c r="F64" s="19">
        <f>IF(F63+$N$3&lt;'UAV-Config'!$D$7, F63+$N$3, 'UAV-Config'!$D$7 )</f>
        <v>32.999999999999979</v>
      </c>
      <c r="G64" s="19">
        <f>IF(G63+$N$3&lt;'UAV-Config'!$D$7, G63+$N$3, 'UAV-Config'!$D$7 )</f>
        <v>33.999999999999993</v>
      </c>
      <c r="H64" s="19">
        <f>IF(H63+$N$3&lt;'UAV-Config'!$D$7, H63+$N$3, 'UAV-Config'!$D$7 )</f>
        <v>35</v>
      </c>
      <c r="I64" s="19">
        <f>IF(I63+$N$3&lt;'UAV-Config'!$D$7, I63+$N$3, 'UAV-Config'!$D$7 )</f>
        <v>35</v>
      </c>
      <c r="J64" s="19">
        <f>IF(J63+$N$3&lt;'UAV-Config'!$D$7, J63+$N$3, 'UAV-Config'!$D$7 )</f>
        <v>35</v>
      </c>
      <c r="K64" s="19">
        <f>IF(K63+$N$3&lt;'UAV-Config'!$D$7, K63+$N$3, 'UAV-Config'!$D$7 )</f>
        <v>35</v>
      </c>
      <c r="L64" s="19">
        <f>IF(L63+$N$3&lt;'UAV-Config'!$D$7, L63+$N$3, 'UAV-Config'!$D$7 )</f>
        <v>35</v>
      </c>
    </row>
    <row r="65" spans="1:12" x14ac:dyDescent="0.2">
      <c r="A65" s="3"/>
      <c r="B65" s="19">
        <f>IF(B64+$N$3&lt;'UAV-Config'!$D$7, B64+$N$3, "Too Heavy" )</f>
        <v>29.19999999999996</v>
      </c>
      <c r="C65" s="19">
        <f>IF(C64+$N$3&lt;'UAV-Config'!$D$7, C64+$N$3, 'UAV-Config'!$D$7 )</f>
        <v>30.19999999999996</v>
      </c>
      <c r="D65" s="19">
        <f>IF(D64+$N$3&lt;'UAV-Config'!$D$7, D64+$N$3, 'UAV-Config'!$D$7 )</f>
        <v>31.19999999999996</v>
      </c>
      <c r="E65" s="19">
        <f>IF(E64+$N$3&lt;'UAV-Config'!$D$7, E64+$N$3, 'UAV-Config'!$D$7 )</f>
        <v>32.19999999999996</v>
      </c>
      <c r="F65" s="19">
        <f>IF(F64+$N$3&lt;'UAV-Config'!$D$7, F64+$N$3, 'UAV-Config'!$D$7 )</f>
        <v>33.199999999999982</v>
      </c>
      <c r="G65" s="19">
        <f>IF(G64+$N$3&lt;'UAV-Config'!$D$7, G64+$N$3, 'UAV-Config'!$D$7 )</f>
        <v>34.199999999999996</v>
      </c>
      <c r="H65" s="19">
        <f>IF(H64+$N$3&lt;'UAV-Config'!$D$7, H64+$N$3, 'UAV-Config'!$D$7 )</f>
        <v>35</v>
      </c>
      <c r="I65" s="19">
        <f>IF(I64+$N$3&lt;'UAV-Config'!$D$7, I64+$N$3, 'UAV-Config'!$D$7 )</f>
        <v>35</v>
      </c>
      <c r="J65" s="19">
        <f>IF(J64+$N$3&lt;'UAV-Config'!$D$7, J64+$N$3, 'UAV-Config'!$D$7 )</f>
        <v>35</v>
      </c>
      <c r="K65" s="19">
        <f>IF(K64+$N$3&lt;'UAV-Config'!$D$7, K64+$N$3, 'UAV-Config'!$D$7 )</f>
        <v>35</v>
      </c>
      <c r="L65" s="19">
        <f>IF(L64+$N$3&lt;'UAV-Config'!$D$7, L64+$N$3, 'UAV-Config'!$D$7 )</f>
        <v>35</v>
      </c>
    </row>
    <row r="66" spans="1:12" x14ac:dyDescent="0.2">
      <c r="A66" s="3"/>
      <c r="B66" s="19">
        <f>IF(B65+$N$3&lt;'UAV-Config'!$D$7, B65+$N$3, 'UAV-Config'!$D$7 )</f>
        <v>29.399999999999959</v>
      </c>
      <c r="C66" s="19">
        <f>IF(C65+$N$3&lt;'UAV-Config'!$D$7, C65+$N$3, 'UAV-Config'!$D$7 )</f>
        <v>30.399999999999959</v>
      </c>
      <c r="D66" s="19">
        <f>IF(D65+$N$3&lt;'UAV-Config'!$D$7, D65+$N$3, 'UAV-Config'!$D$7 )</f>
        <v>31.399999999999959</v>
      </c>
      <c r="E66" s="19">
        <f>IF(E65+$N$3&lt;'UAV-Config'!$D$7, E65+$N$3, 'UAV-Config'!$D$7 )</f>
        <v>32.399999999999963</v>
      </c>
      <c r="F66" s="19">
        <f>IF(F65+$N$3&lt;'UAV-Config'!$D$7, F65+$N$3, 'UAV-Config'!$D$7 )</f>
        <v>33.399999999999984</v>
      </c>
      <c r="G66" s="19">
        <f>IF(G65+$N$3&lt;'UAV-Config'!$D$7, G65+$N$3, 'UAV-Config'!$D$7 )</f>
        <v>34.4</v>
      </c>
      <c r="H66" s="19">
        <f>IF(H65+$N$3&lt;'UAV-Config'!$D$7, H65+$N$3, 'UAV-Config'!$D$7 )</f>
        <v>35</v>
      </c>
      <c r="I66" s="19">
        <f>IF(I65+$N$3&lt;'UAV-Config'!$D$7, I65+$N$3, 'UAV-Config'!$D$7 )</f>
        <v>35</v>
      </c>
      <c r="J66" s="19">
        <f>IF(J65+$N$3&lt;'UAV-Config'!$D$7, J65+$N$3, 'UAV-Config'!$D$7 )</f>
        <v>35</v>
      </c>
      <c r="K66" s="19">
        <f>IF(K65+$N$3&lt;'UAV-Config'!$D$7, K65+$N$3, 'UAV-Config'!$D$7 )</f>
        <v>35</v>
      </c>
      <c r="L66" s="19">
        <f>IF(L65+$N$3&lt;'UAV-Config'!$D$7, L65+$N$3, 'UAV-Config'!$D$7 )</f>
        <v>35</v>
      </c>
    </row>
    <row r="67" spans="1:12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</row>
    <row r="68" spans="1:12" ht="12.75" customHeight="1" x14ac:dyDescent="0.2">
      <c r="A68" s="2" t="s">
        <v>41</v>
      </c>
      <c r="B68" s="19">
        <f>(B130*'Power-Density'!$C$16*(1-'UAV-Config'!$H$7))/('UAV-Config'!$B$7*'UAV-Config'!$E$33*((B6*(1+'UAV-Config'!$G$7))/'UAV-Config'!$B$7)^('UAV-Config'!$E$32))*60</f>
        <v>0</v>
      </c>
      <c r="C68" s="19">
        <f>(C130*'Power-Density'!$C$16*(1-'UAV-Config'!$H$7))/('UAV-Config'!$B$7*'UAV-Config'!$E$33*((C6*(1+'UAV-Config'!$G$7))/'UAV-Config'!$B$7)^('UAV-Config'!$E$32))*60</f>
        <v>0</v>
      </c>
      <c r="D68" s="19">
        <f>(D130*'Power-Density'!$C$16*(1-'UAV-Config'!$H$7))/('UAV-Config'!$B$7*'UAV-Config'!$E$33*((D6*(1+'UAV-Config'!$G$7))/'UAV-Config'!$B$7)^('UAV-Config'!$E$32))*60</f>
        <v>0</v>
      </c>
      <c r="E68" s="19">
        <f>(E130*'Power-Density'!$C$16*(1-'UAV-Config'!$H$7))/('UAV-Config'!$B$7*'UAV-Config'!$E$33*((E6*(1+'UAV-Config'!$G$7))/'UAV-Config'!$B$7)^('UAV-Config'!$E$32))*60</f>
        <v>0</v>
      </c>
      <c r="F68" s="19">
        <f>(F130*'Power-Density'!$C$16*(1-'UAV-Config'!$H$7))/('UAV-Config'!$B$7*'UAV-Config'!$E$33*((F6*(1+'UAV-Config'!$G$7))/'UAV-Config'!$B$7)^('UAV-Config'!$E$32))*60</f>
        <v>0</v>
      </c>
      <c r="G68" s="19">
        <f>(G130*'Power-Density'!$C$16*(1-'UAV-Config'!$H$7))/('UAV-Config'!$B$7*'UAV-Config'!$E$33*((G6*(1+'UAV-Config'!$G$7))/'UAV-Config'!$B$7)^('UAV-Config'!$E$32))*60</f>
        <v>0</v>
      </c>
      <c r="H68" s="19">
        <f>(H130*'Power-Density'!$C$16*(1-'UAV-Config'!$H$7))/('UAV-Config'!$B$7*'UAV-Config'!$E$33*((H6*(1+'UAV-Config'!$G$7))/'UAV-Config'!$B$7)^('UAV-Config'!$E$32))*60</f>
        <v>0</v>
      </c>
      <c r="I68" s="19">
        <f>(I130*'Power-Density'!$C$16*(1-'UAV-Config'!$H$7))/('UAV-Config'!$B$7*'UAV-Config'!$E$33*((I6*(1+'UAV-Config'!$G$7))/'UAV-Config'!$B$7)^('UAV-Config'!$E$32))*60</f>
        <v>0</v>
      </c>
      <c r="J68" s="19">
        <f>(J130*'Power-Density'!$C$16*(1-'UAV-Config'!$H$7))/('UAV-Config'!$B$7*'UAV-Config'!$E$33*((J6*(1+'UAV-Config'!$G$7))/'UAV-Config'!$B$7)^('UAV-Config'!$E$32))*60</f>
        <v>0</v>
      </c>
      <c r="K68" s="19">
        <f>(K130*'Power-Density'!$C$16*(1-'UAV-Config'!$H$7))/('UAV-Config'!$B$7*'UAV-Config'!$E$33*((K6*(1+'UAV-Config'!$G$7))/'UAV-Config'!$B$7)^('UAV-Config'!$E$32))*60</f>
        <v>0</v>
      </c>
      <c r="L68" s="19">
        <f>(L130*'Power-Density'!$C$16*(1-'UAV-Config'!$H$7))/('UAV-Config'!$B$7*'UAV-Config'!$E$33*((L6*(1+'UAV-Config'!$G$7))/'UAV-Config'!$B$7)^('UAV-Config'!$E$32))*60</f>
        <v>0</v>
      </c>
    </row>
    <row r="69" spans="1:12" x14ac:dyDescent="0.2">
      <c r="A69" s="2"/>
      <c r="B69" s="19">
        <f>(B131*'Power-Density'!$C$16*(1-'UAV-Config'!$H$7))/('UAV-Config'!$B$7*'UAV-Config'!$E$33*((B7*(1+'UAV-Config'!$G$7))/'UAV-Config'!$B$7)^('UAV-Config'!$E$32))*60</f>
        <v>0.5023301815778447</v>
      </c>
      <c r="C69" s="19">
        <f>(C131*'Power-Density'!$C$16*(1-'UAV-Config'!$H$7))/('UAV-Config'!$B$7*'UAV-Config'!$E$33*((C7*(1+'UAV-Config'!$G$7))/'UAV-Config'!$B$7)^('UAV-Config'!$E$32))*60</f>
        <v>0.46310473694051418</v>
      </c>
      <c r="D69" s="19">
        <f>(D131*'Power-Density'!$C$16*(1-'UAV-Config'!$H$7))/('UAV-Config'!$B$7*'UAV-Config'!$E$33*((D7*(1+'UAV-Config'!$G$7))/'UAV-Config'!$B$7)^('UAV-Config'!$E$32))*60</f>
        <v>0.42876441671865384</v>
      </c>
      <c r="E69" s="19">
        <f>(E131*'Power-Density'!$C$16*(1-'UAV-Config'!$H$7))/('UAV-Config'!$B$7*'UAV-Config'!$E$33*((E7*(1+'UAV-Config'!$G$7))/'UAV-Config'!$B$7)^('UAV-Config'!$E$32))*60</f>
        <v>0.39849571390105737</v>
      </c>
      <c r="F69" s="19">
        <f>(F131*'Power-Density'!$C$16*(1-'UAV-Config'!$H$7))/('UAV-Config'!$B$7*'UAV-Config'!$E$33*((F7*(1+'UAV-Config'!$G$7))/'UAV-Config'!$B$7)^('UAV-Config'!$E$32))*60</f>
        <v>0.37165161777691852</v>
      </c>
      <c r="G69" s="19">
        <f>(G131*'Power-Density'!$C$16*(1-'UAV-Config'!$H$7))/('UAV-Config'!$B$7*'UAV-Config'!$E$33*((G7*(1+'UAV-Config'!$G$7))/'UAV-Config'!$B$7)^('UAV-Config'!$E$32))*60</f>
        <v>0.34771174491324364</v>
      </c>
      <c r="H69" s="19">
        <f>(H131*'Power-Density'!$C$16*(1-'UAV-Config'!$H$7))/('UAV-Config'!$B$7*'UAV-Config'!$E$33*((H7*(1+'UAV-Config'!$G$7))/'UAV-Config'!$B$7)^('UAV-Config'!$E$32))*60</f>
        <v>0.32625328783744512</v>
      </c>
      <c r="I69" s="19">
        <f>(I131*'Power-Density'!$C$16*(1-'UAV-Config'!$H$7))/('UAV-Config'!$B$7*'UAV-Config'!$E$33*((I7*(1+'UAV-Config'!$G$7))/'UAV-Config'!$B$7)^('UAV-Config'!$E$32))*60</f>
        <v>0.3069295292453954</v>
      </c>
      <c r="J69" s="19">
        <f>(J131*'Power-Density'!$C$16*(1-'UAV-Config'!$H$7))/('UAV-Config'!$B$7*'UAV-Config'!$E$33*((J7*(1+'UAV-Config'!$G$7))/'UAV-Config'!$B$7)^('UAV-Config'!$E$32))*60</f>
        <v>0.28945373519377493</v>
      </c>
      <c r="K69" s="19">
        <f>(K131*'Power-Density'!$C$16*(1-'UAV-Config'!$H$7))/('UAV-Config'!$B$7*'UAV-Config'!$E$33*((K7*(1+'UAV-Config'!$G$7))/'UAV-Config'!$B$7)^('UAV-Config'!$E$32))*60</f>
        <v>0.27358693053667293</v>
      </c>
      <c r="L69" s="19">
        <f>(L131*'Power-Density'!$C$16*(1-'UAV-Config'!$H$7))/('UAV-Config'!$B$7*'UAV-Config'!$E$33*((L7*(1+'UAV-Config'!$G$7))/'UAV-Config'!$B$7)^('UAV-Config'!$E$32))*60</f>
        <v>0.25912851511036961</v>
      </c>
    </row>
    <row r="70" spans="1:12" x14ac:dyDescent="0.2">
      <c r="A70" s="2"/>
      <c r="B70" s="19">
        <f>(B132*'Power-Density'!$C$16*(1-'UAV-Config'!$H$7))/('UAV-Config'!$B$7*'UAV-Config'!$E$33*((B8*(1+'UAV-Config'!$G$7))/'UAV-Config'!$B$7)^('UAV-Config'!$E$32))*60</f>
        <v>0.9880966469613538</v>
      </c>
      <c r="C70" s="19">
        <f>(C132*'Power-Density'!$C$16*(1-'UAV-Config'!$H$7))/('UAV-Config'!$B$7*'UAV-Config'!$E$33*((C8*(1+'UAV-Config'!$G$7))/'UAV-Config'!$B$7)^('UAV-Config'!$E$32))*60</f>
        <v>0.91174936919467131</v>
      </c>
      <c r="D70" s="19">
        <f>(D132*'Power-Density'!$C$16*(1-'UAV-Config'!$H$7))/('UAV-Config'!$B$7*'UAV-Config'!$E$33*((D8*(1+'UAV-Config'!$G$7))/'UAV-Config'!$B$7)^('UAV-Config'!$E$32))*60</f>
        <v>0.84481551498484819</v>
      </c>
      <c r="E70" s="19">
        <f>(E132*'Power-Density'!$C$16*(1-'UAV-Config'!$H$7))/('UAV-Config'!$B$7*'UAV-Config'!$E$33*((E8*(1+'UAV-Config'!$G$7))/'UAV-Config'!$B$7)^('UAV-Config'!$E$32))*60</f>
        <v>0.78574238206983082</v>
      </c>
      <c r="F70" s="19">
        <f>(F132*'Power-Density'!$C$16*(1-'UAV-Config'!$H$7))/('UAV-Config'!$B$7*'UAV-Config'!$E$33*((F8*(1+'UAV-Config'!$G$7))/'UAV-Config'!$B$7)^('UAV-Config'!$E$32))*60</f>
        <v>0.73329217054740248</v>
      </c>
      <c r="G70" s="19">
        <f>(G132*'Power-Density'!$C$16*(1-'UAV-Config'!$H$7))/('UAV-Config'!$B$7*'UAV-Config'!$E$33*((G8*(1+'UAV-Config'!$G$7))/'UAV-Config'!$B$7)^('UAV-Config'!$E$32))*60</f>
        <v>0.6864672306202535</v>
      </c>
      <c r="H70" s="19">
        <f>(H132*'Power-Density'!$C$16*(1-'UAV-Config'!$H$7))/('UAV-Config'!$B$7*'UAV-Config'!$E$33*((H8*(1+'UAV-Config'!$G$7))/'UAV-Config'!$B$7)^('UAV-Config'!$E$32))*60</f>
        <v>0.64445542439778225</v>
      </c>
      <c r="I70" s="19">
        <f>(I132*'Power-Density'!$C$16*(1-'UAV-Config'!$H$7))/('UAV-Config'!$B$7*'UAV-Config'!$E$33*((I8*(1+'UAV-Config'!$G$7))/'UAV-Config'!$B$7)^('UAV-Config'!$E$32))*60</f>
        <v>0.60658960300721887</v>
      </c>
      <c r="J70" s="19">
        <f>(J132*'Power-Density'!$C$16*(1-'UAV-Config'!$H$7))/('UAV-Config'!$B$7*'UAV-Config'!$E$33*((J8*(1+'UAV-Config'!$G$7))/'UAV-Config'!$B$7)^('UAV-Config'!$E$32))*60</f>
        <v>0.57231715079329537</v>
      </c>
      <c r="K70" s="19">
        <f>(K132*'Power-Density'!$C$16*(1-'UAV-Config'!$H$7))/('UAV-Config'!$B$7*'UAV-Config'!$E$33*((K8*(1+'UAV-Config'!$G$7))/'UAV-Config'!$B$7)^('UAV-Config'!$E$32))*60</f>
        <v>0.54117681606707124</v>
      </c>
      <c r="L70" s="19">
        <f>(L132*'Power-Density'!$C$16*(1-'UAV-Config'!$H$7))/('UAV-Config'!$B$7*'UAV-Config'!$E$33*((L8*(1+'UAV-Config'!$G$7))/'UAV-Config'!$B$7)^('UAV-Config'!$E$32))*60</f>
        <v>0.51278088755935325</v>
      </c>
    </row>
    <row r="71" spans="1:12" x14ac:dyDescent="0.2">
      <c r="A71" s="2"/>
      <c r="B71" s="19">
        <f>(B133*'Power-Density'!$C$16*(1-'UAV-Config'!$H$7))/('UAV-Config'!$B$7*'UAV-Config'!$E$33*((B9*(1+'UAV-Config'!$G$7))/'UAV-Config'!$B$7)^('UAV-Config'!$E$32))*60</f>
        <v>1.4579798171988398</v>
      </c>
      <c r="C71" s="19">
        <f>(C133*'Power-Density'!$C$16*(1-'UAV-Config'!$H$7))/('UAV-Config'!$B$7*'UAV-Config'!$E$33*((C9*(1+'UAV-Config'!$G$7))/'UAV-Config'!$B$7)^('UAV-Config'!$E$32))*60</f>
        <v>1.3464967183507166</v>
      </c>
      <c r="D71" s="19">
        <f>(D133*'Power-Density'!$C$16*(1-'UAV-Config'!$H$7))/('UAV-Config'!$B$7*'UAV-Config'!$E$33*((D9*(1+'UAV-Config'!$G$7))/'UAV-Config'!$B$7)^('UAV-Config'!$E$32))*60</f>
        <v>1.2486234445545916</v>
      </c>
      <c r="E71" s="19">
        <f>(E133*'Power-Density'!$C$16*(1-'UAV-Config'!$H$7))/('UAV-Config'!$B$7*'UAV-Config'!$E$33*((E9*(1+'UAV-Config'!$G$7))/'UAV-Config'!$B$7)^('UAV-Config'!$E$32))*60</f>
        <v>1.1621362395155863</v>
      </c>
      <c r="F71" s="19">
        <f>(F133*'Power-Density'!$C$16*(1-'UAV-Config'!$H$7))/('UAV-Config'!$B$7*'UAV-Config'!$E$33*((F9*(1+'UAV-Config'!$G$7))/'UAV-Config'!$B$7)^('UAV-Config'!$E$32))*60</f>
        <v>1.0852582929030503</v>
      </c>
      <c r="G71" s="19">
        <f>(G133*'Power-Density'!$C$16*(1-'UAV-Config'!$H$7))/('UAV-Config'!$B$7*'UAV-Config'!$E$33*((G9*(1+'UAV-Config'!$G$7))/'UAV-Config'!$B$7)^('UAV-Config'!$E$32))*60</f>
        <v>1.016554555450363</v>
      </c>
      <c r="H71" s="19">
        <f>(H133*'Power-Density'!$C$16*(1-'UAV-Config'!$H$7))/('UAV-Config'!$B$7*'UAV-Config'!$E$33*((H9*(1+'UAV-Config'!$G$7))/'UAV-Config'!$B$7)^('UAV-Config'!$E$32))*60</f>
        <v>0.95485462354575545</v>
      </c>
      <c r="I71" s="19">
        <f>(I133*'Power-Density'!$C$16*(1-'UAV-Config'!$H$7))/('UAV-Config'!$B$7*'UAV-Config'!$E$33*((I9*(1+'UAV-Config'!$G$7))/'UAV-Config'!$B$7)^('UAV-Config'!$E$32))*60</f>
        <v>0.89919538822033385</v>
      </c>
      <c r="J71" s="19">
        <f>(J133*'Power-Density'!$C$16*(1-'UAV-Config'!$H$7))/('UAV-Config'!$B$7*'UAV-Config'!$E$33*((J9*(1+'UAV-Config'!$G$7))/'UAV-Config'!$B$7)^('UAV-Config'!$E$32))*60</f>
        <v>0.84877782333146046</v>
      </c>
      <c r="K71" s="19">
        <f>(K133*'Power-Density'!$C$16*(1-'UAV-Config'!$H$7))/('UAV-Config'!$B$7*'UAV-Config'!$E$33*((K9*(1+'UAV-Config'!$G$7))/'UAV-Config'!$B$7)^('UAV-Config'!$E$32))*60</f>
        <v>0.80293403632712279</v>
      </c>
      <c r="L71" s="19">
        <f>(L133*'Power-Density'!$C$16*(1-'UAV-Config'!$H$7))/('UAV-Config'!$B$7*'UAV-Config'!$E$33*((L9*(1+'UAV-Config'!$G$7))/'UAV-Config'!$B$7)^('UAV-Config'!$E$32))*60</f>
        <v>0.76110186739313268</v>
      </c>
    </row>
    <row r="72" spans="1:12" x14ac:dyDescent="0.2">
      <c r="A72" s="2"/>
      <c r="B72" s="19">
        <f>(B134*'Power-Density'!$C$16*(1-'UAV-Config'!$H$7))/('UAV-Config'!$B$7*'UAV-Config'!$E$33*((B10*(1+'UAV-Config'!$G$7))/'UAV-Config'!$B$7)^('UAV-Config'!$E$32))*60</f>
        <v>1.9126255968386077</v>
      </c>
      <c r="C72" s="19">
        <f>(C134*'Power-Density'!$C$16*(1-'UAV-Config'!$H$7))/('UAV-Config'!$B$7*'UAV-Config'!$E$33*((C10*(1+'UAV-Config'!$G$7))/'UAV-Config'!$B$7)^('UAV-Config'!$E$32))*60</f>
        <v>1.7678825384254693</v>
      </c>
      <c r="D72" s="19">
        <f>(D134*'Power-Density'!$C$16*(1-'UAV-Config'!$H$7))/('UAV-Config'!$B$7*'UAV-Config'!$E$33*((D10*(1+'UAV-Config'!$G$7))/'UAV-Config'!$B$7)^('UAV-Config'!$E$32))*60</f>
        <v>1.6406368611427899</v>
      </c>
      <c r="E72" s="19">
        <f>(E134*'Power-Density'!$C$16*(1-'UAV-Config'!$H$7))/('UAV-Config'!$B$7*'UAV-Config'!$E$33*((E10*(1+'UAV-Config'!$G$7))/'UAV-Config'!$B$7)^('UAV-Config'!$E$32))*60</f>
        <v>1.528056258950127</v>
      </c>
      <c r="F72" s="19">
        <f>(F134*'Power-Density'!$C$16*(1-'UAV-Config'!$H$7))/('UAV-Config'!$B$7*'UAV-Config'!$E$33*((F10*(1+'UAV-Config'!$G$7))/'UAV-Config'!$B$7)^('UAV-Config'!$E$32))*60</f>
        <v>1.4278726128789772</v>
      </c>
      <c r="G72" s="19">
        <f>(G134*'Power-Density'!$C$16*(1-'UAV-Config'!$H$7))/('UAV-Config'!$B$7*'UAV-Config'!$E$33*((G10*(1+'UAV-Config'!$G$7))/'UAV-Config'!$B$7)^('UAV-Config'!$E$32))*60</f>
        <v>1.3382503462767423</v>
      </c>
      <c r="H72" s="19">
        <f>(H134*'Power-Density'!$C$16*(1-'UAV-Config'!$H$7))/('UAV-Config'!$B$7*'UAV-Config'!$E$33*((H10*(1+'UAV-Config'!$G$7))/'UAV-Config'!$B$7)^('UAV-Config'!$E$32))*60</f>
        <v>1.2576896234022812</v>
      </c>
      <c r="I72" s="19">
        <f>(I134*'Power-Density'!$C$16*(1-'UAV-Config'!$H$7))/('UAV-Config'!$B$7*'UAV-Config'!$E$33*((I10*(1+'UAV-Config'!$G$7))/'UAV-Config'!$B$7)^('UAV-Config'!$E$32))*60</f>
        <v>1.1849541630088236</v>
      </c>
      <c r="J72" s="19">
        <f>(J134*'Power-Density'!$C$16*(1-'UAV-Config'!$H$7))/('UAV-Config'!$B$7*'UAV-Config'!$E$33*((J10*(1+'UAV-Config'!$G$7))/'UAV-Config'!$B$7)^('UAV-Config'!$E$32))*60</f>
        <v>1.1190167141093925</v>
      </c>
      <c r="K72" s="19">
        <f>(K134*'Power-Density'!$C$16*(1-'UAV-Config'!$H$7))/('UAV-Config'!$B$7*'UAV-Config'!$E$33*((K10*(1+'UAV-Config'!$G$7))/'UAV-Config'!$B$7)^('UAV-Config'!$E$32))*60</f>
        <v>1.0590173866566035</v>
      </c>
      <c r="L72" s="19">
        <f>(L134*'Power-Density'!$C$16*(1-'UAV-Config'!$H$7))/('UAV-Config'!$B$7*'UAV-Config'!$E$33*((L10*(1+'UAV-Config'!$G$7))/'UAV-Config'!$B$7)^('UAV-Config'!$E$32))*60</f>
        <v>1.0042314612182932</v>
      </c>
    </row>
    <row r="73" spans="1:12" x14ac:dyDescent="0.2">
      <c r="A73" s="2"/>
      <c r="B73" s="19">
        <f>(B135*'Power-Density'!$C$16*(1-'UAV-Config'!$H$7))/('UAV-Config'!$B$7*'UAV-Config'!$E$33*((B11*(1+'UAV-Config'!$G$7))/'UAV-Config'!$B$7)^('UAV-Config'!$E$32))*60</f>
        <v>2.3526474654121077</v>
      </c>
      <c r="C73" s="19">
        <f>(C135*'Power-Density'!$C$16*(1-'UAV-Config'!$H$7))/('UAV-Config'!$B$7*'UAV-Config'!$E$33*((C11*(1+'UAV-Config'!$G$7))/'UAV-Config'!$B$7)^('UAV-Config'!$E$32))*60</f>
        <v>2.1764170716555995</v>
      </c>
      <c r="D73" s="19">
        <f>(D135*'Power-Density'!$C$16*(1-'UAV-Config'!$H$7))/('UAV-Config'!$B$7*'UAV-Config'!$E$33*((D11*(1+'UAV-Config'!$G$7))/'UAV-Config'!$B$7)^('UAV-Config'!$E$32))*60</f>
        <v>2.0212841014404956</v>
      </c>
      <c r="E73" s="19">
        <f>(E135*'Power-Density'!$C$16*(1-'UAV-Config'!$H$7))/('UAV-Config'!$B$7*'UAV-Config'!$E$33*((E11*(1+'UAV-Config'!$G$7))/'UAV-Config'!$B$7)^('UAV-Config'!$E$32))*60</f>
        <v>1.8838650504692531</v>
      </c>
      <c r="F73" s="19">
        <f>(F135*'Power-Density'!$C$16*(1-'UAV-Config'!$H$7))/('UAV-Config'!$B$7*'UAV-Config'!$E$33*((F11*(1+'UAV-Config'!$G$7))/'UAV-Config'!$B$7)^('UAV-Config'!$E$32))*60</f>
        <v>1.7614444494320187</v>
      </c>
      <c r="G73" s="19">
        <f>(G135*'Power-Density'!$C$16*(1-'UAV-Config'!$H$7))/('UAV-Config'!$B$7*'UAV-Config'!$E$33*((G11*(1+'UAV-Config'!$G$7))/'UAV-Config'!$B$7)^('UAV-Config'!$E$32))*60</f>
        <v>1.6518203053932894</v>
      </c>
      <c r="H73" s="19">
        <f>(H135*'Power-Density'!$C$16*(1-'UAV-Config'!$H$7))/('UAV-Config'!$B$7*'UAV-Config'!$E$33*((H11*(1+'UAV-Config'!$G$7))/'UAV-Config'!$B$7)^('UAV-Config'!$E$32))*60</f>
        <v>1.5531901196025577</v>
      </c>
      <c r="I73" s="19">
        <f>(I135*'Power-Density'!$C$16*(1-'UAV-Config'!$H$7))/('UAV-Config'!$B$7*'UAV-Config'!$E$33*((I11*(1+'UAV-Config'!$G$7))/'UAV-Config'!$B$7)^('UAV-Config'!$E$32))*60</f>
        <v>1.4640656632109226</v>
      </c>
      <c r="J73" s="19">
        <f>(J135*'Power-Density'!$C$16*(1-'UAV-Config'!$H$7))/('UAV-Config'!$B$7*'UAV-Config'!$E$33*((J11*(1+'UAV-Config'!$G$7))/'UAV-Config'!$B$7)^('UAV-Config'!$E$32))*60</f>
        <v>1.3832084487909893</v>
      </c>
      <c r="K73" s="19">
        <f>(K135*'Power-Density'!$C$16*(1-'UAV-Config'!$H$7))/('UAV-Config'!$B$7*'UAV-Config'!$E$33*((K11*(1+'UAV-Config'!$G$7))/'UAV-Config'!$B$7)^('UAV-Config'!$E$32))*60</f>
        <v>1.3095803054260513</v>
      </c>
      <c r="L73" s="19">
        <f>(L135*'Power-Density'!$C$16*(1-'UAV-Config'!$H$7))/('UAV-Config'!$B$7*'UAV-Config'!$E$33*((L11*(1+'UAV-Config'!$G$7))/'UAV-Config'!$B$7)^('UAV-Config'!$E$32))*60</f>
        <v>1.2423051185897822</v>
      </c>
    </row>
    <row r="74" spans="1:12" x14ac:dyDescent="0.2">
      <c r="A74" s="2"/>
      <c r="B74" s="19">
        <f>(B136*'Power-Density'!$C$16*(1-'UAV-Config'!$H$7))/('UAV-Config'!$B$7*'UAV-Config'!$E$33*((B12*(1+'UAV-Config'!$G$7))/'UAV-Config'!$B$7)^('UAV-Config'!$E$32))*60</f>
        <v>2.7786284216430857</v>
      </c>
      <c r="C74" s="19">
        <f>(C136*'Power-Density'!$C$16*(1-'UAV-Config'!$H$7))/('UAV-Config'!$B$7*'UAV-Config'!$E$33*((C12*(1+'UAV-Config'!$G$7))/'UAV-Config'!$B$7)^('UAV-Config'!$E$32))*60</f>
        <v>2.5725865003119233</v>
      </c>
      <c r="D74" s="19">
        <f>(D136*'Power-Density'!$C$16*(1-'UAV-Config'!$H$7))/('UAV-Config'!$B$7*'UAV-Config'!$E$33*((D12*(1+'UAV-Config'!$G$7))/'UAV-Config'!$B$7)^('UAV-Config'!$E$32))*60</f>
        <v>2.3909742834063454</v>
      </c>
      <c r="E74" s="19">
        <f>(E136*'Power-Density'!$C$16*(1-'UAV-Config'!$H$7))/('UAV-Config'!$B$7*'UAV-Config'!$E$33*((E12*(1+'UAV-Config'!$G$7))/'UAV-Config'!$B$7)^('UAV-Config'!$E$32))*60</f>
        <v>2.2299097066615108</v>
      </c>
      <c r="F74" s="19">
        <f>(F136*'Power-Density'!$C$16*(1-'UAV-Config'!$H$7))/('UAV-Config'!$B$7*'UAV-Config'!$E$33*((F12*(1+'UAV-Config'!$G$7))/'UAV-Config'!$B$7)^('UAV-Config'!$E$32))*60</f>
        <v>2.0862704694794614</v>
      </c>
      <c r="G74" s="19">
        <f>(G136*'Power-Density'!$C$16*(1-'UAV-Config'!$H$7))/('UAV-Config'!$B$7*'UAV-Config'!$E$33*((G12*(1+'UAV-Config'!$G$7))/'UAV-Config'!$B$7)^('UAV-Config'!$E$32))*60</f>
        <v>1.9575197270246705</v>
      </c>
      <c r="H74" s="19">
        <f>(H136*'Power-Density'!$C$16*(1-'UAV-Config'!$H$7))/('UAV-Config'!$B$7*'UAV-Config'!$E$33*((H12*(1+'UAV-Config'!$G$7))/'UAV-Config'!$B$7)^('UAV-Config'!$E$32))*60</f>
        <v>1.8415771754723729</v>
      </c>
      <c r="I74" s="19">
        <f>(I136*'Power-Density'!$C$16*(1-'UAV-Config'!$H$7))/('UAV-Config'!$B$7*'UAV-Config'!$E$33*((I12*(1+'UAV-Config'!$G$7))/'UAV-Config'!$B$7)^('UAV-Config'!$E$32))*60</f>
        <v>1.7367224111626502</v>
      </c>
      <c r="J74" s="19">
        <f>(J136*'Power-Density'!$C$16*(1-'UAV-Config'!$H$7))/('UAV-Config'!$B$7*'UAV-Config'!$E$33*((J12*(1+'UAV-Config'!$G$7))/'UAV-Config'!$B$7)^('UAV-Config'!$E$32))*60</f>
        <v>1.6415215832200378</v>
      </c>
      <c r="K74" s="19">
        <f>(K136*'Power-Density'!$C$16*(1-'UAV-Config'!$H$7))/('UAV-Config'!$B$7*'UAV-Config'!$E$33*((K12*(1+'UAV-Config'!$G$7))/'UAV-Config'!$B$7)^('UAV-Config'!$E$32))*60</f>
        <v>1.5547710906622181</v>
      </c>
      <c r="L74" s="19">
        <f>(L136*'Power-Density'!$C$16*(1-'UAV-Config'!$H$7))/('UAV-Config'!$B$7*'UAV-Config'!$E$33*((L12*(1+'UAV-Config'!$G$7))/'UAV-Config'!$B$7)^('UAV-Config'!$E$32))*60</f>
        <v>1.4754539098555168</v>
      </c>
    </row>
    <row r="75" spans="1:12" x14ac:dyDescent="0.2">
      <c r="A75" s="2"/>
      <c r="B75" s="19">
        <f>(B137*'Power-Density'!$C$16*(1-'UAV-Config'!$H$7))/('UAV-Config'!$B$7*'UAV-Config'!$E$33*((B13*(1+'UAV-Config'!$G$7))/'UAV-Config'!$B$7)^('UAV-Config'!$E$32))*60</f>
        <v>3.1911227921813512</v>
      </c>
      <c r="C75" s="19">
        <f>(C137*'Power-Density'!$C$16*(1-'UAV-Config'!$H$7))/('UAV-Config'!$B$7*'UAV-Config'!$E$33*((C13*(1+'UAV-Config'!$G$7))/'UAV-Config'!$B$7)^('UAV-Config'!$E$32))*60</f>
        <v>2.95685430244697</v>
      </c>
      <c r="D75" s="19">
        <f>(D137*'Power-Density'!$C$16*(1-'UAV-Config'!$H$7))/('UAV-Config'!$B$7*'UAV-Config'!$E$33*((D13*(1+'UAV-Config'!$G$7))/'UAV-Config'!$B$7)^('UAV-Config'!$E$32))*60</f>
        <v>2.7500983372444083</v>
      </c>
      <c r="E75" s="19">
        <f>(E137*'Power-Density'!$C$16*(1-'UAV-Config'!$H$7))/('UAV-Config'!$B$7*'UAV-Config'!$E$33*((E13*(1+'UAV-Config'!$G$7))/'UAV-Config'!$B$7)^('UAV-Config'!$E$32))*60</f>
        <v>2.5665225969159104</v>
      </c>
      <c r="F75" s="19">
        <f>(F137*'Power-Density'!$C$16*(1-'UAV-Config'!$H$7))/('UAV-Config'!$B$7*'UAV-Config'!$E$33*((F13*(1+'UAV-Config'!$G$7))/'UAV-Config'!$B$7)^('UAV-Config'!$E$32))*60</f>
        <v>2.4026353071708884</v>
      </c>
      <c r="G75" s="19">
        <f>(G137*'Power-Density'!$C$16*(1-'UAV-Config'!$H$7))/('UAV-Config'!$B$7*'UAV-Config'!$E$33*((G13*(1+'UAV-Config'!$G$7))/'UAV-Config'!$B$7)^('UAV-Config'!$E$32))*60</f>
        <v>2.2555939853922395</v>
      </c>
      <c r="H75" s="19">
        <f>(H137*'Power-Density'!$C$16*(1-'UAV-Config'!$H$7))/('UAV-Config'!$B$7*'UAV-Config'!$E$33*((H13*(1+'UAV-Config'!$G$7))/'UAV-Config'!$B$7)^('UAV-Config'!$E$32))*60</f>
        <v>2.123063610525266</v>
      </c>
      <c r="I75" s="19">
        <f>(I137*'Power-Density'!$C$16*(1-'UAV-Config'!$H$7))/('UAV-Config'!$B$7*'UAV-Config'!$E$33*((I13*(1+'UAV-Config'!$G$7))/'UAV-Config'!$B$7)^('UAV-Config'!$E$32))*60</f>
        <v>2.0031100277765339</v>
      </c>
      <c r="J75" s="19">
        <f>(J137*'Power-Density'!$C$16*(1-'UAV-Config'!$H$7))/('UAV-Config'!$B$7*'UAV-Config'!$E$33*((J13*(1+'UAV-Config'!$G$7))/'UAV-Config'!$B$7)^('UAV-Config'!$E$32))*60</f>
        <v>1.8941188562347497</v>
      </c>
      <c r="K75" s="19">
        <f>(K137*'Power-Density'!$C$16*(1-'UAV-Config'!$H$7))/('UAV-Config'!$B$7*'UAV-Config'!$E$33*((K13*(1+'UAV-Config'!$G$7))/'UAV-Config'!$B$7)^('UAV-Config'!$E$32))*60</f>
        <v>1.7947331064577374</v>
      </c>
      <c r="L75" s="19">
        <f>(L137*'Power-Density'!$C$16*(1-'UAV-Config'!$H$7))/('UAV-Config'!$B$7*'UAV-Config'!$E$33*((L13*(1+'UAV-Config'!$G$7))/'UAV-Config'!$B$7)^('UAV-Config'!$E$32))*60</f>
        <v>1.7038046959048332</v>
      </c>
    </row>
    <row r="76" spans="1:12" x14ac:dyDescent="0.2">
      <c r="A76" s="2"/>
      <c r="B76" s="19">
        <f>(B138*'Power-Density'!$C$16*(1-'UAV-Config'!$H$7))/('UAV-Config'!$B$7*'UAV-Config'!$E$33*((B14*(1+'UAV-Config'!$G$7))/'UAV-Config'!$B$7)^('UAV-Config'!$E$32))*60</f>
        <v>3.5906579156019118</v>
      </c>
      <c r="C76" s="19">
        <f>(C138*'Power-Density'!$C$16*(1-'UAV-Config'!$H$7))/('UAV-Config'!$B$7*'UAV-Config'!$E$33*((C14*(1+'UAV-Config'!$G$7))/'UAV-Config'!$B$7)^('UAV-Config'!$E$32))*60</f>
        <v>3.3296625188122464</v>
      </c>
      <c r="D76" s="19">
        <f>(D138*'Power-Density'!$C$16*(1-'UAV-Config'!$H$7))/('UAV-Config'!$B$7*'UAV-Config'!$E$33*((D14*(1+'UAV-Config'!$G$7))/'UAV-Config'!$B$7)^('UAV-Config'!$E$32))*60</f>
        <v>3.0990299720415639</v>
      </c>
      <c r="E76" s="19">
        <f>(E138*'Power-Density'!$C$16*(1-'UAV-Config'!$H$7))/('UAV-Config'!$B$7*'UAV-Config'!$E$33*((E14*(1+'UAV-Config'!$G$7))/'UAV-Config'!$B$7)^('UAV-Config'!$E$32))*60</f>
        <v>2.8940221144081346</v>
      </c>
      <c r="F76" s="19">
        <f>(F138*'Power-Density'!$C$16*(1-'UAV-Config'!$H$7))/('UAV-Config'!$B$7*'UAV-Config'!$E$33*((F14*(1+'UAV-Config'!$G$7))/'UAV-Config'!$B$7)^('UAV-Config'!$E$32))*60</f>
        <v>2.7108121478676352</v>
      </c>
      <c r="G76" s="19">
        <f>(G138*'Power-Density'!$C$16*(1-'UAV-Config'!$H$7))/('UAV-Config'!$B$7*'UAV-Config'!$E$33*((G14*(1+'UAV-Config'!$G$7))/'UAV-Config'!$B$7)^('UAV-Config'!$E$32))*60</f>
        <v>2.5462789961220147</v>
      </c>
      <c r="H76" s="19">
        <f>(H138*'Power-Density'!$C$16*(1-'UAV-Config'!$H$7))/('UAV-Config'!$B$7*'UAV-Config'!$E$33*((H14*(1+'UAV-Config'!$G$7))/'UAV-Config'!$B$7)^('UAV-Config'!$E$32))*60</f>
        <v>2.3978543685875575</v>
      </c>
      <c r="I76" s="19">
        <f>(I138*'Power-Density'!$C$16*(1-'UAV-Config'!$H$7))/('UAV-Config'!$B$7*'UAV-Config'!$E$33*((I14*(1+'UAV-Config'!$G$7))/'UAV-Config'!$B$7)^('UAV-Config'!$E$32))*60</f>
        <v>2.2634075288838953</v>
      </c>
      <c r="J76" s="19">
        <f>(J138*'Power-Density'!$C$16*(1-'UAV-Config'!$H$7))/('UAV-Config'!$B$7*'UAV-Config'!$E$33*((J14*(1+'UAV-Config'!$G$7))/'UAV-Config'!$B$7)^('UAV-Config'!$E$32))*60</f>
        <v>2.1411574302056611</v>
      </c>
      <c r="K76" s="19">
        <f>(K138*'Power-Density'!$C$16*(1-'UAV-Config'!$H$7))/('UAV-Config'!$B$7*'UAV-Config'!$E$33*((K14*(1+'UAV-Config'!$G$7))/'UAV-Config'!$B$7)^('UAV-Config'!$E$32))*60</f>
        <v>2.0296049797150206</v>
      </c>
      <c r="L76" s="19">
        <f>(L138*'Power-Density'!$C$16*(1-'UAV-Config'!$H$7))/('UAV-Config'!$B$7*'UAV-Config'!$E$33*((L14*(1+'UAV-Config'!$G$7))/'UAV-Config'!$B$7)^('UAV-Config'!$E$32))*60</f>
        <v>1.927480290241657</v>
      </c>
    </row>
    <row r="77" spans="1:12" x14ac:dyDescent="0.2">
      <c r="A77" s="2"/>
      <c r="B77" s="19">
        <f>(B139*'Power-Density'!$C$16*(1-'UAV-Config'!$H$7))/('UAV-Config'!$B$7*'UAV-Config'!$E$33*((B15*(1+'UAV-Config'!$G$7))/'UAV-Config'!$B$7)^('UAV-Config'!$E$32))*60</f>
        <v>3.977735711457306</v>
      </c>
      <c r="C77" s="19">
        <f>(C139*'Power-Density'!$C$16*(1-'UAV-Config'!$H$7))/('UAV-Config'!$B$7*'UAV-Config'!$E$33*((C15*(1+'UAV-Config'!$G$7))/'UAV-Config'!$B$7)^('UAV-Config'!$E$32))*60</f>
        <v>3.6914329375712778</v>
      </c>
      <c r="D77" s="19">
        <f>(D139*'Power-Density'!$C$16*(1-'UAV-Config'!$H$7))/('UAV-Config'!$B$7*'UAV-Config'!$E$33*((D15*(1+'UAV-Config'!$G$7))/'UAV-Config'!$B$7)^('UAV-Config'!$E$32))*60</f>
        <v>3.4381265826377874</v>
      </c>
      <c r="E77" s="19">
        <f>(E139*'Power-Density'!$C$16*(1-'UAV-Config'!$H$7))/('UAV-Config'!$B$7*'UAV-Config'!$E$33*((E15*(1+'UAV-Config'!$G$7))/'UAV-Config'!$B$7)^('UAV-Config'!$E$32))*60</f>
        <v>3.2127133789776998</v>
      </c>
      <c r="F77" s="19">
        <f>(F139*'Power-Density'!$C$16*(1-'UAV-Config'!$H$7))/('UAV-Config'!$B$7*'UAV-Config'!$E$33*((F15*(1+'UAV-Config'!$G$7))/'UAV-Config'!$B$7)^('UAV-Config'!$E$32))*60</f>
        <v>3.0110632791226708</v>
      </c>
      <c r="G77" s="19">
        <f>(G139*'Power-Density'!$C$16*(1-'UAV-Config'!$H$7))/('UAV-Config'!$B$7*'UAV-Config'!$E$33*((G15*(1+'UAV-Config'!$G$7))/'UAV-Config'!$B$7)^('UAV-Config'!$E$32))*60</f>
        <v>2.8298016526551342</v>
      </c>
      <c r="H77" s="19">
        <f>(H139*'Power-Density'!$C$16*(1-'UAV-Config'!$H$7))/('UAV-Config'!$B$7*'UAV-Config'!$E$33*((H15*(1+'UAV-Config'!$G$7))/'UAV-Config'!$B$7)^('UAV-Config'!$E$32))*60</f>
        <v>2.6661468667698531</v>
      </c>
      <c r="I77" s="19">
        <f>(I139*'Power-Density'!$C$16*(1-'UAV-Config'!$H$7))/('UAV-Config'!$B$7*'UAV-Config'!$E$33*((I15*(1+'UAV-Config'!$G$7))/'UAV-Config'!$B$7)^('UAV-Config'!$E$32))*60</f>
        <v>2.5177876067461331</v>
      </c>
      <c r="J77" s="19">
        <f>(J139*'Power-Density'!$C$16*(1-'UAV-Config'!$H$7))/('UAV-Config'!$B$7*'UAV-Config'!$E$33*((J15*(1+'UAV-Config'!$G$7))/'UAV-Config'!$B$7)^('UAV-Config'!$E$32))*60</f>
        <v>2.3827891199773585</v>
      </c>
      <c r="K77" s="19">
        <f>(K139*'Power-Density'!$C$16*(1-'UAV-Config'!$H$7))/('UAV-Config'!$B$7*'UAV-Config'!$E$33*((K15*(1+'UAV-Config'!$G$7))/'UAV-Config'!$B$7)^('UAV-Config'!$E$32))*60</f>
        <v>2.2595207877411609</v>
      </c>
      <c r="L77" s="19">
        <f>(L139*'Power-Density'!$C$16*(1-'UAV-Config'!$H$7))/('UAV-Config'!$B$7*'UAV-Config'!$E$33*((L15*(1+'UAV-Config'!$G$7))/'UAV-Config'!$B$7)^('UAV-Config'!$E$32))*60</f>
        <v>2.1465996137787222</v>
      </c>
    </row>
    <row r="78" spans="1:12" x14ac:dyDescent="0.2">
      <c r="A78" s="2"/>
      <c r="B78" s="19">
        <f>(B140*'Power-Density'!$C$16*(1-'UAV-Config'!$H$7))/('UAV-Config'!$B$7*'UAV-Config'!$E$33*((B16*(1+'UAV-Config'!$G$7))/'UAV-Config'!$B$7)^('UAV-Config'!$E$32))*60</f>
        <v>4.3528341433111999</v>
      </c>
      <c r="C78" s="19">
        <f>(C140*'Power-Density'!$C$16*(1-'UAV-Config'!$H$7))/('UAV-Config'!$B$7*'UAV-Config'!$E$33*((C16*(1+'UAV-Config'!$G$7))/'UAV-Config'!$B$7)^('UAV-Config'!$E$32))*60</f>
        <v>4.0425682028809931</v>
      </c>
      <c r="D78" s="19">
        <f>(D140*'Power-Density'!$C$16*(1-'UAV-Config'!$H$7))/('UAV-Config'!$B$7*'UAV-Config'!$E$33*((D16*(1+'UAV-Config'!$G$7))/'UAV-Config'!$B$7)^('UAV-Config'!$E$32))*60</f>
        <v>3.7677301009385062</v>
      </c>
      <c r="E78" s="19">
        <f>(E140*'Power-Density'!$C$16*(1-'UAV-Config'!$H$7))/('UAV-Config'!$B$7*'UAV-Config'!$E$33*((E16*(1+'UAV-Config'!$G$7))/'UAV-Config'!$B$7)^('UAV-Config'!$E$32))*60</f>
        <v>3.5228888988640383</v>
      </c>
      <c r="F78" s="19">
        <f>(F140*'Power-Density'!$C$16*(1-'UAV-Config'!$H$7))/('UAV-Config'!$B$7*'UAV-Config'!$E$33*((F16*(1+'UAV-Config'!$G$7))/'UAV-Config'!$B$7)^('UAV-Config'!$E$32))*60</f>
        <v>3.3036406107865801</v>
      </c>
      <c r="G78" s="19">
        <f>(G140*'Power-Density'!$C$16*(1-'UAV-Config'!$H$7))/('UAV-Config'!$B$7*'UAV-Config'!$E$33*((G16*(1+'UAV-Config'!$G$7))/'UAV-Config'!$B$7)^('UAV-Config'!$E$32))*60</f>
        <v>3.1063802392051167</v>
      </c>
      <c r="H78" s="19">
        <f>(H140*'Power-Density'!$C$16*(1-'UAV-Config'!$H$7))/('UAV-Config'!$B$7*'UAV-Config'!$E$33*((H16*(1+'UAV-Config'!$G$7))/'UAV-Config'!$B$7)^('UAV-Config'!$E$32))*60</f>
        <v>2.9281313264218456</v>
      </c>
      <c r="I78" s="19">
        <f>(I140*'Power-Density'!$C$16*(1-'UAV-Config'!$H$7))/('UAV-Config'!$B$7*'UAV-Config'!$E$33*((I16*(1+'UAV-Config'!$G$7))/'UAV-Config'!$B$7)^('UAV-Config'!$E$32))*60</f>
        <v>2.766416897581979</v>
      </c>
      <c r="J78" s="19">
        <f>(J140*'Power-Density'!$C$16*(1-'UAV-Config'!$H$7))/('UAV-Config'!$B$7*'UAV-Config'!$E$33*((J16*(1+'UAV-Config'!$G$7))/'UAV-Config'!$B$7)^('UAV-Config'!$E$32))*60</f>
        <v>2.6191606108521035</v>
      </c>
      <c r="K78" s="19">
        <f>(K140*'Power-Density'!$C$16*(1-'UAV-Config'!$H$7))/('UAV-Config'!$B$7*'UAV-Config'!$E$33*((K16*(1+'UAV-Config'!$G$7))/'UAV-Config'!$B$7)^('UAV-Config'!$E$32))*60</f>
        <v>2.4846102371795653</v>
      </c>
      <c r="L78" s="19">
        <f>(L140*'Power-Density'!$C$16*(1-'UAV-Config'!$H$7))/('UAV-Config'!$B$7*'UAV-Config'!$E$33*((L16*(1+'UAV-Config'!$G$7))/'UAV-Config'!$B$7)^('UAV-Config'!$E$32))*60</f>
        <v>2.3612778427261434</v>
      </c>
    </row>
    <row r="79" spans="1:12" x14ac:dyDescent="0.2">
      <c r="A79" s="2"/>
      <c r="B79" s="19">
        <f>(B141*'Power-Density'!$C$16*(1-'UAV-Config'!$H$7))/('UAV-Config'!$B$7*'UAV-Config'!$E$33*((B17*(1+'UAV-Config'!$G$7))/'UAV-Config'!$B$7)^('UAV-Config'!$E$32))*60</f>
        <v>4.7164085839051948</v>
      </c>
      <c r="C79" s="19">
        <f>(C141*'Power-Density'!$C$16*(1-'UAV-Config'!$H$7))/('UAV-Config'!$B$7*'UAV-Config'!$E$33*((C17*(1+'UAV-Config'!$G$7))/'UAV-Config'!$B$7)^('UAV-Config'!$E$32))*60</f>
        <v>4.3834528529116339</v>
      </c>
      <c r="D79" s="19">
        <f>(D141*'Power-Density'!$C$16*(1-'UAV-Config'!$H$7))/('UAV-Config'!$B$7*'UAV-Config'!$E$33*((D17*(1+'UAV-Config'!$G$7))/'UAV-Config'!$B$7)^('UAV-Config'!$E$32))*60</f>
        <v>4.0881677955461049</v>
      </c>
      <c r="E79" s="19">
        <f>(E141*'Power-Density'!$C$16*(1-'UAV-Config'!$H$7))/('UAV-Config'!$B$7*'UAV-Config'!$E$33*((E17*(1+'UAV-Config'!$G$7))/'UAV-Config'!$B$7)^('UAV-Config'!$E$32))*60</f>
        <v>3.824829194045682</v>
      </c>
      <c r="F79" s="19">
        <f>(F141*'Power-Density'!$C$16*(1-'UAV-Config'!$H$7))/('UAV-Config'!$B$7*'UAV-Config'!$E$33*((F17*(1+'UAV-Config'!$G$7))/'UAV-Config'!$B$7)^('UAV-Config'!$E$32))*60</f>
        <v>3.5887861662118983</v>
      </c>
      <c r="G79" s="19">
        <f>(G141*'Power-Density'!$C$16*(1-'UAV-Config'!$H$7))/('UAV-Config'!$B$7*'UAV-Config'!$E$33*((G17*(1+'UAV-Config'!$G$7))/'UAV-Config'!$B$7)^('UAV-Config'!$E$32))*60</f>
        <v>3.3762248216993509</v>
      </c>
      <c r="H79" s="19">
        <f>(H141*'Power-Density'!$C$16*(1-'UAV-Config'!$H$7))/('UAV-Config'!$B$7*'UAV-Config'!$E$33*((H17*(1+'UAV-Config'!$G$7))/'UAV-Config'!$B$7)^('UAV-Config'!$E$32))*60</f>
        <v>3.1839910871315258</v>
      </c>
      <c r="I79" s="19">
        <f>(I141*'Power-Density'!$C$16*(1-'UAV-Config'!$H$7))/('UAV-Config'!$B$7*'UAV-Config'!$E$33*((I17*(1+'UAV-Config'!$G$7))/'UAV-Config'!$B$7)^('UAV-Config'!$E$32))*60</f>
        <v>3.0094562359034036</v>
      </c>
      <c r="J79" s="19">
        <f>(J141*'Power-Density'!$C$16*(1-'UAV-Config'!$H$7))/('UAV-Config'!$B$7*'UAV-Config'!$E$33*((J17*(1+'UAV-Config'!$G$7))/'UAV-Config'!$B$7)^('UAV-Config'!$E$32))*60</f>
        <v>2.850413666214068</v>
      </c>
      <c r="K79" s="19">
        <f>(K141*'Power-Density'!$C$16*(1-'UAV-Config'!$H$7))/('UAV-Config'!$B$7*'UAV-Config'!$E$33*((K17*(1+'UAV-Config'!$G$7))/'UAV-Config'!$B$7)^('UAV-Config'!$E$32))*60</f>
        <v>2.7049988347351146</v>
      </c>
      <c r="L79" s="19">
        <f>(L141*'Power-Density'!$C$16*(1-'UAV-Config'!$H$7))/('UAV-Config'!$B$7*'UAV-Config'!$E$33*((L17*(1+'UAV-Config'!$G$7))/'UAV-Config'!$B$7)^('UAV-Config'!$E$32))*60</f>
        <v>2.5716265499262034</v>
      </c>
    </row>
    <row r="80" spans="1:12" x14ac:dyDescent="0.2">
      <c r="A80" s="2"/>
      <c r="B80" s="19">
        <f>(B142*'Power-Density'!$C$16*(1-'UAV-Config'!$H$7))/('UAV-Config'!$B$7*'UAV-Config'!$E$33*((B18*(1+'UAV-Config'!$G$7))/'UAV-Config'!$B$7)^('UAV-Config'!$E$32))*60</f>
        <v>5.0688930899090909</v>
      </c>
      <c r="C80" s="19">
        <f>(C142*'Power-Density'!$C$16*(1-'UAV-Config'!$H$7))/('UAV-Config'!$B$7*'UAV-Config'!$E$33*((C18*(1+'UAV-Config'!$G$7))/'UAV-Config'!$B$7)^('UAV-Config'!$E$32))*60</f>
        <v>4.7144542924189876</v>
      </c>
      <c r="D80" s="19">
        <f>(D142*'Power-Density'!$C$16*(1-'UAV-Config'!$H$7))/('UAV-Config'!$B$7*'UAV-Config'!$E$33*((D18*(1+'UAV-Config'!$G$7))/'UAV-Config'!$B$7)^('UAV-Config'!$E$32))*60</f>
        <v>4.3997530232844166</v>
      </c>
      <c r="E80" s="19">
        <f>(E142*'Power-Density'!$C$16*(1-'UAV-Config'!$H$7))/('UAV-Config'!$B$7*'UAV-Config'!$E$33*((E18*(1+'UAV-Config'!$G$7))/'UAV-Config'!$B$7)^('UAV-Config'!$E$32))*60</f>
        <v>4.1188033837215237</v>
      </c>
      <c r="F80" s="19">
        <f>(F142*'Power-Density'!$C$16*(1-'UAV-Config'!$H$7))/('UAV-Config'!$B$7*'UAV-Config'!$E$33*((F18*(1+'UAV-Config'!$G$7))/'UAV-Config'!$B$7)^('UAV-Config'!$E$32))*60</f>
        <v>3.8667325463866957</v>
      </c>
      <c r="G80" s="19">
        <f>(G142*'Power-Density'!$C$16*(1-'UAV-Config'!$H$7))/('UAV-Config'!$B$7*'UAV-Config'!$E$33*((G18*(1+'UAV-Config'!$G$7))/'UAV-Config'!$B$7)^('UAV-Config'!$E$32))*60</f>
        <v>3.6395376180433145</v>
      </c>
      <c r="H80" s="19">
        <f>(H142*'Power-Density'!$C$16*(1-'UAV-Config'!$H$7))/('UAV-Config'!$B$7*'UAV-Config'!$E$33*((H18*(1+'UAV-Config'!$G$7))/'UAV-Config'!$B$7)^('UAV-Config'!$E$32))*60</f>
        <v>3.4339029047597727</v>
      </c>
      <c r="I80" s="19">
        <f>(I142*'Power-Density'!$C$16*(1-'UAV-Config'!$H$7))/('UAV-Config'!$B$7*'UAV-Config'!$E$33*((I18*(1+'UAV-Config'!$G$7))/'UAV-Config'!$B$7)^('UAV-Config'!$E$32))*60</f>
        <v>3.2470608964024277</v>
      </c>
      <c r="J80" s="19">
        <f>(J142*'Power-Density'!$C$16*(1-'UAV-Config'!$H$7))/('UAV-Config'!$B$7*'UAV-Config'!$E$33*((J18*(1+'UAV-Config'!$G$7))/'UAV-Config'!$B$7)^('UAV-Config'!$E$32))*60</f>
        <v>3.076685325356121</v>
      </c>
      <c r="K80" s="19">
        <f>(K142*'Power-Density'!$C$16*(1-'UAV-Config'!$H$7))/('UAV-Config'!$B$7*'UAV-Config'!$E$33*((K18*(1+'UAV-Config'!$G$7))/'UAV-Config'!$B$7)^('UAV-Config'!$E$32))*60</f>
        <v>2.9208080501225702</v>
      </c>
      <c r="L80" s="19">
        <f>(L142*'Power-Density'!$C$16*(1-'UAV-Config'!$H$7))/('UAV-Config'!$B$7*'UAV-Config'!$E$33*((L18*(1+'UAV-Config'!$G$7))/'UAV-Config'!$B$7)^('UAV-Config'!$E$32))*60</f>
        <v>2.7777538399659938</v>
      </c>
    </row>
    <row r="81" spans="1:12" x14ac:dyDescent="0.2">
      <c r="A81" s="2"/>
      <c r="B81" s="19">
        <f>(B143*'Power-Density'!$C$16*(1-'UAV-Config'!$H$7))/('UAV-Config'!$B$7*'UAV-Config'!$E$33*((B19*(1+'UAV-Config'!$G$7))/'UAV-Config'!$B$7)^('UAV-Config'!$E$32))*60</f>
        <v>5.4107015930699003</v>
      </c>
      <c r="C81" s="19">
        <f>(C143*'Power-Density'!$C$16*(1-'UAV-Config'!$H$7))/('UAV-Config'!$B$7*'UAV-Config'!$E$33*((C19*(1+'UAV-Config'!$G$7))/'UAV-Config'!$B$7)^('UAV-Config'!$E$32))*60</f>
        <v>5.0359237045675433</v>
      </c>
      <c r="D81" s="19">
        <f>(D143*'Power-Density'!$C$16*(1-'UAV-Config'!$H$7))/('UAV-Config'!$B$7*'UAV-Config'!$E$33*((D19*(1+'UAV-Config'!$G$7))/'UAV-Config'!$B$7)^('UAV-Config'!$E$32))*60</f>
        <v>4.7027859359132202</v>
      </c>
      <c r="E81" s="19">
        <f>(E143*'Power-Density'!$C$16*(1-'UAV-Config'!$H$7))/('UAV-Config'!$B$7*'UAV-Config'!$E$33*((E19*(1+'UAV-Config'!$G$7))/'UAV-Config'!$B$7)^('UAV-Config'!$E$32))*60</f>
        <v>4.4050697402849091</v>
      </c>
      <c r="F81" s="19">
        <f>(F143*'Power-Density'!$C$16*(1-'UAV-Config'!$H$7))/('UAV-Config'!$B$7*'UAV-Config'!$E$33*((F19*(1+'UAV-Config'!$G$7))/'UAV-Config'!$B$7)^('UAV-Config'!$E$32))*60</f>
        <v>4.1377033686982747</v>
      </c>
      <c r="G81" s="19">
        <f>(G143*'Power-Density'!$C$16*(1-'UAV-Config'!$H$7))/('UAV-Config'!$B$7*'UAV-Config'!$E$33*((G19*(1+'UAV-Config'!$G$7))/'UAV-Config'!$B$7)^('UAV-Config'!$E$32))*60</f>
        <v>3.8965133489547821</v>
      </c>
      <c r="H81" s="19">
        <f>(H143*'Power-Density'!$C$16*(1-'UAV-Config'!$H$7))/('UAV-Config'!$B$7*'UAV-Config'!$E$33*((H19*(1+'UAV-Config'!$G$7))/'UAV-Config'!$B$7)^('UAV-Config'!$E$32))*60</f>
        <v>3.6780372344363315</v>
      </c>
      <c r="I81" s="19">
        <f>(I143*'Power-Density'!$C$16*(1-'UAV-Config'!$H$7))/('UAV-Config'!$B$7*'UAV-Config'!$E$33*((I19*(1+'UAV-Config'!$G$7))/'UAV-Config'!$B$7)^('UAV-Config'!$E$32))*60</f>
        <v>3.4793808240842012</v>
      </c>
      <c r="J81" s="19">
        <f>(J143*'Power-Density'!$C$16*(1-'UAV-Config'!$H$7))/('UAV-Config'!$B$7*'UAV-Config'!$E$33*((J19*(1+'UAV-Config'!$G$7))/'UAV-Config'!$B$7)^('UAV-Config'!$E$32))*60</f>
        <v>3.2981080920369097</v>
      </c>
      <c r="K81" s="19">
        <f>(K143*'Power-Density'!$C$16*(1-'UAV-Config'!$H$7))/('UAV-Config'!$B$7*'UAV-Config'!$E$33*((K19*(1+'UAV-Config'!$G$7))/'UAV-Config'!$B$7)^('UAV-Config'!$E$32))*60</f>
        <v>3.1321554716426956</v>
      </c>
      <c r="L81" s="19">
        <f>(L143*'Power-Density'!$C$16*(1-'UAV-Config'!$H$7))/('UAV-Config'!$B$7*'UAV-Config'!$E$33*((L19*(1+'UAV-Config'!$G$7))/'UAV-Config'!$B$7)^('UAV-Config'!$E$32))*60</f>
        <v>2.9797644783807828</v>
      </c>
    </row>
    <row r="82" spans="1:12" x14ac:dyDescent="0.2">
      <c r="A82" s="2"/>
      <c r="B82" s="19">
        <f>(B144*'Power-Density'!$C$16*(1-'UAV-Config'!$H$7))/('UAV-Config'!$B$7*'UAV-Config'!$E$33*((B20*(1+'UAV-Config'!$G$7))/'UAV-Config'!$B$7)^('UAV-Config'!$E$32))*60</f>
        <v>5.7422290139997685</v>
      </c>
      <c r="C82" s="19">
        <f>(C144*'Power-Density'!$C$16*(1-'UAV-Config'!$H$7))/('UAV-Config'!$B$7*'UAV-Config'!$E$33*((C20*(1+'UAV-Config'!$G$7))/'UAV-Config'!$B$7)^('UAV-Config'!$E$32))*60</f>
        <v>5.3481969063254482</v>
      </c>
      <c r="D82" s="19">
        <f>(D144*'Power-Density'!$C$16*(1-'UAV-Config'!$H$7))/('UAV-Config'!$B$7*'UAV-Config'!$E$33*((D20*(1+'UAV-Config'!$G$7))/'UAV-Config'!$B$7)^('UAV-Config'!$E$32))*60</f>
        <v>4.9975541450764229</v>
      </c>
      <c r="E82" s="19">
        <f>(E144*'Power-Density'!$C$16*(1-'UAV-Config'!$H$7))/('UAV-Config'!$B$7*'UAV-Config'!$E$33*((E20*(1+'UAV-Config'!$G$7))/'UAV-Config'!$B$7)^('UAV-Config'!$E$32))*60</f>
        <v>4.6838762119685997</v>
      </c>
      <c r="F82" s="19">
        <f>(F144*'Power-Density'!$C$16*(1-'UAV-Config'!$H$7))/('UAV-Config'!$B$7*'UAV-Config'!$E$33*((F20*(1+'UAV-Config'!$G$7))/'UAV-Config'!$B$7)^('UAV-Config'!$E$32))*60</f>
        <v>4.4019136819079883</v>
      </c>
      <c r="G82" s="19">
        <f>(G144*'Power-Density'!$C$16*(1-'UAV-Config'!$H$7))/('UAV-Config'!$B$7*'UAV-Config'!$E$33*((G20*(1+'UAV-Config'!$G$7))/'UAV-Config'!$B$7)^('UAV-Config'!$E$32))*60</f>
        <v>4.1473395705308835</v>
      </c>
      <c r="H82" s="19">
        <f>(H144*'Power-Density'!$C$16*(1-'UAV-Config'!$H$7))/('UAV-Config'!$B$7*'UAV-Config'!$E$33*((H20*(1+'UAV-Config'!$G$7))/'UAV-Config'!$B$7)^('UAV-Config'!$E$32))*60</f>
        <v>3.9165584993828753</v>
      </c>
      <c r="I82" s="19">
        <f>(I144*'Power-Density'!$C$16*(1-'UAV-Config'!$H$7))/('UAV-Config'!$B$7*'UAV-Config'!$E$33*((I20*(1+'UAV-Config'!$G$7))/'UAV-Config'!$B$7)^('UAV-Config'!$E$32))*60</f>
        <v>3.706560853298114</v>
      </c>
      <c r="J82" s="19">
        <f>(J144*'Power-Density'!$C$16*(1-'UAV-Config'!$H$7))/('UAV-Config'!$B$7*'UAV-Config'!$E$33*((J20*(1+'UAV-Config'!$G$7))/'UAV-Config'!$B$7)^('UAV-Config'!$E$32))*60</f>
        <v>3.5148101142640287</v>
      </c>
      <c r="K82" s="19">
        <f>(K144*'Power-Density'!$C$16*(1-'UAV-Config'!$H$7))/('UAV-Config'!$B$7*'UAV-Config'!$E$33*((K20*(1+'UAV-Config'!$G$7))/'UAV-Config'!$B$7)^('UAV-Config'!$E$32))*60</f>
        <v>3.3391549547669022</v>
      </c>
      <c r="L82" s="19">
        <f>(L144*'Power-Density'!$C$16*(1-'UAV-Config'!$H$7))/('UAV-Config'!$B$7*'UAV-Config'!$E$33*((L20*(1+'UAV-Config'!$G$7))/'UAV-Config'!$B$7)^('UAV-Config'!$E$32))*60</f>
        <v>3.1777600152432308</v>
      </c>
    </row>
    <row r="83" spans="1:12" x14ac:dyDescent="0.2">
      <c r="A83" s="2"/>
      <c r="B83" s="19">
        <f>(B145*'Power-Density'!$C$16*(1-'UAV-Config'!$H$7))/('UAV-Config'!$B$7*'UAV-Config'!$E$33*((B21*(1+'UAV-Config'!$G$7))/'UAV-Config'!$B$7)^('UAV-Config'!$E$32))*60</f>
        <v>6.0638523043214914</v>
      </c>
      <c r="C83" s="19">
        <f>(C145*'Power-Density'!$C$16*(1-'UAV-Config'!$H$7))/('UAV-Config'!$B$7*'UAV-Config'!$E$33*((C21*(1+'UAV-Config'!$G$7))/'UAV-Config'!$B$7)^('UAV-Config'!$E$32))*60</f>
        <v>5.6515951514077614</v>
      </c>
      <c r="D83" s="19">
        <f>(D145*'Power-Density'!$C$16*(1-'UAV-Config'!$H$7))/('UAV-Config'!$B$7*'UAV-Config'!$E$33*((D21*(1+'UAV-Config'!$G$7))/'UAV-Config'!$B$7)^('UAV-Config'!$E$32))*60</f>
        <v>5.2843333482960571</v>
      </c>
      <c r="E83" s="19">
        <f>(E145*'Power-Density'!$C$16*(1-'UAV-Config'!$H$7))/('UAV-Config'!$B$7*'UAV-Config'!$E$33*((E21*(1+'UAV-Config'!$G$7))/'UAV-Config'!$B$7)^('UAV-Config'!$E$32))*60</f>
        <v>4.9554609161798693</v>
      </c>
      <c r="F83" s="19">
        <f>(F145*'Power-Density'!$C$16*(1-'UAV-Config'!$H$7))/('UAV-Config'!$B$7*'UAV-Config'!$E$33*((F21*(1+'UAV-Config'!$G$7))/'UAV-Config'!$B$7)^('UAV-Config'!$E$32))*60</f>
        <v>4.6595703588076747</v>
      </c>
      <c r="G83" s="19">
        <f>(G145*'Power-Density'!$C$16*(1-'UAV-Config'!$H$7))/('UAV-Config'!$B$7*'UAV-Config'!$E$33*((G21*(1+'UAV-Config'!$G$7))/'UAV-Config'!$B$7)^('UAV-Config'!$E$32))*60</f>
        <v>4.3921969896327688</v>
      </c>
      <c r="H83" s="19">
        <f>(H145*'Power-Density'!$C$16*(1-'UAV-Config'!$H$7))/('UAV-Config'!$B$7*'UAV-Config'!$E$33*((H21*(1+'UAV-Config'!$G$7))/'UAV-Config'!$B$7)^('UAV-Config'!$E$32))*60</f>
        <v>4.1496253463729706</v>
      </c>
      <c r="I83" s="19">
        <f>(I145*'Power-Density'!$C$16*(1-'UAV-Config'!$H$7))/('UAV-Config'!$B$7*'UAV-Config'!$E$33*((I21*(1+'UAV-Config'!$G$7))/'UAV-Config'!$B$7)^('UAV-Config'!$E$32))*60</f>
        <v>3.9287409162781555</v>
      </c>
      <c r="J83" s="19">
        <f>(J145*'Power-Density'!$C$16*(1-'UAV-Config'!$H$7))/('UAV-Config'!$B$7*'UAV-Config'!$E$33*((J21*(1+'UAV-Config'!$G$7))/'UAV-Config'!$B$7)^('UAV-Config'!$E$32))*60</f>
        <v>3.7269153557693477</v>
      </c>
      <c r="K83" s="19">
        <f>(K145*'Power-Density'!$C$16*(1-'UAV-Config'!$H$7))/('UAV-Config'!$B$7*'UAV-Config'!$E$33*((K21*(1+'UAV-Config'!$G$7))/'UAV-Config'!$B$7)^('UAV-Config'!$E$32))*60</f>
        <v>3.541916764089216</v>
      </c>
      <c r="L83" s="19">
        <f>(L145*'Power-Density'!$C$16*(1-'UAV-Config'!$H$7))/('UAV-Config'!$B$7*'UAV-Config'!$E$33*((L21*(1+'UAV-Config'!$G$7))/'UAV-Config'!$B$7)^('UAV-Config'!$E$32))*60</f>
        <v>3.3718389034170997</v>
      </c>
    </row>
    <row r="84" spans="1:12" x14ac:dyDescent="0.2">
      <c r="A84" s="2"/>
      <c r="B84" s="19">
        <f>(B146*'Power-Density'!$C$16*(1-'UAV-Config'!$H$7))/('UAV-Config'!$B$7*'UAV-Config'!$E$33*((B22*(1+'UAV-Config'!$G$7))/'UAV-Config'!$B$7)^('UAV-Config'!$E$32))*60</f>
        <v>6.375931422416925</v>
      </c>
      <c r="C84" s="19">
        <f>(C146*'Power-Density'!$C$16*(1-'UAV-Config'!$H$7))/('UAV-Config'!$B$7*'UAV-Config'!$E$33*((C22*(1+'UAV-Config'!$G$7))/'UAV-Config'!$B$7)^('UAV-Config'!$E$32))*60</f>
        <v>5.9464258844306981</v>
      </c>
      <c r="D84" s="19">
        <f>(D146*'Power-Density'!$C$16*(1-'UAV-Config'!$H$7))/('UAV-Config'!$B$7*'UAV-Config'!$E$33*((D22*(1+'UAV-Config'!$G$7))/'UAV-Config'!$B$7)^('UAV-Config'!$E$32))*60</f>
        <v>5.5633879186119017</v>
      </c>
      <c r="E84" s="19">
        <f>(E146*'Power-Density'!$C$16*(1-'UAV-Config'!$H$7))/('UAV-Config'!$B$7*'UAV-Config'!$E$33*((E22*(1+'UAV-Config'!$G$7))/'UAV-Config'!$B$7)^('UAV-Config'!$E$32))*60</f>
        <v>5.2200526053991254</v>
      </c>
      <c r="F84" s="19">
        <f>(F146*'Power-Density'!$C$16*(1-'UAV-Config'!$H$7))/('UAV-Config'!$B$7*'UAV-Config'!$E$33*((F22*(1+'UAV-Config'!$G$7))/'UAV-Config'!$B$7)^('UAV-Config'!$E$32))*60</f>
        <v>4.91087246792633</v>
      </c>
      <c r="G84" s="19">
        <f>(G146*'Power-Density'!$C$16*(1-'UAV-Config'!$H$7))/('UAV-Config'!$B$7*'UAV-Config'!$E$33*((G22*(1+'UAV-Config'!$G$7))/'UAV-Config'!$B$7)^('UAV-Config'!$E$32))*60</f>
        <v>4.6312597631004024</v>
      </c>
      <c r="H84" s="19">
        <f>(H146*'Power-Density'!$C$16*(1-'UAV-Config'!$H$7))/('UAV-Config'!$B$7*'UAV-Config'!$E$33*((H22*(1+'UAV-Config'!$G$7))/'UAV-Config'!$B$7)^('UAV-Config'!$E$32))*60</f>
        <v>4.3773908885867696</v>
      </c>
      <c r="I84" s="19">
        <f>(I146*'Power-Density'!$C$16*(1-'UAV-Config'!$H$7))/('UAV-Config'!$B$7*'UAV-Config'!$E$33*((I22*(1+'UAV-Config'!$G$7))/'UAV-Config'!$B$7)^('UAV-Config'!$E$32))*60</f>
        <v>4.1460562417659164</v>
      </c>
      <c r="J84" s="19">
        <f>(J146*'Power-Density'!$C$16*(1-'UAV-Config'!$H$7))/('UAV-Config'!$B$7*'UAV-Config'!$E$33*((J22*(1+'UAV-Config'!$G$7))/'UAV-Config'!$B$7)^('UAV-Config'!$E$32))*60</f>
        <v>3.9345437596147121</v>
      </c>
      <c r="K84" s="19">
        <f>(K146*'Power-Density'!$C$16*(1-'UAV-Config'!$H$7))/('UAV-Config'!$B$7*'UAV-Config'!$E$33*((K22*(1+'UAV-Config'!$G$7))/'UAV-Config'!$B$7)^('UAV-Config'!$E$32))*60</f>
        <v>3.740547708983569</v>
      </c>
      <c r="L84" s="19">
        <f>(L146*'Power-Density'!$C$16*(1-'UAV-Config'!$H$7))/('UAV-Config'!$B$7*'UAV-Config'!$E$33*((L22*(1+'UAV-Config'!$G$7))/'UAV-Config'!$B$7)^('UAV-Config'!$E$32))*60</f>
        <v>3.5620966117384767</v>
      </c>
    </row>
    <row r="85" spans="1:12" x14ac:dyDescent="0.2">
      <c r="A85" s="2"/>
      <c r="B85" s="19">
        <f>(B147*'Power-Density'!$C$16*(1-'UAV-Config'!$H$7))/('UAV-Config'!$B$7*'UAV-Config'!$E$33*((B23*(1+'UAV-Config'!$G$7))/'UAV-Config'!$B$7)^('UAV-Config'!$E$32))*60</f>
        <v>6.6788102475935665</v>
      </c>
      <c r="C85" s="19">
        <f>(C147*'Power-Density'!$C$16*(1-'UAV-Config'!$H$7))/('UAV-Config'!$B$7*'UAV-Config'!$E$33*((C23*(1+'UAV-Config'!$G$7))/'UAV-Config'!$B$7)^('UAV-Config'!$E$32))*60</f>
        <v>6.2329834496529273</v>
      </c>
      <c r="D85" s="19">
        <f>(D147*'Power-Density'!$C$16*(1-'UAV-Config'!$H$7))/('UAV-Config'!$B$7*'UAV-Config'!$E$33*((D23*(1+'UAV-Config'!$G$7))/'UAV-Config'!$B$7)^('UAV-Config'!$E$32))*60</f>
        <v>5.8349714602721585</v>
      </c>
      <c r="E85" s="19">
        <f>(E147*'Power-Density'!$C$16*(1-'UAV-Config'!$H$7))/('UAV-Config'!$B$7*'UAV-Config'!$E$33*((E23*(1+'UAV-Config'!$G$7))/'UAV-Config'!$B$7)^('UAV-Config'!$E$32))*60</f>
        <v>5.4778711073811532</v>
      </c>
      <c r="F85" s="19">
        <f>(F147*'Power-Density'!$C$16*(1-'UAV-Config'!$H$7))/('UAV-Config'!$B$7*'UAV-Config'!$E$33*((F23*(1+'UAV-Config'!$G$7))/'UAV-Config'!$B$7)^('UAV-Config'!$E$32))*60</f>
        <v>5.1560116255613631</v>
      </c>
      <c r="G85" s="19">
        <f>(G147*'Power-Density'!$C$16*(1-'UAV-Config'!$H$7))/('UAV-Config'!$B$7*'UAV-Config'!$E$33*((G23*(1+'UAV-Config'!$G$7))/'UAV-Config'!$B$7)^('UAV-Config'!$E$32))*60</f>
        <v>4.8646957817430128</v>
      </c>
      <c r="H85" s="19">
        <f>(H147*'Power-Density'!$C$16*(1-'UAV-Config'!$H$7))/('UAV-Config'!$B$7*'UAV-Config'!$E$33*((H23*(1+'UAV-Config'!$G$7))/'UAV-Config'!$B$7)^('UAV-Config'!$E$32))*60</f>
        <v>4.6000029365701076</v>
      </c>
      <c r="I85" s="19">
        <f>(I147*'Power-Density'!$C$16*(1-'UAV-Config'!$H$7))/('UAV-Config'!$B$7*'UAV-Config'!$E$33*((I23*(1+'UAV-Config'!$G$7))/'UAV-Config'!$B$7)^('UAV-Config'!$E$32))*60</f>
        <v>4.3586375442545062</v>
      </c>
      <c r="J85" s="19">
        <f>(J147*'Power-Density'!$C$16*(1-'UAV-Config'!$H$7))/('UAV-Config'!$B$7*'UAV-Config'!$E$33*((J23*(1+'UAV-Config'!$G$7))/'UAV-Config'!$B$7)^('UAV-Config'!$E$32))*60</f>
        <v>4.1378114043403116</v>
      </c>
      <c r="K85" s="19">
        <f>(K147*'Power-Density'!$C$16*(1-'UAV-Config'!$H$7))/('UAV-Config'!$B$7*'UAV-Config'!$E$33*((K23*(1+'UAV-Config'!$G$7))/'UAV-Config'!$B$7)^('UAV-Config'!$E$32))*60</f>
        <v>3.9351512732851579</v>
      </c>
      <c r="L85" s="19">
        <f>(L147*'Power-Density'!$C$16*(1-'UAV-Config'!$H$7))/('UAV-Config'!$B$7*'UAV-Config'!$E$33*((L23*(1+'UAV-Config'!$G$7))/'UAV-Config'!$B$7)^('UAV-Config'!$E$32))*60</f>
        <v>3.7486257333730486</v>
      </c>
    </row>
    <row r="86" spans="1:12" x14ac:dyDescent="0.2">
      <c r="A86" s="2"/>
      <c r="B86" s="19">
        <f>(B148*'Power-Density'!$C$16*(1-'UAV-Config'!$H$7))/('UAV-Config'!$B$7*'UAV-Config'!$E$33*((B24*(1+'UAV-Config'!$G$7))/'UAV-Config'!$B$7)^('UAV-Config'!$E$32))*60</f>
        <v>6.9728174370935232</v>
      </c>
      <c r="C86" s="19">
        <f>(C148*'Power-Density'!$C$16*(1-'UAV-Config'!$H$7))/('UAV-Config'!$B$7*'UAV-Config'!$E$33*((C24*(1+'UAV-Config'!$G$7))/'UAV-Config'!$B$7)^('UAV-Config'!$E$32))*60</f>
        <v>6.5115497574183063</v>
      </c>
      <c r="D86" s="19">
        <f>(D148*'Power-Density'!$C$16*(1-'UAV-Config'!$H$7))/('UAV-Config'!$B$7*'UAV-Config'!$E$33*((D24*(1+'UAV-Config'!$G$7))/'UAV-Config'!$B$7)^('UAV-Config'!$E$32))*60</f>
        <v>6.0993273327021837</v>
      </c>
      <c r="E86" s="19">
        <f>(E148*'Power-Density'!$C$16*(1-'UAV-Config'!$H$7))/('UAV-Config'!$B$7*'UAV-Config'!$E$33*((E24*(1+'UAV-Config'!$G$7))/'UAV-Config'!$B$7)^('UAV-Config'!$E$32))*60</f>
        <v>5.7291277412745352</v>
      </c>
      <c r="F86" s="19">
        <f>(F148*'Power-Density'!$C$16*(1-'UAV-Config'!$H$7))/('UAV-Config'!$B$7*'UAV-Config'!$E$33*((F24*(1+'UAV-Config'!$G$7))/'UAV-Config'!$B$7)^('UAV-Config'!$E$32))*60</f>
        <v>5.3951723293220057</v>
      </c>
      <c r="G86" s="19">
        <f>(G148*'Power-Density'!$C$16*(1-'UAV-Config'!$H$7))/('UAV-Config'!$B$7*'UAV-Config'!$E$33*((G24*(1+'UAV-Config'!$G$7))/'UAV-Config'!$B$7)^('UAV-Config'!$E$32))*60</f>
        <v>5.0926669399887672</v>
      </c>
      <c r="H86" s="19">
        <f>(H148*'Power-Density'!$C$16*(1-'UAV-Config'!$H$7))/('UAV-Config'!$B$7*'UAV-Config'!$E$33*((H24*(1+'UAV-Config'!$G$7))/'UAV-Config'!$B$7)^('UAV-Config'!$E$32))*60</f>
        <v>4.8176042179627396</v>
      </c>
      <c r="I86" s="19">
        <f>(I148*'Power-Density'!$C$16*(1-'UAV-Config'!$H$7))/('UAV-Config'!$B$7*'UAV-Config'!$E$33*((I24*(1+'UAV-Config'!$G$7))/'UAV-Config'!$B$7)^('UAV-Config'!$E$32))*60</f>
        <v>4.5666112043587983</v>
      </c>
      <c r="J86" s="19">
        <f>(J148*'Power-Density'!$C$16*(1-'UAV-Config'!$H$7))/('UAV-Config'!$B$7*'UAV-Config'!$E$33*((J24*(1+'UAV-Config'!$G$7))/'UAV-Config'!$B$7)^('UAV-Config'!$E$32))*60</f>
        <v>4.3368306530437319</v>
      </c>
      <c r="K86" s="19">
        <f>(K148*'Power-Density'!$C$16*(1-'UAV-Config'!$H$7))/('UAV-Config'!$B$7*'UAV-Config'!$E$33*((K24*(1+'UAV-Config'!$G$7))/'UAV-Config'!$B$7)^('UAV-Config'!$E$32))*60</f>
        <v>4.1258277392964686</v>
      </c>
      <c r="L86" s="19">
        <f>(L148*'Power-Density'!$C$16*(1-'UAV-Config'!$H$7))/('UAV-Config'!$B$7*'UAV-Config'!$E$33*((L24*(1+'UAV-Config'!$G$7))/'UAV-Config'!$B$7)^('UAV-Config'!$E$32))*60</f>
        <v>3.9315160895842225</v>
      </c>
    </row>
    <row r="87" spans="1:12" x14ac:dyDescent="0.2">
      <c r="A87" s="2"/>
      <c r="B87" s="19">
        <f>(B149*'Power-Density'!$C$16*(1-'UAV-Config'!$H$7))/('UAV-Config'!$B$7*'UAV-Config'!$E$33*((B25*(1+'UAV-Config'!$G$7))/'UAV-Config'!$B$7)^('UAV-Config'!$E$32))*60</f>
        <v>7.2582672300131099</v>
      </c>
      <c r="C87" s="19">
        <f>(C149*'Power-Density'!$C$16*(1-'UAV-Config'!$H$7))/('UAV-Config'!$B$7*'UAV-Config'!$E$33*((C25*(1+'UAV-Config'!$G$7))/'UAV-Config'!$B$7)^('UAV-Config'!$E$32))*60</f>
        <v>6.7823949111751496</v>
      </c>
      <c r="D87" s="19">
        <f>(D149*'Power-Density'!$C$16*(1-'UAV-Config'!$H$7))/('UAV-Config'!$B$7*'UAV-Config'!$E$33*((D25*(1+'UAV-Config'!$G$7))/'UAV-Config'!$B$7)^('UAV-Config'!$E$32))*60</f>
        <v>6.3566891448145286</v>
      </c>
      <c r="E87" s="19">
        <f>(E149*'Power-Density'!$C$16*(1-'UAV-Config'!$H$7))/('UAV-Config'!$B$7*'UAV-Config'!$E$33*((E25*(1+'UAV-Config'!$G$7))/'UAV-Config'!$B$7)^('UAV-Config'!$E$32))*60</f>
        <v>5.9740257111608415</v>
      </c>
      <c r="F87" s="19">
        <f>(F149*'Power-Density'!$C$16*(1-'UAV-Config'!$H$7))/('UAV-Config'!$B$7*'UAV-Config'!$E$33*((F25*(1+'UAV-Config'!$G$7))/'UAV-Config'!$B$7)^('UAV-Config'!$E$32))*60</f>
        <v>5.6285322742919153</v>
      </c>
      <c r="G87" s="19">
        <f>(G149*'Power-Density'!$C$16*(1-'UAV-Config'!$H$7))/('UAV-Config'!$B$7*'UAV-Config'!$E$33*((G25*(1+'UAV-Config'!$G$7))/'UAV-Config'!$B$7)^('UAV-Config'!$E$32))*60</f>
        <v>5.3153293920196178</v>
      </c>
      <c r="H87" s="19">
        <f>(H149*'Power-Density'!$C$16*(1-'UAV-Config'!$H$7))/('UAV-Config'!$B$7*'UAV-Config'!$E$33*((H25*(1+'UAV-Config'!$G$7))/'UAV-Config'!$B$7)^('UAV-Config'!$E$32))*60</f>
        <v>5.0303325866188713</v>
      </c>
      <c r="I87" s="19">
        <f>(I149*'Power-Density'!$C$16*(1-'UAV-Config'!$H$7))/('UAV-Config'!$B$7*'UAV-Config'!$E$33*((I25*(1+'UAV-Config'!$G$7))/'UAV-Config'!$B$7)^('UAV-Config'!$E$32))*60</f>
        <v>4.770099440786896</v>
      </c>
      <c r="J87" s="19">
        <f>(J149*'Power-Density'!$C$16*(1-'UAV-Config'!$H$7))/('UAV-Config'!$B$7*'UAV-Config'!$E$33*((J25*(1+'UAV-Config'!$G$7))/'UAV-Config'!$B$7)^('UAV-Config'!$E$32))*60</f>
        <v>4.531710295755083</v>
      </c>
      <c r="K87" s="19">
        <f>(K149*'Power-Density'!$C$16*(1-'UAV-Config'!$H$7))/('UAV-Config'!$B$7*'UAV-Config'!$E$33*((K25*(1+'UAV-Config'!$G$7))/'UAV-Config'!$B$7)^('UAV-Config'!$E$32))*60</f>
        <v>4.3126743064015285</v>
      </c>
      <c r="L87" s="19">
        <f>(L149*'Power-Density'!$C$16*(1-'UAV-Config'!$H$7))/('UAV-Config'!$B$7*'UAV-Config'!$E$33*((L25*(1+'UAV-Config'!$G$7))/'UAV-Config'!$B$7)^('UAV-Config'!$E$32))*60</f>
        <v>4.1108548291340785</v>
      </c>
    </row>
    <row r="88" spans="1:12" x14ac:dyDescent="0.2">
      <c r="A88" s="2"/>
      <c r="B88" s="19">
        <f>(B150*'Power-Density'!$C$16*(1-'UAV-Config'!$H$7))/('UAV-Config'!$B$7*'UAV-Config'!$E$33*((B26*(1+'UAV-Config'!$G$7))/'UAV-Config'!$B$7)^('UAV-Config'!$E$32))*60</f>
        <v>7.5354602018770169</v>
      </c>
      <c r="C88" s="19">
        <f>(C150*'Power-Density'!$C$16*(1-'UAV-Config'!$H$7))/('UAV-Config'!$B$7*'UAV-Config'!$E$33*((C26*(1+'UAV-Config'!$G$7))/'UAV-Config'!$B$7)^('UAV-Config'!$E$32))*60</f>
        <v>7.0457777977280793</v>
      </c>
      <c r="D88" s="19">
        <f>(D150*'Power-Density'!$C$16*(1-'UAV-Config'!$H$7))/('UAV-Config'!$B$7*'UAV-Config'!$E$33*((D26*(1+'UAV-Config'!$G$7))/'UAV-Config'!$B$7)^('UAV-Config'!$E$32))*60</f>
        <v>6.6072812215731647</v>
      </c>
      <c r="E88" s="19">
        <f>(E150*'Power-Density'!$C$16*(1-'UAV-Config'!$H$7))/('UAV-Config'!$B$7*'UAV-Config'!$E$33*((E26*(1+'UAV-Config'!$G$7))/'UAV-Config'!$B$7)^('UAV-Config'!$E$32))*60</f>
        <v>6.2127604784102335</v>
      </c>
      <c r="F88" s="19">
        <f>(F150*'Power-Density'!$C$16*(1-'UAV-Config'!$H$7))/('UAV-Config'!$B$7*'UAV-Config'!$E$33*((F26*(1+'UAV-Config'!$G$7))/'UAV-Config'!$B$7)^('UAV-Config'!$E$32))*60</f>
        <v>5.8562626528436956</v>
      </c>
      <c r="G88" s="19">
        <f>(G150*'Power-Density'!$C$16*(1-'UAV-Config'!$H$7))/('UAV-Config'!$B$7*'UAV-Config'!$E$33*((G26*(1+'UAV-Config'!$G$7))/'UAV-Config'!$B$7)^('UAV-Config'!$E$32))*60</f>
        <v>5.5328337951639615</v>
      </c>
      <c r="H88" s="19">
        <f>(H150*'Power-Density'!$C$16*(1-'UAV-Config'!$H$7))/('UAV-Config'!$B$7*'UAV-Config'!$E$33*((H26*(1+'UAV-Config'!$G$7))/'UAV-Config'!$B$7)^('UAV-Config'!$E$32))*60</f>
        <v>5.2383212217042079</v>
      </c>
      <c r="I88" s="19">
        <f>(I150*'Power-Density'!$C$16*(1-'UAV-Config'!$H$7))/('UAV-Config'!$B$7*'UAV-Config'!$E$33*((I26*(1+'UAV-Config'!$G$7))/'UAV-Config'!$B$7)^('UAV-Config'!$E$32))*60</f>
        <v>4.9692204743591315</v>
      </c>
      <c r="J88" s="19">
        <f>(J150*'Power-Density'!$C$16*(1-'UAV-Config'!$H$7))/('UAV-Config'!$B$7*'UAV-Config'!$E$33*((J26*(1+'UAV-Config'!$G$7))/'UAV-Config'!$B$7)^('UAV-Config'!$E$32))*60</f>
        <v>4.7225556854522885</v>
      </c>
      <c r="K88" s="19">
        <f>(K150*'Power-Density'!$C$16*(1-'UAV-Config'!$H$7))/('UAV-Config'!$B$7*'UAV-Config'!$E$33*((K26*(1+'UAV-Config'!$G$7))/'UAV-Config'!$B$7)^('UAV-Config'!$E$32))*60</f>
        <v>4.4957852045561335</v>
      </c>
      <c r="L88" s="19">
        <f>(L150*'Power-Density'!$C$16*(1-'UAV-Config'!$H$7))/('UAV-Config'!$B$7*'UAV-Config'!$E$33*((L26*(1+'UAV-Config'!$G$7))/'UAV-Config'!$B$7)^('UAV-Config'!$E$32))*60</f>
        <v>4.2867265235270722</v>
      </c>
    </row>
    <row r="89" spans="1:12" x14ac:dyDescent="0.2">
      <c r="A89" s="2"/>
      <c r="B89" s="19">
        <f>(B151*'Power-Density'!$C$16*(1-'UAV-Config'!$H$7))/('UAV-Config'!$B$7*'UAV-Config'!$E$33*((B27*(1+'UAV-Config'!$G$7))/'UAV-Config'!$B$7)^('UAV-Config'!$E$32))*60</f>
        <v>7.8046839733152948</v>
      </c>
      <c r="C89" s="19">
        <f>(C151*'Power-Density'!$C$16*(1-'UAV-Config'!$H$7))/('UAV-Config'!$B$7*'UAV-Config'!$E$33*((C27*(1+'UAV-Config'!$G$7))/'UAV-Config'!$B$7)^('UAV-Config'!$E$32))*60</f>
        <v>7.3019466431781215</v>
      </c>
      <c r="D89" s="19">
        <f>(D151*'Power-Density'!$C$16*(1-'UAV-Config'!$H$7))/('UAV-Config'!$B$7*'UAV-Config'!$E$33*((D27*(1+'UAV-Config'!$G$7))/'UAV-Config'!$B$7)^('UAV-Config'!$E$32))*60</f>
        <v>6.8513190445863534</v>
      </c>
      <c r="E89" s="19">
        <f>(E151*'Power-Density'!$C$16*(1-'UAV-Config'!$H$7))/('UAV-Config'!$B$7*'UAV-Config'!$E$33*((E27*(1+'UAV-Config'!$G$7))/'UAV-Config'!$B$7)^('UAV-Config'!$E$32))*60</f>
        <v>6.4455201141533092</v>
      </c>
      <c r="F89" s="19">
        <f>(F151*'Power-Density'!$C$16*(1-'UAV-Config'!$H$7))/('UAV-Config'!$B$7*'UAV-Config'!$E$33*((F27*(1+'UAV-Config'!$G$7))/'UAV-Config'!$B$7)^('UAV-Config'!$E$32))*60</f>
        <v>6.0785284390692809</v>
      </c>
      <c r="G89" s="19">
        <f>(G151*'Power-Density'!$C$16*(1-'UAV-Config'!$H$7))/('UAV-Config'!$B$7*'UAV-Config'!$E$33*((G27*(1+'UAV-Config'!$G$7))/'UAV-Config'!$B$7)^('UAV-Config'!$E$32))*60</f>
        <v>5.7453255412701374</v>
      </c>
      <c r="H89" s="19">
        <f>(H151*'Power-Density'!$C$16*(1-'UAV-Config'!$H$7))/('UAV-Config'!$B$7*'UAV-Config'!$E$33*((H27*(1+'UAV-Config'!$G$7))/'UAV-Config'!$B$7)^('UAV-Config'!$E$32))*60</f>
        <v>5.4416988173177661</v>
      </c>
      <c r="I89" s="19">
        <f>(I151*'Power-Density'!$C$16*(1-'UAV-Config'!$H$7))/('UAV-Config'!$B$7*'UAV-Config'!$E$33*((I27*(1+'UAV-Config'!$G$7))/'UAV-Config'!$B$7)^('UAV-Config'!$E$32))*60</f>
        <v>5.1640886844943132</v>
      </c>
      <c r="J89" s="19">
        <f>(J151*'Power-Density'!$C$16*(1-'UAV-Config'!$H$7))/('UAV-Config'!$B$7*'UAV-Config'!$E$33*((J27*(1+'UAV-Config'!$G$7))/'UAV-Config'!$B$7)^('UAV-Config'!$E$32))*60</f>
        <v>4.9094688680409346</v>
      </c>
      <c r="K89" s="19">
        <f>(K151*'Power-Density'!$C$16*(1-'UAV-Config'!$H$7))/('UAV-Config'!$B$7*'UAV-Config'!$E$33*((K27*(1+'UAV-Config'!$G$7))/'UAV-Config'!$B$7)^('UAV-Config'!$E$32))*60</f>
        <v>4.6752518029067511</v>
      </c>
      <c r="L89" s="19">
        <f>(L151*'Power-Density'!$C$16*(1-'UAV-Config'!$H$7))/('UAV-Config'!$B$7*'UAV-Config'!$E$33*((L27*(1+'UAV-Config'!$G$7))/'UAV-Config'!$B$7)^('UAV-Config'!$E$32))*60</f>
        <v>4.4592132582950708</v>
      </c>
    </row>
    <row r="90" spans="1:12" x14ac:dyDescent="0.2">
      <c r="A90" s="2"/>
      <c r="B90" s="19">
        <f>(B152*'Power-Density'!$C$16*(1-'UAV-Config'!$H$7))/('UAV-Config'!$B$7*'UAV-Config'!$E$33*((B28*(1+'UAV-Config'!$G$7))/'UAV-Config'!$B$7)^('UAV-Config'!$E$32))*60</f>
        <v>8.0662138760214379</v>
      </c>
      <c r="C90" s="19">
        <f>(C152*'Power-Density'!$C$16*(1-'UAV-Config'!$H$7))/('UAV-Config'!$B$7*'UAV-Config'!$E$33*((C28*(1+'UAV-Config'!$G$7))/'UAV-Config'!$B$7)^('UAV-Config'!$E$32))*60</f>
        <v>7.551139536822796</v>
      </c>
      <c r="D90" s="19">
        <f>(D152*'Power-Density'!$C$16*(1-'UAV-Config'!$H$7))/('UAV-Config'!$B$7*'UAV-Config'!$E$33*((D28*(1+'UAV-Config'!$G$7))/'UAV-Config'!$B$7)^('UAV-Config'!$E$32))*60</f>
        <v>7.0890096683756116</v>
      </c>
      <c r="E90" s="19">
        <f>(E152*'Power-Density'!$C$16*(1-'UAV-Config'!$H$7))/('UAV-Config'!$B$7*'UAV-Config'!$E$33*((E28*(1+'UAV-Config'!$G$7))/'UAV-Config'!$B$7)^('UAV-Config'!$E$32))*60</f>
        <v>6.672485633079412</v>
      </c>
      <c r="F90" s="19">
        <f>(F152*'Power-Density'!$C$16*(1-'UAV-Config'!$H$7))/('UAV-Config'!$B$7*'UAV-Config'!$E$33*((F28*(1+'UAV-Config'!$G$7))/'UAV-Config'!$B$7)^('UAV-Config'!$E$32))*60</f>
        <v>6.2954886587262529</v>
      </c>
      <c r="G90" s="19">
        <f>(G152*'Power-Density'!$C$16*(1-'UAV-Config'!$H$7))/('UAV-Config'!$B$7*'UAV-Config'!$E$33*((G28*(1+'UAV-Config'!$G$7))/'UAV-Config'!$B$7)^('UAV-Config'!$E$32))*60</f>
        <v>5.9529449767377871</v>
      </c>
      <c r="H90" s="19">
        <f>(H152*'Power-Density'!$C$16*(1-'UAV-Config'!$H$7))/('UAV-Config'!$B$7*'UAV-Config'!$E$33*((H28*(1+'UAV-Config'!$G$7))/'UAV-Config'!$B$7)^('UAV-Config'!$E$32))*60</f>
        <v>5.6405897631528914</v>
      </c>
      <c r="I90" s="19">
        <f>(I152*'Power-Density'!$C$16*(1-'UAV-Config'!$H$7))/('UAV-Config'!$B$7*'UAV-Config'!$E$33*((I28*(1+'UAV-Config'!$G$7))/'UAV-Config'!$B$7)^('UAV-Config'!$E$32))*60</f>
        <v>5.3548147585580512</v>
      </c>
      <c r="J90" s="19">
        <f>(J152*'Power-Density'!$C$16*(1-'UAV-Config'!$H$7))/('UAV-Config'!$B$7*'UAV-Config'!$E$33*((J28*(1+'UAV-Config'!$G$7))/'UAV-Config'!$B$7)^('UAV-Config'!$E$32))*60</f>
        <v>5.092548706604326</v>
      </c>
      <c r="K90" s="19">
        <f>(K152*'Power-Density'!$C$16*(1-'UAV-Config'!$H$7))/('UAV-Config'!$B$7*'UAV-Config'!$E$33*((K28*(1+'UAV-Config'!$G$7))/'UAV-Config'!$B$7)^('UAV-Config'!$E$32))*60</f>
        <v>4.8511627137768887</v>
      </c>
      <c r="L90" s="19">
        <f>(L152*'Power-Density'!$C$16*(1-'UAV-Config'!$H$7))/('UAV-Config'!$B$7*'UAV-Config'!$E$33*((L28*(1+'UAV-Config'!$G$7))/'UAV-Config'!$B$7)^('UAV-Config'!$E$32))*60</f>
        <v>4.6283947205116327</v>
      </c>
    </row>
    <row r="91" spans="1:12" x14ac:dyDescent="0.2">
      <c r="A91" s="2"/>
      <c r="B91" s="19">
        <f>(B153*'Power-Density'!$C$16*(1-'UAV-Config'!$H$7))/('UAV-Config'!$B$7*'UAV-Config'!$E$33*((B29*(1+'UAV-Config'!$G$7))/'UAV-Config'!$B$7)^('UAV-Config'!$E$32))*60</f>
        <v>8.3203135789233897</v>
      </c>
      <c r="C91" s="19">
        <f>(C153*'Power-Density'!$C$16*(1-'UAV-Config'!$H$7))/('UAV-Config'!$B$7*'UAV-Config'!$E$33*((C29*(1+'UAV-Config'!$G$7))/'UAV-Config'!$B$7)^('UAV-Config'!$E$32))*60</f>
        <v>7.7935849251194558</v>
      </c>
      <c r="D91" s="19">
        <f>(D153*'Power-Density'!$C$16*(1-'UAV-Config'!$H$7))/('UAV-Config'!$B$7*'UAV-Config'!$E$33*((D29*(1+'UAV-Config'!$G$7))/'UAV-Config'!$B$7)^('UAV-Config'!$E$32))*60</f>
        <v>7.3205521138507983</v>
      </c>
      <c r="E91" s="19">
        <f>(E153*'Power-Density'!$C$16*(1-'UAV-Config'!$H$7))/('UAV-Config'!$B$7*'UAV-Config'!$E$33*((E29*(1+'UAV-Config'!$G$7))/'UAV-Config'!$B$7)^('UAV-Config'!$E$32))*60</f>
        <v>6.893831309689233</v>
      </c>
      <c r="F91" s="19">
        <f>(F153*'Power-Density'!$C$16*(1-'UAV-Config'!$H$7))/('UAV-Config'!$B$7*'UAV-Config'!$E$33*((F29*(1+'UAV-Config'!$G$7))/'UAV-Config'!$B$7)^('UAV-Config'!$E$32))*60</f>
        <v>6.5072966455412038</v>
      </c>
      <c r="G91" s="19">
        <f>(G153*'Power-Density'!$C$16*(1-'UAV-Config'!$H$7))/('UAV-Config'!$B$7*'UAV-Config'!$E$33*((G29*(1+'UAV-Config'!$G$7))/'UAV-Config'!$B$7)^('UAV-Config'!$E$32))*60</f>
        <v>6.1558276118412785</v>
      </c>
      <c r="H91" s="19">
        <f>(H153*'Power-Density'!$C$16*(1-'UAV-Config'!$H$7))/('UAV-Config'!$B$7*'UAV-Config'!$E$33*((H29*(1+'UAV-Config'!$G$7))/'UAV-Config'!$B$7)^('UAV-Config'!$E$32))*60</f>
        <v>5.8351143166806878</v>
      </c>
      <c r="I91" s="19">
        <f>(I153*'Power-Density'!$C$16*(1-'UAV-Config'!$H$7))/('UAV-Config'!$B$7*'UAV-Config'!$E$33*((I29*(1+'UAV-Config'!$G$7))/'UAV-Config'!$B$7)^('UAV-Config'!$E$32))*60</f>
        <v>5.541505834444771</v>
      </c>
      <c r="J91" s="19">
        <f>(J153*'Power-Density'!$C$16*(1-'UAV-Config'!$H$7))/('UAV-Config'!$B$7*'UAV-Config'!$E$33*((J29*(1+'UAV-Config'!$G$7))/'UAV-Config'!$B$7)^('UAV-Config'!$E$32))*60</f>
        <v>5.2718910002121557</v>
      </c>
      <c r="K91" s="19">
        <f>(K153*'Power-Density'!$C$16*(1-'UAV-Config'!$H$7))/('UAV-Config'!$B$7*'UAV-Config'!$E$33*((K29*(1+'UAV-Config'!$G$7))/'UAV-Config'!$B$7)^('UAV-Config'!$E$32))*60</f>
        <v>5.0236038922465074</v>
      </c>
      <c r="L91" s="19">
        <f>(L153*'Power-Density'!$C$16*(1-'UAV-Config'!$H$7))/('UAV-Config'!$B$7*'UAV-Config'!$E$33*((L29*(1+'UAV-Config'!$G$7))/'UAV-Config'!$B$7)^('UAV-Config'!$E$32))*60</f>
        <v>4.7943482827134227</v>
      </c>
    </row>
    <row r="92" spans="1:12" x14ac:dyDescent="0.2">
      <c r="A92" s="2"/>
      <c r="B92" s="19">
        <f>(B154*'Power-Density'!$C$16*(1-'UAV-Config'!$H$7))/('UAV-Config'!$B$7*'UAV-Config'!$E$33*((B30*(1+'UAV-Config'!$G$7))/'UAV-Config'!$B$7)^('UAV-Config'!$E$32))*60</f>
        <v>8.5672356772738745</v>
      </c>
      <c r="C92" s="19">
        <f>(C154*'Power-Density'!$C$16*(1-'UAV-Config'!$H$7))/('UAV-Config'!$B$7*'UAV-Config'!$E$33*((C30*(1+'UAV-Config'!$G$7))/'UAV-Config'!$B$7)^('UAV-Config'!$E$32))*60</f>
        <v>8.0295020776604584</v>
      </c>
      <c r="D92" s="19">
        <f>(D154*'Power-Density'!$C$16*(1-'UAV-Config'!$H$7))/('UAV-Config'!$B$7*'UAV-Config'!$E$33*((D30*(1+'UAV-Config'!$G$7))/'UAV-Config'!$B$7)^('UAV-Config'!$E$32))*60</f>
        <v>7.5461377404136929</v>
      </c>
      <c r="E92" s="19">
        <f>(E154*'Power-Density'!$C$16*(1-'UAV-Config'!$H$7))/('UAV-Config'!$B$7*'UAV-Config'!$E$33*((E30*(1+'UAV-Config'!$G$7))/'UAV-Config'!$B$7)^('UAV-Config'!$E$32))*60</f>
        <v>7.1097249780529452</v>
      </c>
      <c r="F92" s="19">
        <f>(F154*'Power-Density'!$C$16*(1-'UAV-Config'!$H$7))/('UAV-Config'!$B$7*'UAV-Config'!$E$33*((F30*(1+'UAV-Config'!$G$7))/'UAV-Config'!$B$7)^('UAV-Config'!$E$32))*60</f>
        <v>6.7141002846563582</v>
      </c>
      <c r="G92" s="19">
        <f>(G154*'Power-Density'!$C$16*(1-'UAV-Config'!$H$7))/('UAV-Config'!$B$7*'UAV-Config'!$E$33*((G30*(1+'UAV-Config'!$G$7))/'UAV-Config'!$B$7)^('UAV-Config'!$E$32))*60</f>
        <v>6.3541043199396263</v>
      </c>
      <c r="H92" s="19">
        <f>(H154*'Power-Density'!$C$16*(1-'UAV-Config'!$H$7))/('UAV-Config'!$B$7*'UAV-Config'!$E$33*((H30*(1+'UAV-Config'!$G$7))/'UAV-Config'!$B$7)^('UAV-Config'!$E$32))*60</f>
        <v>6.0253887673097637</v>
      </c>
      <c r="I92" s="19">
        <f>(I154*'Power-Density'!$C$16*(1-'UAV-Config'!$H$7))/('UAV-Config'!$B$7*'UAV-Config'!$E$33*((I30*(1+'UAV-Config'!$G$7))/'UAV-Config'!$B$7)^('UAV-Config'!$E$32))*60</f>
        <v>5.7242656367432607</v>
      </c>
      <c r="J92" s="19">
        <f>(J154*'Power-Density'!$C$16*(1-'UAV-Config'!$H$7))/('UAV-Config'!$B$7*'UAV-Config'!$E$33*((J30*(1+'UAV-Config'!$G$7))/'UAV-Config'!$B$7)^('UAV-Config'!$E$32))*60</f>
        <v>5.4475885975598253</v>
      </c>
      <c r="K92" s="19">
        <f>(K154*'Power-Density'!$C$16*(1-'UAV-Config'!$H$7))/('UAV-Config'!$B$7*'UAV-Config'!$E$33*((K30*(1+'UAV-Config'!$G$7))/'UAV-Config'!$B$7)^('UAV-Config'!$E$32))*60</f>
        <v>5.1926587315377821</v>
      </c>
      <c r="L92" s="19">
        <f>(L154*'Power-Density'!$C$16*(1-'UAV-Config'!$H$7))/('UAV-Config'!$B$7*'UAV-Config'!$E$33*((L30*(1+'UAV-Config'!$G$7))/'UAV-Config'!$B$7)^('UAV-Config'!$E$32))*60</f>
        <v>4.9571490833972778</v>
      </c>
    </row>
    <row r="93" spans="1:12" x14ac:dyDescent="0.2">
      <c r="A93" s="2"/>
      <c r="B93" s="19">
        <f>(B155*'Power-Density'!$C$16*(1-'UAV-Config'!$H$7))/('UAV-Config'!$B$7*'UAV-Config'!$E$33*((B31*(1+'UAV-Config'!$G$7))/'UAV-Config'!$B$7)^('UAV-Config'!$E$32))*60</f>
        <v>8.8072222471600998</v>
      </c>
      <c r="C93" s="19">
        <f>(C155*'Power-Density'!$C$16*(1-'UAV-Config'!$H$7))/('UAV-Config'!$B$7*'UAV-Config'!$E$33*((C31*(1+'UAV-Config'!$G$7))/'UAV-Config'!$B$7)^('UAV-Config'!$E$32))*60</f>
        <v>8.2591015269664556</v>
      </c>
      <c r="D93" s="19">
        <f>(D155*'Power-Density'!$C$16*(1-'UAV-Config'!$H$7))/('UAV-Config'!$B$7*'UAV-Config'!$E$33*((D31*(1+'UAV-Config'!$G$7))/'UAV-Config'!$B$7)^('UAV-Config'!$E$32))*60</f>
        <v>7.765950598012795</v>
      </c>
      <c r="E93" s="19">
        <f>(E155*'Power-Density'!$C$16*(1-'UAV-Config'!$H$7))/('UAV-Config'!$B$7*'UAV-Config'!$E$33*((E31*(1+'UAV-Config'!$G$7))/'UAV-Config'!$B$7)^('UAV-Config'!$E$32))*60</f>
        <v>7.3203283160546206</v>
      </c>
      <c r="F93" s="19">
        <f>(F155*'Power-Density'!$C$16*(1-'UAV-Config'!$H$7))/('UAV-Config'!$B$7*'UAV-Config'!$E$33*((F31*(1+'UAV-Config'!$G$7))/'UAV-Config'!$B$7)^('UAV-Config'!$E$32))*60</f>
        <v>6.9160422439549532</v>
      </c>
      <c r="G93" s="19">
        <f>(G155*'Power-Density'!$C$16*(1-'UAV-Config'!$H$7))/('UAV-Config'!$B$7*'UAV-Config'!$E$33*((G31*(1+'UAV-Config'!$G$7))/'UAV-Config'!$B$7)^('UAV-Config'!$E$32))*60</f>
        <v>6.5479015271302643</v>
      </c>
      <c r="H93" s="19">
        <f>(H155*'Power-Density'!$C$16*(1-'UAV-Config'!$H$7))/('UAV-Config'!$B$7*'UAV-Config'!$E$33*((H31*(1+'UAV-Config'!$G$7))/'UAV-Config'!$B$7)^('UAV-Config'!$E$32))*60</f>
        <v>6.2115255929489148</v>
      </c>
      <c r="I93" s="19">
        <f>(I155*'Power-Density'!$C$16*(1-'UAV-Config'!$H$7))/('UAV-Config'!$B$7*'UAV-Config'!$E$33*((I31*(1+'UAV-Config'!$G$7))/'UAV-Config'!$B$7)^('UAV-Config'!$E$32))*60</f>
        <v>5.9031946068153607</v>
      </c>
      <c r="J93" s="19">
        <f>(J155*'Power-Density'!$C$16*(1-'UAV-Config'!$H$7))/('UAV-Config'!$B$7*'UAV-Config'!$E$33*((J31*(1+'UAV-Config'!$G$7))/'UAV-Config'!$B$7)^('UAV-Config'!$E$32))*60</f>
        <v>5.6197315056951664</v>
      </c>
      <c r="K93" s="19">
        <f>(K155*'Power-Density'!$C$16*(1-'UAV-Config'!$H$7))/('UAV-Config'!$B$7*'UAV-Config'!$E$33*((K31*(1+'UAV-Config'!$G$7))/'UAV-Config'!$B$7)^('UAV-Config'!$E$32))*60</f>
        <v>5.3584081544088411</v>
      </c>
      <c r="L93" s="19">
        <f>(L155*'Power-Density'!$C$16*(1-'UAV-Config'!$H$7))/('UAV-Config'!$B$7*'UAV-Config'!$E$33*((L31*(1+'UAV-Config'!$G$7))/'UAV-Config'!$B$7)^('UAV-Config'!$E$32))*60</f>
        <v>5.1168701042524338</v>
      </c>
    </row>
    <row r="94" spans="1:12" x14ac:dyDescent="0.2">
      <c r="A94" s="2"/>
      <c r="B94" s="19">
        <f>(B156*'Power-Density'!$C$16*(1-'UAV-Config'!$H$7))/('UAV-Config'!$B$7*'UAV-Config'!$E$33*((B32*(1+'UAV-Config'!$G$7))/'UAV-Config'!$B$7)^('UAV-Config'!$E$32))*60</f>
        <v>9.0405053677443448</v>
      </c>
      <c r="C94" s="19">
        <f>(C156*'Power-Density'!$C$16*(1-'UAV-Config'!$H$7))/('UAV-Config'!$B$7*'UAV-Config'!$E$33*((C32*(1+'UAV-Config'!$G$7))/'UAV-Config'!$B$7)^('UAV-Config'!$E$32))*60</f>
        <v>8.4825854837735832</v>
      </c>
      <c r="D94" s="19">
        <f>(D156*'Power-Density'!$C$16*(1-'UAV-Config'!$H$7))/('UAV-Config'!$B$7*'UAV-Config'!$E$33*((D32*(1+'UAV-Config'!$G$7))/'UAV-Config'!$B$7)^('UAV-Config'!$E$32))*60</f>
        <v>7.9801677603802892</v>
      </c>
      <c r="E94" s="19">
        <f>(E156*'Power-Density'!$C$16*(1-'UAV-Config'!$H$7))/('UAV-Config'!$B$7*'UAV-Config'!$E$33*((E32*(1+'UAV-Config'!$G$7))/'UAV-Config'!$B$7)^('UAV-Config'!$E$32))*60</f>
        <v>7.5257971150381566</v>
      </c>
      <c r="F94" s="19">
        <f>(F156*'Power-Density'!$C$16*(1-'UAV-Config'!$H$7))/('UAV-Config'!$B$7*'UAV-Config'!$E$33*((F32*(1+'UAV-Config'!$G$7))/'UAV-Config'!$B$7)^('UAV-Config'!$E$32))*60</f>
        <v>7.1132601939535034</v>
      </c>
      <c r="G94" s="19">
        <f>(G156*'Power-Density'!$C$16*(1-'UAV-Config'!$H$7))/('UAV-Config'!$B$7*'UAV-Config'!$E$33*((G32*(1+'UAV-Config'!$G$7))/'UAV-Config'!$B$7)^('UAV-Config'!$E$32))*60</f>
        <v>6.7373413928696175</v>
      </c>
      <c r="H94" s="19">
        <f>(H156*'Power-Density'!$C$16*(1-'UAV-Config'!$H$7))/('UAV-Config'!$B$7*'UAV-Config'!$E$33*((H32*(1+'UAV-Config'!$G$7))/'UAV-Config'!$B$7)^('UAV-Config'!$E$32))*60</f>
        <v>6.3936336093739108</v>
      </c>
      <c r="I94" s="19">
        <f>(I156*'Power-Density'!$C$16*(1-'UAV-Config'!$H$7))/('UAV-Config'!$B$7*'UAV-Config'!$E$33*((I32*(1+'UAV-Config'!$G$7))/'UAV-Config'!$B$7)^('UAV-Config'!$E$32))*60</f>
        <v>6.078390027098302</v>
      </c>
      <c r="J94" s="19">
        <f>(J156*'Power-Density'!$C$16*(1-'UAV-Config'!$H$7))/('UAV-Config'!$B$7*'UAV-Config'!$E$33*((J32*(1+'UAV-Config'!$G$7))/'UAV-Config'!$B$7)^('UAV-Config'!$E$32))*60</f>
        <v>5.7884069940750269</v>
      </c>
      <c r="K94" s="19">
        <f>(K156*'Power-Density'!$C$16*(1-'UAV-Config'!$H$7))/('UAV-Config'!$B$7*'UAV-Config'!$E$33*((K32*(1+'UAV-Config'!$G$7))/'UAV-Config'!$B$7)^('UAV-Config'!$E$32))*60</f>
        <v>5.5209307007462813</v>
      </c>
      <c r="L94" s="19">
        <f>(L156*'Power-Density'!$C$16*(1-'UAV-Config'!$H$7))/('UAV-Config'!$B$7*'UAV-Config'!$E$33*((L32*(1+'UAV-Config'!$G$7))/'UAV-Config'!$B$7)^('UAV-Config'!$E$32))*60</f>
        <v>5.2735822442792371</v>
      </c>
    </row>
    <row r="95" spans="1:12" x14ac:dyDescent="0.2">
      <c r="A95" s="2"/>
      <c r="B95" s="19">
        <f>(B157*'Power-Density'!$C$16*(1-'UAV-Config'!$H$7))/('UAV-Config'!$B$7*'UAV-Config'!$E$33*((B33*(1+'UAV-Config'!$G$7))/'UAV-Config'!$B$7)^('UAV-Config'!$E$32))*60</f>
        <v>9.2673076133734327</v>
      </c>
      <c r="C95" s="19">
        <f>(C157*'Power-Density'!$C$16*(1-'UAV-Config'!$H$7))/('UAV-Config'!$B$7*'UAV-Config'!$E$33*((C33*(1+'UAV-Config'!$G$7))/'UAV-Config'!$B$7)^('UAV-Config'!$E$32))*60</f>
        <v>8.7001482293700718</v>
      </c>
      <c r="D95" s="19">
        <f>(D157*'Power-Density'!$C$16*(1-'UAV-Config'!$H$7))/('UAV-Config'!$B$7*'UAV-Config'!$E$33*((D33*(1+'UAV-Config'!$G$7))/'UAV-Config'!$B$7)^('UAV-Config'!$E$32))*60</f>
        <v>8.1889596405974636</v>
      </c>
      <c r="E95" s="19">
        <f>(E157*'Power-Density'!$C$16*(1-'UAV-Config'!$H$7))/('UAV-Config'!$B$7*'UAV-Config'!$E$33*((E33*(1+'UAV-Config'!$G$7))/'UAV-Config'!$B$7)^('UAV-Config'!$E$32))*60</f>
        <v>7.7262815357094974</v>
      </c>
      <c r="F95" s="19">
        <f>(F157*'Power-Density'!$C$16*(1-'UAV-Config'!$H$7))/('UAV-Config'!$B$7*'UAV-Config'!$E$33*((F33*(1+'UAV-Config'!$G$7))/'UAV-Config'!$B$7)^('UAV-Config'!$E$32))*60</f>
        <v>7.3058870169054675</v>
      </c>
      <c r="G95" s="19">
        <f>(G157*'Power-Density'!$C$16*(1-'UAV-Config'!$H$7))/('UAV-Config'!$B$7*'UAV-Config'!$E$33*((G33*(1+'UAV-Config'!$G$7))/'UAV-Config'!$B$7)^('UAV-Config'!$E$32))*60</f>
        <v>6.9225419820512775</v>
      </c>
      <c r="H95" s="19">
        <f>(H157*'Power-Density'!$C$16*(1-'UAV-Config'!$H$7))/('UAV-Config'!$B$7*'UAV-Config'!$E$33*((H33*(1+'UAV-Config'!$G$7))/'UAV-Config'!$B$7)^('UAV-Config'!$E$32))*60</f>
        <v>6.5718181127757891</v>
      </c>
      <c r="I95" s="19">
        <f>(I157*'Power-Density'!$C$16*(1-'UAV-Config'!$H$7))/('UAV-Config'!$B$7*'UAV-Config'!$E$33*((I33*(1+'UAV-Config'!$G$7))/'UAV-Config'!$B$7)^('UAV-Config'!$E$32))*60</f>
        <v>6.249946139923491</v>
      </c>
      <c r="J95" s="19">
        <f>(J157*'Power-Density'!$C$16*(1-'UAV-Config'!$H$7))/('UAV-Config'!$B$7*'UAV-Config'!$E$33*((J33*(1+'UAV-Config'!$G$7))/'UAV-Config'!$B$7)^('UAV-Config'!$E$32))*60</f>
        <v>5.9536996941807265</v>
      </c>
      <c r="K95" s="19">
        <f>(K157*'Power-Density'!$C$16*(1-'UAV-Config'!$H$7))/('UAV-Config'!$B$7*'UAV-Config'!$E$33*((K33*(1+'UAV-Config'!$G$7))/'UAV-Config'!$B$7)^('UAV-Config'!$E$32))*60</f>
        <v>5.6803026115370034</v>
      </c>
      <c r="L95" s="19">
        <f>(L157*'Power-Density'!$C$16*(1-'UAV-Config'!$H$7))/('UAV-Config'!$B$7*'UAV-Config'!$E$33*((L33*(1+'UAV-Config'!$G$7))/'UAV-Config'!$B$7)^('UAV-Config'!$E$32))*60</f>
        <v>5.4273543909376523</v>
      </c>
    </row>
    <row r="96" spans="1:12" x14ac:dyDescent="0.2">
      <c r="A96" s="2"/>
      <c r="B96" s="19">
        <f>(B158*'Power-Density'!$C$16*(1-'UAV-Config'!$H$7))/('UAV-Config'!$B$7*'UAV-Config'!$E$33*((B34*(1+'UAV-Config'!$G$7))/'UAV-Config'!$B$7)^('UAV-Config'!$E$32))*60</f>
        <v>9.487842517536734</v>
      </c>
      <c r="C96" s="19">
        <f>(C158*'Power-Density'!$C$16*(1-'UAV-Config'!$H$7))/('UAV-Config'!$B$7*'UAV-Config'!$E$33*((C34*(1+'UAV-Config'!$G$7))/'UAV-Config'!$B$7)^('UAV-Config'!$E$32))*60</f>
        <v>8.9119764864270614</v>
      </c>
      <c r="D96" s="19">
        <f>(D158*'Power-Density'!$C$16*(1-'UAV-Config'!$H$7))/('UAV-Config'!$B$7*'UAV-Config'!$E$33*((D34*(1+'UAV-Config'!$G$7))/'UAV-Config'!$B$7)^('UAV-Config'!$E$32))*60</f>
        <v>8.3924902900564611</v>
      </c>
      <c r="E96" s="19">
        <f>(E158*'Power-Density'!$C$16*(1-'UAV-Config'!$H$7))/('UAV-Config'!$B$7*'UAV-Config'!$E$33*((E34*(1+'UAV-Config'!$G$7))/'UAV-Config'!$B$7)^('UAV-Config'!$E$32))*60</f>
        <v>7.9219263510936413</v>
      </c>
      <c r="F96" s="19">
        <f>(F158*'Power-Density'!$C$16*(1-'UAV-Config'!$H$7))/('UAV-Config'!$B$7*'UAV-Config'!$E$33*((F34*(1+'UAV-Config'!$G$7))/'UAV-Config'!$B$7)^('UAV-Config'!$E$32))*60</f>
        <v>7.4940510057198226</v>
      </c>
      <c r="G96" s="19">
        <f>(G158*'Power-Density'!$C$16*(1-'UAV-Config'!$H$7))/('UAV-Config'!$B$7*'UAV-Config'!$E$33*((G34*(1+'UAV-Config'!$G$7))/'UAV-Config'!$B$7)^('UAV-Config'!$E$32))*60</f>
        <v>7.1036174290025791</v>
      </c>
      <c r="H96" s="19">
        <f>(H158*'Power-Density'!$C$16*(1-'UAV-Config'!$H$7))/('UAV-Config'!$B$7*'UAV-Config'!$E$33*((H34*(1+'UAV-Config'!$G$7))/'UAV-Config'!$B$7)^('UAV-Config'!$E$32))*60</f>
        <v>6.7461810158458091</v>
      </c>
      <c r="I96" s="19">
        <f>(I158*'Power-Density'!$C$16*(1-'UAV-Config'!$H$7))/('UAV-Config'!$B$7*'UAV-Config'!$E$33*((I34*(1+'UAV-Config'!$G$7))/'UAV-Config'!$B$7)^('UAV-Config'!$E$32))*60</f>
        <v>6.4179542611278437</v>
      </c>
      <c r="J96" s="19">
        <f>(J158*'Power-Density'!$C$16*(1-'UAV-Config'!$H$7))/('UAV-Config'!$B$7*'UAV-Config'!$E$33*((J34*(1+'UAV-Config'!$G$7))/'UAV-Config'!$B$7)^('UAV-Config'!$E$32))*60</f>
        <v>6.1156916949087927</v>
      </c>
      <c r="K96" s="19">
        <f>(K158*'Power-Density'!$C$16*(1-'UAV-Config'!$H$7))/('UAV-Config'!$B$7*'UAV-Config'!$E$33*((K34*(1+'UAV-Config'!$G$7))/'UAV-Config'!$B$7)^('UAV-Config'!$E$32))*60</f>
        <v>5.8365979093902549</v>
      </c>
      <c r="L96" s="19">
        <f>(L158*'Power-Density'!$C$16*(1-'UAV-Config'!$H$7))/('UAV-Config'!$B$7*'UAV-Config'!$E$33*((L34*(1+'UAV-Config'!$G$7))/'UAV-Config'!$B$7)^('UAV-Config'!$E$32))*60</f>
        <v>5.5782534884615069</v>
      </c>
    </row>
    <row r="97" spans="1:12" x14ac:dyDescent="0.2">
      <c r="A97" s="2"/>
      <c r="B97" s="19">
        <f>(B159*'Power-Density'!$C$16*(1-'UAV-Config'!$H$7))/('UAV-Config'!$B$7*'UAV-Config'!$E$33*((B35*(1+'UAV-Config'!$G$7))/'UAV-Config'!$B$7)^('UAV-Config'!$E$32))*60</f>
        <v>9.7023150105063927</v>
      </c>
      <c r="C97" s="19">
        <f>(C159*'Power-Density'!$C$16*(1-'UAV-Config'!$H$7))/('UAV-Config'!$B$7*'UAV-Config'!$E$33*((C35*(1+'UAV-Config'!$G$7))/'UAV-Config'!$B$7)^('UAV-Config'!$E$32))*60</f>
        <v>9.1182497696665479</v>
      </c>
      <c r="D97" s="19">
        <f>(D159*'Power-Density'!$C$16*(1-'UAV-Config'!$H$7))/('UAV-Config'!$B$7*'UAV-Config'!$E$33*((D35*(1+'UAV-Config'!$G$7))/'UAV-Config'!$B$7)^('UAV-Config'!$E$32))*60</f>
        <v>8.5909176818139787</v>
      </c>
      <c r="E97" s="19">
        <f>(E159*'Power-Density'!$C$16*(1-'UAV-Config'!$H$7))/('UAV-Config'!$B$7*'UAV-Config'!$E$33*((E35*(1+'UAV-Config'!$G$7))/'UAV-Config'!$B$7)^('UAV-Config'!$E$32))*60</f>
        <v>8.1128711772931048</v>
      </c>
      <c r="F97" s="19">
        <f>(F159*'Power-Density'!$C$16*(1-'UAV-Config'!$H$7))/('UAV-Config'!$B$7*'UAV-Config'!$E$33*((F35*(1+'UAV-Config'!$G$7))/'UAV-Config'!$B$7)^('UAV-Config'!$E$32))*60</f>
        <v>7.6778760532603831</v>
      </c>
      <c r="G97" s="19">
        <f>(G159*'Power-Density'!$C$16*(1-'UAV-Config'!$H$7))/('UAV-Config'!$B$7*'UAV-Config'!$E$33*((G35*(1+'UAV-Config'!$G$7))/'UAV-Config'!$B$7)^('UAV-Config'!$E$32))*60</f>
        <v>7.2806780938326314</v>
      </c>
      <c r="H97" s="19">
        <f>(H159*'Power-Density'!$C$16*(1-'UAV-Config'!$H$7))/('UAV-Config'!$B$7*'UAV-Config'!$E$33*((H35*(1+'UAV-Config'!$G$7))/'UAV-Config'!$B$7)^('UAV-Config'!$E$32))*60</f>
        <v>6.9168209777314411</v>
      </c>
      <c r="I97" s="19">
        <f>(I159*'Power-Density'!$C$16*(1-'UAV-Config'!$H$7))/('UAV-Config'!$B$7*'UAV-Config'!$E$33*((I35*(1+'UAV-Config'!$G$7))/'UAV-Config'!$B$7)^('UAV-Config'!$E$32))*60</f>
        <v>6.5825028887181229</v>
      </c>
      <c r="J97" s="19">
        <f>(J159*'Power-Density'!$C$16*(1-'UAV-Config'!$H$7))/('UAV-Config'!$B$7*'UAV-Config'!$E$33*((J35*(1+'UAV-Config'!$G$7))/'UAV-Config'!$B$7)^('UAV-Config'!$E$32))*60</f>
        <v>6.2744626339414893</v>
      </c>
      <c r="K97" s="19">
        <f>(K159*'Power-Density'!$C$16*(1-'UAV-Config'!$H$7))/('UAV-Config'!$B$7*'UAV-Config'!$E$33*((K35*(1+'UAV-Config'!$G$7))/'UAV-Config'!$B$7)^('UAV-Config'!$E$32))*60</f>
        <v>5.9898884757717061</v>
      </c>
      <c r="L97" s="19">
        <f>(L159*'Power-Density'!$C$16*(1-'UAV-Config'!$H$7))/('UAV-Config'!$B$7*'UAV-Config'!$E$33*((L35*(1+'UAV-Config'!$G$7))/'UAV-Config'!$B$7)^('UAV-Config'!$E$32))*60</f>
        <v>5.7263446034674717</v>
      </c>
    </row>
    <row r="98" spans="1:12" x14ac:dyDescent="0.2">
      <c r="A98" s="2"/>
      <c r="B98" s="19">
        <f>(B160*'Power-Density'!$C$16*(1-'UAV-Config'!$H$7))/('UAV-Config'!$B$7*'UAV-Config'!$E$33*((B36*(1+'UAV-Config'!$G$7))/'UAV-Config'!$B$7)^('UAV-Config'!$E$32))*60</f>
        <v>9.9109218323597474</v>
      </c>
      <c r="C98" s="19">
        <f>(C160*'Power-Density'!$C$16*(1-'UAV-Config'!$H$7))/('UAV-Config'!$B$7*'UAV-Config'!$E$33*((C36*(1+'UAV-Config'!$G$7))/'UAV-Config'!$B$7)^('UAV-Config'!$E$32))*60</f>
        <v>9.3191407176153529</v>
      </c>
      <c r="D98" s="19">
        <f>(D160*'Power-Density'!$C$16*(1-'UAV-Config'!$H$7))/('UAV-Config'!$B$7*'UAV-Config'!$E$33*((D36*(1+'UAV-Config'!$G$7))/'UAV-Config'!$B$7)^('UAV-Config'!$E$32))*60</f>
        <v>8.7843939792655448</v>
      </c>
      <c r="E98" s="19">
        <f>(E160*'Power-Density'!$C$16*(1-'UAV-Config'!$H$7))/('UAV-Config'!$B$7*'UAV-Config'!$E$33*((E36*(1+'UAV-Config'!$G$7))/'UAV-Config'!$B$7)^('UAV-Config'!$E$32))*60</f>
        <v>8.2992506927459431</v>
      </c>
      <c r="F98" s="19">
        <f>(F160*'Power-Density'!$C$16*(1-'UAV-Config'!$H$7))/('UAV-Config'!$B$7*'UAV-Config'!$E$33*((F36*(1+'UAV-Config'!$G$7))/'UAV-Config'!$B$7)^('UAV-Config'!$E$32))*60</f>
        <v>7.8574818325563163</v>
      </c>
      <c r="G98" s="19">
        <f>(G160*'Power-Density'!$C$16*(1-'UAV-Config'!$H$7))/('UAV-Config'!$B$7*'UAV-Config'!$E$33*((G36*(1+'UAV-Config'!$G$7))/'UAV-Config'!$B$7)^('UAV-Config'!$E$32))*60</f>
        <v>7.4538307115386999</v>
      </c>
      <c r="H98" s="19">
        <f>(H160*'Power-Density'!$C$16*(1-'UAV-Config'!$H$7))/('UAV-Config'!$B$7*'UAV-Config'!$E$33*((H36*(1+'UAV-Config'!$G$7))/'UAV-Config'!$B$7)^('UAV-Config'!$E$32))*60</f>
        <v>7.0838335281784364</v>
      </c>
      <c r="I98" s="19">
        <f>(I160*'Power-Density'!$C$16*(1-'UAV-Config'!$H$7))/('UAV-Config'!$B$7*'UAV-Config'!$E$33*((I36*(1+'UAV-Config'!$G$7))/'UAV-Config'!$B$7)^('UAV-Config'!$E$32))*60</f>
        <v>6.7436778068342029</v>
      </c>
      <c r="J98" s="19">
        <f>(J160*'Power-Density'!$C$16*(1-'UAV-Config'!$H$7))/('UAV-Config'!$B$7*'UAV-Config'!$E$33*((J36*(1+'UAV-Config'!$G$7))/'UAV-Config'!$B$7)^('UAV-Config'!$E$32))*60</f>
        <v>6.4300897852906092</v>
      </c>
      <c r="K98" s="19">
        <f>(K160*'Power-Density'!$C$16*(1-'UAV-Config'!$H$7))/('UAV-Config'!$B$7*'UAV-Config'!$E$33*((K36*(1+'UAV-Config'!$G$7))/'UAV-Config'!$B$7)^('UAV-Config'!$E$32))*60</f>
        <v>6.1402441251029156</v>
      </c>
      <c r="L98" s="19">
        <f>(L160*'Power-Density'!$C$16*(1-'UAV-Config'!$H$7))/('UAV-Config'!$B$7*'UAV-Config'!$E$33*((L36*(1+'UAV-Config'!$G$7))/'UAV-Config'!$B$7)^('UAV-Config'!$E$32))*60</f>
        <v>5.8716909879810846</v>
      </c>
    </row>
    <row r="99" spans="1:12" x14ac:dyDescent="0.2">
      <c r="A99" s="2"/>
      <c r="B99" s="19">
        <f>(B161*'Power-Density'!$C$16*(1-'UAV-Config'!$H$7))/('UAV-Config'!$B$7*'UAV-Config'!$E$33*((B37*(1+'UAV-Config'!$G$7))/'UAV-Config'!$B$7)^('UAV-Config'!$E$32))*60</f>
        <v>10.11385192296081</v>
      </c>
      <c r="C99" s="19">
        <f>(C161*'Power-Density'!$C$16*(1-'UAV-Config'!$H$7))/('UAV-Config'!$B$7*'UAV-Config'!$E$33*((C37*(1+'UAV-Config'!$G$7))/'UAV-Config'!$B$7)^('UAV-Config'!$E$32))*60</f>
        <v>9.5148154066072692</v>
      </c>
      <c r="D99" s="19">
        <f>(D161*'Power-Density'!$C$16*(1-'UAV-Config'!$H$7))/('UAV-Config'!$B$7*'UAV-Config'!$E$33*((D37*(1+'UAV-Config'!$G$7))/'UAV-Config'!$B$7)^('UAV-Config'!$E$32))*60</f>
        <v>8.9730657910070342</v>
      </c>
      <c r="E99" s="19">
        <f>(E161*'Power-Density'!$C$16*(1-'UAV-Config'!$H$7))/('UAV-Config'!$B$7*'UAV-Config'!$E$33*((E37*(1+'UAV-Config'!$G$7))/'UAV-Config'!$B$7)^('UAV-Config'!$E$32))*60</f>
        <v>8.4811948466368712</v>
      </c>
      <c r="F99" s="19">
        <f>(F161*'Power-Density'!$C$16*(1-'UAV-Config'!$H$7))/('UAV-Config'!$B$7*'UAV-Config'!$E$33*((F37*(1+'UAV-Config'!$G$7))/'UAV-Config'!$B$7)^('UAV-Config'!$E$32))*60</f>
        <v>8.032983968421469</v>
      </c>
      <c r="G99" s="19">
        <f>(G161*'Power-Density'!$C$16*(1-'UAV-Config'!$H$7))/('UAV-Config'!$B$7*'UAV-Config'!$E$33*((G37*(1+'UAV-Config'!$G$7))/'UAV-Config'!$B$7)^('UAV-Config'!$E$32))*60</f>
        <v>7.6231785342535092</v>
      </c>
      <c r="H99" s="19">
        <f>(H161*'Power-Density'!$C$16*(1-'UAV-Config'!$H$7))/('UAV-Config'!$B$7*'UAV-Config'!$E$33*((H37*(1+'UAV-Config'!$G$7))/'UAV-Config'!$B$7)^('UAV-Config'!$E$32))*60</f>
        <v>7.2473111861556667</v>
      </c>
      <c r="I99" s="19">
        <f>(I161*'Power-Density'!$C$16*(1-'UAV-Config'!$H$7))/('UAV-Config'!$B$7*'UAV-Config'!$E$33*((I37*(1+'UAV-Config'!$G$7))/'UAV-Config'!$B$7)^('UAV-Config'!$E$32))*60</f>
        <v>6.9015621852433</v>
      </c>
      <c r="J99" s="19">
        <f>(J161*'Power-Density'!$C$16*(1-'UAV-Config'!$H$7))/('UAV-Config'!$B$7*'UAV-Config'!$E$33*((J37*(1+'UAV-Config'!$G$7))/'UAV-Config'!$B$7)^('UAV-Config'!$E$32))*60</f>
        <v>6.5826481431974875</v>
      </c>
      <c r="K99" s="19">
        <f>(K161*'Power-Density'!$C$16*(1-'UAV-Config'!$H$7))/('UAV-Config'!$B$7*'UAV-Config'!$E$33*((K37*(1+'UAV-Config'!$G$7))/'UAV-Config'!$B$7)^('UAV-Config'!$E$32))*60</f>
        <v>6.2877326758713945</v>
      </c>
      <c r="L99" s="19">
        <f>(L161*'Power-Density'!$C$16*(1-'UAV-Config'!$H$7))/('UAV-Config'!$B$7*'UAV-Config'!$E$33*((L37*(1+'UAV-Config'!$G$7))/'UAV-Config'!$B$7)^('UAV-Config'!$E$32))*60</f>
        <v>6.0143541399960121</v>
      </c>
    </row>
    <row r="100" spans="1:12" x14ac:dyDescent="0.2">
      <c r="A100" s="2"/>
      <c r="B100" s="19">
        <f>(B162*'Power-Density'!$C$16*(1-'UAV-Config'!$H$7))/('UAV-Config'!$B$7*'UAV-Config'!$E$33*((B38*(1+'UAV-Config'!$G$7))/'UAV-Config'!$B$7)^('UAV-Config'!$E$32))*60</f>
        <v>10.311286790364532</v>
      </c>
      <c r="C100" s="19">
        <f>(C162*'Power-Density'!$C$16*(1-'UAV-Config'!$H$7))/('UAV-Config'!$B$7*'UAV-Config'!$E$33*((C38*(1+'UAV-Config'!$G$7))/'UAV-Config'!$B$7)^('UAV-Config'!$E$32))*60</f>
        <v>9.7054336481155126</v>
      </c>
      <c r="D100" s="19">
        <f>(D162*'Power-Density'!$C$16*(1-'UAV-Config'!$H$7))/('UAV-Config'!$B$7*'UAV-Config'!$E$33*((D38*(1+'UAV-Config'!$G$7))/'UAV-Config'!$B$7)^('UAV-Config'!$E$32))*60</f>
        <v>9.1570744126927366</v>
      </c>
      <c r="E100" s="19">
        <f>(E162*'Power-Density'!$C$16*(1-'UAV-Config'!$H$7))/('UAV-Config'!$B$7*'UAV-Config'!$E$33*((E38*(1+'UAV-Config'!$G$7))/'UAV-Config'!$B$7)^('UAV-Config'!$E$32))*60</f>
        <v>8.6588290570731488</v>
      </c>
      <c r="F100" s="19">
        <f>(F162*'Power-Density'!$C$16*(1-'UAV-Config'!$H$7))/('UAV-Config'!$B$7*'UAV-Config'!$E$33*((F38*(1+'UAV-Config'!$G$7))/'UAV-Config'!$B$7)^('UAV-Config'!$E$32))*60</f>
        <v>8.2044942009496626</v>
      </c>
      <c r="G100" s="19">
        <f>(G162*'Power-Density'!$C$16*(1-'UAV-Config'!$H$7))/('UAV-Config'!$B$7*'UAV-Config'!$E$33*((G38*(1+'UAV-Config'!$G$7))/'UAV-Config'!$B$7)^('UAV-Config'!$E$32))*60</f>
        <v>7.7888214669935278</v>
      </c>
      <c r="H100" s="19">
        <f>(H162*'Power-Density'!$C$16*(1-'UAV-Config'!$H$7))/('UAV-Config'!$B$7*'UAV-Config'!$E$33*((H38*(1+'UAV-Config'!$G$7))/'UAV-Config'!$B$7)^('UAV-Config'!$E$32))*60</f>
        <v>7.4073435732426542</v>
      </c>
      <c r="I100" s="19">
        <f>(I162*'Power-Density'!$C$16*(1-'UAV-Config'!$H$7))/('UAV-Config'!$B$7*'UAV-Config'!$E$33*((I38*(1+'UAV-Config'!$G$7))/'UAV-Config'!$B$7)^('UAV-Config'!$E$32))*60</f>
        <v>7.0562366745845679</v>
      </c>
      <c r="J100" s="19">
        <f>(J162*'Power-Density'!$C$16*(1-'UAV-Config'!$H$7))/('UAV-Config'!$B$7*'UAV-Config'!$E$33*((J38*(1+'UAV-Config'!$G$7))/'UAV-Config'!$B$7)^('UAV-Config'!$E$32))*60</f>
        <v>6.7322105025623751</v>
      </c>
      <c r="K100" s="19">
        <f>(K162*'Power-Density'!$C$16*(1-'UAV-Config'!$H$7))/('UAV-Config'!$B$7*'UAV-Config'!$E$33*((K38*(1+'UAV-Config'!$G$7))/'UAV-Config'!$B$7)^('UAV-Config'!$E$32))*60</f>
        <v>6.4324200188890632</v>
      </c>
      <c r="L100" s="19">
        <f>(L162*'Power-Density'!$C$16*(1-'UAV-Config'!$H$7))/('UAV-Config'!$B$7*'UAV-Config'!$E$33*((L38*(1+'UAV-Config'!$G$7))/'UAV-Config'!$B$7)^('UAV-Config'!$E$32))*60</f>
        <v>6.1543938616767679</v>
      </c>
    </row>
    <row r="101" spans="1:12" x14ac:dyDescent="0.2">
      <c r="A101" s="2"/>
      <c r="B101" s="19">
        <f>(B163*'Power-Density'!$C$16*(1-'UAV-Config'!$H$7))/('UAV-Config'!$B$7*'UAV-Config'!$E$33*((B39*(1+'UAV-Config'!$G$7))/'UAV-Config'!$B$7)^('UAV-Config'!$E$32))*60</f>
        <v>10.503400859003325</v>
      </c>
      <c r="C101" s="19">
        <f>(C163*'Power-Density'!$C$16*(1-'UAV-Config'!$H$7))/('UAV-Config'!$B$7*'UAV-Config'!$E$33*((C39*(1+'UAV-Config'!$G$7))/'UAV-Config'!$B$7)^('UAV-Config'!$E$32))*60</f>
        <v>9.8911492704236892</v>
      </c>
      <c r="D101" s="19">
        <f>(D163*'Power-Density'!$C$16*(1-'UAV-Config'!$H$7))/('UAV-Config'!$B$7*'UAV-Config'!$E$33*((D39*(1+'UAV-Config'!$G$7))/'UAV-Config'!$B$7)^('UAV-Config'!$E$32))*60</f>
        <v>9.3365560566460797</v>
      </c>
      <c r="E101" s="19">
        <f>(E163*'Power-Density'!$C$16*(1-'UAV-Config'!$H$7))/('UAV-Config'!$B$7*'UAV-Config'!$E$33*((E39*(1+'UAV-Config'!$G$7))/'UAV-Config'!$B$7)^('UAV-Config'!$E$32))*60</f>
        <v>8.8322743995983632</v>
      </c>
      <c r="F101" s="19">
        <f>(F163*'Power-Density'!$C$16*(1-'UAV-Config'!$H$7))/('UAV-Config'!$B$7*'UAV-Config'!$E$33*((F39*(1+'UAV-Config'!$G$7))/'UAV-Config'!$B$7)^('UAV-Config'!$E$32))*60</f>
        <v>8.3721205413244668</v>
      </c>
      <c r="G101" s="19">
        <f>(G163*'Power-Density'!$C$16*(1-'UAV-Config'!$H$7))/('UAV-Config'!$B$7*'UAV-Config'!$E$33*((G39*(1+'UAV-Config'!$G$7))/'UAV-Config'!$B$7)^('UAV-Config'!$E$32))*60</f>
        <v>7.9508561972468463</v>
      </c>
      <c r="H101" s="19">
        <f>(H163*'Power-Density'!$C$16*(1-'UAV-Config'!$H$7))/('UAV-Config'!$B$7*'UAV-Config'!$E$33*((H39*(1+'UAV-Config'!$G$7))/'UAV-Config'!$B$7)^('UAV-Config'!$E$32))*60</f>
        <v>7.5640175220435291</v>
      </c>
      <c r="I101" s="19">
        <f>(I163*'Power-Density'!$C$16*(1-'UAV-Config'!$H$7))/('UAV-Config'!$B$7*'UAV-Config'!$E$33*((I39*(1+'UAV-Config'!$G$7))/'UAV-Config'!$B$7)^('UAV-Config'!$E$32))*60</f>
        <v>7.2077794975710807</v>
      </c>
      <c r="J101" s="19">
        <f>(J163*'Power-Density'!$C$16*(1-'UAV-Config'!$H$7))/('UAV-Config'!$B$7*'UAV-Config'!$E$33*((J39*(1+'UAV-Config'!$G$7))/'UAV-Config'!$B$7)^('UAV-Config'!$E$32))*60</f>
        <v>6.8788475360670844</v>
      </c>
      <c r="K101" s="19">
        <f>(K163*'Power-Density'!$C$16*(1-'UAV-Config'!$H$7))/('UAV-Config'!$B$7*'UAV-Config'!$E$33*((K39*(1+'UAV-Config'!$G$7))/'UAV-Config'!$B$7)^('UAV-Config'!$E$32))*60</f>
        <v>6.574370182829627</v>
      </c>
      <c r="L101" s="19">
        <f>(L163*'Power-Density'!$C$16*(1-'UAV-Config'!$H$7))/('UAV-Config'!$B$7*'UAV-Config'!$E$33*((L39*(1+'UAV-Config'!$G$7))/'UAV-Config'!$B$7)^('UAV-Config'!$E$32))*60</f>
        <v>6.2918683153096842</v>
      </c>
    </row>
    <row r="102" spans="1:12" x14ac:dyDescent="0.2">
      <c r="A102" s="2"/>
      <c r="B102" s="19">
        <f>(B164*'Power-Density'!$C$16*(1-'UAV-Config'!$H$7))/('UAV-Config'!$B$7*'UAV-Config'!$E$33*((B40*(1+'UAV-Config'!$G$7))/'UAV-Config'!$B$7)^('UAV-Config'!$E$32))*60</f>
        <v>10.690361798919401</v>
      </c>
      <c r="C102" s="19">
        <f>(C164*'Power-Density'!$C$16*(1-'UAV-Config'!$H$7))/('UAV-Config'!$B$7*'UAV-Config'!$E$33*((C40*(1+'UAV-Config'!$G$7))/'UAV-Config'!$B$7)^('UAV-Config'!$E$32))*60</f>
        <v>10.072110385575009</v>
      </c>
      <c r="D102" s="19">
        <f>(D164*'Power-Density'!$C$16*(1-'UAV-Config'!$H$7))/('UAV-Config'!$B$7*'UAV-Config'!$E$33*((D40*(1+'UAV-Config'!$G$7))/'UAV-Config'!$B$7)^('UAV-Config'!$E$32))*60</f>
        <v>9.5116420699298487</v>
      </c>
      <c r="E102" s="19">
        <f>(E164*'Power-Density'!$C$16*(1-'UAV-Config'!$H$7))/('UAV-Config'!$B$7*'UAV-Config'!$E$33*((E40*(1+'UAV-Config'!$G$7))/'UAV-Config'!$B$7)^('UAV-Config'!$E$32))*60</f>
        <v>9.0016477865811417</v>
      </c>
      <c r="F102" s="19">
        <f>(F164*'Power-Density'!$C$16*(1-'UAV-Config'!$H$7))/('UAV-Config'!$B$7*'UAV-Config'!$E$33*((F40*(1+'UAV-Config'!$G$7))/'UAV-Config'!$B$7)^('UAV-Config'!$E$32))*60</f>
        <v>8.5359674203555027</v>
      </c>
      <c r="G102" s="19">
        <f>(G164*'Power-Density'!$C$16*(1-'UAV-Config'!$H$7))/('UAV-Config'!$B$7*'UAV-Config'!$E$33*((G40*(1+'UAV-Config'!$G$7))/'UAV-Config'!$B$7)^('UAV-Config'!$E$32))*60</f>
        <v>8.1093763187196259</v>
      </c>
      <c r="H102" s="19">
        <f>(H164*'Power-Density'!$C$16*(1-'UAV-Config'!$H$7))/('UAV-Config'!$B$7*'UAV-Config'!$E$33*((H40*(1+'UAV-Config'!$G$7))/'UAV-Config'!$B$7)^('UAV-Config'!$E$32))*60</f>
        <v>7.7174171798764251</v>
      </c>
      <c r="I102" s="19">
        <f>(I164*'Power-Density'!$C$16*(1-'UAV-Config'!$H$7))/('UAV-Config'!$B$7*'UAV-Config'!$E$33*((I40*(1+'UAV-Config'!$G$7))/'UAV-Config'!$B$7)^('UAV-Config'!$E$32))*60</f>
        <v>7.3562665363451938</v>
      </c>
      <c r="J102" s="19">
        <f>(J164*'Power-Density'!$C$16*(1-'UAV-Config'!$H$7))/('UAV-Config'!$B$7*'UAV-Config'!$E$33*((J40*(1+'UAV-Config'!$G$7))/'UAV-Config'!$B$7)^('UAV-Config'!$E$32))*60</f>
        <v>7.0226278681461416</v>
      </c>
      <c r="K102" s="19">
        <f>(K164*'Power-Density'!$C$16*(1-'UAV-Config'!$H$7))/('UAV-Config'!$B$7*'UAV-Config'!$E$33*((K40*(1+'UAV-Config'!$G$7))/'UAV-Config'!$B$7)^('UAV-Config'!$E$32))*60</f>
        <v>6.7136453971687535</v>
      </c>
      <c r="L102" s="19">
        <f>(L164*'Power-Density'!$C$16*(1-'UAV-Config'!$H$7))/('UAV-Config'!$B$7*'UAV-Config'!$E$33*((L40*(1+'UAV-Config'!$G$7))/'UAV-Config'!$B$7)^('UAV-Config'!$E$32))*60</f>
        <v>6.42683407710157</v>
      </c>
    </row>
    <row r="103" spans="1:12" x14ac:dyDescent="0.2">
      <c r="A103" s="2"/>
      <c r="B103" s="19">
        <f>(B165*'Power-Density'!$C$16*(1-'UAV-Config'!$H$7))/('UAV-Config'!$B$7*'UAV-Config'!$E$33*((B41*(1+'UAV-Config'!$G$7))/'UAV-Config'!$B$7)^('UAV-Config'!$E$32))*60</f>
        <v>10.87233083721792</v>
      </c>
      <c r="C103" s="19">
        <f>(C165*'Power-Density'!$C$16*(1-'UAV-Config'!$H$7))/('UAV-Config'!$B$7*'UAV-Config'!$E$33*((C41*(1+'UAV-Config'!$G$7))/'UAV-Config'!$B$7)^('UAV-Config'!$E$32))*60</f>
        <v>10.248459642476472</v>
      </c>
      <c r="D103" s="19">
        <f>(D165*'Power-Density'!$C$16*(1-'UAV-Config'!$H$7))/('UAV-Config'!$B$7*'UAV-Config'!$E$33*((D41*(1+'UAV-Config'!$G$7))/'UAV-Config'!$B$7)^('UAV-Config'!$E$32))*60</f>
        <v>9.6824591415369365</v>
      </c>
      <c r="E103" s="19">
        <f>(E165*'Power-Density'!$C$16*(1-'UAV-Config'!$H$7))/('UAV-Config'!$B$7*'UAV-Config'!$E$33*((E41*(1+'UAV-Config'!$G$7))/'UAV-Config'!$B$7)^('UAV-Config'!$E$32))*60</f>
        <v>9.16706213798237</v>
      </c>
      <c r="F103" s="19">
        <f>(F165*'Power-Density'!$C$16*(1-'UAV-Config'!$H$7))/('UAV-Config'!$B$7*'UAV-Config'!$E$33*((F41*(1+'UAV-Config'!$G$7))/'UAV-Config'!$B$7)^('UAV-Config'!$E$32))*60</f>
        <v>8.6961358301284868</v>
      </c>
      <c r="G103" s="19">
        <f>(G165*'Power-Density'!$C$16*(1-'UAV-Config'!$H$7))/('UAV-Config'!$B$7*'UAV-Config'!$E$33*((G41*(1+'UAV-Config'!$G$7))/'UAV-Config'!$B$7)^('UAV-Config'!$E$32))*60</f>
        <v>8.2644724495415094</v>
      </c>
      <c r="H103" s="19">
        <f>(H165*'Power-Density'!$C$16*(1-'UAV-Config'!$H$7))/('UAV-Config'!$B$7*'UAV-Config'!$E$33*((H41*(1+'UAV-Config'!$G$7))/'UAV-Config'!$B$7)^('UAV-Config'!$E$32))*60</f>
        <v>7.8676241079732376</v>
      </c>
      <c r="I103" s="19">
        <f>(I165*'Power-Density'!$C$16*(1-'UAV-Config'!$H$7))/('UAV-Config'!$B$7*'UAV-Config'!$E$33*((I41*(1+'UAV-Config'!$G$7))/'UAV-Config'!$B$7)^('UAV-Config'!$E$32))*60</f>
        <v>7.5017714161723799</v>
      </c>
      <c r="J103" s="19">
        <f>(J165*'Power-Density'!$C$16*(1-'UAV-Config'!$H$7))/('UAV-Config'!$B$7*'UAV-Config'!$E$33*((J41*(1+'UAV-Config'!$G$7))/'UAV-Config'!$B$7)^('UAV-Config'!$E$32))*60</f>
        <v>7.1636181459534036</v>
      </c>
      <c r="K103" s="19">
        <f>(K165*'Power-Density'!$C$16*(1-'UAV-Config'!$H$7))/('UAV-Config'!$B$7*'UAV-Config'!$E$33*((K41*(1+'UAV-Config'!$G$7))/'UAV-Config'!$B$7)^('UAV-Config'!$E$32))*60</f>
        <v>6.8503061526445919</v>
      </c>
      <c r="L103" s="19">
        <f>(L165*'Power-Density'!$C$16*(1-'UAV-Config'!$H$7))/('UAV-Config'!$B$7*'UAV-Config'!$E$33*((L41*(1+'UAV-Config'!$G$7))/'UAV-Config'!$B$7)^('UAV-Config'!$E$32))*60</f>
        <v>6.5593461889206921</v>
      </c>
    </row>
    <row r="104" spans="1:12" x14ac:dyDescent="0.2">
      <c r="A104" s="2"/>
      <c r="B104" s="19">
        <f>(B166*'Power-Density'!$C$16*(1-'UAV-Config'!$H$7))/('UAV-Config'!$B$7*'UAV-Config'!$E$33*((B42*(1+'UAV-Config'!$G$7))/'UAV-Config'!$B$7)^('UAV-Config'!$E$32))*60</f>
        <v>11.04946305283425</v>
      </c>
      <c r="C104" s="19">
        <f>(C166*'Power-Density'!$C$16*(1-'UAV-Config'!$H$7))/('UAV-Config'!$B$7*'UAV-Config'!$E$33*((C42*(1+'UAV-Config'!$G$7))/'UAV-Config'!$B$7)^('UAV-Config'!$E$32))*60</f>
        <v>10.420334466975913</v>
      </c>
      <c r="D104" s="19">
        <f>(D166*'Power-Density'!$C$16*(1-'UAV-Config'!$H$7))/('UAV-Config'!$B$7*'UAV-Config'!$E$33*((D42*(1+'UAV-Config'!$G$7))/'UAV-Config'!$B$7)^('UAV-Config'!$E$32))*60</f>
        <v>9.8491294993202416</v>
      </c>
      <c r="E104" s="19">
        <f>(E166*'Power-Density'!$C$16*(1-'UAV-Config'!$H$7))/('UAV-Config'!$B$7*'UAV-Config'!$E$33*((E42*(1+'UAV-Config'!$G$7))/'UAV-Config'!$B$7)^('UAV-Config'!$E$32))*60</f>
        <v>9.3286265439733196</v>
      </c>
      <c r="F104" s="19">
        <f>(F166*'Power-Density'!$C$16*(1-'UAV-Config'!$H$7))/('UAV-Config'!$B$7*'UAV-Config'!$E$33*((F42*(1+'UAV-Config'!$G$7))/'UAV-Config'!$B$7)^('UAV-Config'!$E$32))*60</f>
        <v>8.8527234591331077</v>
      </c>
      <c r="G104" s="19">
        <f>(G166*'Power-Density'!$C$16*(1-'UAV-Config'!$H$7))/('UAV-Config'!$B$7*'UAV-Config'!$E$33*((G42*(1+'UAV-Config'!$G$7))/'UAV-Config'!$B$7)^('UAV-Config'!$E$32))*60</f>
        <v>8.4162323452130359</v>
      </c>
      <c r="H104" s="19">
        <f>(H166*'Power-Density'!$C$16*(1-'UAV-Config'!$H$7))/('UAV-Config'!$B$7*'UAV-Config'!$E$33*((H42*(1+'UAV-Config'!$G$7))/'UAV-Config'!$B$7)^('UAV-Config'!$E$32))*60</f>
        <v>8.0147173764115767</v>
      </c>
      <c r="I104" s="19">
        <f>(I166*'Power-Density'!$C$16*(1-'UAV-Config'!$H$7))/('UAV-Config'!$B$7*'UAV-Config'!$E$33*((I42*(1+'UAV-Config'!$G$7))/'UAV-Config'!$B$7)^('UAV-Config'!$E$32))*60</f>
        <v>7.6443655856486963</v>
      </c>
      <c r="J104" s="19">
        <f>(J166*'Power-Density'!$C$16*(1-'UAV-Config'!$H$7))/('UAV-Config'!$B$7*'UAV-Config'!$E$33*((J42*(1+'UAV-Config'!$G$7))/'UAV-Config'!$B$7)^('UAV-Config'!$E$32))*60</f>
        <v>7.3018831074635564</v>
      </c>
      <c r="K104" s="19">
        <f>(K166*'Power-Density'!$C$16*(1-'UAV-Config'!$H$7))/('UAV-Config'!$B$7*'UAV-Config'!$E$33*((K42*(1+'UAV-Config'!$G$7))/'UAV-Config'!$B$7)^('UAV-Config'!$E$32))*60</f>
        <v>6.9844112593502015</v>
      </c>
      <c r="L104" s="19">
        <f>(L166*'Power-Density'!$C$16*(1-'UAV-Config'!$H$7))/('UAV-Config'!$B$7*'UAV-Config'!$E$33*((L42*(1+'UAV-Config'!$G$7))/'UAV-Config'!$B$7)^('UAV-Config'!$E$32))*60</f>
        <v>6.6894582080699072</v>
      </c>
    </row>
    <row r="105" spans="1:12" x14ac:dyDescent="0.2">
      <c r="A105" s="2"/>
      <c r="B105" s="19">
        <f>(B167*'Power-Density'!$C$16*(1-'UAV-Config'!$H$7))/('UAV-Config'!$B$7*'UAV-Config'!$E$33*((B43*(1+'UAV-Config'!$G$7))/'UAV-Config'!$B$7)^('UAV-Config'!$E$32))*60</f>
        <v>11.221907655633567</v>
      </c>
      <c r="C105" s="19">
        <f>(C167*'Power-Density'!$C$16*(1-'UAV-Config'!$H$7))/('UAV-Config'!$B$7*'UAV-Config'!$E$33*((C43*(1+'UAV-Config'!$G$7))/'UAV-Config'!$B$7)^('UAV-Config'!$E$32))*60</f>
        <v>10.587867289675978</v>
      </c>
      <c r="D105" s="19">
        <f>(D167*'Power-Density'!$C$16*(1-'UAV-Config'!$H$7))/('UAV-Config'!$B$7*'UAV-Config'!$E$33*((D43*(1+'UAV-Config'!$G$7))/'UAV-Config'!$B$7)^('UAV-Config'!$E$32))*60</f>
        <v>10.011771097240832</v>
      </c>
      <c r="E105" s="19">
        <f>(E167*'Power-Density'!$C$16*(1-'UAV-Config'!$H$7))/('UAV-Config'!$B$7*'UAV-Config'!$E$33*((E43*(1+'UAV-Config'!$G$7))/'UAV-Config'!$B$7)^('UAV-Config'!$E$32))*60</f>
        <v>9.4864464198480487</v>
      </c>
      <c r="F105" s="19">
        <f>(F167*'Power-Density'!$C$16*(1-'UAV-Config'!$H$7))/('UAV-Config'!$B$7*'UAV-Config'!$E$33*((F43*(1+'UAV-Config'!$G$7))/'UAV-Config'!$B$7)^('UAV-Config'!$E$32))*60</f>
        <v>9.0058248212112701</v>
      </c>
      <c r="G105" s="19">
        <f>(G167*'Power-Density'!$C$16*(1-'UAV-Config'!$H$7))/('UAV-Config'!$B$7*'UAV-Config'!$E$33*((G43*(1+'UAV-Config'!$G$7))/'UAV-Config'!$B$7)^('UAV-Config'!$E$32))*60</f>
        <v>8.5647410065618246</v>
      </c>
      <c r="H105" s="19">
        <f>(H167*'Power-Density'!$C$16*(1-'UAV-Config'!$H$7))/('UAV-Config'!$B$7*'UAV-Config'!$E$33*((H43*(1+'UAV-Config'!$G$7))/'UAV-Config'!$B$7)^('UAV-Config'!$E$32))*60</f>
        <v>8.1587736549884067</v>
      </c>
      <c r="I105" s="19">
        <f>(I167*'Power-Density'!$C$16*(1-'UAV-Config'!$H$7))/('UAV-Config'!$B$7*'UAV-Config'!$E$33*((I43*(1+'UAV-Config'!$G$7))/'UAV-Config'!$B$7)^('UAV-Config'!$E$32))*60</f>
        <v>7.7841183935877458</v>
      </c>
      <c r="J105" s="19">
        <f>(J167*'Power-Density'!$C$16*(1-'UAV-Config'!$H$7))/('UAV-Config'!$B$7*'UAV-Config'!$E$33*((J43*(1+'UAV-Config'!$G$7))/'UAV-Config'!$B$7)^('UAV-Config'!$E$32))*60</f>
        <v>7.4374856468404822</v>
      </c>
      <c r="K105" s="19">
        <f>(K167*'Power-Density'!$C$16*(1-'UAV-Config'!$H$7))/('UAV-Config'!$B$7*'UAV-Config'!$E$33*((K43*(1+'UAV-Config'!$G$7))/'UAV-Config'!$B$7)^('UAV-Config'!$E$32))*60</f>
        <v>7.1160179025637582</v>
      </c>
      <c r="L105" s="19">
        <f>(L167*'Power-Density'!$C$16*(1-'UAV-Config'!$H$7))/('UAV-Config'!$B$7*'UAV-Config'!$E$33*((L43*(1+'UAV-Config'!$G$7))/'UAV-Config'!$B$7)^('UAV-Config'!$E$32))*60</f>
        <v>6.8172222551774526</v>
      </c>
    </row>
    <row r="106" spans="1:12" x14ac:dyDescent="0.2">
      <c r="A106" s="2"/>
      <c r="B106" s="19">
        <f>(B168*'Power-Density'!$C$16*(1-'UAV-Config'!$H$7))/('UAV-Config'!$B$7*'UAV-Config'!$E$33*((B44*(1+'UAV-Config'!$G$7))/'UAV-Config'!$B$7)^('UAV-Config'!$E$32))*60</f>
        <v>11.389808250790916</v>
      </c>
      <c r="C106" s="19">
        <f>(C168*'Power-Density'!$C$16*(1-'UAV-Config'!$H$7))/('UAV-Config'!$B$7*'UAV-Config'!$E$33*((C44*(1+'UAV-Config'!$G$7))/'UAV-Config'!$B$7)^('UAV-Config'!$E$32))*60</f>
        <v>10.751185762198517</v>
      </c>
      <c r="D106" s="19">
        <f>(D168*'Power-Density'!$C$16*(1-'UAV-Config'!$H$7))/('UAV-Config'!$B$7*'UAV-Config'!$E$33*((D44*(1+'UAV-Config'!$G$7))/'UAV-Config'!$B$7)^('UAV-Config'!$E$32))*60</f>
        <v>10.170497793476907</v>
      </c>
      <c r="E106" s="19">
        <f>(E168*'Power-Density'!$C$16*(1-'UAV-Config'!$H$7))/('UAV-Config'!$B$7*'UAV-Config'!$E$33*((E44*(1+'UAV-Config'!$G$7))/'UAV-Config'!$B$7)^('UAV-Config'!$E$32))*60</f>
        <v>9.6406236536463616</v>
      </c>
      <c r="F106" s="19">
        <f>(F168*'Power-Density'!$C$16*(1-'UAV-Config'!$H$7))/('UAV-Config'!$B$7*'UAV-Config'!$E$33*((F44*(1+'UAV-Config'!$G$7))/'UAV-Config'!$B$7)^('UAV-Config'!$E$32))*60</f>
        <v>9.1555313786478898</v>
      </c>
      <c r="G106" s="19">
        <f>(G168*'Power-Density'!$C$16*(1-'UAV-Config'!$H$7))/('UAV-Config'!$B$7*'UAV-Config'!$E$33*((G44*(1+'UAV-Config'!$G$7))/'UAV-Config'!$B$7)^('UAV-Config'!$E$32))*60</f>
        <v>8.7100807829592171</v>
      </c>
      <c r="H106" s="19">
        <f>(H168*'Power-Density'!$C$16*(1-'UAV-Config'!$H$7))/('UAV-Config'!$B$7*'UAV-Config'!$E$33*((H44*(1+'UAV-Config'!$G$7))/'UAV-Config'!$B$7)^('UAV-Config'!$E$32))*60</f>
        <v>8.2998673002333643</v>
      </c>
      <c r="I106" s="19">
        <f>(I168*'Power-Density'!$C$16*(1-'UAV-Config'!$H$7))/('UAV-Config'!$B$7*'UAV-Config'!$E$33*((I44*(1+'UAV-Config'!$G$7))/'UAV-Config'!$B$7)^('UAV-Config'!$E$32))*60</f>
        <v>7.9210971627439211</v>
      </c>
      <c r="J106" s="19">
        <f>(J168*'Power-Density'!$C$16*(1-'UAV-Config'!$H$7))/('UAV-Config'!$B$7*'UAV-Config'!$E$33*((J44*(1+'UAV-Config'!$G$7))/'UAV-Config'!$B$7)^('UAV-Config'!$E$32))*60</f>
        <v>7.5704868771977525</v>
      </c>
      <c r="K106" s="19">
        <f>(K168*'Power-Density'!$C$16*(1-'UAV-Config'!$H$7))/('UAV-Config'!$B$7*'UAV-Config'!$E$33*((K44*(1+'UAV-Config'!$G$7))/'UAV-Config'!$B$7)^('UAV-Config'!$E$32))*60</f>
        <v>7.2451816964172053</v>
      </c>
      <c r="L106" s="19">
        <f>(L168*'Power-Density'!$C$16*(1-'UAV-Config'!$H$7))/('UAV-Config'!$B$7*'UAV-Config'!$E$33*((L44*(1+'UAV-Config'!$G$7))/'UAV-Config'!$B$7)^('UAV-Config'!$E$32))*60</f>
        <v>6.9426890602867246</v>
      </c>
    </row>
    <row r="107" spans="1:12" x14ac:dyDescent="0.2">
      <c r="A107" s="2"/>
      <c r="B107" s="19">
        <f>(B169*'Power-Density'!$C$16*(1-'UAV-Config'!$H$7))/('UAV-Config'!$B$7*'UAV-Config'!$E$33*((B45*(1+'UAV-Config'!$G$7))/'UAV-Config'!$B$7)^('UAV-Config'!$E$32))*60</f>
        <v>11.553303089336044</v>
      </c>
      <c r="C107" s="19">
        <f>(C169*'Power-Density'!$C$16*(1-'UAV-Config'!$H$7))/('UAV-Config'!$B$7*'UAV-Config'!$E$33*((C45*(1+'UAV-Config'!$G$7))/'UAV-Config'!$B$7)^('UAV-Config'!$E$32))*60</f>
        <v>10.910412962566593</v>
      </c>
      <c r="D107" s="19">
        <f>(D169*'Power-Density'!$C$16*(1-'UAV-Config'!$H$7))/('UAV-Config'!$B$7*'UAV-Config'!$E$33*((D45*(1+'UAV-Config'!$G$7))/'UAV-Config'!$B$7)^('UAV-Config'!$E$32))*60</f>
        <v>10.325419519901898</v>
      </c>
      <c r="E107" s="19">
        <f>(E169*'Power-Density'!$C$16*(1-'UAV-Config'!$H$7))/('UAV-Config'!$B$7*'UAV-Config'!$E$33*((E45*(1+'UAV-Config'!$G$7))/'UAV-Config'!$B$7)^('UAV-Config'!$E$32))*60</f>
        <v>9.7912567468783713</v>
      </c>
      <c r="F107" s="19">
        <f>(F169*'Power-Density'!$C$16*(1-'UAV-Config'!$H$7))/('UAV-Config'!$B$7*'UAV-Config'!$E$33*((F45*(1+'UAV-Config'!$G$7))/'UAV-Config'!$B$7)^('UAV-Config'!$E$32))*60</f>
        <v>9.3019316597078063</v>
      </c>
      <c r="G107" s="19">
        <f>(G169*'Power-Density'!$C$16*(1-'UAV-Config'!$H$7))/('UAV-Config'!$B$7*'UAV-Config'!$E$33*((G45*(1+'UAV-Config'!$G$7))/'UAV-Config'!$B$7)^('UAV-Config'!$E$32))*60</f>
        <v>8.8523314710347236</v>
      </c>
      <c r="H107" s="19">
        <f>(H169*'Power-Density'!$C$16*(1-'UAV-Config'!$H$7))/('UAV-Config'!$B$7*'UAV-Config'!$E$33*((H45*(1+'UAV-Config'!$G$7))/'UAV-Config'!$B$7)^('UAV-Config'!$E$32))*60</f>
        <v>8.4380704387489018</v>
      </c>
      <c r="I107" s="19">
        <f>(I169*'Power-Density'!$C$16*(1-'UAV-Config'!$H$7))/('UAV-Config'!$B$7*'UAV-Config'!$E$33*((I45*(1+'UAV-Config'!$G$7))/'UAV-Config'!$B$7)^('UAV-Config'!$E$32))*60</f>
        <v>8.0553672605205744</v>
      </c>
      <c r="J107" s="19">
        <f>(J169*'Power-Density'!$C$16*(1-'UAV-Config'!$H$7))/('UAV-Config'!$B$7*'UAV-Config'!$E$33*((J45*(1+'UAV-Config'!$G$7))/'UAV-Config'!$B$7)^('UAV-Config'!$E$32))*60</f>
        <v>7.7009461908700407</v>
      </c>
      <c r="K107" s="19">
        <f>(K169*'Power-Density'!$C$16*(1-'UAV-Config'!$H$7))/('UAV-Config'!$B$7*'UAV-Config'!$E$33*((K45*(1+'UAV-Config'!$G$7))/'UAV-Config'!$B$7)^('UAV-Config'!$E$32))*60</f>
        <v>7.3719567354988538</v>
      </c>
      <c r="L107" s="19">
        <f>(L169*'Power-Density'!$C$16*(1-'UAV-Config'!$H$7))/('UAV-Config'!$B$7*'UAV-Config'!$E$33*((L45*(1+'UAV-Config'!$G$7))/'UAV-Config'!$B$7)^('UAV-Config'!$E$32))*60</f>
        <v>6.9426890602867246</v>
      </c>
    </row>
    <row r="108" spans="1:12" x14ac:dyDescent="0.2">
      <c r="A108" s="2"/>
      <c r="B108" s="19">
        <f>(B170*'Power-Density'!$C$16*(1-'UAV-Config'!$H$7))/('UAV-Config'!$B$7*'UAV-Config'!$E$33*((B46*(1+'UAV-Config'!$G$7))/'UAV-Config'!$B$7)^('UAV-Config'!$E$32))*60</f>
        <v>11.7125253056874</v>
      </c>
      <c r="C108" s="19">
        <f>(C170*'Power-Density'!$C$16*(1-'UAV-Config'!$H$7))/('UAV-Config'!$B$7*'UAV-Config'!$E$33*((C46*(1+'UAV-Config'!$G$7))/'UAV-Config'!$B$7)^('UAV-Config'!$E$32))*60</f>
        <v>11.06566759032793</v>
      </c>
      <c r="D108" s="19">
        <f>(D170*'Power-Density'!$C$16*(1-'UAV-Config'!$H$7))/('UAV-Config'!$B$7*'UAV-Config'!$E$33*((D46*(1+'UAV-Config'!$G$7))/'UAV-Config'!$B$7)^('UAV-Config'!$E$32))*60</f>
        <v>10.476642443408426</v>
      </c>
      <c r="E108" s="19">
        <f>(E170*'Power-Density'!$C$16*(1-'UAV-Config'!$H$7))/('UAV-Config'!$B$7*'UAV-Config'!$E$33*((E46*(1+'UAV-Config'!$G$7))/'UAV-Config'!$B$7)^('UAV-Config'!$E$32))*60</f>
        <v>9.9384409487182701</v>
      </c>
      <c r="F108" s="19">
        <f>(F170*'Power-Density'!$C$16*(1-'UAV-Config'!$H$7))/('UAV-Config'!$B$7*'UAV-Config'!$E$33*((F46*(1+'UAV-Config'!$G$7))/'UAV-Config'!$B$7)^('UAV-Config'!$E$32))*60</f>
        <v>9.445111370904586</v>
      </c>
      <c r="G108" s="19">
        <f>(G170*'Power-Density'!$C$16*(1-'UAV-Config'!$H$7))/('UAV-Config'!$B$7*'UAV-Config'!$E$33*((G46*(1+'UAV-Config'!$G$7))/'UAV-Config'!$B$7)^('UAV-Config'!$E$32))*60</f>
        <v>8.9915704091122759</v>
      </c>
      <c r="H108" s="19">
        <f>(H170*'Power-Density'!$C$16*(1-'UAV-Config'!$H$7))/('UAV-Config'!$B$7*'UAV-Config'!$E$33*((H46*(1+'UAV-Config'!$G$7))/'UAV-Config'!$B$7)^('UAV-Config'!$E$32))*60</f>
        <v>8.5734530470541532</v>
      </c>
      <c r="I108" s="19">
        <f>(I170*'Power-Density'!$C$16*(1-'UAV-Config'!$H$7))/('UAV-Config'!$B$7*'UAV-Config'!$E$33*((I46*(1+'UAV-Config'!$G$7))/'UAV-Config'!$B$7)^('UAV-Config'!$E$32))*60</f>
        <v>8.1869921668038916</v>
      </c>
      <c r="J108" s="19">
        <f>(J170*'Power-Density'!$C$16*(1-'UAV-Config'!$H$7))/('UAV-Config'!$B$7*'UAV-Config'!$E$33*((J46*(1+'UAV-Config'!$G$7))/'UAV-Config'!$B$7)^('UAV-Config'!$E$32))*60</f>
        <v>7.8289213173081071</v>
      </c>
      <c r="K108" s="19">
        <f>(K170*'Power-Density'!$C$16*(1-'UAV-Config'!$H$7))/('UAV-Config'!$B$7*'UAV-Config'!$E$33*((K46*(1+'UAV-Config'!$G$7))/'UAV-Config'!$B$7)^('UAV-Config'!$E$32))*60</f>
        <v>7.4963956444807867</v>
      </c>
      <c r="L108" s="19">
        <f>(L170*'Power-Density'!$C$16*(1-'UAV-Config'!$H$7))/('UAV-Config'!$B$7*'UAV-Config'!$E$33*((L46*(1+'UAV-Config'!$G$7))/'UAV-Config'!$B$7)^('UAV-Config'!$E$32))*60</f>
        <v>6.9426890602867246</v>
      </c>
    </row>
    <row r="109" spans="1:12" x14ac:dyDescent="0.2">
      <c r="A109" s="2"/>
      <c r="B109" s="19">
        <f>(B171*'Power-Density'!$C$16*(1-'UAV-Config'!$H$7))/('UAV-Config'!$B$7*'UAV-Config'!$E$33*((B47*(1+'UAV-Config'!$G$7))/'UAV-Config'!$B$7)^('UAV-Config'!$E$32))*60</f>
        <v>11.867603142944795</v>
      </c>
      <c r="C109" s="19">
        <f>(C171*'Power-Density'!$C$16*(1-'UAV-Config'!$H$7))/('UAV-Config'!$B$7*'UAV-Config'!$E$33*((C47*(1+'UAV-Config'!$G$7))/'UAV-Config'!$B$7)^('UAV-Config'!$E$32))*60</f>
        <v>11.217064152003609</v>
      </c>
      <c r="D109" s="19">
        <f>(D171*'Power-Density'!$C$16*(1-'UAV-Config'!$H$7))/('UAV-Config'!$B$7*'UAV-Config'!$E$33*((D47*(1+'UAV-Config'!$G$7))/'UAV-Config'!$B$7)^('UAV-Config'!$E$32))*60</f>
        <v>10.62426911952517</v>
      </c>
      <c r="E109" s="19">
        <f>(E171*'Power-Density'!$C$16*(1-'UAV-Config'!$H$7))/('UAV-Config'!$B$7*'UAV-Config'!$E$33*((E47*(1+'UAV-Config'!$G$7))/'UAV-Config'!$B$7)^('UAV-Config'!$E$32))*60</f>
        <v>10.082268384012709</v>
      </c>
      <c r="F109" s="19">
        <f>(F171*'Power-Density'!$C$16*(1-'UAV-Config'!$H$7))/('UAV-Config'!$B$7*'UAV-Config'!$E$33*((F47*(1+'UAV-Config'!$G$7))/'UAV-Config'!$B$7)^('UAV-Config'!$E$32))*60</f>
        <v>9.5851535042704068</v>
      </c>
      <c r="G109" s="19">
        <f>(G171*'Power-Density'!$C$16*(1-'UAV-Config'!$H$7))/('UAV-Config'!$B$7*'UAV-Config'!$E$33*((G47*(1+'UAV-Config'!$G$7))/'UAV-Config'!$B$7)^('UAV-Config'!$E$32))*60</f>
        <v>9.1278725675798515</v>
      </c>
      <c r="H109" s="19">
        <f>(H171*'Power-Density'!$C$16*(1-'UAV-Config'!$H$7))/('UAV-Config'!$B$7*'UAV-Config'!$E$33*((H47*(1+'UAV-Config'!$G$7))/'UAV-Config'!$B$7)^('UAV-Config'!$E$32))*60</f>
        <v>8.706083028099906</v>
      </c>
      <c r="I109" s="19">
        <f>(I171*'Power-Density'!$C$16*(1-'UAV-Config'!$H$7))/('UAV-Config'!$B$7*'UAV-Config'!$E$33*((I47*(1+'UAV-Config'!$G$7))/'UAV-Config'!$B$7)^('UAV-Config'!$E$32))*60</f>
        <v>8.3160335390557165</v>
      </c>
      <c r="J109" s="19">
        <f>(J171*'Power-Density'!$C$16*(1-'UAV-Config'!$H$7))/('UAV-Config'!$B$7*'UAV-Config'!$E$33*((J47*(1+'UAV-Config'!$G$7))/'UAV-Config'!$B$7)^('UAV-Config'!$E$32))*60</f>
        <v>7.9544683787043962</v>
      </c>
      <c r="K109" s="19">
        <f>(K171*'Power-Density'!$C$16*(1-'UAV-Config'!$H$7))/('UAV-Config'!$B$7*'UAV-Config'!$E$33*((K47*(1+'UAV-Config'!$G$7))/'UAV-Config'!$B$7)^('UAV-Config'!$E$32))*60</f>
        <v>7.6185496258573853</v>
      </c>
      <c r="L109" s="19">
        <f>(L171*'Power-Density'!$C$16*(1-'UAV-Config'!$H$7))/('UAV-Config'!$B$7*'UAV-Config'!$E$33*((L47*(1+'UAV-Config'!$G$7))/'UAV-Config'!$B$7)^('UAV-Config'!$E$32))*60</f>
        <v>6.9426890602867246</v>
      </c>
    </row>
    <row r="110" spans="1:12" x14ac:dyDescent="0.2">
      <c r="A110" s="2"/>
      <c r="B110" s="19">
        <f>(B172*'Power-Density'!$C$16*(1-'UAV-Config'!$H$7))/('UAV-Config'!$B$7*'UAV-Config'!$E$33*((B48*(1+'UAV-Config'!$G$7))/'UAV-Config'!$B$7)^('UAV-Config'!$E$32))*60</f>
        <v>12.018660166659222</v>
      </c>
      <c r="C110" s="19">
        <f>(C172*'Power-Density'!$C$16*(1-'UAV-Config'!$H$7))/('UAV-Config'!$B$7*'UAV-Config'!$E$33*((C48*(1+'UAV-Config'!$G$7))/'UAV-Config'!$B$7)^('UAV-Config'!$E$32))*60</f>
        <v>11.364713137408517</v>
      </c>
      <c r="D110" s="19">
        <f>(D172*'Power-Density'!$C$16*(1-'UAV-Config'!$H$7))/('UAV-Config'!$B$7*'UAV-Config'!$E$33*((D48*(1+'UAV-Config'!$G$7))/'UAV-Config'!$B$7)^('UAV-Config'!$E$32))*60</f>
        <v>10.76839863874644</v>
      </c>
      <c r="E110" s="19">
        <f>(E172*'Power-Density'!$C$16*(1-'UAV-Config'!$H$7))/('UAV-Config'!$B$7*'UAV-Config'!$E$33*((E48*(1+'UAV-Config'!$G$7))/'UAV-Config'!$B$7)^('UAV-Config'!$E$32))*60</f>
        <v>10.222828175429012</v>
      </c>
      <c r="F110" s="19">
        <f>(F172*'Power-Density'!$C$16*(1-'UAV-Config'!$H$7))/('UAV-Config'!$B$7*'UAV-Config'!$E$33*((F48*(1+'UAV-Config'!$G$7))/'UAV-Config'!$B$7)^('UAV-Config'!$E$32))*60</f>
        <v>9.7221384398809914</v>
      </c>
      <c r="G110" s="19">
        <f>(G172*'Power-Density'!$C$16*(1-'UAV-Config'!$H$7))/('UAV-Config'!$B$7*'UAV-Config'!$E$33*((G48*(1+'UAV-Config'!$G$7))/'UAV-Config'!$B$7)^('UAV-Config'!$E$32))*60</f>
        <v>9.2613106353922472</v>
      </c>
      <c r="H110" s="19">
        <f>(H172*'Power-Density'!$C$16*(1-'UAV-Config'!$H$7))/('UAV-Config'!$B$7*'UAV-Config'!$E$33*((H48*(1+'UAV-Config'!$G$7))/'UAV-Config'!$B$7)^('UAV-Config'!$E$32))*60</f>
        <v>8.836026284613121</v>
      </c>
      <c r="I110" s="19">
        <f>(I172*'Power-Density'!$C$16*(1-'UAV-Config'!$H$7))/('UAV-Config'!$B$7*'UAV-Config'!$E$33*((I48*(1+'UAV-Config'!$G$7))/'UAV-Config'!$B$7)^('UAV-Config'!$E$32))*60</f>
        <v>8.4425512747918958</v>
      </c>
      <c r="J110" s="19">
        <f>(J172*'Power-Density'!$C$16*(1-'UAV-Config'!$H$7))/('UAV-Config'!$B$7*'UAV-Config'!$E$33*((J48*(1+'UAV-Config'!$G$7))/'UAV-Config'!$B$7)^('UAV-Config'!$E$32))*60</f>
        <v>8.077641943450752</v>
      </c>
      <c r="K110" s="19">
        <f>(K172*'Power-Density'!$C$16*(1-'UAV-Config'!$H$7))/('UAV-Config'!$B$7*'UAV-Config'!$E$33*((K48*(1+'UAV-Config'!$G$7))/'UAV-Config'!$B$7)^('UAV-Config'!$E$32))*60</f>
        <v>7.7384685058771021</v>
      </c>
      <c r="L110" s="19">
        <f>(L172*'Power-Density'!$C$16*(1-'UAV-Config'!$H$7))/('UAV-Config'!$B$7*'UAV-Config'!$E$33*((L48*(1+'UAV-Config'!$G$7))/'UAV-Config'!$B$7)^('UAV-Config'!$E$32))*60</f>
        <v>6.9426890602867246</v>
      </c>
    </row>
    <row r="111" spans="1:12" x14ac:dyDescent="0.2">
      <c r="A111" s="2"/>
      <c r="B111" s="19">
        <f>(B173*'Power-Density'!$C$16*(1-'UAV-Config'!$H$7))/('UAV-Config'!$B$7*'UAV-Config'!$E$33*((B49*(1+'UAV-Config'!$G$7))/'UAV-Config'!$B$7)^('UAV-Config'!$E$32))*60</f>
        <v>12.165815467750951</v>
      </c>
      <c r="C111" s="19">
        <f>(C173*'Power-Density'!$C$16*(1-'UAV-Config'!$H$7))/('UAV-Config'!$B$7*'UAV-Config'!$E$33*((C49*(1+'UAV-Config'!$G$7))/'UAV-Config'!$B$7)^('UAV-Config'!$E$32))*60</f>
        <v>11.508721187355444</v>
      </c>
      <c r="D111" s="19">
        <f>(D173*'Power-Density'!$C$16*(1-'UAV-Config'!$H$7))/('UAV-Config'!$B$7*'UAV-Config'!$E$33*((D49*(1+'UAV-Config'!$G$7))/'UAV-Config'!$B$7)^('UAV-Config'!$E$32))*60</f>
        <v>10.909126765968249</v>
      </c>
      <c r="E111" s="19">
        <f>(E173*'Power-Density'!$C$16*(1-'UAV-Config'!$H$7))/('UAV-Config'!$B$7*'UAV-Config'!$E$33*((E49*(1+'UAV-Config'!$G$7))/'UAV-Config'!$B$7)^('UAV-Config'!$E$32))*60</f>
        <v>10.360206560048926</v>
      </c>
      <c r="F111" s="19">
        <f>(F173*'Power-Density'!$C$16*(1-'UAV-Config'!$H$7))/('UAV-Config'!$B$7*'UAV-Config'!$E$33*((F49*(1+'UAV-Config'!$G$7))/'UAV-Config'!$B$7)^('UAV-Config'!$E$32))*60</f>
        <v>9.8561440438749059</v>
      </c>
      <c r="G111" s="19">
        <f>(G173*'Power-Density'!$C$16*(1-'UAV-Config'!$H$7))/('UAV-Config'!$B$7*'UAV-Config'!$E$33*((G49*(1+'UAV-Config'!$G$7))/'UAV-Config'!$B$7)^('UAV-Config'!$E$32))*60</f>
        <v>9.3919551028956505</v>
      </c>
      <c r="H111" s="19">
        <f>(H173*'Power-Density'!$C$16*(1-'UAV-Config'!$H$7))/('UAV-Config'!$B$7*'UAV-Config'!$E$33*((H49*(1+'UAV-Config'!$G$7))/'UAV-Config'!$B$7)^('UAV-Config'!$E$32))*60</f>
        <v>8.9633467894207541</v>
      </c>
      <c r="I111" s="19">
        <f>(I173*'Power-Density'!$C$16*(1-'UAV-Config'!$H$7))/('UAV-Config'!$B$7*'UAV-Config'!$E$33*((I49*(1+'UAV-Config'!$G$7))/'UAV-Config'!$B$7)^('UAV-Config'!$E$32))*60</f>
        <v>8.5666035715658779</v>
      </c>
      <c r="J111" s="19">
        <f>(J173*'Power-Density'!$C$16*(1-'UAV-Config'!$H$7))/('UAV-Config'!$B$7*'UAV-Config'!$E$33*((J49*(1+'UAV-Config'!$G$7))/'UAV-Config'!$B$7)^('UAV-Config'!$E$32))*60</f>
        <v>8.1984950775247327</v>
      </c>
      <c r="K111" s="19">
        <f>(K173*'Power-Density'!$C$16*(1-'UAV-Config'!$H$7))/('UAV-Config'!$B$7*'UAV-Config'!$E$33*((K49*(1+'UAV-Config'!$G$7))/'UAV-Config'!$B$7)^('UAV-Config'!$E$32))*60</f>
        <v>7.856200778745503</v>
      </c>
      <c r="L111" s="19">
        <f>(L173*'Power-Density'!$C$16*(1-'UAV-Config'!$H$7))/('UAV-Config'!$B$7*'UAV-Config'!$E$33*((L49*(1+'UAV-Config'!$G$7))/'UAV-Config'!$B$7)^('UAV-Config'!$E$32))*60</f>
        <v>6.9426890602867246</v>
      </c>
    </row>
    <row r="112" spans="1:12" x14ac:dyDescent="0.2">
      <c r="A112" s="2"/>
      <c r="B112" s="19">
        <f>(B174*'Power-Density'!$C$16*(1-'UAV-Config'!$H$7))/('UAV-Config'!$B$7*'UAV-Config'!$E$33*((B50*(1+'UAV-Config'!$G$7))/'UAV-Config'!$B$7)^('UAV-Config'!$E$32))*60</f>
        <v>12.309183855203338</v>
      </c>
      <c r="C112" s="19">
        <f>(C174*'Power-Density'!$C$16*(1-'UAV-Config'!$H$7))/('UAV-Config'!$B$7*'UAV-Config'!$E$33*((C50*(1+'UAV-Config'!$G$7))/'UAV-Config'!$B$7)^('UAV-Config'!$E$32))*60</f>
        <v>11.649191253222661</v>
      </c>
      <c r="D112" s="19">
        <f>(D174*'Power-Density'!$C$16*(1-'UAV-Config'!$H$7))/('UAV-Config'!$B$7*'UAV-Config'!$E$33*((D50*(1+'UAV-Config'!$G$7))/'UAV-Config'!$B$7)^('UAV-Config'!$E$32))*60</f>
        <v>11.046546073401245</v>
      </c>
      <c r="E112" s="19">
        <f>(E174*'Power-Density'!$C$16*(1-'UAV-Config'!$H$7))/('UAV-Config'!$B$7*'UAV-Config'!$E$33*((E50*(1+'UAV-Config'!$G$7))/'UAV-Config'!$B$7)^('UAV-Config'!$E$32))*60</f>
        <v>10.494487000695987</v>
      </c>
      <c r="F112" s="19">
        <f>(F174*'Power-Density'!$C$16*(1-'UAV-Config'!$H$7))/('UAV-Config'!$B$7*'UAV-Config'!$E$33*((F50*(1+'UAV-Config'!$G$7))/'UAV-Config'!$B$7)^('UAV-Config'!$E$32))*60</f>
        <v>9.9872457621930231</v>
      </c>
      <c r="G112" s="19">
        <f>(G174*'Power-Density'!$C$16*(1-'UAV-Config'!$H$7))/('UAV-Config'!$B$7*'UAV-Config'!$E$33*((G50*(1+'UAV-Config'!$G$7))/'UAV-Config'!$B$7)^('UAV-Config'!$E$32))*60</f>
        <v>9.5198743411526063</v>
      </c>
      <c r="H112" s="19">
        <f>(H174*'Power-Density'!$C$16*(1-'UAV-Config'!$H$7))/('UAV-Config'!$B$7*'UAV-Config'!$E$33*((H50*(1+'UAV-Config'!$G$7))/'UAV-Config'!$B$7)^('UAV-Config'!$E$32))*60</f>
        <v>9.0881066528950107</v>
      </c>
      <c r="I112" s="19">
        <f>(I174*'Power-Density'!$C$16*(1-'UAV-Config'!$H$7))/('UAV-Config'!$B$7*'UAV-Config'!$E$33*((I50*(1+'UAV-Config'!$G$7))/'UAV-Config'!$B$7)^('UAV-Config'!$E$32))*60</f>
        <v>8.6882469845713288</v>
      </c>
      <c r="J112" s="19">
        <f>(J174*'Power-Density'!$C$16*(1-'UAV-Config'!$H$7))/('UAV-Config'!$B$7*'UAV-Config'!$E$33*((J50*(1+'UAV-Config'!$G$7))/'UAV-Config'!$B$7)^('UAV-Config'!$E$32))*60</f>
        <v>8.317079393896142</v>
      </c>
      <c r="K112" s="19">
        <f>(K174*'Power-Density'!$C$16*(1-'UAV-Config'!$H$7))/('UAV-Config'!$B$7*'UAV-Config'!$E$33*((K50*(1+'UAV-Config'!$G$7))/'UAV-Config'!$B$7)^('UAV-Config'!$E$32))*60</f>
        <v>7.856200778745503</v>
      </c>
      <c r="L112" s="19">
        <f>(L174*'Power-Density'!$C$16*(1-'UAV-Config'!$H$7))/('UAV-Config'!$B$7*'UAV-Config'!$E$33*((L50*(1+'UAV-Config'!$G$7))/'UAV-Config'!$B$7)^('UAV-Config'!$E$32))*60</f>
        <v>6.9426890602867246</v>
      </c>
    </row>
    <row r="113" spans="1:12" x14ac:dyDescent="0.2">
      <c r="A113" s="2"/>
      <c r="B113" s="19">
        <f>(B175*'Power-Density'!$C$16*(1-'UAV-Config'!$H$7))/('UAV-Config'!$B$7*'UAV-Config'!$E$33*((B51*(1+'UAV-Config'!$G$7))/'UAV-Config'!$B$7)^('UAV-Config'!$E$32))*60</f>
        <v>12.448876039118922</v>
      </c>
      <c r="C113" s="19">
        <f>(C175*'Power-Density'!$C$16*(1-'UAV-Config'!$H$7))/('UAV-Config'!$B$7*'UAV-Config'!$E$33*((C51*(1+'UAV-Config'!$G$7))/'UAV-Config'!$B$7)^('UAV-Config'!$E$32))*60</f>
        <v>11.786222748834479</v>
      </c>
      <c r="D113" s="19">
        <f>(D175*'Power-Density'!$C$16*(1-'UAV-Config'!$H$7))/('UAV-Config'!$B$7*'UAV-Config'!$E$33*((D51*(1+'UAV-Config'!$G$7))/'UAV-Config'!$B$7)^('UAV-Config'!$E$32))*60</f>
        <v>11.180746067308052</v>
      </c>
      <c r="E113" s="19">
        <f>(E175*'Power-Density'!$C$16*(1-'UAV-Config'!$H$7))/('UAV-Config'!$B$7*'UAV-Config'!$E$33*((E51*(1+'UAV-Config'!$G$7))/'UAV-Config'!$B$7)^('UAV-Config'!$E$32))*60</f>
        <v>10.625750292267663</v>
      </c>
      <c r="F113" s="19">
        <f>(F175*'Power-Density'!$C$16*(1-'UAV-Config'!$H$7))/('UAV-Config'!$B$7*'UAV-Config'!$E$33*((F51*(1+'UAV-Config'!$G$7))/'UAV-Config'!$B$7)^('UAV-Config'!$E$32))*60</f>
        <v>10.11551671025131</v>
      </c>
      <c r="G113" s="19">
        <f>(G175*'Power-Density'!$C$16*(1-'UAV-Config'!$H$7))/('UAV-Config'!$B$7*'UAV-Config'!$E$33*((G51*(1+'UAV-Config'!$G$7))/'UAV-Config'!$B$7)^('UAV-Config'!$E$32))*60</f>
        <v>9.6451346779359213</v>
      </c>
      <c r="H113" s="19">
        <f>(H175*'Power-Density'!$C$16*(1-'UAV-Config'!$H$7))/('UAV-Config'!$B$7*'UAV-Config'!$E$33*((H51*(1+'UAV-Config'!$G$7))/'UAV-Config'!$B$7)^('UAV-Config'!$E$32))*60</f>
        <v>9.2103661876543814</v>
      </c>
      <c r="I113" s="19">
        <f>(I175*'Power-Density'!$C$16*(1-'UAV-Config'!$H$7))/('UAV-Config'!$B$7*'UAV-Config'!$E$33*((I51*(1+'UAV-Config'!$G$7))/'UAV-Config'!$B$7)^('UAV-Config'!$E$32))*60</f>
        <v>8.8075364819716189</v>
      </c>
      <c r="J113" s="19">
        <f>(J175*'Power-Density'!$C$16*(1-'UAV-Config'!$H$7))/('UAV-Config'!$B$7*'UAV-Config'!$E$33*((J51*(1+'UAV-Config'!$G$7))/'UAV-Config'!$B$7)^('UAV-Config'!$E$32))*60</f>
        <v>8.4334451000408848</v>
      </c>
      <c r="K113" s="19">
        <f>(K175*'Power-Density'!$C$16*(1-'UAV-Config'!$H$7))/('UAV-Config'!$B$7*'UAV-Config'!$E$33*((K51*(1+'UAV-Config'!$G$7))/'UAV-Config'!$B$7)^('UAV-Config'!$E$32))*60</f>
        <v>7.856200778745503</v>
      </c>
      <c r="L113" s="19">
        <f>(L175*'Power-Density'!$C$16*(1-'UAV-Config'!$H$7))/('UAV-Config'!$B$7*'UAV-Config'!$E$33*((L51*(1+'UAV-Config'!$G$7))/'UAV-Config'!$B$7)^('UAV-Config'!$E$32))*60</f>
        <v>6.9426890602867246</v>
      </c>
    </row>
    <row r="114" spans="1:12" x14ac:dyDescent="0.2">
      <c r="A114" s="2"/>
      <c r="B114" s="19">
        <f>(B176*'Power-Density'!$C$16*(1-'UAV-Config'!$H$7))/('UAV-Config'!$B$7*'UAV-Config'!$E$33*((B52*(1+'UAV-Config'!$G$7))/'UAV-Config'!$B$7)^('UAV-Config'!$E$32))*60</f>
        <v>12.584998804686979</v>
      </c>
      <c r="C114" s="19">
        <f>(C176*'Power-Density'!$C$16*(1-'UAV-Config'!$H$7))/('UAV-Config'!$B$7*'UAV-Config'!$E$33*((C52*(1+'UAV-Config'!$G$7))/'UAV-Config'!$B$7)^('UAV-Config'!$E$32))*60</f>
        <v>11.919911695077028</v>
      </c>
      <c r="D114" s="19">
        <f>(D176*'Power-Density'!$C$16*(1-'UAV-Config'!$H$7))/('UAV-Config'!$B$7*'UAV-Config'!$E$33*((D52*(1+'UAV-Config'!$G$7))/'UAV-Config'!$B$7)^('UAV-Config'!$E$32))*60</f>
        <v>11.311813308892308</v>
      </c>
      <c r="E114" s="19">
        <f>(E176*'Power-Density'!$C$16*(1-'UAV-Config'!$H$7))/('UAV-Config'!$B$7*'UAV-Config'!$E$33*((E52*(1+'UAV-Config'!$G$7))/'UAV-Config'!$B$7)^('UAV-Config'!$E$32))*60</f>
        <v>10.754074663327774</v>
      </c>
      <c r="F114" s="19">
        <f>(F176*'Power-Density'!$C$16*(1-'UAV-Config'!$H$7))/('UAV-Config'!$B$7*'UAV-Config'!$E$33*((F52*(1+'UAV-Config'!$G$7))/'UAV-Config'!$B$7)^('UAV-Config'!$E$32))*60</f>
        <v>10.241027758748132</v>
      </c>
      <c r="G114" s="19">
        <f>(G176*'Power-Density'!$C$16*(1-'UAV-Config'!$H$7))/('UAV-Config'!$B$7*'UAV-Config'!$E$33*((G52*(1+'UAV-Config'!$G$7))/'UAV-Config'!$B$7)^('UAV-Config'!$E$32))*60</f>
        <v>9.7678004705511157</v>
      </c>
      <c r="H114" s="19">
        <f>(H176*'Power-Density'!$C$16*(1-'UAV-Config'!$H$7))/('UAV-Config'!$B$7*'UAV-Config'!$E$33*((H52*(1+'UAV-Config'!$G$7))/'UAV-Config'!$B$7)^('UAV-Config'!$E$32))*60</f>
        <v>9.3301839706478802</v>
      </c>
      <c r="I114" s="19">
        <f>(I176*'Power-Density'!$C$16*(1-'UAV-Config'!$H$7))/('UAV-Config'!$B$7*'UAV-Config'!$E$33*((I52*(1+'UAV-Config'!$G$7))/'UAV-Config'!$B$7)^('UAV-Config'!$E$32))*60</f>
        <v>8.9245254980585873</v>
      </c>
      <c r="J114" s="19">
        <f>(J176*'Power-Density'!$C$16*(1-'UAV-Config'!$H$7))/('UAV-Config'!$B$7*'UAV-Config'!$E$33*((J52*(1+'UAV-Config'!$G$7))/'UAV-Config'!$B$7)^('UAV-Config'!$E$32))*60</f>
        <v>8.5476410436448695</v>
      </c>
      <c r="K114" s="19">
        <f>(K176*'Power-Density'!$C$16*(1-'UAV-Config'!$H$7))/('UAV-Config'!$B$7*'UAV-Config'!$E$33*((K52*(1+'UAV-Config'!$G$7))/'UAV-Config'!$B$7)^('UAV-Config'!$E$32))*60</f>
        <v>7.856200778745503</v>
      </c>
      <c r="L114" s="19">
        <f>(L176*'Power-Density'!$C$16*(1-'UAV-Config'!$H$7))/('UAV-Config'!$B$7*'UAV-Config'!$E$33*((L52*(1+'UAV-Config'!$G$7))/'UAV-Config'!$B$7)^('UAV-Config'!$E$32))*60</f>
        <v>6.9426890602867246</v>
      </c>
    </row>
    <row r="115" spans="1:12" x14ac:dyDescent="0.2">
      <c r="A115" s="2"/>
      <c r="B115" s="19">
        <f>(B177*'Power-Density'!$C$16*(1-'UAV-Config'!$H$7))/('UAV-Config'!$B$7*'UAV-Config'!$E$33*((B53*(1+'UAV-Config'!$G$7))/'UAV-Config'!$B$7)^('UAV-Config'!$E$32))*60</f>
        <v>12.717655177576196</v>
      </c>
      <c r="C115" s="19">
        <f>(C177*'Power-Density'!$C$16*(1-'UAV-Config'!$H$7))/('UAV-Config'!$B$7*'UAV-Config'!$E$33*((C53*(1+'UAV-Config'!$G$7))/'UAV-Config'!$B$7)^('UAV-Config'!$E$32))*60</f>
        <v>12.050350857644826</v>
      </c>
      <c r="D115" s="19">
        <f>(D177*'Power-Density'!$C$16*(1-'UAV-Config'!$H$7))/('UAV-Config'!$B$7*'UAV-Config'!$E$33*((D53*(1+'UAV-Config'!$G$7))/'UAV-Config'!$B$7)^('UAV-Config'!$E$32))*60</f>
        <v>11.439831529646757</v>
      </c>
      <c r="E115" s="19">
        <f>(E177*'Power-Density'!$C$16*(1-'UAV-Config'!$H$7))/('UAV-Config'!$B$7*'UAV-Config'!$E$33*((E53*(1+'UAV-Config'!$G$7))/'UAV-Config'!$B$7)^('UAV-Config'!$E$32))*60</f>
        <v>10.879535873200158</v>
      </c>
      <c r="F115" s="19">
        <f>(F177*'Power-Density'!$C$16*(1-'UAV-Config'!$H$7))/('UAV-Config'!$B$7*'UAV-Config'!$E$33*((F53*(1+'UAV-Config'!$G$7))/'UAV-Config'!$B$7)^('UAV-Config'!$E$32))*60</f>
        <v>10.363847615796089</v>
      </c>
      <c r="G115" s="19">
        <f>(G177*'Power-Density'!$C$16*(1-'UAV-Config'!$H$7))/('UAV-Config'!$B$7*'UAV-Config'!$E$33*((G53*(1+'UAV-Config'!$G$7))/'UAV-Config'!$B$7)^('UAV-Config'!$E$32))*60</f>
        <v>9.8879341756384918</v>
      </c>
      <c r="H115" s="19">
        <f>(H177*'Power-Density'!$C$16*(1-'UAV-Config'!$H$7))/('UAV-Config'!$B$7*'UAV-Config'!$E$33*((H53*(1+'UAV-Config'!$G$7))/'UAV-Config'!$B$7)^('UAV-Config'!$E$32))*60</f>
        <v>9.447616902743313</v>
      </c>
      <c r="I115" s="19">
        <f>(I177*'Power-Density'!$C$16*(1-'UAV-Config'!$H$7))/('UAV-Config'!$B$7*'UAV-Config'!$E$33*((I53*(1+'UAV-Config'!$G$7))/'UAV-Config'!$B$7)^('UAV-Config'!$E$32))*60</f>
        <v>9.0392659843377459</v>
      </c>
      <c r="J115" s="19">
        <f>(J177*'Power-Density'!$C$16*(1-'UAV-Config'!$H$7))/('UAV-Config'!$B$7*'UAV-Config'!$E$33*((J53*(1+'UAV-Config'!$G$7))/'UAV-Config'!$B$7)^('UAV-Config'!$E$32))*60</f>
        <v>8.659714756576756</v>
      </c>
      <c r="K115" s="19">
        <f>(K177*'Power-Density'!$C$16*(1-'UAV-Config'!$H$7))/('UAV-Config'!$B$7*'UAV-Config'!$E$33*((K53*(1+'UAV-Config'!$G$7))/'UAV-Config'!$B$7)^('UAV-Config'!$E$32))*60</f>
        <v>7.856200778745503</v>
      </c>
      <c r="L115" s="19">
        <f>(L177*'Power-Density'!$C$16*(1-'UAV-Config'!$H$7))/('UAV-Config'!$B$7*'UAV-Config'!$E$33*((L53*(1+'UAV-Config'!$G$7))/'UAV-Config'!$B$7)^('UAV-Config'!$E$32))*60</f>
        <v>6.9426890602867246</v>
      </c>
    </row>
    <row r="116" spans="1:12" x14ac:dyDescent="0.2">
      <c r="A116" s="2"/>
      <c r="B116" s="19">
        <f>(B178*'Power-Density'!$C$16*(1-'UAV-Config'!$H$7))/('UAV-Config'!$B$7*'UAV-Config'!$E$33*((B54*(1+'UAV-Config'!$G$7))/'UAV-Config'!$B$7)^('UAV-Config'!$E$32))*60</f>
        <v>12.846944581233988</v>
      </c>
      <c r="C116" s="19">
        <f>(C178*'Power-Density'!$C$16*(1-'UAV-Config'!$H$7))/('UAV-Config'!$B$7*'UAV-Config'!$E$33*((C54*(1+'UAV-Config'!$G$7))/'UAV-Config'!$B$7)^('UAV-Config'!$E$32))*60</f>
        <v>12.177629878290144</v>
      </c>
      <c r="D116" s="19">
        <f>(D178*'Power-Density'!$C$16*(1-'UAV-Config'!$H$7))/('UAV-Config'!$B$7*'UAV-Config'!$E$33*((D54*(1+'UAV-Config'!$G$7))/'UAV-Config'!$B$7)^('UAV-Config'!$E$32))*60</f>
        <v>11.564881741449963</v>
      </c>
      <c r="E116" s="19">
        <f>(E178*'Power-Density'!$C$16*(1-'UAV-Config'!$H$7))/('UAV-Config'!$B$7*'UAV-Config'!$E$33*((E54*(1+'UAV-Config'!$G$7))/'UAV-Config'!$B$7)^('UAV-Config'!$E$32))*60</f>
        <v>11.002207304790593</v>
      </c>
      <c r="F116" s="19">
        <f>(F178*'Power-Density'!$C$16*(1-'UAV-Config'!$H$7))/('UAV-Config'!$B$7*'UAV-Config'!$E$33*((F54*(1+'UAV-Config'!$G$7))/'UAV-Config'!$B$7)^('UAV-Config'!$E$32))*60</f>
        <v>10.484042905557935</v>
      </c>
      <c r="G116" s="19">
        <f>(G178*'Power-Density'!$C$16*(1-'UAV-Config'!$H$7))/('UAV-Config'!$B$7*'UAV-Config'!$E$33*((G54*(1+'UAV-Config'!$G$7))/'UAV-Config'!$B$7)^('UAV-Config'!$E$32))*60</f>
        <v>10.005596416097585</v>
      </c>
      <c r="H116" s="19">
        <f>(H178*'Power-Density'!$C$16*(1-'UAV-Config'!$H$7))/('UAV-Config'!$B$7*'UAV-Config'!$E$33*((H54*(1+'UAV-Config'!$G$7))/'UAV-Config'!$B$7)^('UAV-Config'!$E$32))*60</f>
        <v>9.562720265934006</v>
      </c>
      <c r="I116" s="19">
        <f>(I178*'Power-Density'!$C$16*(1-'UAV-Config'!$H$7))/('UAV-Config'!$B$7*'UAV-Config'!$E$33*((I54*(1+'UAV-Config'!$G$7))/'UAV-Config'!$B$7)^('UAV-Config'!$E$32))*60</f>
        <v>9.1518084586322601</v>
      </c>
      <c r="J116" s="19">
        <f>(J178*'Power-Density'!$C$16*(1-'UAV-Config'!$H$7))/('UAV-Config'!$B$7*'UAV-Config'!$E$33*((J54*(1+'UAV-Config'!$G$7))/'UAV-Config'!$B$7)^('UAV-Config'!$E$32))*60</f>
        <v>8.7697124972042833</v>
      </c>
      <c r="K116" s="19">
        <f>(K178*'Power-Density'!$C$16*(1-'UAV-Config'!$H$7))/('UAV-Config'!$B$7*'UAV-Config'!$E$33*((K54*(1+'UAV-Config'!$G$7))/'UAV-Config'!$B$7)^('UAV-Config'!$E$32))*60</f>
        <v>7.856200778745503</v>
      </c>
      <c r="L116" s="19">
        <f>(L178*'Power-Density'!$C$16*(1-'UAV-Config'!$H$7))/('UAV-Config'!$B$7*'UAV-Config'!$E$33*((L54*(1+'UAV-Config'!$G$7))/'UAV-Config'!$B$7)^('UAV-Config'!$E$32))*60</f>
        <v>6.9426890602867246</v>
      </c>
    </row>
    <row r="117" spans="1:12" x14ac:dyDescent="0.2">
      <c r="A117" s="2"/>
      <c r="B117" s="19">
        <f>(B179*'Power-Density'!$C$16*(1-'UAV-Config'!$H$7))/('UAV-Config'!$B$7*'UAV-Config'!$E$33*((B55*(1+'UAV-Config'!$G$7))/'UAV-Config'!$B$7)^('UAV-Config'!$E$32))*60</f>
        <v>12.972962986543415</v>
      </c>
      <c r="C117" s="19">
        <f>(C179*'Power-Density'!$C$16*(1-'UAV-Config'!$H$7))/('UAV-Config'!$B$7*'UAV-Config'!$E$33*((C55*(1+'UAV-Config'!$G$7))/'UAV-Config'!$B$7)^('UAV-Config'!$E$32))*60</f>
        <v>12.301835399924116</v>
      </c>
      <c r="D117" s="19">
        <f>(D179*'Power-Density'!$C$16*(1-'UAV-Config'!$H$7))/('UAV-Config'!$B$7*'UAV-Config'!$E$33*((D55*(1+'UAV-Config'!$G$7))/'UAV-Config'!$B$7)^('UAV-Config'!$E$32))*60</f>
        <v>11.687042341684165</v>
      </c>
      <c r="E117" s="19">
        <f>(E179*'Power-Density'!$C$16*(1-'UAV-Config'!$H$7))/('UAV-Config'!$B$7*'UAV-Config'!$E$33*((E55*(1+'UAV-Config'!$G$7))/'UAV-Config'!$B$7)^('UAV-Config'!$E$32))*60</f>
        <v>11.122160053351319</v>
      </c>
      <c r="F117" s="19">
        <f>(F179*'Power-Density'!$C$16*(1-'UAV-Config'!$H$7))/('UAV-Config'!$B$7*'UAV-Config'!$E$33*((F55*(1+'UAV-Config'!$G$7))/'UAV-Config'!$B$7)^('UAV-Config'!$E$32))*60</f>
        <v>10.601678243556313</v>
      </c>
      <c r="G117" s="19">
        <f>(G179*'Power-Density'!$C$16*(1-'UAV-Config'!$H$7))/('UAV-Config'!$B$7*'UAV-Config'!$E$33*((G55*(1+'UAV-Config'!$G$7))/'UAV-Config'!$B$7)^('UAV-Config'!$E$32))*60</f>
        <v>10.120846045269438</v>
      </c>
      <c r="H117" s="19">
        <f>(H179*'Power-Density'!$C$16*(1-'UAV-Config'!$H$7))/('UAV-Config'!$B$7*'UAV-Config'!$E$33*((H55*(1+'UAV-Config'!$G$7))/'UAV-Config'!$B$7)^('UAV-Config'!$E$32))*60</f>
        <v>9.675547778272616</v>
      </c>
      <c r="I117" s="19">
        <f>(I179*'Power-Density'!$C$16*(1-'UAV-Config'!$H$7))/('UAV-Config'!$B$7*'UAV-Config'!$E$33*((I55*(1+'UAV-Config'!$G$7))/'UAV-Config'!$B$7)^('UAV-Config'!$E$32))*60</f>
        <v>9.2622020522934267</v>
      </c>
      <c r="J117" s="19">
        <f>(J179*'Power-Density'!$C$16*(1-'UAV-Config'!$H$7))/('UAV-Config'!$B$7*'UAV-Config'!$E$33*((J55*(1+'UAV-Config'!$G$7))/'UAV-Config'!$B$7)^('UAV-Config'!$E$32))*60</f>
        <v>8.7697124972042833</v>
      </c>
      <c r="K117" s="19">
        <f>(K179*'Power-Density'!$C$16*(1-'UAV-Config'!$H$7))/('UAV-Config'!$B$7*'UAV-Config'!$E$33*((K55*(1+'UAV-Config'!$G$7))/'UAV-Config'!$B$7)^('UAV-Config'!$E$32))*60</f>
        <v>7.856200778745503</v>
      </c>
      <c r="L117" s="19">
        <f>(L179*'Power-Density'!$C$16*(1-'UAV-Config'!$H$7))/('UAV-Config'!$B$7*'UAV-Config'!$E$33*((L55*(1+'UAV-Config'!$G$7))/'UAV-Config'!$B$7)^('UAV-Config'!$E$32))*60</f>
        <v>6.9426890602867246</v>
      </c>
    </row>
    <row r="118" spans="1:12" x14ac:dyDescent="0.2">
      <c r="A118" s="2"/>
      <c r="B118" s="19">
        <f>(B180*'Power-Density'!$C$16*(1-'UAV-Config'!$H$7))/('UAV-Config'!$B$7*'UAV-Config'!$E$33*((B56*(1+'UAV-Config'!$G$7))/'UAV-Config'!$B$7)^('UAV-Config'!$E$32))*60</f>
        <v>13.095803054260537</v>
      </c>
      <c r="C118" s="19">
        <f>(C180*'Power-Density'!$C$16*(1-'UAV-Config'!$H$7))/('UAV-Config'!$B$7*'UAV-Config'!$E$33*((C56*(1+'UAV-Config'!$G$7))/'UAV-Config'!$B$7)^('UAV-Config'!$E$32))*60</f>
        <v>12.423051185897837</v>
      </c>
      <c r="D118" s="19">
        <f>(D180*'Power-Density'!$C$16*(1-'UAV-Config'!$H$7))/('UAV-Config'!$B$7*'UAV-Config'!$E$33*((D56*(1+'UAV-Config'!$G$7))/'UAV-Config'!$B$7)^('UAV-Config'!$E$32))*60</f>
        <v>11.806389213630736</v>
      </c>
      <c r="E118" s="19">
        <f>(E180*'Power-Density'!$C$16*(1-'UAV-Config'!$H$7))/('UAV-Config'!$B$7*'UAV-Config'!$E$33*((E56*(1+'UAV-Config'!$G$7))/'UAV-Config'!$B$7)^('UAV-Config'!$E$32))*60</f>
        <v>11.239463011390344</v>
      </c>
      <c r="F118" s="19">
        <f>(F180*'Power-Density'!$C$16*(1-'UAV-Config'!$H$7))/('UAV-Config'!$B$7*'UAV-Config'!$E$33*((F56*(1+'UAV-Config'!$G$7))/'UAV-Config'!$B$7)^('UAV-Config'!$E$32))*60</f>
        <v>10.716816308817691</v>
      </c>
      <c r="G118" s="19">
        <f>(G180*'Power-Density'!$C$16*(1-'UAV-Config'!$H$7))/('UAV-Config'!$B$7*'UAV-Config'!$E$33*((G56*(1+'UAV-Config'!$G$7))/'UAV-Config'!$B$7)^('UAV-Config'!$E$32))*60</f>
        <v>10.233740208504864</v>
      </c>
      <c r="H118" s="19">
        <f>(H180*'Power-Density'!$C$16*(1-'UAV-Config'!$H$7))/('UAV-Config'!$B$7*'UAV-Config'!$E$33*((H56*(1+'UAV-Config'!$G$7))/'UAV-Config'!$B$7)^('UAV-Config'!$E$32))*60</f>
        <v>9.7861516466351315</v>
      </c>
      <c r="I118" s="19">
        <f>(I180*'Power-Density'!$C$16*(1-'UAV-Config'!$H$7))/('UAV-Config'!$B$7*'UAV-Config'!$E$33*((I56*(1+'UAV-Config'!$G$7))/'UAV-Config'!$B$7)^('UAV-Config'!$E$32))*60</f>
        <v>9.3704945556009758</v>
      </c>
      <c r="J118" s="19">
        <f>(J180*'Power-Density'!$C$16*(1-'UAV-Config'!$H$7))/('UAV-Config'!$B$7*'UAV-Config'!$E$33*((J56*(1+'UAV-Config'!$G$7))/'UAV-Config'!$B$7)^('UAV-Config'!$E$32))*60</f>
        <v>8.7697124972042833</v>
      </c>
      <c r="K118" s="19">
        <f>(K180*'Power-Density'!$C$16*(1-'UAV-Config'!$H$7))/('UAV-Config'!$B$7*'UAV-Config'!$E$33*((K56*(1+'UAV-Config'!$G$7))/'UAV-Config'!$B$7)^('UAV-Config'!$E$32))*60</f>
        <v>7.856200778745503</v>
      </c>
      <c r="L118" s="19">
        <f>(L180*'Power-Density'!$C$16*(1-'UAV-Config'!$H$7))/('UAV-Config'!$B$7*'UAV-Config'!$E$33*((L56*(1+'UAV-Config'!$G$7))/'UAV-Config'!$B$7)^('UAV-Config'!$E$32))*60</f>
        <v>6.9426890602867246</v>
      </c>
    </row>
    <row r="119" spans="1:12" x14ac:dyDescent="0.2">
      <c r="A119" s="2"/>
      <c r="B119" s="19">
        <f>(B181*'Power-Density'!$C$16*(1-'UAV-Config'!$H$7))/('UAV-Config'!$B$7*'UAV-Config'!$E$33*((B57*(1+'UAV-Config'!$G$7))/'UAV-Config'!$B$7)^('UAV-Config'!$E$32))*60</f>
        <v>13.215554270628878</v>
      </c>
      <c r="C119" s="19">
        <f>(C181*'Power-Density'!$C$16*(1-'UAV-Config'!$H$7))/('UAV-Config'!$B$7*'UAV-Config'!$E$33*((C57*(1+'UAV-Config'!$G$7))/'UAV-Config'!$B$7)^('UAV-Config'!$E$32))*60</f>
        <v>12.541358233771914</v>
      </c>
      <c r="D119" s="19">
        <f>(D181*'Power-Density'!$C$16*(1-'UAV-Config'!$H$7))/('UAV-Config'!$B$7*'UAV-Config'!$E$33*((D57*(1+'UAV-Config'!$G$7))/'UAV-Config'!$B$7)^('UAV-Config'!$E$32))*60</f>
        <v>11.922995822385142</v>
      </c>
      <c r="E119" s="19">
        <f>(E181*'Power-Density'!$C$16*(1-'UAV-Config'!$H$7))/('UAV-Config'!$B$7*'UAV-Config'!$E$33*((E57*(1+'UAV-Config'!$G$7))/'UAV-Config'!$B$7)^('UAV-Config'!$E$32))*60</f>
        <v>11.354182949916408</v>
      </c>
      <c r="F119" s="19">
        <f>(F181*'Power-Density'!$C$16*(1-'UAV-Config'!$H$7))/('UAV-Config'!$B$7*'UAV-Config'!$E$33*((F57*(1+'UAV-Config'!$G$7))/'UAV-Config'!$B$7)^('UAV-Config'!$E$32))*60</f>
        <v>10.829517913002324</v>
      </c>
      <c r="G119" s="19">
        <f>(G181*'Power-Density'!$C$16*(1-'UAV-Config'!$H$7))/('UAV-Config'!$B$7*'UAV-Config'!$E$33*((G57*(1+'UAV-Config'!$G$7))/'UAV-Config'!$B$7)^('UAV-Config'!$E$32))*60</f>
        <v>10.344334402240037</v>
      </c>
      <c r="H119" s="19">
        <f>(H181*'Power-Density'!$C$16*(1-'UAV-Config'!$H$7))/('UAV-Config'!$B$7*'UAV-Config'!$E$33*((H57*(1+'UAV-Config'!$G$7))/'UAV-Config'!$B$7)^('UAV-Config'!$E$32))*60</f>
        <v>9.894582617412782</v>
      </c>
      <c r="I119" s="19">
        <f>(I181*'Power-Density'!$C$16*(1-'UAV-Config'!$H$7))/('UAV-Config'!$B$7*'UAV-Config'!$E$33*((I57*(1+'UAV-Config'!$G$7))/'UAV-Config'!$B$7)^('UAV-Config'!$E$32))*60</f>
        <v>9.4767324614323503</v>
      </c>
      <c r="J119" s="19">
        <f>(J181*'Power-Density'!$C$16*(1-'UAV-Config'!$H$7))/('UAV-Config'!$B$7*'UAV-Config'!$E$33*((J57*(1+'UAV-Config'!$G$7))/'UAV-Config'!$B$7)^('UAV-Config'!$E$32))*60</f>
        <v>8.7697124972042833</v>
      </c>
      <c r="K119" s="19">
        <f>(K181*'Power-Density'!$C$16*(1-'UAV-Config'!$H$7))/('UAV-Config'!$B$7*'UAV-Config'!$E$33*((K57*(1+'UAV-Config'!$G$7))/'UAV-Config'!$B$7)^('UAV-Config'!$E$32))*60</f>
        <v>7.856200778745503</v>
      </c>
      <c r="L119" s="19">
        <f>(L181*'Power-Density'!$C$16*(1-'UAV-Config'!$H$7))/('UAV-Config'!$B$7*'UAV-Config'!$E$33*((L57*(1+'UAV-Config'!$G$7))/'UAV-Config'!$B$7)^('UAV-Config'!$E$32))*60</f>
        <v>6.9426890602867246</v>
      </c>
    </row>
    <row r="120" spans="1:12" x14ac:dyDescent="0.2">
      <c r="A120" s="2"/>
      <c r="B120" s="19">
        <f>(B182*'Power-Density'!$C$16*(1-'UAV-Config'!$H$7))/('UAV-Config'!$B$7*'UAV-Config'!$E$33*((B58*(1+'UAV-Config'!$G$7))/'UAV-Config'!$B$7)^('UAV-Config'!$E$32))*60</f>
        <v>13.332303076543216</v>
      </c>
      <c r="C120" s="19">
        <f>(C182*'Power-Density'!$C$16*(1-'UAV-Config'!$H$7))/('UAV-Config'!$B$7*'UAV-Config'!$E$33*((C58*(1+'UAV-Config'!$G$7))/'UAV-Config'!$B$7)^('UAV-Config'!$E$32))*60</f>
        <v>12.656834883864498</v>
      </c>
      <c r="D120" s="19">
        <f>(D182*'Power-Density'!$C$16*(1-'UAV-Config'!$H$7))/('UAV-Config'!$B$7*'UAV-Config'!$E$33*((D58*(1+'UAV-Config'!$G$7))/'UAV-Config'!$B$7)^('UAV-Config'!$E$32))*60</f>
        <v>12.036933306519325</v>
      </c>
      <c r="E120" s="19">
        <f>(E182*'Power-Density'!$C$16*(1-'UAV-Config'!$H$7))/('UAV-Config'!$B$7*'UAV-Config'!$E$33*((E58*(1+'UAV-Config'!$G$7))/'UAV-Config'!$B$7)^('UAV-Config'!$E$32))*60</f>
        <v>11.46638459619993</v>
      </c>
      <c r="F120" s="19">
        <f>(F182*'Power-Density'!$C$16*(1-'UAV-Config'!$H$7))/('UAV-Config'!$B$7*'UAV-Config'!$E$33*((F58*(1+'UAV-Config'!$G$7))/'UAV-Config'!$B$7)^('UAV-Config'!$E$32))*60</f>
        <v>10.939842066663864</v>
      </c>
      <c r="G120" s="19">
        <f>(G182*'Power-Density'!$C$16*(1-'UAV-Config'!$H$7))/('UAV-Config'!$B$7*'UAV-Config'!$E$33*((G58*(1+'UAV-Config'!$G$7))/'UAV-Config'!$B$7)^('UAV-Config'!$E$32))*60</f>
        <v>10.45268253069473</v>
      </c>
      <c r="H120" s="19">
        <f>(H182*'Power-Density'!$C$16*(1-'UAV-Config'!$H$7))/('UAV-Config'!$B$7*'UAV-Config'!$E$33*((H58*(1+'UAV-Config'!$G$7))/'UAV-Config'!$B$7)^('UAV-Config'!$E$32))*60</f>
        <v>10.00089002522474</v>
      </c>
      <c r="I120" s="19">
        <f>(I182*'Power-Density'!$C$16*(1-'UAV-Config'!$H$7))/('UAV-Config'!$B$7*'UAV-Config'!$E$33*((I58*(1+'UAV-Config'!$G$7))/'UAV-Config'!$B$7)^('UAV-Config'!$E$32))*60</f>
        <v>9.5809610072764038</v>
      </c>
      <c r="J120" s="19">
        <f>(J182*'Power-Density'!$C$16*(1-'UAV-Config'!$H$7))/('UAV-Config'!$B$7*'UAV-Config'!$E$33*((J58*(1+'UAV-Config'!$G$7))/'UAV-Config'!$B$7)^('UAV-Config'!$E$32))*60</f>
        <v>8.7697124972042833</v>
      </c>
      <c r="K120" s="19">
        <f>(K182*'Power-Density'!$C$16*(1-'UAV-Config'!$H$7))/('UAV-Config'!$B$7*'UAV-Config'!$E$33*((K58*(1+'UAV-Config'!$G$7))/'UAV-Config'!$B$7)^('UAV-Config'!$E$32))*60</f>
        <v>7.856200778745503</v>
      </c>
      <c r="L120" s="19">
        <f>(L182*'Power-Density'!$C$16*(1-'UAV-Config'!$H$7))/('UAV-Config'!$B$7*'UAV-Config'!$E$33*((L58*(1+'UAV-Config'!$G$7))/'UAV-Config'!$B$7)^('UAV-Config'!$E$32))*60</f>
        <v>6.9426890602867246</v>
      </c>
    </row>
    <row r="121" spans="1:12" x14ac:dyDescent="0.2">
      <c r="A121" s="2"/>
      <c r="B121" s="19">
        <f>(B183*'Power-Density'!$C$16*(1-'UAV-Config'!$H$7))/('UAV-Config'!$B$7*'UAV-Config'!$E$33*((B59*(1+'UAV-Config'!$G$7))/'UAV-Config'!$B$7)^('UAV-Config'!$E$32))*60</f>
        <v>13.446132990612035</v>
      </c>
      <c r="C121" s="19">
        <f>(C183*'Power-Density'!$C$16*(1-'UAV-Config'!$H$7))/('UAV-Config'!$B$7*'UAV-Config'!$E$33*((C59*(1+'UAV-Config'!$G$7))/'UAV-Config'!$B$7)^('UAV-Config'!$E$32))*60</f>
        <v>12.769556922851004</v>
      </c>
      <c r="D121" s="19">
        <f>(D183*'Power-Density'!$C$16*(1-'UAV-Config'!$H$7))/('UAV-Config'!$B$7*'UAV-Config'!$E$33*((D59*(1+'UAV-Config'!$G$7))/'UAV-Config'!$B$7)^('UAV-Config'!$E$32))*60</f>
        <v>12.148270565706282</v>
      </c>
      <c r="E121" s="19">
        <f>(E183*'Power-Density'!$C$16*(1-'UAV-Config'!$H$7))/('UAV-Config'!$B$7*'UAV-Config'!$E$33*((E59*(1+'UAV-Config'!$G$7))/'UAV-Config'!$B$7)^('UAV-Config'!$E$32))*60</f>
        <v>11.576130708220226</v>
      </c>
      <c r="F121" s="19">
        <f>(F183*'Power-Density'!$C$16*(1-'UAV-Config'!$H$7))/('UAV-Config'!$B$7*'UAV-Config'!$E$33*((F59*(1+'UAV-Config'!$G$7))/'UAV-Config'!$B$7)^('UAV-Config'!$E$32))*60</f>
        <v>11.047846042774424</v>
      </c>
      <c r="G121" s="19">
        <f>(G183*'Power-Density'!$C$16*(1-'UAV-Config'!$H$7))/('UAV-Config'!$B$7*'UAV-Config'!$E$33*((G59*(1+'UAV-Config'!$G$7))/'UAV-Config'!$B$7)^('UAV-Config'!$E$32))*60</f>
        <v>10.558836960302127</v>
      </c>
      <c r="H121" s="19">
        <f>(H183*'Power-Density'!$C$16*(1-'UAV-Config'!$H$7))/('UAV-Config'!$B$7*'UAV-Config'!$E$33*((H59*(1+'UAV-Config'!$G$7))/'UAV-Config'!$B$7)^('UAV-Config'!$E$32))*60</f>
        <v>10.105121839739786</v>
      </c>
      <c r="I121" s="19">
        <f>(I183*'Power-Density'!$C$16*(1-'UAV-Config'!$H$7))/('UAV-Config'!$B$7*'UAV-Config'!$E$33*((I59*(1+'UAV-Config'!$G$7))/'UAV-Config'!$B$7)^('UAV-Config'!$E$32))*60</f>
        <v>9.6832242156630617</v>
      </c>
      <c r="J121" s="19">
        <f>(J183*'Power-Density'!$C$16*(1-'UAV-Config'!$H$7))/('UAV-Config'!$B$7*'UAV-Config'!$E$33*((J59*(1+'UAV-Config'!$G$7))/'UAV-Config'!$B$7)^('UAV-Config'!$E$32))*60</f>
        <v>8.7697124972042833</v>
      </c>
      <c r="K121" s="19">
        <f>(K183*'Power-Density'!$C$16*(1-'UAV-Config'!$H$7))/('UAV-Config'!$B$7*'UAV-Config'!$E$33*((K59*(1+'UAV-Config'!$G$7))/'UAV-Config'!$B$7)^('UAV-Config'!$E$32))*60</f>
        <v>7.856200778745503</v>
      </c>
      <c r="L121" s="19">
        <f>(L183*'Power-Density'!$C$16*(1-'UAV-Config'!$H$7))/('UAV-Config'!$B$7*'UAV-Config'!$E$33*((L59*(1+'UAV-Config'!$G$7))/'UAV-Config'!$B$7)^('UAV-Config'!$E$32))*60</f>
        <v>6.9426890602867246</v>
      </c>
    </row>
    <row r="122" spans="1:12" x14ac:dyDescent="0.2">
      <c r="A122" s="2"/>
      <c r="B122" s="19">
        <f>(B184*'Power-Density'!$C$16*(1-'UAV-Config'!$H$7))/('UAV-Config'!$B$7*'UAV-Config'!$E$33*((B60*(1+'UAV-Config'!$G$7))/'UAV-Config'!$B$7)^('UAV-Config'!$E$32))*60</f>
        <v>13.557124726446984</v>
      </c>
      <c r="C122" s="19">
        <f>(C184*'Power-Density'!$C$16*(1-'UAV-Config'!$H$7))/('UAV-Config'!$B$7*'UAV-Config'!$E$33*((C60*(1+'UAV-Config'!$G$7))/'UAV-Config'!$B$7)^('UAV-Config'!$E$32))*60</f>
        <v>12.879597682672351</v>
      </c>
      <c r="D122" s="19">
        <f>(D184*'Power-Density'!$C$16*(1-'UAV-Config'!$H$7))/('UAV-Config'!$B$7*'UAV-Config'!$E$33*((D60*(1+'UAV-Config'!$G$7))/'UAV-Config'!$B$7)^('UAV-Config'!$E$32))*60</f>
        <v>12.257074344509618</v>
      </c>
      <c r="E122" s="19">
        <f>(E184*'Power-Density'!$C$16*(1-'UAV-Config'!$H$7))/('UAV-Config'!$B$7*'UAV-Config'!$E$33*((E60*(1+'UAV-Config'!$G$7))/'UAV-Config'!$B$7)^('UAV-Config'!$E$32))*60</f>
        <v>11.683482145960026</v>
      </c>
      <c r="F122" s="19">
        <f>(F184*'Power-Density'!$C$16*(1-'UAV-Config'!$H$7))/('UAV-Config'!$B$7*'UAV-Config'!$E$33*((F60*(1+'UAV-Config'!$G$7))/'UAV-Config'!$B$7)^('UAV-Config'!$E$32))*60</f>
        <v>11.153585437643878</v>
      </c>
      <c r="G122" s="19">
        <f>(G184*'Power-Density'!$C$16*(1-'UAV-Config'!$H$7))/('UAV-Config'!$B$7*'UAV-Config'!$E$33*((G60*(1+'UAV-Config'!$G$7))/'UAV-Config'!$B$7)^('UAV-Config'!$E$32))*60</f>
        <v>10.6628485719739</v>
      </c>
      <c r="H122" s="19">
        <f>(H184*'Power-Density'!$C$16*(1-'UAV-Config'!$H$7))/('UAV-Config'!$B$7*'UAV-Config'!$E$33*((H60*(1+'UAV-Config'!$G$7))/'UAV-Config'!$B$7)^('UAV-Config'!$E$32))*60</f>
        <v>10.207324710690719</v>
      </c>
      <c r="I122" s="19">
        <f>(I184*'Power-Density'!$C$16*(1-'UAV-Config'!$H$7))/('UAV-Config'!$B$7*'UAV-Config'!$E$33*((I60*(1+'UAV-Config'!$G$7))/'UAV-Config'!$B$7)^('UAV-Config'!$E$32))*60</f>
        <v>9.6832242156630617</v>
      </c>
      <c r="J122" s="19">
        <f>(J184*'Power-Density'!$C$16*(1-'UAV-Config'!$H$7))/('UAV-Config'!$B$7*'UAV-Config'!$E$33*((J60*(1+'UAV-Config'!$G$7))/'UAV-Config'!$B$7)^('UAV-Config'!$E$32))*60</f>
        <v>8.7697124972042833</v>
      </c>
      <c r="K122" s="19">
        <f>(K184*'Power-Density'!$C$16*(1-'UAV-Config'!$H$7))/('UAV-Config'!$B$7*'UAV-Config'!$E$33*((K60*(1+'UAV-Config'!$G$7))/'UAV-Config'!$B$7)^('UAV-Config'!$E$32))*60</f>
        <v>7.856200778745503</v>
      </c>
      <c r="L122" s="19">
        <f>(L184*'Power-Density'!$C$16*(1-'UAV-Config'!$H$7))/('UAV-Config'!$B$7*'UAV-Config'!$E$33*((L60*(1+'UAV-Config'!$G$7))/'UAV-Config'!$B$7)^('UAV-Config'!$E$32))*60</f>
        <v>6.9426890602867246</v>
      </c>
    </row>
    <row r="123" spans="1:12" x14ac:dyDescent="0.2">
      <c r="A123" s="2"/>
      <c r="B123" s="19">
        <f>(B185*'Power-Density'!$C$16*(1-'UAV-Config'!$H$7))/('UAV-Config'!$B$7*'UAV-Config'!$E$33*((B61*(1+'UAV-Config'!$G$7))/'UAV-Config'!$B$7)^('UAV-Config'!$E$32))*60</f>
        <v>13.665356304487627</v>
      </c>
      <c r="C123" s="19">
        <f>(C185*'Power-Density'!$C$16*(1-'UAV-Config'!$H$7))/('UAV-Config'!$B$7*'UAV-Config'!$E$33*((C61*(1+'UAV-Config'!$G$7))/'UAV-Config'!$B$7)^('UAV-Config'!$E$32))*60</f>
        <v>12.987028134993812</v>
      </c>
      <c r="D123" s="19">
        <f>(D185*'Power-Density'!$C$16*(1-'UAV-Config'!$H$7))/('UAV-Config'!$B$7*'UAV-Config'!$E$33*((D61*(1+'UAV-Config'!$G$7))/'UAV-Config'!$B$7)^('UAV-Config'!$E$32))*60</f>
        <v>12.363409312529377</v>
      </c>
      <c r="E123" s="19">
        <f>(E185*'Power-Density'!$C$16*(1-'UAV-Config'!$H$7))/('UAV-Config'!$B$7*'UAV-Config'!$E$33*((E61*(1+'UAV-Config'!$G$7))/'UAV-Config'!$B$7)^('UAV-Config'!$E$32))*60</f>
        <v>11.788497939699459</v>
      </c>
      <c r="F123" s="19">
        <f>(F185*'Power-Density'!$C$16*(1-'UAV-Config'!$H$7))/('UAV-Config'!$B$7*'UAV-Config'!$E$33*((F61*(1+'UAV-Config'!$G$7))/'UAV-Config'!$B$7)^('UAV-Config'!$E$32))*60</f>
        <v>11.25711422935535</v>
      </c>
      <c r="G123" s="19">
        <f>(G185*'Power-Density'!$C$16*(1-'UAV-Config'!$H$7))/('UAV-Config'!$B$7*'UAV-Config'!$E$33*((G61*(1+'UAV-Config'!$G$7))/'UAV-Config'!$B$7)^('UAV-Config'!$E$32))*60</f>
        <v>10.764766811298639</v>
      </c>
      <c r="H123" s="19">
        <f>(H185*'Power-Density'!$C$16*(1-'UAV-Config'!$H$7))/('UAV-Config'!$B$7*'UAV-Config'!$E$33*((H61*(1+'UAV-Config'!$G$7))/'UAV-Config'!$B$7)^('UAV-Config'!$E$32))*60</f>
        <v>10.307544011161072</v>
      </c>
      <c r="I123" s="19">
        <f>(I185*'Power-Density'!$C$16*(1-'UAV-Config'!$H$7))/('UAV-Config'!$B$7*'UAV-Config'!$E$33*((I61*(1+'UAV-Config'!$G$7))/'UAV-Config'!$B$7)^('UAV-Config'!$E$32))*60</f>
        <v>9.6832242156630617</v>
      </c>
      <c r="J123" s="19">
        <f>(J185*'Power-Density'!$C$16*(1-'UAV-Config'!$H$7))/('UAV-Config'!$B$7*'UAV-Config'!$E$33*((J61*(1+'UAV-Config'!$G$7))/'UAV-Config'!$B$7)^('UAV-Config'!$E$32))*60</f>
        <v>8.7697124972042833</v>
      </c>
      <c r="K123" s="19">
        <f>(K185*'Power-Density'!$C$16*(1-'UAV-Config'!$H$7))/('UAV-Config'!$B$7*'UAV-Config'!$E$33*((K61*(1+'UAV-Config'!$G$7))/'UAV-Config'!$B$7)^('UAV-Config'!$E$32))*60</f>
        <v>7.856200778745503</v>
      </c>
      <c r="L123" s="19">
        <f>(L185*'Power-Density'!$C$16*(1-'UAV-Config'!$H$7))/('UAV-Config'!$B$7*'UAV-Config'!$E$33*((L61*(1+'UAV-Config'!$G$7))/'UAV-Config'!$B$7)^('UAV-Config'!$E$32))*60</f>
        <v>6.9426890602867246</v>
      </c>
    </row>
    <row r="124" spans="1:12" x14ac:dyDescent="0.2">
      <c r="A124" s="2"/>
      <c r="B124" s="19">
        <f>(B186*'Power-Density'!$C$16*(1-'UAV-Config'!$H$7))/('UAV-Config'!$B$7*'UAV-Config'!$E$33*((B62*(1+'UAV-Config'!$G$7))/'UAV-Config'!$B$7)^('UAV-Config'!$E$32))*60</f>
        <v>13.770903158651517</v>
      </c>
      <c r="C124" s="19">
        <f>(C186*'Power-Density'!$C$16*(1-'UAV-Config'!$H$7))/('UAV-Config'!$B$7*'UAV-Config'!$E$33*((C62*(1+'UAV-Config'!$G$7))/'UAV-Config'!$B$7)^('UAV-Config'!$E$32))*60</f>
        <v>13.091916981442512</v>
      </c>
      <c r="D124" s="19">
        <f>(D186*'Power-Density'!$C$16*(1-'UAV-Config'!$H$7))/('UAV-Config'!$B$7*'UAV-Config'!$E$33*((D62*(1+'UAV-Config'!$G$7))/'UAV-Config'!$B$7)^('UAV-Config'!$E$32))*60</f>
        <v>12.467338141084687</v>
      </c>
      <c r="E124" s="19">
        <f>(E186*'Power-Density'!$C$16*(1-'UAV-Config'!$H$7))/('UAV-Config'!$B$7*'UAV-Config'!$E$33*((E62*(1+'UAV-Config'!$G$7))/'UAV-Config'!$B$7)^('UAV-Config'!$E$32))*60</f>
        <v>11.891235355453539</v>
      </c>
      <c r="F124" s="19">
        <f>(F186*'Power-Density'!$C$16*(1-'UAV-Config'!$H$7))/('UAV-Config'!$B$7*'UAV-Config'!$E$33*((F62*(1+'UAV-Config'!$G$7))/'UAV-Config'!$B$7)^('UAV-Config'!$E$32))*60</f>
        <v>11.3584848338322</v>
      </c>
      <c r="G124" s="19">
        <f>(G186*'Power-Density'!$C$16*(1-'UAV-Config'!$H$7))/('UAV-Config'!$B$7*'UAV-Config'!$E$33*((G62*(1+'UAV-Config'!$G$7))/'UAV-Config'!$B$7)^('UAV-Config'!$E$32))*60</f>
        <v>10.864639736766973</v>
      </c>
      <c r="H124" s="19">
        <f>(H186*'Power-Density'!$C$16*(1-'UAV-Config'!$H$7))/('UAV-Config'!$B$7*'UAV-Config'!$E$33*((H62*(1+'UAV-Config'!$G$7))/'UAV-Config'!$B$7)^('UAV-Config'!$E$32))*60</f>
        <v>10.405823879219835</v>
      </c>
      <c r="I124" s="19">
        <f>(I186*'Power-Density'!$C$16*(1-'UAV-Config'!$H$7))/('UAV-Config'!$B$7*'UAV-Config'!$E$33*((I62*(1+'UAV-Config'!$G$7))/'UAV-Config'!$B$7)^('UAV-Config'!$E$32))*60</f>
        <v>9.6832242156630617</v>
      </c>
      <c r="J124" s="19">
        <f>(J186*'Power-Density'!$C$16*(1-'UAV-Config'!$H$7))/('UAV-Config'!$B$7*'UAV-Config'!$E$33*((J62*(1+'UAV-Config'!$G$7))/'UAV-Config'!$B$7)^('UAV-Config'!$E$32))*60</f>
        <v>8.7697124972042833</v>
      </c>
      <c r="K124" s="19">
        <f>(K186*'Power-Density'!$C$16*(1-'UAV-Config'!$H$7))/('UAV-Config'!$B$7*'UAV-Config'!$E$33*((K62*(1+'UAV-Config'!$G$7))/'UAV-Config'!$B$7)^('UAV-Config'!$E$32))*60</f>
        <v>7.856200778745503</v>
      </c>
      <c r="L124" s="19">
        <f>(L186*'Power-Density'!$C$16*(1-'UAV-Config'!$H$7))/('UAV-Config'!$B$7*'UAV-Config'!$E$33*((L62*(1+'UAV-Config'!$G$7))/'UAV-Config'!$B$7)^('UAV-Config'!$E$32))*60</f>
        <v>6.9426890602867246</v>
      </c>
    </row>
    <row r="125" spans="1:12" x14ac:dyDescent="0.2">
      <c r="A125" s="2"/>
      <c r="B125" s="19">
        <f>(B187*'Power-Density'!$C$16*(1-'UAV-Config'!$H$7))/('UAV-Config'!$B$7*'UAV-Config'!$E$33*((B63*(1+'UAV-Config'!$G$7))/'UAV-Config'!$B$7)^('UAV-Config'!$E$32))*60</f>
        <v>13.873838238082238</v>
      </c>
      <c r="C125" s="19">
        <f>(C187*'Power-Density'!$C$16*(1-'UAV-Config'!$H$7))/('UAV-Config'!$B$7*'UAV-Config'!$E$33*((C63*(1+'UAV-Config'!$G$7))/'UAV-Config'!$B$7)^('UAV-Config'!$E$32))*60</f>
        <v>13.194330739838495</v>
      </c>
      <c r="D125" s="19">
        <f>(D187*'Power-Density'!$C$16*(1-'UAV-Config'!$H$7))/('UAV-Config'!$B$7*'UAV-Config'!$E$33*((D63*(1+'UAV-Config'!$G$7))/'UAV-Config'!$B$7)^('UAV-Config'!$E$32))*60</f>
        <v>12.568921576603776</v>
      </c>
      <c r="E125" s="19">
        <f>(E187*'Power-Density'!$C$16*(1-'UAV-Config'!$H$7))/('UAV-Config'!$B$7*'UAV-Config'!$E$33*((E63*(1+'UAV-Config'!$G$7))/'UAV-Config'!$B$7)^('UAV-Config'!$E$32))*60</f>
        <v>11.991749957689242</v>
      </c>
      <c r="F125" s="19">
        <f>(F187*'Power-Density'!$C$16*(1-'UAV-Config'!$H$7))/('UAV-Config'!$B$7*'UAV-Config'!$E$33*((F63*(1+'UAV-Config'!$G$7))/'UAV-Config'!$B$7)^('UAV-Config'!$E$32))*60</f>
        <v>11.457748158646149</v>
      </c>
      <c r="G125" s="19">
        <f>(G187*'Power-Density'!$C$16*(1-'UAV-Config'!$H$7))/('UAV-Config'!$B$7*'UAV-Config'!$E$33*((G63*(1+'UAV-Config'!$G$7))/'UAV-Config'!$B$7)^('UAV-Config'!$E$32))*60</f>
        <v>10.962514066111728</v>
      </c>
      <c r="H125" s="19">
        <f>(H187*'Power-Density'!$C$16*(1-'UAV-Config'!$H$7))/('UAV-Config'!$B$7*'UAV-Config'!$E$33*((H63*(1+'UAV-Config'!$G$7))/'UAV-Config'!$B$7)^('UAV-Config'!$E$32))*60</f>
        <v>10.502207257976057</v>
      </c>
      <c r="I125" s="19">
        <f>(I187*'Power-Density'!$C$16*(1-'UAV-Config'!$H$7))/('UAV-Config'!$B$7*'UAV-Config'!$E$33*((I63*(1+'UAV-Config'!$G$7))/'UAV-Config'!$B$7)^('UAV-Config'!$E$32))*60</f>
        <v>9.6832242156630617</v>
      </c>
      <c r="J125" s="19">
        <f>(J187*'Power-Density'!$C$16*(1-'UAV-Config'!$H$7))/('UAV-Config'!$B$7*'UAV-Config'!$E$33*((J63*(1+'UAV-Config'!$G$7))/'UAV-Config'!$B$7)^('UAV-Config'!$E$32))*60</f>
        <v>8.7697124972042833</v>
      </c>
      <c r="K125" s="19">
        <f>(K187*'Power-Density'!$C$16*(1-'UAV-Config'!$H$7))/('UAV-Config'!$B$7*'UAV-Config'!$E$33*((K63*(1+'UAV-Config'!$G$7))/'UAV-Config'!$B$7)^('UAV-Config'!$E$32))*60</f>
        <v>7.856200778745503</v>
      </c>
      <c r="L125" s="19">
        <f>(L187*'Power-Density'!$C$16*(1-'UAV-Config'!$H$7))/('UAV-Config'!$B$7*'UAV-Config'!$E$33*((L63*(1+'UAV-Config'!$G$7))/'UAV-Config'!$B$7)^('UAV-Config'!$E$32))*60</f>
        <v>6.9426890602867246</v>
      </c>
    </row>
    <row r="126" spans="1:12" x14ac:dyDescent="0.2">
      <c r="A126" s="2"/>
      <c r="B126" s="19">
        <f>(B188*'Power-Density'!$C$16*(1-'UAV-Config'!$H$7))/('UAV-Config'!$B$7*'UAV-Config'!$E$33*((B64*(1+'UAV-Config'!$G$7))/'UAV-Config'!$B$7)^('UAV-Config'!$E$32))*60</f>
        <v>13.974232104252042</v>
      </c>
      <c r="C126" s="19">
        <f>(C188*'Power-Density'!$C$16*(1-'UAV-Config'!$H$7))/('UAV-Config'!$B$7*'UAV-Config'!$E$33*((C64*(1+'UAV-Config'!$G$7))/'UAV-Config'!$B$7)^('UAV-Config'!$E$32))*60</f>
        <v>13.294333826621971</v>
      </c>
      <c r="D126" s="19">
        <f>(D188*'Power-Density'!$C$16*(1-'UAV-Config'!$H$7))/('UAV-Config'!$B$7*'UAV-Config'!$E$33*((D64*(1+'UAV-Config'!$G$7))/'UAV-Config'!$B$7)^('UAV-Config'!$E$32))*60</f>
        <v>12.668218510882514</v>
      </c>
      <c r="E126" s="19">
        <f>(E188*'Power-Density'!$C$16*(1-'UAV-Config'!$H$7))/('UAV-Config'!$B$7*'UAV-Config'!$E$33*((E64*(1+'UAV-Config'!$G$7))/'UAV-Config'!$B$7)^('UAV-Config'!$E$32))*60</f>
        <v>12.090095669451255</v>
      </c>
      <c r="F126" s="19">
        <f>(F188*'Power-Density'!$C$16*(1-'UAV-Config'!$H$7))/('UAV-Config'!$B$7*'UAV-Config'!$E$33*((F64*(1+'UAV-Config'!$G$7))/'UAV-Config'!$B$7)^('UAV-Config'!$E$32))*60</f>
        <v>11.554953654670253</v>
      </c>
      <c r="G126" s="19">
        <f>(G188*'Power-Density'!$C$16*(1-'UAV-Config'!$H$7))/('UAV-Config'!$B$7*'UAV-Config'!$E$33*((G64*(1+'UAV-Config'!$G$7))/'UAV-Config'!$B$7)^('UAV-Config'!$E$32))*60</f>
        <v>11.058435220847306</v>
      </c>
      <c r="H126" s="19">
        <f>(H188*'Power-Density'!$C$16*(1-'UAV-Config'!$H$7))/('UAV-Config'!$B$7*'UAV-Config'!$E$33*((H64*(1+'UAV-Config'!$G$7))/'UAV-Config'!$B$7)^('UAV-Config'!$E$32))*60</f>
        <v>10.596735934121842</v>
      </c>
      <c r="I126" s="19">
        <f>(I188*'Power-Density'!$C$16*(1-'UAV-Config'!$H$7))/('UAV-Config'!$B$7*'UAV-Config'!$E$33*((I64*(1+'UAV-Config'!$G$7))/'UAV-Config'!$B$7)^('UAV-Config'!$E$32))*60</f>
        <v>9.6832242156630617</v>
      </c>
      <c r="J126" s="19">
        <f>(J188*'Power-Density'!$C$16*(1-'UAV-Config'!$H$7))/('UAV-Config'!$B$7*'UAV-Config'!$E$33*((J64*(1+'UAV-Config'!$G$7))/'UAV-Config'!$B$7)^('UAV-Config'!$E$32))*60</f>
        <v>8.7697124972042833</v>
      </c>
      <c r="K126" s="19">
        <f>(K188*'Power-Density'!$C$16*(1-'UAV-Config'!$H$7))/('UAV-Config'!$B$7*'UAV-Config'!$E$33*((K64*(1+'UAV-Config'!$G$7))/'UAV-Config'!$B$7)^('UAV-Config'!$E$32))*60</f>
        <v>7.856200778745503</v>
      </c>
      <c r="L126" s="19">
        <f>(L188*'Power-Density'!$C$16*(1-'UAV-Config'!$H$7))/('UAV-Config'!$B$7*'UAV-Config'!$E$33*((L64*(1+'UAV-Config'!$G$7))/'UAV-Config'!$B$7)^('UAV-Config'!$E$32))*60</f>
        <v>6.9426890602867246</v>
      </c>
    </row>
    <row r="127" spans="1:12" x14ac:dyDescent="0.2">
      <c r="A127" s="2"/>
      <c r="B127" s="19">
        <f>(B189*'Power-Density'!$C$16*(1-'UAV-Config'!$H$7))/('UAV-Config'!$B$7*'UAV-Config'!$E$33*((B65*(1+'UAV-Config'!$G$7))/'UAV-Config'!$B$7)^('UAV-Config'!$E$32))*60</f>
        <v>14.072153023660539</v>
      </c>
      <c r="C127" s="19">
        <f>(C189*'Power-Density'!$C$16*(1-'UAV-Config'!$H$7))/('UAV-Config'!$B$7*'UAV-Config'!$E$33*((C65*(1+'UAV-Config'!$G$7))/'UAV-Config'!$B$7)^('UAV-Config'!$E$32))*60</f>
        <v>13.391988635667914</v>
      </c>
      <c r="D127" s="19">
        <f>(D189*'Power-Density'!$C$16*(1-'UAV-Config'!$H$7))/('UAV-Config'!$B$7*'UAV-Config'!$E$33*((D65*(1+'UAV-Config'!$G$7))/'UAV-Config'!$B$7)^('UAV-Config'!$E$32))*60</f>
        <v>12.76528604836373</v>
      </c>
      <c r="E127" s="19">
        <f>(E189*'Power-Density'!$C$16*(1-'UAV-Config'!$H$7))/('UAV-Config'!$B$7*'UAV-Config'!$E$33*((E65*(1+'UAV-Config'!$G$7))/'UAV-Config'!$B$7)^('UAV-Config'!$E$32))*60</f>
        <v>12.186324830018311</v>
      </c>
      <c r="F127" s="19">
        <f>(F189*'Power-Density'!$C$16*(1-'UAV-Config'!$H$7))/('UAV-Config'!$B$7*'UAV-Config'!$E$33*((F65*(1+'UAV-Config'!$G$7))/'UAV-Config'!$B$7)^('UAV-Config'!$E$32))*60</f>
        <v>11.650149365675187</v>
      </c>
      <c r="G127" s="19">
        <f>(G189*'Power-Density'!$C$16*(1-'UAV-Config'!$H$7))/('UAV-Config'!$B$7*'UAV-Config'!$E$33*((G65*(1+'UAV-Config'!$G$7))/'UAV-Config'!$B$7)^('UAV-Config'!$E$32))*60</f>
        <v>11.152447369088001</v>
      </c>
      <c r="H127" s="19">
        <f>(H189*'Power-Density'!$C$16*(1-'UAV-Config'!$H$7))/('UAV-Config'!$B$7*'UAV-Config'!$E$33*((H65*(1+'UAV-Config'!$G$7))/'UAV-Config'!$B$7)^('UAV-Config'!$E$32))*60</f>
        <v>10.596735934121842</v>
      </c>
      <c r="I127" s="19">
        <f>(I189*'Power-Density'!$C$16*(1-'UAV-Config'!$H$7))/('UAV-Config'!$B$7*'UAV-Config'!$E$33*((I65*(1+'UAV-Config'!$G$7))/'UAV-Config'!$B$7)^('UAV-Config'!$E$32))*60</f>
        <v>9.6832242156630617</v>
      </c>
      <c r="J127" s="19">
        <f>(J189*'Power-Density'!$C$16*(1-'UAV-Config'!$H$7))/('UAV-Config'!$B$7*'UAV-Config'!$E$33*((J65*(1+'UAV-Config'!$G$7))/'UAV-Config'!$B$7)^('UAV-Config'!$E$32))*60</f>
        <v>8.7697124972042833</v>
      </c>
      <c r="K127" s="19">
        <f>(K189*'Power-Density'!$C$16*(1-'UAV-Config'!$H$7))/('UAV-Config'!$B$7*'UAV-Config'!$E$33*((K65*(1+'UAV-Config'!$G$7))/'UAV-Config'!$B$7)^('UAV-Config'!$E$32))*60</f>
        <v>7.856200778745503</v>
      </c>
      <c r="L127" s="19">
        <f>(L189*'Power-Density'!$C$16*(1-'UAV-Config'!$H$7))/('UAV-Config'!$B$7*'UAV-Config'!$E$33*((L65*(1+'UAV-Config'!$G$7))/'UAV-Config'!$B$7)^('UAV-Config'!$E$32))*60</f>
        <v>6.9426890602867246</v>
      </c>
    </row>
    <row r="128" spans="1:12" x14ac:dyDescent="0.2">
      <c r="A128" s="2"/>
      <c r="B128" s="19">
        <f>(B190*'Power-Density'!$C$16*(1-'UAV-Config'!$H$7))/('UAV-Config'!$B$7*'UAV-Config'!$E$33*((B66*(1+'UAV-Config'!$G$7))/'UAV-Config'!$B$7)^('UAV-Config'!$E$32))*60</f>
        <v>14.167667056356885</v>
      </c>
      <c r="C128" s="19">
        <f>(C190*'Power-Density'!$C$16*(1-'UAV-Config'!$H$7))/('UAV-Config'!$B$7*'UAV-Config'!$E$33*((C66*(1+'UAV-Config'!$G$7))/'UAV-Config'!$B$7)^('UAV-Config'!$E$32))*60</f>
        <v>13.487355613668418</v>
      </c>
      <c r="D128" s="19">
        <f>(D190*'Power-Density'!$C$16*(1-'UAV-Config'!$H$7))/('UAV-Config'!$B$7*'UAV-Config'!$E$33*((D66*(1+'UAV-Config'!$G$7))/'UAV-Config'!$B$7)^('UAV-Config'!$E$32))*60</f>
        <v>12.860179570581234</v>
      </c>
      <c r="E128" s="19">
        <f>(E190*'Power-Density'!$C$16*(1-'UAV-Config'!$H$7))/('UAV-Config'!$B$7*'UAV-Config'!$E$33*((E66*(1+'UAV-Config'!$G$7))/'UAV-Config'!$B$7)^('UAV-Config'!$E$32))*60</f>
        <v>12.280488250205835</v>
      </c>
      <c r="F128" s="19">
        <f>(F190*'Power-Density'!$C$16*(1-'UAV-Config'!$H$7))/('UAV-Config'!$B$7*'UAV-Config'!$E$33*((F66*(1+'UAV-Config'!$G$7))/'UAV-Config'!$B$7)^('UAV-Config'!$E$32))*60</f>
        <v>11.743381975962153</v>
      </c>
      <c r="G128" s="19">
        <f>(G190*'Power-Density'!$C$16*(1-'UAV-Config'!$H$7))/('UAV-Config'!$B$7*'UAV-Config'!$E$33*((G66*(1+'UAV-Config'!$G$7))/'UAV-Config'!$B$7)^('UAV-Config'!$E$32))*60</f>
        <v>11.244593466721168</v>
      </c>
      <c r="H128" s="19">
        <f>(H190*'Power-Density'!$C$16*(1-'UAV-Config'!$H$7))/('UAV-Config'!$B$7*'UAV-Config'!$E$33*((H66*(1+'UAV-Config'!$G$7))/'UAV-Config'!$B$7)^('UAV-Config'!$E$32))*60</f>
        <v>10.596735934121842</v>
      </c>
      <c r="I128" s="19">
        <f>(I190*'Power-Density'!$C$16*(1-'UAV-Config'!$H$7))/('UAV-Config'!$B$7*'UAV-Config'!$E$33*((I66*(1+'UAV-Config'!$G$7))/'UAV-Config'!$B$7)^('UAV-Config'!$E$32))*60</f>
        <v>9.6832242156630617</v>
      </c>
      <c r="J128" s="19">
        <f>(J190*'Power-Density'!$C$16*(1-'UAV-Config'!$H$7))/('UAV-Config'!$B$7*'UAV-Config'!$E$33*((J66*(1+'UAV-Config'!$G$7))/'UAV-Config'!$B$7)^('UAV-Config'!$E$32))*60</f>
        <v>8.7697124972042833</v>
      </c>
      <c r="K128" s="19">
        <f>(K190*'Power-Density'!$C$16*(1-'UAV-Config'!$H$7))/('UAV-Config'!$B$7*'UAV-Config'!$E$33*((K66*(1+'UAV-Config'!$G$7))/'UAV-Config'!$B$7)^('UAV-Config'!$E$32))*60</f>
        <v>7.856200778745503</v>
      </c>
      <c r="L128" s="19">
        <f>(L190*'Power-Density'!$C$16*(1-'UAV-Config'!$H$7))/('UAV-Config'!$B$7*'UAV-Config'!$E$33*((L66*(1+'UAV-Config'!$G$7))/'UAV-Config'!$B$7)^('UAV-Config'!$E$32))*60</f>
        <v>6.9426890602867246</v>
      </c>
    </row>
    <row r="129" spans="1:12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</row>
    <row r="130" spans="1:12" ht="12.75" customHeight="1" x14ac:dyDescent="0.2">
      <c r="A130" s="2" t="s">
        <v>42</v>
      </c>
      <c r="B130" s="19">
        <f>B6-$B$4-'UAV-Config'!$F$7</f>
        <v>0</v>
      </c>
      <c r="C130" s="19">
        <f>C6-$C$4-'UAV-Config'!$F$7</f>
        <v>0</v>
      </c>
      <c r="D130" s="19">
        <f>D6-$D$4-'UAV-Config'!$F$7</f>
        <v>0</v>
      </c>
      <c r="E130" s="19">
        <f>E6-$E$4-'UAV-Config'!$F$7</f>
        <v>0</v>
      </c>
      <c r="F130" s="19">
        <f>F6-$F$4-'UAV-Config'!$F$7</f>
        <v>0</v>
      </c>
      <c r="G130" s="19">
        <f>G6-$G$4-'UAV-Config'!$F$7</f>
        <v>0</v>
      </c>
      <c r="H130" s="19">
        <f>H6-$H$4-'UAV-Config'!$F$7</f>
        <v>0</v>
      </c>
      <c r="I130" s="19">
        <f>I6-$I$4-'UAV-Config'!$F$7</f>
        <v>0</v>
      </c>
      <c r="J130" s="19">
        <f>J6-$J$4-'UAV-Config'!$F$7</f>
        <v>0</v>
      </c>
      <c r="K130" s="19">
        <f>K6-$K$4-'UAV-Config'!$F$7</f>
        <v>0</v>
      </c>
      <c r="L130" s="19">
        <f>L6-$L$4-'UAV-Config'!$F$7</f>
        <v>0</v>
      </c>
    </row>
    <row r="131" spans="1:12" x14ac:dyDescent="0.2">
      <c r="A131" s="2"/>
      <c r="B131" s="19">
        <f>B7-$B$4-'UAV-Config'!$F$7</f>
        <v>0.19999999999999929</v>
      </c>
      <c r="C131" s="19">
        <f>C7-$C$4-'UAV-Config'!$F$7</f>
        <v>0.19999999999999929</v>
      </c>
      <c r="D131" s="19">
        <f>D7-$D$4-'UAV-Config'!$F$7</f>
        <v>0.19999999999999929</v>
      </c>
      <c r="E131" s="19">
        <f>E7-$E$4-'UAV-Config'!$F$7</f>
        <v>0.19999999999999929</v>
      </c>
      <c r="F131" s="19">
        <f>F7-$F$4-'UAV-Config'!$F$7</f>
        <v>0.19999999999999929</v>
      </c>
      <c r="G131" s="19">
        <f>G7-$G$4-'UAV-Config'!$F$7</f>
        <v>0.19999999999999929</v>
      </c>
      <c r="H131" s="19">
        <f>H7-$H$4-'UAV-Config'!$F$7</f>
        <v>0.19999999999999929</v>
      </c>
      <c r="I131" s="19">
        <f>I7-$I$4-'UAV-Config'!$F$7</f>
        <v>0.19999999999999929</v>
      </c>
      <c r="J131" s="19">
        <f>J7-$J$4-'UAV-Config'!$F$7</f>
        <v>0.19999999999999929</v>
      </c>
      <c r="K131" s="19">
        <f>K7-$K$4-'UAV-Config'!$F$7</f>
        <v>0.19999999999999929</v>
      </c>
      <c r="L131" s="19">
        <f>L7-$L$4-'UAV-Config'!$F$7</f>
        <v>0.19999999999999929</v>
      </c>
    </row>
    <row r="132" spans="1:12" x14ac:dyDescent="0.2">
      <c r="A132" s="2"/>
      <c r="B132" s="19">
        <f>B8-$B$4-'UAV-Config'!$F$7</f>
        <v>0.39999999999999858</v>
      </c>
      <c r="C132" s="19">
        <f>C8-$C$4-'UAV-Config'!$F$7</f>
        <v>0.39999999999999858</v>
      </c>
      <c r="D132" s="19">
        <f>D8-$D$4-'UAV-Config'!$F$7</f>
        <v>0.39999999999999858</v>
      </c>
      <c r="E132" s="19">
        <f>E8-$E$4-'UAV-Config'!$F$7</f>
        <v>0.39999999999999858</v>
      </c>
      <c r="F132" s="19">
        <f>F8-$F$4-'UAV-Config'!$F$7</f>
        <v>0.39999999999999858</v>
      </c>
      <c r="G132" s="19">
        <f>G8-$G$4-'UAV-Config'!$F$7</f>
        <v>0.39999999999999858</v>
      </c>
      <c r="H132" s="19">
        <f>H8-$H$4-'UAV-Config'!$F$7</f>
        <v>0.39999999999999858</v>
      </c>
      <c r="I132" s="19">
        <f>I8-$I$4-'UAV-Config'!$F$7</f>
        <v>0.39999999999999858</v>
      </c>
      <c r="J132" s="19">
        <f>J8-$J$4-'UAV-Config'!$F$7</f>
        <v>0.39999999999999858</v>
      </c>
      <c r="K132" s="19">
        <f>K8-$K$4-'UAV-Config'!$F$7</f>
        <v>0.39999999999999858</v>
      </c>
      <c r="L132" s="19">
        <f>L8-$L$4-'UAV-Config'!$F$7</f>
        <v>0.39999999999999858</v>
      </c>
    </row>
    <row r="133" spans="1:12" x14ac:dyDescent="0.2">
      <c r="A133" s="2"/>
      <c r="B133" s="19">
        <f>B9-$B$4-'UAV-Config'!$F$7</f>
        <v>0.59999999999999787</v>
      </c>
      <c r="C133" s="19">
        <f>C9-$C$4-'UAV-Config'!$F$7</f>
        <v>0.59999999999999787</v>
      </c>
      <c r="D133" s="19">
        <f>D9-$D$4-'UAV-Config'!$F$7</f>
        <v>0.59999999999999787</v>
      </c>
      <c r="E133" s="19">
        <f>E9-$E$4-'UAV-Config'!$F$7</f>
        <v>0.59999999999999787</v>
      </c>
      <c r="F133" s="19">
        <f>F9-$F$4-'UAV-Config'!$F$7</f>
        <v>0.59999999999999787</v>
      </c>
      <c r="G133" s="19">
        <f>G9-$G$4-'UAV-Config'!$F$7</f>
        <v>0.59999999999999787</v>
      </c>
      <c r="H133" s="19">
        <f>H9-$H$4-'UAV-Config'!$F$7</f>
        <v>0.59999999999999787</v>
      </c>
      <c r="I133" s="19">
        <f>I9-$I$4-'UAV-Config'!$F$7</f>
        <v>0.59999999999999787</v>
      </c>
      <c r="J133" s="19">
        <f>J9-$J$4-'UAV-Config'!$F$7</f>
        <v>0.59999999999999787</v>
      </c>
      <c r="K133" s="19">
        <f>K9-$K$4-'UAV-Config'!$F$7</f>
        <v>0.59999999999999787</v>
      </c>
      <c r="L133" s="19">
        <f>L9-$L$4-'UAV-Config'!$F$7</f>
        <v>0.59999999999999787</v>
      </c>
    </row>
    <row r="134" spans="1:12" x14ac:dyDescent="0.2">
      <c r="A134" s="2"/>
      <c r="B134" s="19">
        <f>B10-$B$4-'UAV-Config'!$F$7</f>
        <v>0.79999999999999716</v>
      </c>
      <c r="C134" s="19">
        <f>C10-$C$4-'UAV-Config'!$F$7</f>
        <v>0.79999999999999716</v>
      </c>
      <c r="D134" s="19">
        <f>D10-$D$4-'UAV-Config'!$F$7</f>
        <v>0.79999999999999716</v>
      </c>
      <c r="E134" s="19">
        <f>E10-$E$4-'UAV-Config'!$F$7</f>
        <v>0.79999999999999716</v>
      </c>
      <c r="F134" s="19">
        <f>F10-$F$4-'UAV-Config'!$F$7</f>
        <v>0.79999999999999716</v>
      </c>
      <c r="G134" s="19">
        <f>G10-$G$4-'UAV-Config'!$F$7</f>
        <v>0.79999999999999716</v>
      </c>
      <c r="H134" s="19">
        <f>H10-$H$4-'UAV-Config'!$F$7</f>
        <v>0.79999999999999716</v>
      </c>
      <c r="I134" s="19">
        <f>I10-$I$4-'UAV-Config'!$F$7</f>
        <v>0.79999999999999716</v>
      </c>
      <c r="J134" s="19">
        <f>J10-$J$4-'UAV-Config'!$F$7</f>
        <v>0.79999999999999716</v>
      </c>
      <c r="K134" s="19">
        <f>K10-$K$4-'UAV-Config'!$F$7</f>
        <v>0.79999999999999716</v>
      </c>
      <c r="L134" s="19">
        <f>L10-$L$4-'UAV-Config'!$F$7</f>
        <v>0.79999999999999716</v>
      </c>
    </row>
    <row r="135" spans="1:12" x14ac:dyDescent="0.2">
      <c r="A135" s="2"/>
      <c r="B135" s="19">
        <f>B11-$B$4-'UAV-Config'!$F$7</f>
        <v>0.99999999999999645</v>
      </c>
      <c r="C135" s="19">
        <f>C11-$C$4-'UAV-Config'!$F$7</f>
        <v>0.99999999999999645</v>
      </c>
      <c r="D135" s="19">
        <f>D11-$D$4-'UAV-Config'!$F$7</f>
        <v>0.99999999999999645</v>
      </c>
      <c r="E135" s="19">
        <f>E11-$E$4-'UAV-Config'!$F$7</f>
        <v>0.99999999999999645</v>
      </c>
      <c r="F135" s="19">
        <f>F11-$F$4-'UAV-Config'!$F$7</f>
        <v>0.99999999999999645</v>
      </c>
      <c r="G135" s="19">
        <f>G11-$G$4-'UAV-Config'!$F$7</f>
        <v>0.99999999999999645</v>
      </c>
      <c r="H135" s="19">
        <f>H11-$H$4-'UAV-Config'!$F$7</f>
        <v>0.99999999999999645</v>
      </c>
      <c r="I135" s="19">
        <f>I11-$I$4-'UAV-Config'!$F$7</f>
        <v>0.99999999999999645</v>
      </c>
      <c r="J135" s="19">
        <f>J11-$J$4-'UAV-Config'!$F$7</f>
        <v>0.99999999999999645</v>
      </c>
      <c r="K135" s="19">
        <f>K11-$K$4-'UAV-Config'!$F$7</f>
        <v>0.99999999999999645</v>
      </c>
      <c r="L135" s="19">
        <f>L11-$L$4-'UAV-Config'!$F$7</f>
        <v>0.99999999999999645</v>
      </c>
    </row>
    <row r="136" spans="1:12" x14ac:dyDescent="0.2">
      <c r="A136" s="2"/>
      <c r="B136" s="19">
        <f>B12-$B$4-'UAV-Config'!$F$7</f>
        <v>1.1999999999999957</v>
      </c>
      <c r="C136" s="19">
        <f>C12-$C$4-'UAV-Config'!$F$7</f>
        <v>1.1999999999999957</v>
      </c>
      <c r="D136" s="19">
        <f>D12-$D$4-'UAV-Config'!$F$7</f>
        <v>1.1999999999999957</v>
      </c>
      <c r="E136" s="19">
        <f>E12-$E$4-'UAV-Config'!$F$7</f>
        <v>1.1999999999999957</v>
      </c>
      <c r="F136" s="19">
        <f>F12-$F$4-'UAV-Config'!$F$7</f>
        <v>1.1999999999999957</v>
      </c>
      <c r="G136" s="19">
        <f>G12-$G$4-'UAV-Config'!$F$7</f>
        <v>1.1999999999999957</v>
      </c>
      <c r="H136" s="19">
        <f>H12-$H$4-'UAV-Config'!$F$7</f>
        <v>1.1999999999999957</v>
      </c>
      <c r="I136" s="19">
        <f>I12-$I$4-'UAV-Config'!$F$7</f>
        <v>1.1999999999999957</v>
      </c>
      <c r="J136" s="19">
        <f>J12-$J$4-'UAV-Config'!$F$7</f>
        <v>1.1999999999999957</v>
      </c>
      <c r="K136" s="19">
        <f>K12-$K$4-'UAV-Config'!$F$7</f>
        <v>1.1999999999999957</v>
      </c>
      <c r="L136" s="19">
        <f>L12-$L$4-'UAV-Config'!$F$7</f>
        <v>1.1999999999999957</v>
      </c>
    </row>
    <row r="137" spans="1:12" x14ac:dyDescent="0.2">
      <c r="A137" s="2"/>
      <c r="B137" s="19">
        <f>B13-$B$4-'UAV-Config'!$F$7</f>
        <v>1.399999999999995</v>
      </c>
      <c r="C137" s="19">
        <f>C13-$C$4-'UAV-Config'!$F$7</f>
        <v>1.399999999999995</v>
      </c>
      <c r="D137" s="19">
        <f>D13-$D$4-'UAV-Config'!$F$7</f>
        <v>1.399999999999995</v>
      </c>
      <c r="E137" s="19">
        <f>E13-$E$4-'UAV-Config'!$F$7</f>
        <v>1.399999999999995</v>
      </c>
      <c r="F137" s="19">
        <f>F13-$F$4-'UAV-Config'!$F$7</f>
        <v>1.399999999999995</v>
      </c>
      <c r="G137" s="19">
        <f>G13-$G$4-'UAV-Config'!$F$7</f>
        <v>1.399999999999995</v>
      </c>
      <c r="H137" s="19">
        <f>H13-$H$4-'UAV-Config'!$F$7</f>
        <v>1.399999999999995</v>
      </c>
      <c r="I137" s="19">
        <f>I13-$I$4-'UAV-Config'!$F$7</f>
        <v>1.399999999999995</v>
      </c>
      <c r="J137" s="19">
        <f>J13-$J$4-'UAV-Config'!$F$7</f>
        <v>1.399999999999995</v>
      </c>
      <c r="K137" s="19">
        <f>K13-$K$4-'UAV-Config'!$F$7</f>
        <v>1.399999999999995</v>
      </c>
      <c r="L137" s="19">
        <f>L13-$L$4-'UAV-Config'!$F$7</f>
        <v>1.399999999999995</v>
      </c>
    </row>
    <row r="138" spans="1:12" x14ac:dyDescent="0.2">
      <c r="A138" s="2"/>
      <c r="B138" s="19">
        <f>B14-$B$4-'UAV-Config'!$F$7</f>
        <v>1.5999999999999943</v>
      </c>
      <c r="C138" s="19">
        <f>C14-$C$4-'UAV-Config'!$F$7</f>
        <v>1.5999999999999943</v>
      </c>
      <c r="D138" s="19">
        <f>D14-$D$4-'UAV-Config'!$F$7</f>
        <v>1.5999999999999943</v>
      </c>
      <c r="E138" s="19">
        <f>E14-$E$4-'UAV-Config'!$F$7</f>
        <v>1.5999999999999943</v>
      </c>
      <c r="F138" s="19">
        <f>F14-$F$4-'UAV-Config'!$F$7</f>
        <v>1.5999999999999943</v>
      </c>
      <c r="G138" s="19">
        <f>G14-$G$4-'UAV-Config'!$F$7</f>
        <v>1.5999999999999943</v>
      </c>
      <c r="H138" s="19">
        <f>H14-$H$4-'UAV-Config'!$F$7</f>
        <v>1.5999999999999943</v>
      </c>
      <c r="I138" s="19">
        <f>I14-$I$4-'UAV-Config'!$F$7</f>
        <v>1.5999999999999943</v>
      </c>
      <c r="J138" s="19">
        <f>J14-$J$4-'UAV-Config'!$F$7</f>
        <v>1.5999999999999943</v>
      </c>
      <c r="K138" s="19">
        <f>K14-$K$4-'UAV-Config'!$F$7</f>
        <v>1.5999999999999943</v>
      </c>
      <c r="L138" s="19">
        <f>L14-$L$4-'UAV-Config'!$F$7</f>
        <v>1.5999999999999943</v>
      </c>
    </row>
    <row r="139" spans="1:12" x14ac:dyDescent="0.2">
      <c r="A139" s="2"/>
      <c r="B139" s="19">
        <f>B15-$B$4-'UAV-Config'!$F$7</f>
        <v>1.7999999999999936</v>
      </c>
      <c r="C139" s="19">
        <f>C15-$C$4-'UAV-Config'!$F$7</f>
        <v>1.7999999999999936</v>
      </c>
      <c r="D139" s="19">
        <f>D15-$D$4-'UAV-Config'!$F$7</f>
        <v>1.7999999999999936</v>
      </c>
      <c r="E139" s="19">
        <f>E15-$E$4-'UAV-Config'!$F$7</f>
        <v>1.7999999999999936</v>
      </c>
      <c r="F139" s="19">
        <f>F15-$F$4-'UAV-Config'!$F$7</f>
        <v>1.7999999999999936</v>
      </c>
      <c r="G139" s="19">
        <f>G15-$G$4-'UAV-Config'!$F$7</f>
        <v>1.7999999999999936</v>
      </c>
      <c r="H139" s="19">
        <f>H15-$H$4-'UAV-Config'!$F$7</f>
        <v>1.7999999999999936</v>
      </c>
      <c r="I139" s="19">
        <f>I15-$I$4-'UAV-Config'!$F$7</f>
        <v>1.7999999999999936</v>
      </c>
      <c r="J139" s="19">
        <f>J15-$J$4-'UAV-Config'!$F$7</f>
        <v>1.7999999999999936</v>
      </c>
      <c r="K139" s="19">
        <f>K15-$K$4-'UAV-Config'!$F$7</f>
        <v>1.7999999999999936</v>
      </c>
      <c r="L139" s="19">
        <f>L15-$L$4-'UAV-Config'!$F$7</f>
        <v>1.7999999999999936</v>
      </c>
    </row>
    <row r="140" spans="1:12" x14ac:dyDescent="0.2">
      <c r="A140" s="2"/>
      <c r="B140" s="19">
        <f>B16-$B$4-'UAV-Config'!$F$7</f>
        <v>1.9999999999999929</v>
      </c>
      <c r="C140" s="19">
        <f>C16-$C$4-'UAV-Config'!$F$7</f>
        <v>1.9999999999999929</v>
      </c>
      <c r="D140" s="19">
        <f>D16-$D$4-'UAV-Config'!$F$7</f>
        <v>1.9999999999999929</v>
      </c>
      <c r="E140" s="19">
        <f>E16-$E$4-'UAV-Config'!$F$7</f>
        <v>1.9999999999999929</v>
      </c>
      <c r="F140" s="19">
        <f>F16-$F$4-'UAV-Config'!$F$7</f>
        <v>1.9999999999999929</v>
      </c>
      <c r="G140" s="19">
        <f>G16-$G$4-'UAV-Config'!$F$7</f>
        <v>1.9999999999999929</v>
      </c>
      <c r="H140" s="19">
        <f>H16-$H$4-'UAV-Config'!$F$7</f>
        <v>1.9999999999999929</v>
      </c>
      <c r="I140" s="19">
        <f>I16-$I$4-'UAV-Config'!$F$7</f>
        <v>1.9999999999999929</v>
      </c>
      <c r="J140" s="19">
        <f>J16-$J$4-'UAV-Config'!$F$7</f>
        <v>1.9999999999999929</v>
      </c>
      <c r="K140" s="19">
        <f>K16-$K$4-'UAV-Config'!$F$7</f>
        <v>1.9999999999999929</v>
      </c>
      <c r="L140" s="19">
        <f>L16-$L$4-'UAV-Config'!$F$7</f>
        <v>1.9999999999999929</v>
      </c>
    </row>
    <row r="141" spans="1:12" x14ac:dyDescent="0.2">
      <c r="A141" s="2"/>
      <c r="B141" s="19">
        <f>B17-$B$4-'UAV-Config'!$F$7</f>
        <v>2.1999999999999922</v>
      </c>
      <c r="C141" s="19">
        <f>C17-$C$4-'UAV-Config'!$F$7</f>
        <v>2.1999999999999922</v>
      </c>
      <c r="D141" s="19">
        <f>D17-$D$4-'UAV-Config'!$F$7</f>
        <v>2.1999999999999922</v>
      </c>
      <c r="E141" s="19">
        <f>E17-$E$4-'UAV-Config'!$F$7</f>
        <v>2.1999999999999922</v>
      </c>
      <c r="F141" s="19">
        <f>F17-$F$4-'UAV-Config'!$F$7</f>
        <v>2.1999999999999922</v>
      </c>
      <c r="G141" s="19">
        <f>G17-$G$4-'UAV-Config'!$F$7</f>
        <v>2.1999999999999922</v>
      </c>
      <c r="H141" s="19">
        <f>H17-$H$4-'UAV-Config'!$F$7</f>
        <v>2.1999999999999922</v>
      </c>
      <c r="I141" s="19">
        <f>I17-$I$4-'UAV-Config'!$F$7</f>
        <v>2.1999999999999922</v>
      </c>
      <c r="J141" s="19">
        <f>J17-$J$4-'UAV-Config'!$F$7</f>
        <v>2.1999999999999922</v>
      </c>
      <c r="K141" s="19">
        <f>K17-$K$4-'UAV-Config'!$F$7</f>
        <v>2.1999999999999922</v>
      </c>
      <c r="L141" s="19">
        <f>L17-$L$4-'UAV-Config'!$F$7</f>
        <v>2.1999999999999922</v>
      </c>
    </row>
    <row r="142" spans="1:12" x14ac:dyDescent="0.2">
      <c r="A142" s="2"/>
      <c r="B142" s="19">
        <f>B18-$B$4-'UAV-Config'!$F$7</f>
        <v>2.3999999999999915</v>
      </c>
      <c r="C142" s="19">
        <f>C18-$C$4-'UAV-Config'!$F$7</f>
        <v>2.3999999999999915</v>
      </c>
      <c r="D142" s="19">
        <f>D18-$D$4-'UAV-Config'!$F$7</f>
        <v>2.3999999999999915</v>
      </c>
      <c r="E142" s="19">
        <f>E18-$E$4-'UAV-Config'!$F$7</f>
        <v>2.3999999999999915</v>
      </c>
      <c r="F142" s="19">
        <f>F18-$F$4-'UAV-Config'!$F$7</f>
        <v>2.3999999999999915</v>
      </c>
      <c r="G142" s="19">
        <f>G18-$G$4-'UAV-Config'!$F$7</f>
        <v>2.3999999999999915</v>
      </c>
      <c r="H142" s="19">
        <f>H18-$H$4-'UAV-Config'!$F$7</f>
        <v>2.3999999999999915</v>
      </c>
      <c r="I142" s="19">
        <f>I18-$I$4-'UAV-Config'!$F$7</f>
        <v>2.3999999999999915</v>
      </c>
      <c r="J142" s="19">
        <f>J18-$J$4-'UAV-Config'!$F$7</f>
        <v>2.3999999999999915</v>
      </c>
      <c r="K142" s="19">
        <f>K18-$K$4-'UAV-Config'!$F$7</f>
        <v>2.3999999999999915</v>
      </c>
      <c r="L142" s="19">
        <f>L18-$L$4-'UAV-Config'!$F$7</f>
        <v>2.3999999999999915</v>
      </c>
    </row>
    <row r="143" spans="1:12" x14ac:dyDescent="0.2">
      <c r="A143" s="2"/>
      <c r="B143" s="19">
        <f>B19-$B$4-'UAV-Config'!$F$7</f>
        <v>2.5999999999999908</v>
      </c>
      <c r="C143" s="19">
        <f>C19-$C$4-'UAV-Config'!$F$7</f>
        <v>2.5999999999999908</v>
      </c>
      <c r="D143" s="19">
        <f>D19-$D$4-'UAV-Config'!$F$7</f>
        <v>2.5999999999999908</v>
      </c>
      <c r="E143" s="19">
        <f>E19-$E$4-'UAV-Config'!$F$7</f>
        <v>2.5999999999999908</v>
      </c>
      <c r="F143" s="19">
        <f>F19-$F$4-'UAV-Config'!$F$7</f>
        <v>2.5999999999999908</v>
      </c>
      <c r="G143" s="19">
        <f>G19-$G$4-'UAV-Config'!$F$7</f>
        <v>2.5999999999999908</v>
      </c>
      <c r="H143" s="19">
        <f>H19-$H$4-'UAV-Config'!$F$7</f>
        <v>2.5999999999999908</v>
      </c>
      <c r="I143" s="19">
        <f>I19-$I$4-'UAV-Config'!$F$7</f>
        <v>2.5999999999999908</v>
      </c>
      <c r="J143" s="19">
        <f>J19-$J$4-'UAV-Config'!$F$7</f>
        <v>2.5999999999999908</v>
      </c>
      <c r="K143" s="19">
        <f>K19-$K$4-'UAV-Config'!$F$7</f>
        <v>2.5999999999999908</v>
      </c>
      <c r="L143" s="19">
        <f>L19-$L$4-'UAV-Config'!$F$7</f>
        <v>2.5999999999999908</v>
      </c>
    </row>
    <row r="144" spans="1:12" x14ac:dyDescent="0.2">
      <c r="A144" s="2"/>
      <c r="B144" s="19">
        <f>B20-$B$4-'UAV-Config'!$F$7</f>
        <v>2.7999999999999901</v>
      </c>
      <c r="C144" s="19">
        <f>C20-$C$4-'UAV-Config'!$F$7</f>
        <v>2.7999999999999901</v>
      </c>
      <c r="D144" s="19">
        <f>D20-$D$4-'UAV-Config'!$F$7</f>
        <v>2.7999999999999901</v>
      </c>
      <c r="E144" s="19">
        <f>E20-$E$4-'UAV-Config'!$F$7</f>
        <v>2.7999999999999901</v>
      </c>
      <c r="F144" s="19">
        <f>F20-$F$4-'UAV-Config'!$F$7</f>
        <v>2.7999999999999901</v>
      </c>
      <c r="G144" s="19">
        <f>G20-$G$4-'UAV-Config'!$F$7</f>
        <v>2.7999999999999901</v>
      </c>
      <c r="H144" s="19">
        <f>H20-$H$4-'UAV-Config'!$F$7</f>
        <v>2.7999999999999901</v>
      </c>
      <c r="I144" s="19">
        <f>I20-$I$4-'UAV-Config'!$F$7</f>
        <v>2.7999999999999901</v>
      </c>
      <c r="J144" s="19">
        <f>J20-$J$4-'UAV-Config'!$F$7</f>
        <v>2.7999999999999901</v>
      </c>
      <c r="K144" s="19">
        <f>K20-$K$4-'UAV-Config'!$F$7</f>
        <v>2.7999999999999901</v>
      </c>
      <c r="L144" s="19">
        <f>L20-$L$4-'UAV-Config'!$F$7</f>
        <v>2.7999999999999901</v>
      </c>
    </row>
    <row r="145" spans="1:12" x14ac:dyDescent="0.2">
      <c r="A145" s="2"/>
      <c r="B145" s="19">
        <f>B21-$B$4-'UAV-Config'!$F$7</f>
        <v>2.9999999999999893</v>
      </c>
      <c r="C145" s="19">
        <f>C21-$C$4-'UAV-Config'!$F$7</f>
        <v>2.9999999999999893</v>
      </c>
      <c r="D145" s="19">
        <f>D21-$D$4-'UAV-Config'!$F$7</f>
        <v>2.9999999999999893</v>
      </c>
      <c r="E145" s="19">
        <f>E21-$E$4-'UAV-Config'!$F$7</f>
        <v>2.9999999999999893</v>
      </c>
      <c r="F145" s="19">
        <f>F21-$F$4-'UAV-Config'!$F$7</f>
        <v>2.9999999999999893</v>
      </c>
      <c r="G145" s="19">
        <f>G21-$G$4-'UAV-Config'!$F$7</f>
        <v>2.9999999999999893</v>
      </c>
      <c r="H145" s="19">
        <f>H21-$H$4-'UAV-Config'!$F$7</f>
        <v>2.9999999999999893</v>
      </c>
      <c r="I145" s="19">
        <f>I21-$I$4-'UAV-Config'!$F$7</f>
        <v>2.9999999999999893</v>
      </c>
      <c r="J145" s="19">
        <f>J21-$J$4-'UAV-Config'!$F$7</f>
        <v>2.9999999999999893</v>
      </c>
      <c r="K145" s="19">
        <f>K21-$K$4-'UAV-Config'!$F$7</f>
        <v>2.9999999999999893</v>
      </c>
      <c r="L145" s="19">
        <f>L21-$L$4-'UAV-Config'!$F$7</f>
        <v>2.9999999999999893</v>
      </c>
    </row>
    <row r="146" spans="1:12" x14ac:dyDescent="0.2">
      <c r="A146" s="2"/>
      <c r="B146" s="19">
        <f>B22-$B$4-'UAV-Config'!$F$7</f>
        <v>3.1999999999999886</v>
      </c>
      <c r="C146" s="19">
        <f>C22-$C$4-'UAV-Config'!$F$7</f>
        <v>3.1999999999999886</v>
      </c>
      <c r="D146" s="19">
        <f>D22-$D$4-'UAV-Config'!$F$7</f>
        <v>3.1999999999999886</v>
      </c>
      <c r="E146" s="19">
        <f>E22-$E$4-'UAV-Config'!$F$7</f>
        <v>3.1999999999999886</v>
      </c>
      <c r="F146" s="19">
        <f>F22-$F$4-'UAV-Config'!$F$7</f>
        <v>3.1999999999999886</v>
      </c>
      <c r="G146" s="19">
        <f>G22-$G$4-'UAV-Config'!$F$7</f>
        <v>3.1999999999999886</v>
      </c>
      <c r="H146" s="19">
        <f>H22-$H$4-'UAV-Config'!$F$7</f>
        <v>3.1999999999999886</v>
      </c>
      <c r="I146" s="19">
        <f>I22-$I$4-'UAV-Config'!$F$7</f>
        <v>3.1999999999999886</v>
      </c>
      <c r="J146" s="19">
        <f>J22-$J$4-'UAV-Config'!$F$7</f>
        <v>3.1999999999999886</v>
      </c>
      <c r="K146" s="19">
        <f>K22-$K$4-'UAV-Config'!$F$7</f>
        <v>3.1999999999999886</v>
      </c>
      <c r="L146" s="19">
        <f>L22-$L$4-'UAV-Config'!$F$7</f>
        <v>3.1999999999999886</v>
      </c>
    </row>
    <row r="147" spans="1:12" x14ac:dyDescent="0.2">
      <c r="A147" s="2"/>
      <c r="B147" s="19">
        <f>B23-$B$4-'UAV-Config'!$F$7</f>
        <v>3.3999999999999879</v>
      </c>
      <c r="C147" s="19">
        <f>C23-$C$4-'UAV-Config'!$F$7</f>
        <v>3.3999999999999879</v>
      </c>
      <c r="D147" s="19">
        <f>D23-$D$4-'UAV-Config'!$F$7</f>
        <v>3.3999999999999879</v>
      </c>
      <c r="E147" s="19">
        <f>E23-$E$4-'UAV-Config'!$F$7</f>
        <v>3.3999999999999879</v>
      </c>
      <c r="F147" s="19">
        <f>F23-$F$4-'UAV-Config'!$F$7</f>
        <v>3.3999999999999879</v>
      </c>
      <c r="G147" s="19">
        <f>G23-$G$4-'UAV-Config'!$F$7</f>
        <v>3.3999999999999879</v>
      </c>
      <c r="H147" s="19">
        <f>H23-$H$4-'UAV-Config'!$F$7</f>
        <v>3.3999999999999879</v>
      </c>
      <c r="I147" s="19">
        <f>I23-$I$4-'UAV-Config'!$F$7</f>
        <v>3.3999999999999879</v>
      </c>
      <c r="J147" s="19">
        <f>J23-$J$4-'UAV-Config'!$F$7</f>
        <v>3.3999999999999879</v>
      </c>
      <c r="K147" s="19">
        <f>K23-$K$4-'UAV-Config'!$F$7</f>
        <v>3.3999999999999879</v>
      </c>
      <c r="L147" s="19">
        <f>L23-$L$4-'UAV-Config'!$F$7</f>
        <v>3.3999999999999879</v>
      </c>
    </row>
    <row r="148" spans="1:12" x14ac:dyDescent="0.2">
      <c r="A148" s="2"/>
      <c r="B148" s="19">
        <f>B24-$B$4-'UAV-Config'!$F$7</f>
        <v>3.5999999999999872</v>
      </c>
      <c r="C148" s="19">
        <f>C24-$C$4-'UAV-Config'!$F$7</f>
        <v>3.5999999999999872</v>
      </c>
      <c r="D148" s="19">
        <f>D24-$D$4-'UAV-Config'!$F$7</f>
        <v>3.5999999999999872</v>
      </c>
      <c r="E148" s="19">
        <f>E24-$E$4-'UAV-Config'!$F$7</f>
        <v>3.5999999999999872</v>
      </c>
      <c r="F148" s="19">
        <f>F24-$F$4-'UAV-Config'!$F$7</f>
        <v>3.5999999999999872</v>
      </c>
      <c r="G148" s="19">
        <f>G24-$G$4-'UAV-Config'!$F$7</f>
        <v>3.5999999999999872</v>
      </c>
      <c r="H148" s="19">
        <f>H24-$H$4-'UAV-Config'!$F$7</f>
        <v>3.5999999999999872</v>
      </c>
      <c r="I148" s="19">
        <f>I24-$I$4-'UAV-Config'!$F$7</f>
        <v>3.5999999999999872</v>
      </c>
      <c r="J148" s="19">
        <f>J24-$J$4-'UAV-Config'!$F$7</f>
        <v>3.5999999999999872</v>
      </c>
      <c r="K148" s="19">
        <f>K24-$K$4-'UAV-Config'!$F$7</f>
        <v>3.5999999999999872</v>
      </c>
      <c r="L148" s="19">
        <f>L24-$L$4-'UAV-Config'!$F$7</f>
        <v>3.5999999999999872</v>
      </c>
    </row>
    <row r="149" spans="1:12" x14ac:dyDescent="0.2">
      <c r="A149" s="2"/>
      <c r="B149" s="19">
        <f>B25-$B$4-'UAV-Config'!$F$7</f>
        <v>3.7999999999999865</v>
      </c>
      <c r="C149" s="19">
        <f>C25-$C$4-'UAV-Config'!$F$7</f>
        <v>3.7999999999999865</v>
      </c>
      <c r="D149" s="19">
        <f>D25-$D$4-'UAV-Config'!$F$7</f>
        <v>3.7999999999999865</v>
      </c>
      <c r="E149" s="19">
        <f>E25-$E$4-'UAV-Config'!$F$7</f>
        <v>3.7999999999999865</v>
      </c>
      <c r="F149" s="19">
        <f>F25-$F$4-'UAV-Config'!$F$7</f>
        <v>3.7999999999999865</v>
      </c>
      <c r="G149" s="19">
        <f>G25-$G$4-'UAV-Config'!$F$7</f>
        <v>3.7999999999999865</v>
      </c>
      <c r="H149" s="19">
        <f>H25-$H$4-'UAV-Config'!$F$7</f>
        <v>3.7999999999999865</v>
      </c>
      <c r="I149" s="19">
        <f>I25-$I$4-'UAV-Config'!$F$7</f>
        <v>3.7999999999999865</v>
      </c>
      <c r="J149" s="19">
        <f>J25-$J$4-'UAV-Config'!$F$7</f>
        <v>3.7999999999999865</v>
      </c>
      <c r="K149" s="19">
        <f>K25-$K$4-'UAV-Config'!$F$7</f>
        <v>3.7999999999999865</v>
      </c>
      <c r="L149" s="19">
        <f>L25-$L$4-'UAV-Config'!$F$7</f>
        <v>3.7999999999999865</v>
      </c>
    </row>
    <row r="150" spans="1:12" x14ac:dyDescent="0.2">
      <c r="A150" s="2"/>
      <c r="B150" s="19">
        <f>B26-$B$4-'UAV-Config'!$F$7</f>
        <v>3.9999999999999858</v>
      </c>
      <c r="C150" s="19">
        <f>C26-$C$4-'UAV-Config'!$F$7</f>
        <v>3.9999999999999858</v>
      </c>
      <c r="D150" s="19">
        <f>D26-$D$4-'UAV-Config'!$F$7</f>
        <v>3.9999999999999858</v>
      </c>
      <c r="E150" s="19">
        <f>E26-$E$4-'UAV-Config'!$F$7</f>
        <v>3.9999999999999858</v>
      </c>
      <c r="F150" s="19">
        <f>F26-$F$4-'UAV-Config'!$F$7</f>
        <v>3.9999999999999858</v>
      </c>
      <c r="G150" s="19">
        <f>G26-$G$4-'UAV-Config'!$F$7</f>
        <v>3.9999999999999858</v>
      </c>
      <c r="H150" s="19">
        <f>H26-$H$4-'UAV-Config'!$F$7</f>
        <v>3.9999999999999858</v>
      </c>
      <c r="I150" s="19">
        <f>I26-$I$4-'UAV-Config'!$F$7</f>
        <v>3.9999999999999858</v>
      </c>
      <c r="J150" s="19">
        <f>J26-$J$4-'UAV-Config'!$F$7</f>
        <v>3.9999999999999858</v>
      </c>
      <c r="K150" s="19">
        <f>K26-$K$4-'UAV-Config'!$F$7</f>
        <v>3.9999999999999858</v>
      </c>
      <c r="L150" s="19">
        <f>L26-$L$4-'UAV-Config'!$F$7</f>
        <v>3.9999999999999858</v>
      </c>
    </row>
    <row r="151" spans="1:12" x14ac:dyDescent="0.2">
      <c r="A151" s="2"/>
      <c r="B151" s="19">
        <f>B27-$B$4-'UAV-Config'!$F$7</f>
        <v>4.1999999999999851</v>
      </c>
      <c r="C151" s="19">
        <f>C27-$C$4-'UAV-Config'!$F$7</f>
        <v>4.1999999999999851</v>
      </c>
      <c r="D151" s="19">
        <f>D27-$D$4-'UAV-Config'!$F$7</f>
        <v>4.1999999999999851</v>
      </c>
      <c r="E151" s="19">
        <f>E27-$E$4-'UAV-Config'!$F$7</f>
        <v>4.1999999999999851</v>
      </c>
      <c r="F151" s="19">
        <f>F27-$F$4-'UAV-Config'!$F$7</f>
        <v>4.1999999999999851</v>
      </c>
      <c r="G151" s="19">
        <f>G27-$G$4-'UAV-Config'!$F$7</f>
        <v>4.1999999999999851</v>
      </c>
      <c r="H151" s="19">
        <f>H27-$H$4-'UAV-Config'!$F$7</f>
        <v>4.1999999999999851</v>
      </c>
      <c r="I151" s="19">
        <f>I27-$I$4-'UAV-Config'!$F$7</f>
        <v>4.1999999999999851</v>
      </c>
      <c r="J151" s="19">
        <f>J27-$J$4-'UAV-Config'!$F$7</f>
        <v>4.1999999999999851</v>
      </c>
      <c r="K151" s="19">
        <f>K27-$K$4-'UAV-Config'!$F$7</f>
        <v>4.1999999999999851</v>
      </c>
      <c r="L151" s="19">
        <f>L27-$L$4-'UAV-Config'!$F$7</f>
        <v>4.1999999999999851</v>
      </c>
    </row>
    <row r="152" spans="1:12" x14ac:dyDescent="0.2">
      <c r="A152" s="2"/>
      <c r="B152" s="19">
        <f>B28-$B$4-'UAV-Config'!$F$7</f>
        <v>4.3999999999999844</v>
      </c>
      <c r="C152" s="19">
        <f>C28-$C$4-'UAV-Config'!$F$7</f>
        <v>4.3999999999999844</v>
      </c>
      <c r="D152" s="19">
        <f>D28-$D$4-'UAV-Config'!$F$7</f>
        <v>4.3999999999999844</v>
      </c>
      <c r="E152" s="19">
        <f>E28-$E$4-'UAV-Config'!$F$7</f>
        <v>4.3999999999999844</v>
      </c>
      <c r="F152" s="19">
        <f>F28-$F$4-'UAV-Config'!$F$7</f>
        <v>4.3999999999999844</v>
      </c>
      <c r="G152" s="19">
        <f>G28-$G$4-'UAV-Config'!$F$7</f>
        <v>4.3999999999999844</v>
      </c>
      <c r="H152" s="19">
        <f>H28-$H$4-'UAV-Config'!$F$7</f>
        <v>4.3999999999999844</v>
      </c>
      <c r="I152" s="19">
        <f>I28-$I$4-'UAV-Config'!$F$7</f>
        <v>4.3999999999999844</v>
      </c>
      <c r="J152" s="19">
        <f>J28-$J$4-'UAV-Config'!$F$7</f>
        <v>4.3999999999999844</v>
      </c>
      <c r="K152" s="19">
        <f>K28-$K$4-'UAV-Config'!$F$7</f>
        <v>4.3999999999999844</v>
      </c>
      <c r="L152" s="19">
        <f>L28-$L$4-'UAV-Config'!$F$7</f>
        <v>4.3999999999999844</v>
      </c>
    </row>
    <row r="153" spans="1:12" x14ac:dyDescent="0.2">
      <c r="A153" s="2"/>
      <c r="B153" s="19">
        <f>B29-$B$4-'UAV-Config'!$F$7</f>
        <v>4.5999999999999837</v>
      </c>
      <c r="C153" s="19">
        <f>C29-$C$4-'UAV-Config'!$F$7</f>
        <v>4.5999999999999837</v>
      </c>
      <c r="D153" s="19">
        <f>D29-$D$4-'UAV-Config'!$F$7</f>
        <v>4.5999999999999837</v>
      </c>
      <c r="E153" s="19">
        <f>E29-$E$4-'UAV-Config'!$F$7</f>
        <v>4.5999999999999837</v>
      </c>
      <c r="F153" s="19">
        <f>F29-$F$4-'UAV-Config'!$F$7</f>
        <v>4.5999999999999837</v>
      </c>
      <c r="G153" s="19">
        <f>G29-$G$4-'UAV-Config'!$F$7</f>
        <v>4.5999999999999837</v>
      </c>
      <c r="H153" s="19">
        <f>H29-$H$4-'UAV-Config'!$F$7</f>
        <v>4.5999999999999837</v>
      </c>
      <c r="I153" s="19">
        <f>I29-$I$4-'UAV-Config'!$F$7</f>
        <v>4.5999999999999837</v>
      </c>
      <c r="J153" s="19">
        <f>J29-$J$4-'UAV-Config'!$F$7</f>
        <v>4.5999999999999837</v>
      </c>
      <c r="K153" s="19">
        <f>K29-$K$4-'UAV-Config'!$F$7</f>
        <v>4.5999999999999837</v>
      </c>
      <c r="L153" s="19">
        <f>L29-$L$4-'UAV-Config'!$F$7</f>
        <v>4.5999999999999837</v>
      </c>
    </row>
    <row r="154" spans="1:12" x14ac:dyDescent="0.2">
      <c r="A154" s="2"/>
      <c r="B154" s="19">
        <f>B30-$B$4-'UAV-Config'!$F$7</f>
        <v>4.7999999999999829</v>
      </c>
      <c r="C154" s="19">
        <f>C30-$C$4-'UAV-Config'!$F$7</f>
        <v>4.7999999999999829</v>
      </c>
      <c r="D154" s="19">
        <f>D30-$D$4-'UAV-Config'!$F$7</f>
        <v>4.7999999999999829</v>
      </c>
      <c r="E154" s="19">
        <f>E30-$E$4-'UAV-Config'!$F$7</f>
        <v>4.7999999999999829</v>
      </c>
      <c r="F154" s="19">
        <f>F30-$F$4-'UAV-Config'!$F$7</f>
        <v>4.7999999999999829</v>
      </c>
      <c r="G154" s="19">
        <f>G30-$G$4-'UAV-Config'!$F$7</f>
        <v>4.7999999999999829</v>
      </c>
      <c r="H154" s="19">
        <f>H30-$H$4-'UAV-Config'!$F$7</f>
        <v>4.7999999999999829</v>
      </c>
      <c r="I154" s="19">
        <f>I30-$I$4-'UAV-Config'!$F$7</f>
        <v>4.7999999999999829</v>
      </c>
      <c r="J154" s="19">
        <f>J30-$J$4-'UAV-Config'!$F$7</f>
        <v>4.7999999999999829</v>
      </c>
      <c r="K154" s="19">
        <f>K30-$K$4-'UAV-Config'!$F$7</f>
        <v>4.7999999999999829</v>
      </c>
      <c r="L154" s="19">
        <f>L30-$L$4-'UAV-Config'!$F$7</f>
        <v>4.7999999999999865</v>
      </c>
    </row>
    <row r="155" spans="1:12" x14ac:dyDescent="0.2">
      <c r="A155" s="2"/>
      <c r="B155" s="19">
        <f>B31-$B$4-'UAV-Config'!$F$7</f>
        <v>4.9999999999999822</v>
      </c>
      <c r="C155" s="19">
        <f>C31-$C$4-'UAV-Config'!$F$7</f>
        <v>4.9999999999999822</v>
      </c>
      <c r="D155" s="19">
        <f>D31-$D$4-'UAV-Config'!$F$7</f>
        <v>4.9999999999999822</v>
      </c>
      <c r="E155" s="19">
        <f>E31-$E$4-'UAV-Config'!$F$7</f>
        <v>4.9999999999999822</v>
      </c>
      <c r="F155" s="19">
        <f>F31-$F$4-'UAV-Config'!$F$7</f>
        <v>4.9999999999999822</v>
      </c>
      <c r="G155" s="19">
        <f>G31-$G$4-'UAV-Config'!$F$7</f>
        <v>4.9999999999999822</v>
      </c>
      <c r="H155" s="19">
        <f>H31-$H$4-'UAV-Config'!$F$7</f>
        <v>4.9999999999999822</v>
      </c>
      <c r="I155" s="19">
        <f>I31-$I$4-'UAV-Config'!$F$7</f>
        <v>4.9999999999999822</v>
      </c>
      <c r="J155" s="19">
        <f>J31-$J$4-'UAV-Config'!$F$7</f>
        <v>4.9999999999999822</v>
      </c>
      <c r="K155" s="19">
        <f>K31-$K$4-'UAV-Config'!$F$7</f>
        <v>4.9999999999999822</v>
      </c>
      <c r="L155" s="19">
        <f>L31-$L$4-'UAV-Config'!$F$7</f>
        <v>4.9999999999999893</v>
      </c>
    </row>
    <row r="156" spans="1:12" x14ac:dyDescent="0.2">
      <c r="A156" s="2"/>
      <c r="B156" s="19">
        <f>B32-$B$4-'UAV-Config'!$F$7</f>
        <v>5.1999999999999815</v>
      </c>
      <c r="C156" s="19">
        <f>C32-$C$4-'UAV-Config'!$F$7</f>
        <v>5.1999999999999815</v>
      </c>
      <c r="D156" s="19">
        <f>D32-$D$4-'UAV-Config'!$F$7</f>
        <v>5.1999999999999815</v>
      </c>
      <c r="E156" s="19">
        <f>E32-$E$4-'UAV-Config'!$F$7</f>
        <v>5.1999999999999815</v>
      </c>
      <c r="F156" s="19">
        <f>F32-$F$4-'UAV-Config'!$F$7</f>
        <v>5.1999999999999815</v>
      </c>
      <c r="G156" s="19">
        <f>G32-$G$4-'UAV-Config'!$F$7</f>
        <v>5.1999999999999815</v>
      </c>
      <c r="H156" s="19">
        <f>H32-$H$4-'UAV-Config'!$F$7</f>
        <v>5.1999999999999815</v>
      </c>
      <c r="I156" s="19">
        <f>I32-$I$4-'UAV-Config'!$F$7</f>
        <v>5.1999999999999815</v>
      </c>
      <c r="J156" s="19">
        <f>J32-$J$4-'UAV-Config'!$F$7</f>
        <v>5.1999999999999815</v>
      </c>
      <c r="K156" s="19">
        <f>K32-$K$4-'UAV-Config'!$F$7</f>
        <v>5.1999999999999815</v>
      </c>
      <c r="L156" s="19">
        <f>L32-$L$4-'UAV-Config'!$F$7</f>
        <v>5.1999999999999922</v>
      </c>
    </row>
    <row r="157" spans="1:12" x14ac:dyDescent="0.2">
      <c r="A157" s="2"/>
      <c r="B157" s="19">
        <f>B33-$B$4-'UAV-Config'!$F$7</f>
        <v>5.3999999999999808</v>
      </c>
      <c r="C157" s="19">
        <f>C33-$C$4-'UAV-Config'!$F$7</f>
        <v>5.3999999999999808</v>
      </c>
      <c r="D157" s="19">
        <f>D33-$D$4-'UAV-Config'!$F$7</f>
        <v>5.3999999999999808</v>
      </c>
      <c r="E157" s="19">
        <f>E33-$E$4-'UAV-Config'!$F$7</f>
        <v>5.3999999999999808</v>
      </c>
      <c r="F157" s="19">
        <f>F33-$F$4-'UAV-Config'!$F$7</f>
        <v>5.3999999999999808</v>
      </c>
      <c r="G157" s="19">
        <f>G33-$G$4-'UAV-Config'!$F$7</f>
        <v>5.3999999999999808</v>
      </c>
      <c r="H157" s="19">
        <f>H33-$H$4-'UAV-Config'!$F$7</f>
        <v>5.3999999999999808</v>
      </c>
      <c r="I157" s="19">
        <f>I33-$I$4-'UAV-Config'!$F$7</f>
        <v>5.3999999999999808</v>
      </c>
      <c r="J157" s="19">
        <f>J33-$J$4-'UAV-Config'!$F$7</f>
        <v>5.3999999999999808</v>
      </c>
      <c r="K157" s="19">
        <f>K33-$K$4-'UAV-Config'!$F$7</f>
        <v>5.3999999999999808</v>
      </c>
      <c r="L157" s="19">
        <f>L33-$L$4-'UAV-Config'!$F$7</f>
        <v>5.399999999999995</v>
      </c>
    </row>
    <row r="158" spans="1:12" x14ac:dyDescent="0.2">
      <c r="A158" s="2"/>
      <c r="B158" s="19">
        <f>B34-$B$4-'UAV-Config'!$F$7</f>
        <v>5.5999999999999801</v>
      </c>
      <c r="C158" s="19">
        <f>C34-$C$4-'UAV-Config'!$F$7</f>
        <v>5.5999999999999801</v>
      </c>
      <c r="D158" s="19">
        <f>D34-$D$4-'UAV-Config'!$F$7</f>
        <v>5.5999999999999801</v>
      </c>
      <c r="E158" s="19">
        <f>E34-$E$4-'UAV-Config'!$F$7</f>
        <v>5.5999999999999801</v>
      </c>
      <c r="F158" s="19">
        <f>F34-$F$4-'UAV-Config'!$F$7</f>
        <v>5.5999999999999801</v>
      </c>
      <c r="G158" s="19">
        <f>G34-$G$4-'UAV-Config'!$F$7</f>
        <v>5.5999999999999801</v>
      </c>
      <c r="H158" s="19">
        <f>H34-$H$4-'UAV-Config'!$F$7</f>
        <v>5.5999999999999801</v>
      </c>
      <c r="I158" s="19">
        <f>I34-$I$4-'UAV-Config'!$F$7</f>
        <v>5.5999999999999801</v>
      </c>
      <c r="J158" s="19">
        <f>J34-$J$4-'UAV-Config'!$F$7</f>
        <v>5.5999999999999801</v>
      </c>
      <c r="K158" s="19">
        <f>K34-$K$4-'UAV-Config'!$F$7</f>
        <v>5.5999999999999801</v>
      </c>
      <c r="L158" s="19">
        <f>L34-$L$4-'UAV-Config'!$F$7</f>
        <v>5.5999999999999979</v>
      </c>
    </row>
    <row r="159" spans="1:12" x14ac:dyDescent="0.2">
      <c r="A159" s="2"/>
      <c r="B159" s="19">
        <f>B35-$B$4-'UAV-Config'!$F$7</f>
        <v>5.7999999999999794</v>
      </c>
      <c r="C159" s="19">
        <f>C35-$C$4-'UAV-Config'!$F$7</f>
        <v>5.7999999999999794</v>
      </c>
      <c r="D159" s="19">
        <f>D35-$D$4-'UAV-Config'!$F$7</f>
        <v>5.7999999999999794</v>
      </c>
      <c r="E159" s="19">
        <f>E35-$E$4-'UAV-Config'!$F$7</f>
        <v>5.7999999999999794</v>
      </c>
      <c r="F159" s="19">
        <f>F35-$F$4-'UAV-Config'!$F$7</f>
        <v>5.7999999999999794</v>
      </c>
      <c r="G159" s="19">
        <f>G35-$G$4-'UAV-Config'!$F$7</f>
        <v>5.7999999999999794</v>
      </c>
      <c r="H159" s="19">
        <f>H35-$H$4-'UAV-Config'!$F$7</f>
        <v>5.7999999999999794</v>
      </c>
      <c r="I159" s="19">
        <f>I35-$I$4-'UAV-Config'!$F$7</f>
        <v>5.7999999999999794</v>
      </c>
      <c r="J159" s="19">
        <f>J35-$J$4-'UAV-Config'!$F$7</f>
        <v>5.7999999999999794</v>
      </c>
      <c r="K159" s="19">
        <f>K35-$K$4-'UAV-Config'!$F$7</f>
        <v>5.7999999999999794</v>
      </c>
      <c r="L159" s="19">
        <f>L35-$L$4-'UAV-Config'!$F$7</f>
        <v>5.8000000000000007</v>
      </c>
    </row>
    <row r="160" spans="1:12" x14ac:dyDescent="0.2">
      <c r="A160" s="2"/>
      <c r="B160" s="19">
        <f>B36-$B$4-'UAV-Config'!$F$7</f>
        <v>5.9999999999999787</v>
      </c>
      <c r="C160" s="19">
        <f>C36-$C$4-'UAV-Config'!$F$7</f>
        <v>5.9999999999999787</v>
      </c>
      <c r="D160" s="19">
        <f>D36-$D$4-'UAV-Config'!$F$7</f>
        <v>5.9999999999999787</v>
      </c>
      <c r="E160" s="19">
        <f>E36-$E$4-'UAV-Config'!$F$7</f>
        <v>5.9999999999999787</v>
      </c>
      <c r="F160" s="19">
        <f>F36-$F$4-'UAV-Config'!$F$7</f>
        <v>5.9999999999999787</v>
      </c>
      <c r="G160" s="19">
        <f>G36-$G$4-'UAV-Config'!$F$7</f>
        <v>5.9999999999999787</v>
      </c>
      <c r="H160" s="19">
        <f>H36-$H$4-'UAV-Config'!$F$7</f>
        <v>5.9999999999999787</v>
      </c>
      <c r="I160" s="19">
        <f>I36-$I$4-'UAV-Config'!$F$7</f>
        <v>5.9999999999999787</v>
      </c>
      <c r="J160" s="19">
        <f>J36-$J$4-'UAV-Config'!$F$7</f>
        <v>5.9999999999999787</v>
      </c>
      <c r="K160" s="19">
        <f>K36-$K$4-'UAV-Config'!$F$7</f>
        <v>5.9999999999999822</v>
      </c>
      <c r="L160" s="19">
        <f>L36-$L$4-'UAV-Config'!$F$7</f>
        <v>6.0000000000000036</v>
      </c>
    </row>
    <row r="161" spans="1:12" x14ac:dyDescent="0.2">
      <c r="A161" s="2"/>
      <c r="B161" s="19">
        <f>B37-$B$4-'UAV-Config'!$F$7</f>
        <v>6.199999999999978</v>
      </c>
      <c r="C161" s="19">
        <f>C37-$C$4-'UAV-Config'!$F$7</f>
        <v>6.199999999999978</v>
      </c>
      <c r="D161" s="19">
        <f>D37-$D$4-'UAV-Config'!$F$7</f>
        <v>6.199999999999978</v>
      </c>
      <c r="E161" s="19">
        <f>E37-$E$4-'UAV-Config'!$F$7</f>
        <v>6.199999999999978</v>
      </c>
      <c r="F161" s="19">
        <f>F37-$F$4-'UAV-Config'!$F$7</f>
        <v>6.199999999999978</v>
      </c>
      <c r="G161" s="19">
        <f>G37-$G$4-'UAV-Config'!$F$7</f>
        <v>6.199999999999978</v>
      </c>
      <c r="H161" s="19">
        <f>H37-$H$4-'UAV-Config'!$F$7</f>
        <v>6.199999999999978</v>
      </c>
      <c r="I161" s="19">
        <f>I37-$I$4-'UAV-Config'!$F$7</f>
        <v>6.199999999999978</v>
      </c>
      <c r="J161" s="19">
        <f>J37-$J$4-'UAV-Config'!$F$7</f>
        <v>6.199999999999978</v>
      </c>
      <c r="K161" s="19">
        <f>K37-$K$4-'UAV-Config'!$F$7</f>
        <v>6.1999999999999851</v>
      </c>
      <c r="L161" s="19">
        <f>L37-$L$4-'UAV-Config'!$F$7</f>
        <v>6.2000000000000064</v>
      </c>
    </row>
    <row r="162" spans="1:12" x14ac:dyDescent="0.2">
      <c r="A162" s="2"/>
      <c r="B162" s="19">
        <f>B38-$B$4-'UAV-Config'!$F$7</f>
        <v>6.3999999999999773</v>
      </c>
      <c r="C162" s="19">
        <f>C38-$C$4-'UAV-Config'!$F$7</f>
        <v>6.3999999999999773</v>
      </c>
      <c r="D162" s="19">
        <f>D38-$D$4-'UAV-Config'!$F$7</f>
        <v>6.3999999999999773</v>
      </c>
      <c r="E162" s="19">
        <f>E38-$E$4-'UAV-Config'!$F$7</f>
        <v>6.3999999999999773</v>
      </c>
      <c r="F162" s="19">
        <f>F38-$F$4-'UAV-Config'!$F$7</f>
        <v>6.3999999999999773</v>
      </c>
      <c r="G162" s="19">
        <f>G38-$G$4-'UAV-Config'!$F$7</f>
        <v>6.3999999999999773</v>
      </c>
      <c r="H162" s="19">
        <f>H38-$H$4-'UAV-Config'!$F$7</f>
        <v>6.3999999999999773</v>
      </c>
      <c r="I162" s="19">
        <f>I38-$I$4-'UAV-Config'!$F$7</f>
        <v>6.3999999999999773</v>
      </c>
      <c r="J162" s="19">
        <f>J38-$J$4-'UAV-Config'!$F$7</f>
        <v>6.3999999999999773</v>
      </c>
      <c r="K162" s="19">
        <f>K38-$K$4-'UAV-Config'!$F$7</f>
        <v>6.3999999999999879</v>
      </c>
      <c r="L162" s="19">
        <f>L38-$L$4-'UAV-Config'!$F$7</f>
        <v>6.4000000000000092</v>
      </c>
    </row>
    <row r="163" spans="1:12" x14ac:dyDescent="0.2">
      <c r="A163" s="2"/>
      <c r="B163" s="19">
        <f>B39-$B$4-'UAV-Config'!$F$7</f>
        <v>6.5999999999999766</v>
      </c>
      <c r="C163" s="19">
        <f>C39-$C$4-'UAV-Config'!$F$7</f>
        <v>6.5999999999999766</v>
      </c>
      <c r="D163" s="19">
        <f>D39-$D$4-'UAV-Config'!$F$7</f>
        <v>6.5999999999999766</v>
      </c>
      <c r="E163" s="19">
        <f>E39-$E$4-'UAV-Config'!$F$7</f>
        <v>6.5999999999999766</v>
      </c>
      <c r="F163" s="19">
        <f>F39-$F$4-'UAV-Config'!$F$7</f>
        <v>6.5999999999999766</v>
      </c>
      <c r="G163" s="19">
        <f>G39-$G$4-'UAV-Config'!$F$7</f>
        <v>6.5999999999999766</v>
      </c>
      <c r="H163" s="19">
        <f>H39-$H$4-'UAV-Config'!$F$7</f>
        <v>6.5999999999999766</v>
      </c>
      <c r="I163" s="19">
        <f>I39-$I$4-'UAV-Config'!$F$7</f>
        <v>6.5999999999999766</v>
      </c>
      <c r="J163" s="19">
        <f>J39-$J$4-'UAV-Config'!$F$7</f>
        <v>6.5999999999999766</v>
      </c>
      <c r="K163" s="19">
        <f>K39-$K$4-'UAV-Config'!$F$7</f>
        <v>6.5999999999999908</v>
      </c>
      <c r="L163" s="19">
        <f>L39-$L$4-'UAV-Config'!$F$7</f>
        <v>6.6000000000000121</v>
      </c>
    </row>
    <row r="164" spans="1:12" x14ac:dyDescent="0.2">
      <c r="A164" s="2"/>
      <c r="B164" s="19">
        <f>B40-$B$4-'UAV-Config'!$F$7</f>
        <v>6.7999999999999758</v>
      </c>
      <c r="C164" s="19">
        <f>C40-$C$4-'UAV-Config'!$F$7</f>
        <v>6.7999999999999758</v>
      </c>
      <c r="D164" s="19">
        <f>D40-$D$4-'UAV-Config'!$F$7</f>
        <v>6.7999999999999758</v>
      </c>
      <c r="E164" s="19">
        <f>E40-$E$4-'UAV-Config'!$F$7</f>
        <v>6.7999999999999758</v>
      </c>
      <c r="F164" s="19">
        <f>F40-$F$4-'UAV-Config'!$F$7</f>
        <v>6.7999999999999758</v>
      </c>
      <c r="G164" s="19">
        <f>G40-$G$4-'UAV-Config'!$F$7</f>
        <v>6.7999999999999758</v>
      </c>
      <c r="H164" s="19">
        <f>H40-$H$4-'UAV-Config'!$F$7</f>
        <v>6.7999999999999758</v>
      </c>
      <c r="I164" s="19">
        <f>I40-$I$4-'UAV-Config'!$F$7</f>
        <v>6.7999999999999758</v>
      </c>
      <c r="J164" s="19">
        <f>J40-$J$4-'UAV-Config'!$F$7</f>
        <v>6.7999999999999794</v>
      </c>
      <c r="K164" s="19">
        <f>K40-$K$4-'UAV-Config'!$F$7</f>
        <v>6.7999999999999936</v>
      </c>
      <c r="L164" s="19">
        <f>L40-$L$4-'UAV-Config'!$F$7</f>
        <v>6.8000000000000149</v>
      </c>
    </row>
    <row r="165" spans="1:12" x14ac:dyDescent="0.2">
      <c r="A165" s="2"/>
      <c r="B165" s="19">
        <f>B41-$B$4-'UAV-Config'!$F$7</f>
        <v>6.9999999999999751</v>
      </c>
      <c r="C165" s="19">
        <f>C41-$C$4-'UAV-Config'!$F$7</f>
        <v>6.9999999999999751</v>
      </c>
      <c r="D165" s="19">
        <f>D41-$D$4-'UAV-Config'!$F$7</f>
        <v>6.9999999999999751</v>
      </c>
      <c r="E165" s="19">
        <f>E41-$E$4-'UAV-Config'!$F$7</f>
        <v>6.9999999999999751</v>
      </c>
      <c r="F165" s="19">
        <f>F41-$F$4-'UAV-Config'!$F$7</f>
        <v>6.9999999999999751</v>
      </c>
      <c r="G165" s="19">
        <f>G41-$G$4-'UAV-Config'!$F$7</f>
        <v>6.9999999999999751</v>
      </c>
      <c r="H165" s="19">
        <f>H41-$H$4-'UAV-Config'!$F$7</f>
        <v>6.9999999999999751</v>
      </c>
      <c r="I165" s="19">
        <f>I41-$I$4-'UAV-Config'!$F$7</f>
        <v>6.9999999999999751</v>
      </c>
      <c r="J165" s="19">
        <f>J41-$J$4-'UAV-Config'!$F$7</f>
        <v>6.9999999999999822</v>
      </c>
      <c r="K165" s="19">
        <f>K41-$K$4-'UAV-Config'!$F$7</f>
        <v>6.9999999999999964</v>
      </c>
      <c r="L165" s="19">
        <f>L41-$L$4-'UAV-Config'!$F$7</f>
        <v>7.0000000000000178</v>
      </c>
    </row>
    <row r="166" spans="1:12" x14ac:dyDescent="0.2">
      <c r="A166" s="2"/>
      <c r="B166" s="19">
        <f>B42-$B$4-'UAV-Config'!$F$7</f>
        <v>7.1999999999999744</v>
      </c>
      <c r="C166" s="19">
        <f>C42-$C$4-'UAV-Config'!$F$7</f>
        <v>7.1999999999999744</v>
      </c>
      <c r="D166" s="19">
        <f>D42-$D$4-'UAV-Config'!$F$7</f>
        <v>7.1999999999999744</v>
      </c>
      <c r="E166" s="19">
        <f>E42-$E$4-'UAV-Config'!$F$7</f>
        <v>7.1999999999999744</v>
      </c>
      <c r="F166" s="19">
        <f>F42-$F$4-'UAV-Config'!$F$7</f>
        <v>7.1999999999999744</v>
      </c>
      <c r="G166" s="19">
        <f>G42-$G$4-'UAV-Config'!$F$7</f>
        <v>7.1999999999999744</v>
      </c>
      <c r="H166" s="19">
        <f>H42-$H$4-'UAV-Config'!$F$7</f>
        <v>7.1999999999999744</v>
      </c>
      <c r="I166" s="19">
        <f>I42-$I$4-'UAV-Config'!$F$7</f>
        <v>7.1999999999999744</v>
      </c>
      <c r="J166" s="19">
        <f>J42-$J$4-'UAV-Config'!$F$7</f>
        <v>7.1999999999999851</v>
      </c>
      <c r="K166" s="19">
        <f>K42-$K$4-'UAV-Config'!$F$7</f>
        <v>7.1999999999999993</v>
      </c>
      <c r="L166" s="19">
        <f>L42-$L$4-'UAV-Config'!$F$7</f>
        <v>7.2000000000000206</v>
      </c>
    </row>
    <row r="167" spans="1:12" x14ac:dyDescent="0.2">
      <c r="A167" s="2"/>
      <c r="B167" s="19">
        <f>B43-$B$4-'UAV-Config'!$F$7</f>
        <v>7.3999999999999737</v>
      </c>
      <c r="C167" s="19">
        <f>C43-$C$4-'UAV-Config'!$F$7</f>
        <v>7.3999999999999737</v>
      </c>
      <c r="D167" s="19">
        <f>D43-$D$4-'UAV-Config'!$F$7</f>
        <v>7.3999999999999737</v>
      </c>
      <c r="E167" s="19">
        <f>E43-$E$4-'UAV-Config'!$F$7</f>
        <v>7.3999999999999737</v>
      </c>
      <c r="F167" s="19">
        <f>F43-$F$4-'UAV-Config'!$F$7</f>
        <v>7.3999999999999737</v>
      </c>
      <c r="G167" s="19">
        <f>G43-$G$4-'UAV-Config'!$F$7</f>
        <v>7.3999999999999737</v>
      </c>
      <c r="H167" s="19">
        <f>H43-$H$4-'UAV-Config'!$F$7</f>
        <v>7.3999999999999737</v>
      </c>
      <c r="I167" s="19">
        <f>I43-$I$4-'UAV-Config'!$F$7</f>
        <v>7.3999999999999737</v>
      </c>
      <c r="J167" s="19">
        <f>J43-$J$4-'UAV-Config'!$F$7</f>
        <v>7.3999999999999879</v>
      </c>
      <c r="K167" s="19">
        <f>K43-$K$4-'UAV-Config'!$F$7</f>
        <v>7.4000000000000021</v>
      </c>
      <c r="L167" s="19">
        <f>L43-$L$4-'UAV-Config'!$F$7</f>
        <v>7.4000000000000234</v>
      </c>
    </row>
    <row r="168" spans="1:12" x14ac:dyDescent="0.2">
      <c r="A168" s="2"/>
      <c r="B168" s="19">
        <f>B44-$B$4-'UAV-Config'!$F$7</f>
        <v>7.599999999999973</v>
      </c>
      <c r="C168" s="19">
        <f>C44-$C$4-'UAV-Config'!$F$7</f>
        <v>7.599999999999973</v>
      </c>
      <c r="D168" s="19">
        <f>D44-$D$4-'UAV-Config'!$F$7</f>
        <v>7.599999999999973</v>
      </c>
      <c r="E168" s="19">
        <f>E44-$E$4-'UAV-Config'!$F$7</f>
        <v>7.599999999999973</v>
      </c>
      <c r="F168" s="19">
        <f>F44-$F$4-'UAV-Config'!$F$7</f>
        <v>7.599999999999973</v>
      </c>
      <c r="G168" s="19">
        <f>G44-$G$4-'UAV-Config'!$F$7</f>
        <v>7.599999999999973</v>
      </c>
      <c r="H168" s="19">
        <f>H44-$H$4-'UAV-Config'!$F$7</f>
        <v>7.599999999999973</v>
      </c>
      <c r="I168" s="19">
        <f>I44-$I$4-'UAV-Config'!$F$7</f>
        <v>7.599999999999973</v>
      </c>
      <c r="J168" s="19">
        <f>J44-$J$4-'UAV-Config'!$F$7</f>
        <v>7.5999999999999908</v>
      </c>
      <c r="K168" s="19">
        <f>K44-$K$4-'UAV-Config'!$F$7</f>
        <v>7.600000000000005</v>
      </c>
      <c r="L168" s="19">
        <f>L44-$L$4-'UAV-Config'!$F$7</f>
        <v>7.5999999999999979</v>
      </c>
    </row>
    <row r="169" spans="1:12" x14ac:dyDescent="0.2">
      <c r="A169" s="2"/>
      <c r="B169" s="19">
        <f>B45-$B$4-'UAV-Config'!$F$7</f>
        <v>7.7999999999999723</v>
      </c>
      <c r="C169" s="19">
        <f>C45-$C$4-'UAV-Config'!$F$7</f>
        <v>7.7999999999999723</v>
      </c>
      <c r="D169" s="19">
        <f>D45-$D$4-'UAV-Config'!$F$7</f>
        <v>7.7999999999999723</v>
      </c>
      <c r="E169" s="19">
        <f>E45-$E$4-'UAV-Config'!$F$7</f>
        <v>7.7999999999999723</v>
      </c>
      <c r="F169" s="19">
        <f>F45-$F$4-'UAV-Config'!$F$7</f>
        <v>7.7999999999999723</v>
      </c>
      <c r="G169" s="19">
        <f>G45-$G$4-'UAV-Config'!$F$7</f>
        <v>7.7999999999999723</v>
      </c>
      <c r="H169" s="19">
        <f>H45-$H$4-'UAV-Config'!$F$7</f>
        <v>7.7999999999999723</v>
      </c>
      <c r="I169" s="19">
        <f>I45-$I$4-'UAV-Config'!$F$7</f>
        <v>7.7999999999999723</v>
      </c>
      <c r="J169" s="19">
        <f>J45-$J$4-'UAV-Config'!$F$7</f>
        <v>7.7999999999999936</v>
      </c>
      <c r="K169" s="19">
        <f>K45-$K$4-'UAV-Config'!$F$7</f>
        <v>7.8000000000000078</v>
      </c>
      <c r="L169" s="19">
        <f>L45-$L$4-'UAV-Config'!$F$7</f>
        <v>7.5999999999999979</v>
      </c>
    </row>
    <row r="170" spans="1:12" x14ac:dyDescent="0.2">
      <c r="A170" s="2"/>
      <c r="B170" s="19">
        <f>B46-$B$4-'UAV-Config'!$F$7</f>
        <v>7.9999999999999716</v>
      </c>
      <c r="C170" s="19">
        <f>C46-$C$4-'UAV-Config'!$F$7</f>
        <v>7.9999999999999716</v>
      </c>
      <c r="D170" s="19">
        <f>D46-$D$4-'UAV-Config'!$F$7</f>
        <v>7.9999999999999716</v>
      </c>
      <c r="E170" s="19">
        <f>E46-$E$4-'UAV-Config'!$F$7</f>
        <v>7.9999999999999716</v>
      </c>
      <c r="F170" s="19">
        <f>F46-$F$4-'UAV-Config'!$F$7</f>
        <v>7.9999999999999716</v>
      </c>
      <c r="G170" s="19">
        <f>G46-$G$4-'UAV-Config'!$F$7</f>
        <v>7.9999999999999716</v>
      </c>
      <c r="H170" s="19">
        <f>H46-$H$4-'UAV-Config'!$F$7</f>
        <v>7.9999999999999716</v>
      </c>
      <c r="I170" s="19">
        <f>I46-$I$4-'UAV-Config'!$F$7</f>
        <v>7.9999999999999751</v>
      </c>
      <c r="J170" s="19">
        <f>J46-$J$4-'UAV-Config'!$F$7</f>
        <v>7.9999999999999964</v>
      </c>
      <c r="K170" s="19">
        <f>K46-$K$4-'UAV-Config'!$F$7</f>
        <v>8.0000000000000107</v>
      </c>
      <c r="L170" s="19">
        <f>L46-$L$4-'UAV-Config'!$F$7</f>
        <v>7.5999999999999979</v>
      </c>
    </row>
    <row r="171" spans="1:12" x14ac:dyDescent="0.2">
      <c r="A171" s="2"/>
      <c r="B171" s="19">
        <f>B47-$B$4-'UAV-Config'!$F$7</f>
        <v>8.1999999999999709</v>
      </c>
      <c r="C171" s="19">
        <f>C47-$C$4-'UAV-Config'!$F$7</f>
        <v>8.1999999999999709</v>
      </c>
      <c r="D171" s="19">
        <f>D47-$D$4-'UAV-Config'!$F$7</f>
        <v>8.1999999999999709</v>
      </c>
      <c r="E171" s="19">
        <f>E47-$E$4-'UAV-Config'!$F$7</f>
        <v>8.1999999999999709</v>
      </c>
      <c r="F171" s="19">
        <f>F47-$F$4-'UAV-Config'!$F$7</f>
        <v>8.1999999999999709</v>
      </c>
      <c r="G171" s="19">
        <f>G47-$G$4-'UAV-Config'!$F$7</f>
        <v>8.1999999999999709</v>
      </c>
      <c r="H171" s="19">
        <f>H47-$H$4-'UAV-Config'!$F$7</f>
        <v>8.1999999999999709</v>
      </c>
      <c r="I171" s="19">
        <f>I47-$I$4-'UAV-Config'!$F$7</f>
        <v>8.199999999999978</v>
      </c>
      <c r="J171" s="19">
        <f>J47-$J$4-'UAV-Config'!$F$7</f>
        <v>8.1999999999999993</v>
      </c>
      <c r="K171" s="19">
        <f>K47-$K$4-'UAV-Config'!$F$7</f>
        <v>8.2000000000000135</v>
      </c>
      <c r="L171" s="19">
        <f>L47-$L$4-'UAV-Config'!$F$7</f>
        <v>7.5999999999999979</v>
      </c>
    </row>
    <row r="172" spans="1:12" x14ac:dyDescent="0.2">
      <c r="A172" s="2"/>
      <c r="B172" s="19">
        <f>B48-$B$4-'UAV-Config'!$F$7</f>
        <v>8.3999999999999702</v>
      </c>
      <c r="C172" s="19">
        <f>C48-$C$4-'UAV-Config'!$F$7</f>
        <v>8.3999999999999702</v>
      </c>
      <c r="D172" s="19">
        <f>D48-$D$4-'UAV-Config'!$F$7</f>
        <v>8.3999999999999702</v>
      </c>
      <c r="E172" s="19">
        <f>E48-$E$4-'UAV-Config'!$F$7</f>
        <v>8.3999999999999702</v>
      </c>
      <c r="F172" s="19">
        <f>F48-$F$4-'UAV-Config'!$F$7</f>
        <v>8.3999999999999702</v>
      </c>
      <c r="G172" s="19">
        <f>G48-$G$4-'UAV-Config'!$F$7</f>
        <v>8.3999999999999702</v>
      </c>
      <c r="H172" s="19">
        <f>H48-$H$4-'UAV-Config'!$F$7</f>
        <v>8.3999999999999702</v>
      </c>
      <c r="I172" s="19">
        <f>I48-$I$4-'UAV-Config'!$F$7</f>
        <v>8.3999999999999808</v>
      </c>
      <c r="J172" s="19">
        <f>J48-$J$4-'UAV-Config'!$F$7</f>
        <v>8.4000000000000021</v>
      </c>
      <c r="K172" s="19">
        <f>K48-$K$4-'UAV-Config'!$F$7</f>
        <v>8.4000000000000163</v>
      </c>
      <c r="L172" s="19">
        <f>L48-$L$4-'UAV-Config'!$F$7</f>
        <v>7.5999999999999979</v>
      </c>
    </row>
    <row r="173" spans="1:12" x14ac:dyDescent="0.2">
      <c r="A173" s="2"/>
      <c r="B173" s="19">
        <f>B49-$B$4-'UAV-Config'!$F$7</f>
        <v>8.5999999999999694</v>
      </c>
      <c r="C173" s="19">
        <f>C49-$C$4-'UAV-Config'!$F$7</f>
        <v>8.5999999999999694</v>
      </c>
      <c r="D173" s="19">
        <f>D49-$D$4-'UAV-Config'!$F$7</f>
        <v>8.5999999999999694</v>
      </c>
      <c r="E173" s="19">
        <f>E49-$E$4-'UAV-Config'!$F$7</f>
        <v>8.5999999999999694</v>
      </c>
      <c r="F173" s="19">
        <f>F49-$F$4-'UAV-Config'!$F$7</f>
        <v>8.5999999999999694</v>
      </c>
      <c r="G173" s="19">
        <f>G49-$G$4-'UAV-Config'!$F$7</f>
        <v>8.5999999999999694</v>
      </c>
      <c r="H173" s="19">
        <f>H49-$H$4-'UAV-Config'!$F$7</f>
        <v>8.5999999999999694</v>
      </c>
      <c r="I173" s="19">
        <f>I49-$I$4-'UAV-Config'!$F$7</f>
        <v>8.5999999999999837</v>
      </c>
      <c r="J173" s="19">
        <f>J49-$J$4-'UAV-Config'!$F$7</f>
        <v>8.600000000000005</v>
      </c>
      <c r="K173" s="19">
        <f>K49-$K$4-'UAV-Config'!$F$7</f>
        <v>8.5999999999999979</v>
      </c>
      <c r="L173" s="19">
        <f>L49-$L$4-'UAV-Config'!$F$7</f>
        <v>7.5999999999999979</v>
      </c>
    </row>
    <row r="174" spans="1:12" x14ac:dyDescent="0.2">
      <c r="A174" s="2"/>
      <c r="B174" s="19">
        <f>B50-$B$4-'UAV-Config'!$F$7</f>
        <v>8.7999999999999687</v>
      </c>
      <c r="C174" s="19">
        <f>C50-$C$4-'UAV-Config'!$F$7</f>
        <v>8.7999999999999687</v>
      </c>
      <c r="D174" s="19">
        <f>D50-$D$4-'UAV-Config'!$F$7</f>
        <v>8.7999999999999687</v>
      </c>
      <c r="E174" s="19">
        <f>E50-$E$4-'UAV-Config'!$F$7</f>
        <v>8.7999999999999687</v>
      </c>
      <c r="F174" s="19">
        <f>F50-$F$4-'UAV-Config'!$F$7</f>
        <v>8.7999999999999687</v>
      </c>
      <c r="G174" s="19">
        <f>G50-$G$4-'UAV-Config'!$F$7</f>
        <v>8.7999999999999687</v>
      </c>
      <c r="H174" s="19">
        <f>H50-$H$4-'UAV-Config'!$F$7</f>
        <v>8.7999999999999723</v>
      </c>
      <c r="I174" s="19">
        <f>I50-$I$4-'UAV-Config'!$F$7</f>
        <v>8.7999999999999865</v>
      </c>
      <c r="J174" s="19">
        <f>J50-$J$4-'UAV-Config'!$F$7</f>
        <v>8.8000000000000078</v>
      </c>
      <c r="K174" s="19">
        <f>K50-$K$4-'UAV-Config'!$F$7</f>
        <v>8.5999999999999979</v>
      </c>
      <c r="L174" s="19">
        <f>L50-$L$4-'UAV-Config'!$F$7</f>
        <v>7.5999999999999979</v>
      </c>
    </row>
    <row r="175" spans="1:12" x14ac:dyDescent="0.2">
      <c r="A175" s="2"/>
      <c r="B175" s="19">
        <f>B51-$B$4-'UAV-Config'!$F$7</f>
        <v>8.999999999999968</v>
      </c>
      <c r="C175" s="19">
        <f>C51-$C$4-'UAV-Config'!$F$7</f>
        <v>8.999999999999968</v>
      </c>
      <c r="D175" s="19">
        <f>D51-$D$4-'UAV-Config'!$F$7</f>
        <v>8.999999999999968</v>
      </c>
      <c r="E175" s="19">
        <f>E51-$E$4-'UAV-Config'!$F$7</f>
        <v>8.999999999999968</v>
      </c>
      <c r="F175" s="19">
        <f>F51-$F$4-'UAV-Config'!$F$7</f>
        <v>8.999999999999968</v>
      </c>
      <c r="G175" s="19">
        <f>G51-$G$4-'UAV-Config'!$F$7</f>
        <v>8.999999999999968</v>
      </c>
      <c r="H175" s="19">
        <f>H51-$H$4-'UAV-Config'!$F$7</f>
        <v>8.9999999999999751</v>
      </c>
      <c r="I175" s="19">
        <f>I51-$I$4-'UAV-Config'!$F$7</f>
        <v>8.9999999999999893</v>
      </c>
      <c r="J175" s="19">
        <f>J51-$J$4-'UAV-Config'!$F$7</f>
        <v>9.0000000000000107</v>
      </c>
      <c r="K175" s="19">
        <f>K51-$K$4-'UAV-Config'!$F$7</f>
        <v>8.5999999999999979</v>
      </c>
      <c r="L175" s="19">
        <f>L51-$L$4-'UAV-Config'!$F$7</f>
        <v>7.5999999999999979</v>
      </c>
    </row>
    <row r="176" spans="1:12" x14ac:dyDescent="0.2">
      <c r="A176" s="2"/>
      <c r="B176" s="19">
        <f>B52-$B$4-'UAV-Config'!$F$7</f>
        <v>9.1999999999999673</v>
      </c>
      <c r="C176" s="19">
        <f>C52-$C$4-'UAV-Config'!$F$7</f>
        <v>9.1999999999999673</v>
      </c>
      <c r="D176" s="19">
        <f>D52-$D$4-'UAV-Config'!$F$7</f>
        <v>9.1999999999999673</v>
      </c>
      <c r="E176" s="19">
        <f>E52-$E$4-'UAV-Config'!$F$7</f>
        <v>9.1999999999999673</v>
      </c>
      <c r="F176" s="19">
        <f>F52-$F$4-'UAV-Config'!$F$7</f>
        <v>9.1999999999999673</v>
      </c>
      <c r="G176" s="19">
        <f>G52-$G$4-'UAV-Config'!$F$7</f>
        <v>9.1999999999999673</v>
      </c>
      <c r="H176" s="19">
        <f>H52-$H$4-'UAV-Config'!$F$7</f>
        <v>9.199999999999978</v>
      </c>
      <c r="I176" s="19">
        <f>I52-$I$4-'UAV-Config'!$F$7</f>
        <v>9.1999999999999922</v>
      </c>
      <c r="J176" s="19">
        <f>J52-$J$4-'UAV-Config'!$F$7</f>
        <v>9.2000000000000135</v>
      </c>
      <c r="K176" s="19">
        <f>K52-$K$4-'UAV-Config'!$F$7</f>
        <v>8.5999999999999979</v>
      </c>
      <c r="L176" s="19">
        <f>L52-$L$4-'UAV-Config'!$F$7</f>
        <v>7.5999999999999979</v>
      </c>
    </row>
    <row r="177" spans="1:12" x14ac:dyDescent="0.2">
      <c r="A177" s="2"/>
      <c r="B177" s="19">
        <f>B53-$B$4-'UAV-Config'!$F$7</f>
        <v>9.3999999999999666</v>
      </c>
      <c r="C177" s="19">
        <f>C53-$C$4-'UAV-Config'!$F$7</f>
        <v>9.3999999999999666</v>
      </c>
      <c r="D177" s="19">
        <f>D53-$D$4-'UAV-Config'!$F$7</f>
        <v>9.3999999999999666</v>
      </c>
      <c r="E177" s="19">
        <f>E53-$E$4-'UAV-Config'!$F$7</f>
        <v>9.3999999999999666</v>
      </c>
      <c r="F177" s="19">
        <f>F53-$F$4-'UAV-Config'!$F$7</f>
        <v>9.3999999999999666</v>
      </c>
      <c r="G177" s="19">
        <f>G53-$G$4-'UAV-Config'!$F$7</f>
        <v>9.3999999999999666</v>
      </c>
      <c r="H177" s="19">
        <f>H53-$H$4-'UAV-Config'!$F$7</f>
        <v>9.3999999999999808</v>
      </c>
      <c r="I177" s="19">
        <f>I53-$I$4-'UAV-Config'!$F$7</f>
        <v>9.399999999999995</v>
      </c>
      <c r="J177" s="19">
        <f>J53-$J$4-'UAV-Config'!$F$7</f>
        <v>9.4000000000000163</v>
      </c>
      <c r="K177" s="19">
        <f>K53-$K$4-'UAV-Config'!$F$7</f>
        <v>8.5999999999999979</v>
      </c>
      <c r="L177" s="19">
        <f>L53-$L$4-'UAV-Config'!$F$7</f>
        <v>7.5999999999999979</v>
      </c>
    </row>
    <row r="178" spans="1:12" x14ac:dyDescent="0.2">
      <c r="A178" s="2"/>
      <c r="B178" s="19">
        <f>B54-$B$4-'UAV-Config'!$F$7</f>
        <v>9.5999999999999659</v>
      </c>
      <c r="C178" s="19">
        <f>C54-$C$4-'UAV-Config'!$F$7</f>
        <v>9.5999999999999659</v>
      </c>
      <c r="D178" s="19">
        <f>D54-$D$4-'UAV-Config'!$F$7</f>
        <v>9.5999999999999659</v>
      </c>
      <c r="E178" s="19">
        <f>E54-$E$4-'UAV-Config'!$F$7</f>
        <v>9.5999999999999659</v>
      </c>
      <c r="F178" s="19">
        <f>F54-$F$4-'UAV-Config'!$F$7</f>
        <v>9.5999999999999659</v>
      </c>
      <c r="G178" s="19">
        <f>G54-$G$4-'UAV-Config'!$F$7</f>
        <v>9.5999999999999659</v>
      </c>
      <c r="H178" s="19">
        <f>H54-$H$4-'UAV-Config'!$F$7</f>
        <v>9.5999999999999837</v>
      </c>
      <c r="I178" s="19">
        <f>I54-$I$4-'UAV-Config'!$F$7</f>
        <v>9.5999999999999979</v>
      </c>
      <c r="J178" s="19">
        <f>J54-$J$4-'UAV-Config'!$F$7</f>
        <v>9.5999999999999979</v>
      </c>
      <c r="K178" s="19">
        <f>K54-$K$4-'UAV-Config'!$F$7</f>
        <v>8.5999999999999979</v>
      </c>
      <c r="L178" s="19">
        <f>L54-$L$4-'UAV-Config'!$F$7</f>
        <v>7.5999999999999979</v>
      </c>
    </row>
    <row r="179" spans="1:12" x14ac:dyDescent="0.2">
      <c r="A179" s="2"/>
      <c r="B179" s="19">
        <f>B55-$B$4-'UAV-Config'!$F$7</f>
        <v>9.7999999999999652</v>
      </c>
      <c r="C179" s="19">
        <f>C55-$C$4-'UAV-Config'!$F$7</f>
        <v>9.7999999999999652</v>
      </c>
      <c r="D179" s="19">
        <f>D55-$D$4-'UAV-Config'!$F$7</f>
        <v>9.7999999999999652</v>
      </c>
      <c r="E179" s="19">
        <f>E55-$E$4-'UAV-Config'!$F$7</f>
        <v>9.7999999999999652</v>
      </c>
      <c r="F179" s="19">
        <f>F55-$F$4-'UAV-Config'!$F$7</f>
        <v>9.7999999999999652</v>
      </c>
      <c r="G179" s="19">
        <f>G55-$G$4-'UAV-Config'!$F$7</f>
        <v>9.7999999999999652</v>
      </c>
      <c r="H179" s="19">
        <f>H55-$H$4-'UAV-Config'!$F$7</f>
        <v>9.7999999999999865</v>
      </c>
      <c r="I179" s="19">
        <f>I55-$I$4-'UAV-Config'!$F$7</f>
        <v>9.8000000000000007</v>
      </c>
      <c r="J179" s="19">
        <f>J55-$J$4-'UAV-Config'!$F$7</f>
        <v>9.5999999999999979</v>
      </c>
      <c r="K179" s="19">
        <f>K55-$K$4-'UAV-Config'!$F$7</f>
        <v>8.5999999999999979</v>
      </c>
      <c r="L179" s="19">
        <f>L55-$L$4-'UAV-Config'!$F$7</f>
        <v>7.5999999999999979</v>
      </c>
    </row>
    <row r="180" spans="1:12" x14ac:dyDescent="0.2">
      <c r="A180" s="2"/>
      <c r="B180" s="19">
        <f>B56-$B$4-'UAV-Config'!$F$7</f>
        <v>9.9999999999999645</v>
      </c>
      <c r="C180" s="19">
        <f>C56-$C$4-'UAV-Config'!$F$7</f>
        <v>9.9999999999999645</v>
      </c>
      <c r="D180" s="19">
        <f>D56-$D$4-'UAV-Config'!$F$7</f>
        <v>9.9999999999999645</v>
      </c>
      <c r="E180" s="19">
        <f>E56-$E$4-'UAV-Config'!$F$7</f>
        <v>9.9999999999999645</v>
      </c>
      <c r="F180" s="19">
        <f>F56-$F$4-'UAV-Config'!$F$7</f>
        <v>9.9999999999999645</v>
      </c>
      <c r="G180" s="19">
        <f>G56-$G$4-'UAV-Config'!$F$7</f>
        <v>9.999999999999968</v>
      </c>
      <c r="H180" s="19">
        <f>H56-$H$4-'UAV-Config'!$F$7</f>
        <v>9.9999999999999893</v>
      </c>
      <c r="I180" s="19">
        <f>I56-$I$4-'UAV-Config'!$F$7</f>
        <v>10.000000000000004</v>
      </c>
      <c r="J180" s="19">
        <f>J56-$J$4-'UAV-Config'!$F$7</f>
        <v>9.5999999999999979</v>
      </c>
      <c r="K180" s="19">
        <f>K56-$K$4-'UAV-Config'!$F$7</f>
        <v>8.5999999999999979</v>
      </c>
      <c r="L180" s="19">
        <f>L56-$L$4-'UAV-Config'!$F$7</f>
        <v>7.5999999999999979</v>
      </c>
    </row>
    <row r="181" spans="1:12" x14ac:dyDescent="0.2">
      <c r="A181" s="2"/>
      <c r="B181" s="19">
        <f>B57-$B$4-'UAV-Config'!$F$7</f>
        <v>10.199999999999964</v>
      </c>
      <c r="C181" s="19">
        <f>C57-$C$4-'UAV-Config'!$F$7</f>
        <v>10.199999999999964</v>
      </c>
      <c r="D181" s="19">
        <f>D57-$D$4-'UAV-Config'!$F$7</f>
        <v>10.199999999999964</v>
      </c>
      <c r="E181" s="19">
        <f>E57-$E$4-'UAV-Config'!$F$7</f>
        <v>10.199999999999964</v>
      </c>
      <c r="F181" s="19">
        <f>F57-$F$4-'UAV-Config'!$F$7</f>
        <v>10.199999999999964</v>
      </c>
      <c r="G181" s="19">
        <f>G57-$G$4-'UAV-Config'!$F$7</f>
        <v>10.199999999999971</v>
      </c>
      <c r="H181" s="19">
        <f>H57-$H$4-'UAV-Config'!$F$7</f>
        <v>10.199999999999992</v>
      </c>
      <c r="I181" s="19">
        <f>I57-$I$4-'UAV-Config'!$F$7</f>
        <v>10.200000000000006</v>
      </c>
      <c r="J181" s="19">
        <f>J57-$J$4-'UAV-Config'!$F$7</f>
        <v>9.5999999999999979</v>
      </c>
      <c r="K181" s="19">
        <f>K57-$K$4-'UAV-Config'!$F$7</f>
        <v>8.5999999999999979</v>
      </c>
      <c r="L181" s="19">
        <f>L57-$L$4-'UAV-Config'!$F$7</f>
        <v>7.5999999999999979</v>
      </c>
    </row>
    <row r="182" spans="1:12" x14ac:dyDescent="0.2">
      <c r="A182" s="2"/>
      <c r="B182" s="19">
        <f>B58-$B$4-'UAV-Config'!$F$7</f>
        <v>10.399999999999963</v>
      </c>
      <c r="C182" s="19">
        <f>C58-$C$4-'UAV-Config'!$F$7</f>
        <v>10.399999999999963</v>
      </c>
      <c r="D182" s="19">
        <f>D58-$D$4-'UAV-Config'!$F$7</f>
        <v>10.399999999999963</v>
      </c>
      <c r="E182" s="19">
        <f>E58-$E$4-'UAV-Config'!$F$7</f>
        <v>10.399999999999963</v>
      </c>
      <c r="F182" s="19">
        <f>F58-$F$4-'UAV-Config'!$F$7</f>
        <v>10.399999999999963</v>
      </c>
      <c r="G182" s="19">
        <f>G58-$G$4-'UAV-Config'!$F$7</f>
        <v>10.399999999999974</v>
      </c>
      <c r="H182" s="19">
        <f>H58-$H$4-'UAV-Config'!$F$7</f>
        <v>10.399999999999995</v>
      </c>
      <c r="I182" s="19">
        <f>I58-$I$4-'UAV-Config'!$F$7</f>
        <v>10.400000000000009</v>
      </c>
      <c r="J182" s="19">
        <f>J58-$J$4-'UAV-Config'!$F$7</f>
        <v>9.5999999999999979</v>
      </c>
      <c r="K182" s="19">
        <f>K58-$K$4-'UAV-Config'!$F$7</f>
        <v>8.5999999999999979</v>
      </c>
      <c r="L182" s="19">
        <f>L58-$L$4-'UAV-Config'!$F$7</f>
        <v>7.5999999999999979</v>
      </c>
    </row>
    <row r="183" spans="1:12" x14ac:dyDescent="0.2">
      <c r="A183" s="2"/>
      <c r="B183" s="19">
        <f>B59-$B$4-'UAV-Config'!$F$7</f>
        <v>10.599999999999962</v>
      </c>
      <c r="C183" s="19">
        <f>C59-$C$4-'UAV-Config'!$F$7</f>
        <v>10.599999999999962</v>
      </c>
      <c r="D183" s="19">
        <f>D59-$D$4-'UAV-Config'!$F$7</f>
        <v>10.599999999999962</v>
      </c>
      <c r="E183" s="19">
        <f>E59-$E$4-'UAV-Config'!$F$7</f>
        <v>10.599999999999962</v>
      </c>
      <c r="F183" s="19">
        <f>F59-$F$4-'UAV-Config'!$F$7</f>
        <v>10.599999999999962</v>
      </c>
      <c r="G183" s="19">
        <f>G59-$G$4-'UAV-Config'!$F$7</f>
        <v>10.599999999999977</v>
      </c>
      <c r="H183" s="19">
        <f>H59-$H$4-'UAV-Config'!$F$7</f>
        <v>10.599999999999998</v>
      </c>
      <c r="I183" s="19">
        <f>I59-$I$4-'UAV-Config'!$F$7</f>
        <v>10.599999999999998</v>
      </c>
      <c r="J183" s="19">
        <f>J59-$J$4-'UAV-Config'!$F$7</f>
        <v>9.5999999999999979</v>
      </c>
      <c r="K183" s="19">
        <f>K59-$K$4-'UAV-Config'!$F$7</f>
        <v>8.5999999999999979</v>
      </c>
      <c r="L183" s="19">
        <f>L59-$L$4-'UAV-Config'!$F$7</f>
        <v>7.5999999999999979</v>
      </c>
    </row>
    <row r="184" spans="1:12" x14ac:dyDescent="0.2">
      <c r="A184" s="2"/>
      <c r="B184" s="19">
        <f>B60-$B$4-'UAV-Config'!$F$7</f>
        <v>10.799999999999962</v>
      </c>
      <c r="C184" s="19">
        <f>C60-$C$4-'UAV-Config'!$F$7</f>
        <v>10.799999999999962</v>
      </c>
      <c r="D184" s="19">
        <f>D60-$D$4-'UAV-Config'!$F$7</f>
        <v>10.799999999999962</v>
      </c>
      <c r="E184" s="19">
        <f>E60-$E$4-'UAV-Config'!$F$7</f>
        <v>10.799999999999962</v>
      </c>
      <c r="F184" s="19">
        <f>F60-$F$4-'UAV-Config'!$F$7</f>
        <v>10.799999999999965</v>
      </c>
      <c r="G184" s="19">
        <f>G60-$G$4-'UAV-Config'!$F$7</f>
        <v>10.799999999999979</v>
      </c>
      <c r="H184" s="19">
        <f>H60-$H$4-'UAV-Config'!$F$7</f>
        <v>10.8</v>
      </c>
      <c r="I184" s="19">
        <f>I60-$I$4-'UAV-Config'!$F$7</f>
        <v>10.599999999999998</v>
      </c>
      <c r="J184" s="19">
        <f>J60-$J$4-'UAV-Config'!$F$7</f>
        <v>9.5999999999999979</v>
      </c>
      <c r="K184" s="19">
        <f>K60-$K$4-'UAV-Config'!$F$7</f>
        <v>8.5999999999999979</v>
      </c>
      <c r="L184" s="19">
        <f>L60-$L$4-'UAV-Config'!$F$7</f>
        <v>7.5999999999999979</v>
      </c>
    </row>
    <row r="185" spans="1:12" x14ac:dyDescent="0.2">
      <c r="A185" s="2"/>
      <c r="B185" s="19">
        <f>B61-$B$4-'UAV-Config'!$F$7</f>
        <v>10.999999999999961</v>
      </c>
      <c r="C185" s="19">
        <f>C61-$C$4-'UAV-Config'!$F$7</f>
        <v>10.999999999999961</v>
      </c>
      <c r="D185" s="19">
        <f>D61-$D$4-'UAV-Config'!$F$7</f>
        <v>10.999999999999961</v>
      </c>
      <c r="E185" s="19">
        <f>E61-$E$4-'UAV-Config'!$F$7</f>
        <v>10.999999999999961</v>
      </c>
      <c r="F185" s="19">
        <f>F61-$F$4-'UAV-Config'!$F$7</f>
        <v>10.999999999999968</v>
      </c>
      <c r="G185" s="19">
        <f>G61-$G$4-'UAV-Config'!$F$7</f>
        <v>10.999999999999982</v>
      </c>
      <c r="H185" s="19">
        <f>H61-$H$4-'UAV-Config'!$F$7</f>
        <v>11.000000000000004</v>
      </c>
      <c r="I185" s="19">
        <f>I61-$I$4-'UAV-Config'!$F$7</f>
        <v>10.599999999999998</v>
      </c>
      <c r="J185" s="19">
        <f>J61-$J$4-'UAV-Config'!$F$7</f>
        <v>9.5999999999999979</v>
      </c>
      <c r="K185" s="19">
        <f>K61-$K$4-'UAV-Config'!$F$7</f>
        <v>8.5999999999999979</v>
      </c>
      <c r="L185" s="19">
        <f>L61-$L$4-'UAV-Config'!$F$7</f>
        <v>7.5999999999999979</v>
      </c>
    </row>
    <row r="186" spans="1:12" x14ac:dyDescent="0.2">
      <c r="A186" s="2"/>
      <c r="B186" s="19">
        <f>B62-$B$4-'UAV-Config'!$F$7</f>
        <v>11.19999999999996</v>
      </c>
      <c r="C186" s="19">
        <f>C62-$C$4-'UAV-Config'!$F$7</f>
        <v>11.19999999999996</v>
      </c>
      <c r="D186" s="19">
        <f>D62-$D$4-'UAV-Config'!$F$7</f>
        <v>11.19999999999996</v>
      </c>
      <c r="E186" s="19">
        <f>E62-$E$4-'UAV-Config'!$F$7</f>
        <v>11.19999999999996</v>
      </c>
      <c r="F186" s="19">
        <f>F62-$F$4-'UAV-Config'!$F$7</f>
        <v>11.199999999999971</v>
      </c>
      <c r="G186" s="19">
        <f>G62-$G$4-'UAV-Config'!$F$7</f>
        <v>11.199999999999985</v>
      </c>
      <c r="H186" s="19">
        <f>H62-$H$4-'UAV-Config'!$F$7</f>
        <v>11.200000000000006</v>
      </c>
      <c r="I186" s="19">
        <f>I62-$I$4-'UAV-Config'!$F$7</f>
        <v>10.599999999999998</v>
      </c>
      <c r="J186" s="19">
        <f>J62-$J$4-'UAV-Config'!$F$7</f>
        <v>9.5999999999999979</v>
      </c>
      <c r="K186" s="19">
        <f>K62-$K$4-'UAV-Config'!$F$7</f>
        <v>8.5999999999999979</v>
      </c>
      <c r="L186" s="19">
        <f>L62-$L$4-'UAV-Config'!$F$7</f>
        <v>7.5999999999999979</v>
      </c>
    </row>
    <row r="187" spans="1:12" x14ac:dyDescent="0.2">
      <c r="A187" s="2"/>
      <c r="B187" s="19">
        <f>B63-$B$4-'UAV-Config'!$F$7</f>
        <v>11.399999999999959</v>
      </c>
      <c r="C187" s="19">
        <f>C63-$C$4-'UAV-Config'!$F$7</f>
        <v>11.399999999999959</v>
      </c>
      <c r="D187" s="19">
        <f>D63-$D$4-'UAV-Config'!$F$7</f>
        <v>11.399999999999959</v>
      </c>
      <c r="E187" s="19">
        <f>E63-$E$4-'UAV-Config'!$F$7</f>
        <v>11.399999999999959</v>
      </c>
      <c r="F187" s="19">
        <f>F63-$F$4-'UAV-Config'!$F$7</f>
        <v>11.399999999999974</v>
      </c>
      <c r="G187" s="19">
        <f>G63-$G$4-'UAV-Config'!$F$7</f>
        <v>11.399999999999988</v>
      </c>
      <c r="H187" s="19">
        <f>H63-$H$4-'UAV-Config'!$F$7</f>
        <v>11.400000000000009</v>
      </c>
      <c r="I187" s="19">
        <f>I63-$I$4-'UAV-Config'!$F$7</f>
        <v>10.599999999999998</v>
      </c>
      <c r="J187" s="19">
        <f>J63-$J$4-'UAV-Config'!$F$7</f>
        <v>9.5999999999999979</v>
      </c>
      <c r="K187" s="19">
        <f>K63-$K$4-'UAV-Config'!$F$7</f>
        <v>8.5999999999999979</v>
      </c>
      <c r="L187" s="19">
        <f>L63-$L$4-'UAV-Config'!$F$7</f>
        <v>7.5999999999999979</v>
      </c>
    </row>
    <row r="188" spans="1:12" x14ac:dyDescent="0.2">
      <c r="A188" s="2"/>
      <c r="B188" s="19">
        <f>B64-$B$4-'UAV-Config'!$F$7</f>
        <v>11.599999999999959</v>
      </c>
      <c r="C188" s="19">
        <f>C64-$C$4-'UAV-Config'!$F$7</f>
        <v>11.599999999999959</v>
      </c>
      <c r="D188" s="19">
        <f>D64-$D$4-'UAV-Config'!$F$7</f>
        <v>11.599999999999959</v>
      </c>
      <c r="E188" s="19">
        <f>E64-$E$4-'UAV-Config'!$F$7</f>
        <v>11.599999999999959</v>
      </c>
      <c r="F188" s="19">
        <f>F64-$F$4-'UAV-Config'!$F$7</f>
        <v>11.599999999999977</v>
      </c>
      <c r="G188" s="19">
        <f>G64-$G$4-'UAV-Config'!$F$7</f>
        <v>11.599999999999991</v>
      </c>
      <c r="H188" s="19">
        <f>H64-$H$4-'UAV-Config'!$F$7</f>
        <v>11.599999999999998</v>
      </c>
      <c r="I188" s="19">
        <f>I64-$I$4-'UAV-Config'!$F$7</f>
        <v>10.599999999999998</v>
      </c>
      <c r="J188" s="19">
        <f>J64-$J$4-'UAV-Config'!$F$7</f>
        <v>9.5999999999999979</v>
      </c>
      <c r="K188" s="19">
        <f>K64-$K$4-'UAV-Config'!$F$7</f>
        <v>8.5999999999999979</v>
      </c>
      <c r="L188" s="19">
        <f>L64-$L$4-'UAV-Config'!$F$7</f>
        <v>7.5999999999999979</v>
      </c>
    </row>
    <row r="189" spans="1:12" x14ac:dyDescent="0.2">
      <c r="A189" s="2"/>
      <c r="B189" s="19">
        <f>B65-$B$4-'UAV-Config'!$F$7</f>
        <v>11.799999999999958</v>
      </c>
      <c r="C189" s="19">
        <f>C65-$C$4-'UAV-Config'!$F$7</f>
        <v>11.799999999999958</v>
      </c>
      <c r="D189" s="19">
        <f>D65-$D$4-'UAV-Config'!$F$7</f>
        <v>11.799999999999958</v>
      </c>
      <c r="E189" s="19">
        <f>E65-$E$4-'UAV-Config'!$F$7</f>
        <v>11.799999999999958</v>
      </c>
      <c r="F189" s="19">
        <f>F65-$F$4-'UAV-Config'!$F$7</f>
        <v>11.799999999999979</v>
      </c>
      <c r="G189" s="19">
        <f>G65-$G$4-'UAV-Config'!$F$7</f>
        <v>11.799999999999994</v>
      </c>
      <c r="H189" s="19">
        <f>H65-$H$4-'UAV-Config'!$F$7</f>
        <v>11.599999999999998</v>
      </c>
      <c r="I189" s="19">
        <f>I65-$I$4-'UAV-Config'!$F$7</f>
        <v>10.599999999999998</v>
      </c>
      <c r="J189" s="19">
        <f>J65-$J$4-'UAV-Config'!$F$7</f>
        <v>9.5999999999999979</v>
      </c>
      <c r="K189" s="19">
        <f>K65-$K$4-'UAV-Config'!$F$7</f>
        <v>8.5999999999999979</v>
      </c>
      <c r="L189" s="19">
        <f>L65-$L$4-'UAV-Config'!$F$7</f>
        <v>7.5999999999999979</v>
      </c>
    </row>
    <row r="190" spans="1:12" x14ac:dyDescent="0.2">
      <c r="A190" s="2"/>
      <c r="B190" s="19">
        <f>B66-$B$4-'UAV-Config'!$F$7</f>
        <v>11.999999999999957</v>
      </c>
      <c r="C190" s="19">
        <f>C66-$C$4-'UAV-Config'!$F$7</f>
        <v>11.999999999999957</v>
      </c>
      <c r="D190" s="19">
        <f>D66-$D$4-'UAV-Config'!$F$7</f>
        <v>11.999999999999957</v>
      </c>
      <c r="E190" s="19">
        <f>E66-$E$4-'UAV-Config'!$F$7</f>
        <v>11.999999999999961</v>
      </c>
      <c r="F190" s="19">
        <f>F66-$F$4-'UAV-Config'!$F$7</f>
        <v>11.999999999999982</v>
      </c>
      <c r="G190" s="19">
        <f>G66-$G$4-'UAV-Config'!$F$7</f>
        <v>11.999999999999996</v>
      </c>
      <c r="H190" s="19">
        <f>H66-$H$4-'UAV-Config'!$F$7</f>
        <v>11.599999999999998</v>
      </c>
      <c r="I190" s="19">
        <f>I66-$I$4-'UAV-Config'!$F$7</f>
        <v>10.599999999999998</v>
      </c>
      <c r="J190" s="19">
        <f>J66-$J$4-'UAV-Config'!$F$7</f>
        <v>9.5999999999999979</v>
      </c>
      <c r="K190" s="19">
        <f>K66-$K$4-'UAV-Config'!$F$7</f>
        <v>8.5999999999999979</v>
      </c>
      <c r="L190" s="19">
        <f>L66-$L$4-'UAV-Config'!$F$7</f>
        <v>7.5999999999999979</v>
      </c>
    </row>
    <row r="191" spans="1:12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</row>
    <row r="192" spans="1:12" ht="24" customHeight="1" x14ac:dyDescent="0.2">
      <c r="A192" s="1" t="s">
        <v>43</v>
      </c>
      <c r="B192" s="18" t="s">
        <v>7</v>
      </c>
      <c r="C192" s="18" t="s">
        <v>44</v>
      </c>
      <c r="D192" s="51" t="s">
        <v>45</v>
      </c>
      <c r="E192" s="19" t="s">
        <v>46</v>
      </c>
      <c r="F192" s="19" t="s">
        <v>47</v>
      </c>
      <c r="G192" s="19" t="s">
        <v>48</v>
      </c>
      <c r="H192" s="19" t="s">
        <v>49</v>
      </c>
      <c r="I192" s="52"/>
      <c r="J192" s="52"/>
      <c r="K192" s="52"/>
      <c r="L192" s="53"/>
    </row>
    <row r="193" spans="1:12" x14ac:dyDescent="0.2">
      <c r="A193" s="1"/>
      <c r="B193" s="19">
        <v>4500</v>
      </c>
      <c r="C193" s="19">
        <v>0.65</v>
      </c>
      <c r="D193" s="19">
        <f>'UAV-Config'!$C$7*C193</f>
        <v>1.9500000000000002</v>
      </c>
      <c r="E193" s="19">
        <v>0</v>
      </c>
      <c r="F193" s="19">
        <f>D198</f>
        <v>5.673</v>
      </c>
      <c r="G193" s="19">
        <f>$D$199</f>
        <v>7.5269999999999992</v>
      </c>
      <c r="H193" s="19">
        <f>$D$200</f>
        <v>10.167</v>
      </c>
      <c r="L193" s="54"/>
    </row>
    <row r="194" spans="1:12" x14ac:dyDescent="0.2">
      <c r="A194" s="1"/>
      <c r="B194" s="19">
        <v>7000</v>
      </c>
      <c r="C194" s="19">
        <v>0.81200000000000006</v>
      </c>
      <c r="D194" s="19">
        <f>'UAV-Config'!$C$7*C194</f>
        <v>2.4359999999999999</v>
      </c>
      <c r="E194" s="19">
        <v>15</v>
      </c>
      <c r="F194" s="19">
        <f>D198</f>
        <v>5.673</v>
      </c>
      <c r="G194" s="19">
        <f>$D$199</f>
        <v>7.5269999999999992</v>
      </c>
      <c r="H194" s="19">
        <f>$D$200</f>
        <v>10.167</v>
      </c>
      <c r="L194" s="54"/>
    </row>
    <row r="195" spans="1:12" x14ac:dyDescent="0.2">
      <c r="A195" s="1"/>
      <c r="B195" s="19">
        <v>8000</v>
      </c>
      <c r="C195" s="19">
        <v>1.0860000000000001</v>
      </c>
      <c r="D195" s="19">
        <f>'UAV-Config'!$C$7*C195</f>
        <v>3.258</v>
      </c>
      <c r="L195" s="54"/>
    </row>
    <row r="196" spans="1:12" x14ac:dyDescent="0.2">
      <c r="A196" s="1"/>
      <c r="B196" s="19">
        <v>9000</v>
      </c>
      <c r="C196" s="19">
        <v>1.1100000000000001</v>
      </c>
      <c r="D196" s="19">
        <f>'UAV-Config'!$C$7*C196</f>
        <v>3.33</v>
      </c>
      <c r="L196" s="54"/>
    </row>
    <row r="197" spans="1:12" x14ac:dyDescent="0.2">
      <c r="A197" s="1"/>
      <c r="B197" s="19">
        <v>10000</v>
      </c>
      <c r="C197" s="19">
        <v>1.3859999999999999</v>
      </c>
      <c r="D197" s="19">
        <f>'UAV-Config'!$C$7*C197</f>
        <v>4.1579999999999995</v>
      </c>
      <c r="L197" s="54"/>
    </row>
    <row r="198" spans="1:12" x14ac:dyDescent="0.2">
      <c r="A198" s="1"/>
      <c r="B198" s="19">
        <v>14000</v>
      </c>
      <c r="C198" s="19">
        <v>1.891</v>
      </c>
      <c r="D198" s="19">
        <f>'UAV-Config'!$C$7*C198</f>
        <v>5.673</v>
      </c>
      <c r="L198" s="54"/>
    </row>
    <row r="199" spans="1:12" x14ac:dyDescent="0.2">
      <c r="A199" s="1"/>
      <c r="B199" s="19">
        <v>22000</v>
      </c>
      <c r="C199" s="19">
        <v>2.5089999999999999</v>
      </c>
      <c r="D199" s="19">
        <f>'UAV-Config'!$C$7*C199</f>
        <v>7.5269999999999992</v>
      </c>
      <c r="E199" s="55"/>
      <c r="F199" s="55"/>
      <c r="G199" s="55"/>
      <c r="H199" s="55"/>
      <c r="I199" s="55"/>
      <c r="J199" s="55"/>
      <c r="K199" s="55"/>
      <c r="L199" s="54"/>
    </row>
    <row r="200" spans="1:12" x14ac:dyDescent="0.2">
      <c r="A200" s="1"/>
      <c r="B200" s="19">
        <v>28000</v>
      </c>
      <c r="C200" s="19">
        <v>3.3889999999999998</v>
      </c>
      <c r="D200" s="19">
        <f>'UAV-Config'!$C$7*C200</f>
        <v>10.167</v>
      </c>
      <c r="L200" s="54"/>
    </row>
    <row r="201" spans="1:12" x14ac:dyDescent="0.2">
      <c r="A201" s="1"/>
      <c r="B201" s="19">
        <v>30000</v>
      </c>
      <c r="C201" s="19">
        <v>3.5049999999999999</v>
      </c>
      <c r="D201" s="19">
        <f>'UAV-Config'!$C$7*C201</f>
        <v>10.515000000000001</v>
      </c>
      <c r="E201" s="56"/>
      <c r="F201" s="56"/>
      <c r="G201" s="56"/>
      <c r="H201" s="56"/>
      <c r="I201" s="56"/>
      <c r="J201" s="56"/>
      <c r="K201" s="56"/>
      <c r="L201" s="57"/>
    </row>
  </sheetData>
  <mergeCells count="5">
    <mergeCell ref="A3:L3"/>
    <mergeCell ref="A6:A66"/>
    <mergeCell ref="A68:A128"/>
    <mergeCell ref="A130:A190"/>
    <mergeCell ref="A192:A20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C1:N34"/>
  <sheetViews>
    <sheetView zoomScaleNormal="100" workbookViewId="0">
      <selection activeCell="L15" sqref="L15"/>
    </sheetView>
  </sheetViews>
  <sheetFormatPr defaultRowHeight="12.75" x14ac:dyDescent="0.2"/>
  <cols>
    <col min="1" max="2" width="11.5703125"/>
    <col min="3" max="3" width="15.42578125" customWidth="1"/>
    <col min="4" max="5" width="11.5703125"/>
    <col min="6" max="6" width="18.28515625" customWidth="1"/>
    <col min="7" max="1025" width="11.5703125"/>
  </cols>
  <sheetData>
    <row r="1" spans="3:11" ht="13.5" thickBot="1" x14ac:dyDescent="0.25">
      <c r="C1" s="67" t="s">
        <v>59</v>
      </c>
      <c r="D1" s="68" t="str">
        <f>'UAV-Config'!J7</f>
        <v>Wohler-b-Mark-VI</v>
      </c>
      <c r="E1" s="69"/>
      <c r="F1" s="67" t="s">
        <v>60</v>
      </c>
      <c r="G1" s="68" t="str">
        <f>'UAV-Config'!K7</f>
        <v>Turbine V1.6x data</v>
      </c>
      <c r="H1" s="69"/>
      <c r="I1" s="67" t="s">
        <v>61</v>
      </c>
      <c r="J1" s="70"/>
      <c r="K1" s="71">
        <f>'UAV-Config'!B7</f>
        <v>12</v>
      </c>
    </row>
    <row r="2" spans="3:11" ht="13.5" thickBot="1" x14ac:dyDescent="0.25">
      <c r="C2" s="67" t="s">
        <v>62</v>
      </c>
      <c r="D2" s="68" t="str">
        <f>'UAV-Config'!D7 &amp; " Kg"</f>
        <v>35 Kg</v>
      </c>
      <c r="E2" s="69"/>
      <c r="F2" s="67" t="s">
        <v>63</v>
      </c>
      <c r="G2" s="68" t="str">
        <f>'UAV-Config'!A7 &amp; " Kg"</f>
        <v>4,2 Kg</v>
      </c>
      <c r="H2" s="69"/>
      <c r="I2" s="67" t="s">
        <v>64</v>
      </c>
      <c r="J2" s="70"/>
      <c r="K2" s="69" t="str">
        <f>'UAV-Config'!C14 &amp; " Kg"</f>
        <v>1,1 Kg</v>
      </c>
    </row>
    <row r="18" spans="3:14" x14ac:dyDescent="0.2">
      <c r="N18" t="s">
        <v>50</v>
      </c>
    </row>
    <row r="19" spans="3:14" x14ac:dyDescent="0.2">
      <c r="N19" t="s">
        <v>51</v>
      </c>
    </row>
    <row r="20" spans="3:14" x14ac:dyDescent="0.2">
      <c r="N20" t="s">
        <v>52</v>
      </c>
    </row>
    <row r="21" spans="3:14" x14ac:dyDescent="0.2">
      <c r="N21" t="s">
        <v>53</v>
      </c>
    </row>
    <row r="30" spans="3:14" ht="13.5" thickBot="1" x14ac:dyDescent="0.25"/>
    <row r="31" spans="3:14" x14ac:dyDescent="0.2">
      <c r="C31" s="58"/>
      <c r="D31" s="59"/>
      <c r="E31" s="59"/>
      <c r="F31" s="59"/>
      <c r="G31" s="59"/>
      <c r="H31" s="59"/>
      <c r="I31" s="59"/>
      <c r="J31" s="59"/>
      <c r="K31" s="60"/>
    </row>
    <row r="32" spans="3:14" x14ac:dyDescent="0.2">
      <c r="C32" s="61"/>
      <c r="D32" s="55" t="s">
        <v>54</v>
      </c>
      <c r="E32" s="55"/>
      <c r="F32" s="55">
        <f>'UAV-Config'!D7</f>
        <v>35</v>
      </c>
      <c r="G32" s="55" t="s">
        <v>55</v>
      </c>
      <c r="H32" s="55"/>
      <c r="I32" s="55" t="str">
        <f>"Batteries means " &amp; 'UAV-Config'!C7 &amp; " x YYYYYmAh"</f>
        <v>Batteries means 3 x YYYYYmAh</v>
      </c>
      <c r="J32" s="55"/>
      <c r="K32" s="62"/>
    </row>
    <row r="33" spans="3:11" x14ac:dyDescent="0.2">
      <c r="C33" s="61"/>
      <c r="D33" s="55" t="s">
        <v>56</v>
      </c>
      <c r="E33" s="55"/>
      <c r="F33" s="55"/>
      <c r="G33" s="55"/>
      <c r="H33" s="55"/>
      <c r="I33" s="55"/>
      <c r="J33" s="55"/>
      <c r="K33" s="62"/>
    </row>
    <row r="34" spans="3:11" ht="13.5" thickBot="1" x14ac:dyDescent="0.25">
      <c r="C34" s="63"/>
      <c r="D34" s="64"/>
      <c r="E34" s="64"/>
      <c r="F34" s="64"/>
      <c r="G34" s="64"/>
      <c r="H34" s="64"/>
      <c r="I34" s="64"/>
      <c r="J34" s="64"/>
      <c r="K34" s="65"/>
    </row>
  </sheetData>
  <pageMargins left="0.78740157480314965" right="0.78740157480314965" top="1.0629921259842521" bottom="1.0629921259842521" header="0.78740157480314965" footer="0.78740157480314965"/>
  <pageSetup paperSize="9" scale="92" firstPageNumber="0" orientation="landscape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Header</vt:lpstr>
      <vt:lpstr>Power-Density</vt:lpstr>
      <vt:lpstr>UAV-Config</vt:lpstr>
      <vt:lpstr>Flight-Duration-Calc</vt:lpstr>
      <vt:lpstr>Flight-Duration-Curves</vt:lpstr>
      <vt:lpstr>Glossary</vt:lpstr>
      <vt:lpstr>'Flight-Duration-Curves'!Print_Area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Vergnes</cp:lastModifiedBy>
  <cp:revision>68</cp:revision>
  <cp:lastPrinted>2019-11-27T12:04:28Z</cp:lastPrinted>
  <dcterms:created xsi:type="dcterms:W3CDTF">2019-10-10T09:02:40Z</dcterms:created>
  <dcterms:modified xsi:type="dcterms:W3CDTF">2019-11-27T12:11:37Z</dcterms:modified>
  <dc:language>fr-FR</dc:language>
</cp:coreProperties>
</file>