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Warlock" sheetId="1" r:id="rId1"/>
  </sheets>
  <calcPr calcId="125725"/>
</workbook>
</file>

<file path=xl/calcChain.xml><?xml version="1.0" encoding="utf-8"?>
<calcChain xmlns="http://schemas.openxmlformats.org/spreadsheetml/2006/main">
  <c r="D13" i="1"/>
  <c r="G13" s="1"/>
  <c r="H13" s="1"/>
  <c r="C78"/>
  <c r="B78"/>
  <c r="C40"/>
  <c r="B40"/>
  <c r="C39"/>
  <c r="B39"/>
  <c r="C75"/>
  <c r="B75"/>
  <c r="B76"/>
  <c r="C76"/>
  <c r="C77"/>
  <c r="B77"/>
  <c r="B20"/>
  <c r="C14"/>
  <c r="B14"/>
  <c r="C11"/>
  <c r="B11"/>
  <c r="C71"/>
  <c r="C70"/>
  <c r="C69"/>
  <c r="C68"/>
  <c r="C67"/>
  <c r="C66"/>
  <c r="C65"/>
  <c r="C64"/>
  <c r="D64" s="1"/>
  <c r="G64" s="1"/>
  <c r="H64" s="1"/>
  <c r="C63"/>
  <c r="B68"/>
  <c r="B67"/>
  <c r="B66"/>
  <c r="B65"/>
  <c r="B64"/>
  <c r="B63"/>
  <c r="B69"/>
  <c r="B70"/>
  <c r="B71"/>
  <c r="C74"/>
  <c r="C73"/>
  <c r="B55"/>
  <c r="B74"/>
  <c r="B73"/>
  <c r="C72"/>
  <c r="B72"/>
  <c r="D69"/>
  <c r="G69" s="1"/>
  <c r="H69" s="1"/>
  <c r="C61"/>
  <c r="C60"/>
  <c r="C59"/>
  <c r="C58"/>
  <c r="C57"/>
  <c r="C56"/>
  <c r="C55"/>
  <c r="C54"/>
  <c r="D54" s="1"/>
  <c r="G54" s="1"/>
  <c r="H54" s="1"/>
  <c r="C62"/>
  <c r="D62" s="1"/>
  <c r="G62" s="1"/>
  <c r="H62" s="1"/>
  <c r="B62"/>
  <c r="B61"/>
  <c r="B60"/>
  <c r="B59"/>
  <c r="B58"/>
  <c r="B57"/>
  <c r="B56"/>
  <c r="B54"/>
  <c r="C38"/>
  <c r="C37"/>
  <c r="B38"/>
  <c r="B37"/>
  <c r="C36"/>
  <c r="C35"/>
  <c r="C34"/>
  <c r="C33"/>
  <c r="C32"/>
  <c r="C31"/>
  <c r="C30"/>
  <c r="C29"/>
  <c r="C28"/>
  <c r="B36"/>
  <c r="B35"/>
  <c r="B34"/>
  <c r="B33"/>
  <c r="B32"/>
  <c r="B31"/>
  <c r="B30"/>
  <c r="B29"/>
  <c r="B28"/>
  <c r="D61"/>
  <c r="G61" s="1"/>
  <c r="H61" s="1"/>
  <c r="H18"/>
  <c r="C52"/>
  <c r="C51"/>
  <c r="C50"/>
  <c r="C49"/>
  <c r="C48"/>
  <c r="C47"/>
  <c r="C46"/>
  <c r="C45"/>
  <c r="C44"/>
  <c r="C43"/>
  <c r="C42"/>
  <c r="B52"/>
  <c r="B51"/>
  <c r="B50"/>
  <c r="D50" s="1"/>
  <c r="G50" s="1"/>
  <c r="H50" s="1"/>
  <c r="B49"/>
  <c r="B48"/>
  <c r="B47"/>
  <c r="D47" s="1"/>
  <c r="G47" s="1"/>
  <c r="H47" s="1"/>
  <c r="B46"/>
  <c r="B45"/>
  <c r="B44"/>
  <c r="B43"/>
  <c r="B42"/>
  <c r="D42" s="1"/>
  <c r="G42" s="1"/>
  <c r="H42" s="1"/>
  <c r="B26"/>
  <c r="C22"/>
  <c r="C23" s="1"/>
  <c r="B22"/>
  <c r="B23" s="1"/>
  <c r="C20"/>
  <c r="C17"/>
  <c r="B17"/>
  <c r="C15"/>
  <c r="B15"/>
  <c r="D16"/>
  <c r="G16" s="1"/>
  <c r="H16" s="1"/>
  <c r="D18"/>
  <c r="G18" s="1"/>
  <c r="D19"/>
  <c r="G19" s="1"/>
  <c r="H19" s="1"/>
  <c r="D21"/>
  <c r="G21" s="1"/>
  <c r="H21" s="1"/>
  <c r="D27"/>
  <c r="G27" s="1"/>
  <c r="H27" s="1"/>
  <c r="D41"/>
  <c r="G41" s="1"/>
  <c r="H41" s="1"/>
  <c r="D53"/>
  <c r="G53" s="1"/>
  <c r="H53" s="1"/>
  <c r="D10"/>
  <c r="G10" s="1"/>
  <c r="H10" s="1"/>
  <c r="D12"/>
  <c r="G12" s="1"/>
  <c r="H12" s="1"/>
  <c r="B7"/>
  <c r="B3"/>
  <c r="B2"/>
  <c r="B9" s="1"/>
  <c r="C2"/>
  <c r="C8" s="1"/>
  <c r="D78" l="1"/>
  <c r="G78" s="1"/>
  <c r="H78" s="1"/>
  <c r="D40"/>
  <c r="G40" s="1"/>
  <c r="H40" s="1"/>
  <c r="D39"/>
  <c r="G39" s="1"/>
  <c r="H39" s="1"/>
  <c r="D77"/>
  <c r="G77" s="1"/>
  <c r="H77" s="1"/>
  <c r="D67"/>
  <c r="G67" s="1"/>
  <c r="H67" s="1"/>
  <c r="D76"/>
  <c r="G76" s="1"/>
  <c r="H76" s="1"/>
  <c r="D49"/>
  <c r="G49" s="1"/>
  <c r="H49" s="1"/>
  <c r="D44"/>
  <c r="G44" s="1"/>
  <c r="H44" s="1"/>
  <c r="D11"/>
  <c r="G11" s="1"/>
  <c r="H11" s="1"/>
  <c r="D71"/>
  <c r="G71" s="1"/>
  <c r="H71" s="1"/>
  <c r="D70"/>
  <c r="G70" s="1"/>
  <c r="H70" s="1"/>
  <c r="D68"/>
  <c r="G68" s="1"/>
  <c r="H68" s="1"/>
  <c r="D66"/>
  <c r="G66" s="1"/>
  <c r="H66" s="1"/>
  <c r="D65"/>
  <c r="G65" s="1"/>
  <c r="H65" s="1"/>
  <c r="D63"/>
  <c r="G63" s="1"/>
  <c r="H63" s="1"/>
  <c r="D73"/>
  <c r="G73" s="1"/>
  <c r="H73" s="1"/>
  <c r="D74"/>
  <c r="G74" s="1"/>
  <c r="H74" s="1"/>
  <c r="D2"/>
  <c r="G2" s="1"/>
  <c r="H2" s="1"/>
  <c r="D43"/>
  <c r="G43" s="1"/>
  <c r="H43" s="1"/>
  <c r="B8"/>
  <c r="D8" s="1"/>
  <c r="G8" s="1"/>
  <c r="H8" s="1"/>
  <c r="C7"/>
  <c r="D46"/>
  <c r="G46" s="1"/>
  <c r="H46" s="1"/>
  <c r="D37"/>
  <c r="G37" s="1"/>
  <c r="H37" s="1"/>
  <c r="D56"/>
  <c r="G56" s="1"/>
  <c r="H56" s="1"/>
  <c r="D60"/>
  <c r="G60" s="1"/>
  <c r="H60" s="1"/>
  <c r="C6"/>
  <c r="C4" s="1"/>
  <c r="D55"/>
  <c r="G55" s="1"/>
  <c r="H55" s="1"/>
  <c r="D31"/>
  <c r="G31" s="1"/>
  <c r="H31" s="1"/>
  <c r="D72"/>
  <c r="G72" s="1"/>
  <c r="H72" s="1"/>
  <c r="D75"/>
  <c r="G75" s="1"/>
  <c r="H75" s="1"/>
  <c r="D59"/>
  <c r="G59" s="1"/>
  <c r="H59" s="1"/>
  <c r="D58"/>
  <c r="G58" s="1"/>
  <c r="H58" s="1"/>
  <c r="D57"/>
  <c r="G57" s="1"/>
  <c r="H57" s="1"/>
  <c r="D38"/>
  <c r="G38" s="1"/>
  <c r="H38" s="1"/>
  <c r="D36"/>
  <c r="G36" s="1"/>
  <c r="H36" s="1"/>
  <c r="D35"/>
  <c r="G35" s="1"/>
  <c r="H35" s="1"/>
  <c r="D34"/>
  <c r="G34" s="1"/>
  <c r="H34" s="1"/>
  <c r="D33"/>
  <c r="G33" s="1"/>
  <c r="H33" s="1"/>
  <c r="D32"/>
  <c r="G32" s="1"/>
  <c r="H32" s="1"/>
  <c r="D30"/>
  <c r="G30" s="1"/>
  <c r="H30" s="1"/>
  <c r="D29"/>
  <c r="G29" s="1"/>
  <c r="H29" s="1"/>
  <c r="D28"/>
  <c r="G28" s="1"/>
  <c r="H28" s="1"/>
  <c r="D52"/>
  <c r="G52" s="1"/>
  <c r="H52" s="1"/>
  <c r="D51"/>
  <c r="G51" s="1"/>
  <c r="H51" s="1"/>
  <c r="D48"/>
  <c r="G48" s="1"/>
  <c r="H48" s="1"/>
  <c r="D45"/>
  <c r="G45" s="1"/>
  <c r="H45" s="1"/>
  <c r="B25"/>
  <c r="D25" s="1"/>
  <c r="G25" s="1"/>
  <c r="H25" s="1"/>
  <c r="C25"/>
  <c r="B6"/>
  <c r="B4" s="1"/>
  <c r="C5"/>
  <c r="D5" s="1"/>
  <c r="G5" s="1"/>
  <c r="H5" s="1"/>
  <c r="C9"/>
  <c r="B24"/>
  <c r="D24" s="1"/>
  <c r="G24" s="1"/>
  <c r="H24" s="1"/>
  <c r="C24"/>
  <c r="C26"/>
  <c r="D26" s="1"/>
  <c r="G26" s="1"/>
  <c r="H26" s="1"/>
  <c r="B5"/>
  <c r="C3"/>
  <c r="D3" s="1"/>
  <c r="G3" s="1"/>
  <c r="H3" s="1"/>
  <c r="D23"/>
  <c r="G23" s="1"/>
  <c r="H23" s="1"/>
  <c r="D22"/>
  <c r="G22" s="1"/>
  <c r="H22" s="1"/>
  <c r="D20"/>
  <c r="G20" s="1"/>
  <c r="H20" s="1"/>
  <c r="D4"/>
  <c r="G4" s="1"/>
  <c r="H4" s="1"/>
  <c r="D9"/>
  <c r="G9" s="1"/>
  <c r="H9" s="1"/>
  <c r="D6"/>
  <c r="G6" s="1"/>
  <c r="H6" s="1"/>
  <c r="D7"/>
  <c r="G7" s="1"/>
  <c r="H7" s="1"/>
  <c r="D17"/>
  <c r="G17" s="1"/>
  <c r="H17" s="1"/>
  <c r="D15"/>
  <c r="G15" s="1"/>
  <c r="H15" s="1"/>
  <c r="D14"/>
  <c r="G14" s="1"/>
  <c r="H14" s="1"/>
</calcChain>
</file>

<file path=xl/comments1.xml><?xml version="1.0" encoding="utf-8"?>
<comments xmlns="http://schemas.openxmlformats.org/spreadsheetml/2006/main">
  <authors>
    <author>Author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Apocalypse is limited to 5 targets.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 target limit on Absolution.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Rift is limited to 12 targets.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target limit on Dark Nebula.</t>
        </r>
      </text>
    </comment>
  </commentList>
</comments>
</file>

<file path=xl/sharedStrings.xml><?xml version="1.0" encoding="utf-8"?>
<sst xmlns="http://schemas.openxmlformats.org/spreadsheetml/2006/main" count="85" uniqueCount="85">
  <si>
    <t>Spell Name</t>
  </si>
  <si>
    <t>Minimum</t>
  </si>
  <si>
    <t>Maximum</t>
  </si>
  <si>
    <t>Average</t>
  </si>
  <si>
    <t>Burst DPS</t>
  </si>
  <si>
    <t>Cataclysm 1</t>
  </si>
  <si>
    <t>Cataclysm 2</t>
  </si>
  <si>
    <t>Cataclysm 3</t>
  </si>
  <si>
    <t>Cataclysm 4</t>
  </si>
  <si>
    <t>Cataclysm 5</t>
  </si>
  <si>
    <t>Cataclysm 6</t>
  </si>
  <si>
    <t>Cataclysm 7</t>
  </si>
  <si>
    <t>Cataclysm 8</t>
  </si>
  <si>
    <t>Plaguebringer</t>
  </si>
  <si>
    <t>Aura of Void</t>
  </si>
  <si>
    <t>Thunderclap</t>
  </si>
  <si>
    <t>Acid</t>
  </si>
  <si>
    <t>Dark Infestation</t>
  </si>
  <si>
    <t>Distortion</t>
  </si>
  <si>
    <t>Dark Pyre</t>
  </si>
  <si>
    <t>Master's Strike</t>
  </si>
  <si>
    <t>Encase</t>
  </si>
  <si>
    <t>Flames of Velious</t>
  </si>
  <si>
    <t>Dissolve</t>
  </si>
  <si>
    <t>Apocalypse 1</t>
  </si>
  <si>
    <t>Apocalypse 2</t>
  </si>
  <si>
    <t>Apocalypse 3</t>
  </si>
  <si>
    <t>Apocalypse 4</t>
  </si>
  <si>
    <t>Apocalypse 5</t>
  </si>
  <si>
    <t>Absolution 1</t>
  </si>
  <si>
    <t>Rift 1</t>
  </si>
  <si>
    <t>Dark Nebula 1</t>
  </si>
  <si>
    <t>Rift 2</t>
  </si>
  <si>
    <t>Rift 3</t>
  </si>
  <si>
    <t>Rift 4</t>
  </si>
  <si>
    <t>Rift 5</t>
  </si>
  <si>
    <t>Rift 6</t>
  </si>
  <si>
    <t>Rift 7</t>
  </si>
  <si>
    <t>Rift 8</t>
  </si>
  <si>
    <t>Rift 9</t>
  </si>
  <si>
    <t>Rift 10</t>
  </si>
  <si>
    <t>Rift 11</t>
  </si>
  <si>
    <t>Rift 12</t>
  </si>
  <si>
    <t>Absolution 2</t>
  </si>
  <si>
    <t>Absolution 3</t>
  </si>
  <si>
    <t>Absolution 4</t>
  </si>
  <si>
    <t>Absolution 5</t>
  </si>
  <si>
    <t>Absolution 6</t>
  </si>
  <si>
    <t>Absolution 7</t>
  </si>
  <si>
    <t>Absolution 8</t>
  </si>
  <si>
    <t>Absolution 9</t>
  </si>
  <si>
    <t>Absolution 10</t>
  </si>
  <si>
    <t>Mythical</t>
  </si>
  <si>
    <t>Recovery</t>
  </si>
  <si>
    <t>Cast</t>
  </si>
  <si>
    <t>Dark Nebula 2</t>
  </si>
  <si>
    <t>Dark Nebula 4</t>
  </si>
  <si>
    <t>Dark Nebula 3</t>
  </si>
  <si>
    <t>Dark Nebula 5</t>
  </si>
  <si>
    <t>Dark Nebula 6</t>
  </si>
  <si>
    <t>Dark Nebula 7</t>
  </si>
  <si>
    <t>Dark Nebula 8</t>
  </si>
  <si>
    <t>Dark Nebula 9</t>
  </si>
  <si>
    <t>Dark Nebula 10</t>
  </si>
  <si>
    <t>Absolution 11</t>
  </si>
  <si>
    <t>Absolution 12</t>
  </si>
  <si>
    <t>Dark Nebula 11</t>
  </si>
  <si>
    <t>Dark Nebula 12</t>
  </si>
  <si>
    <t>Dark Nebula 13</t>
  </si>
  <si>
    <t>Dark Nebula 14</t>
  </si>
  <si>
    <t>Dark Nebula 15</t>
  </si>
  <si>
    <t>Dark Nebula 16</t>
  </si>
  <si>
    <t>Dark Nebula 17</t>
  </si>
  <si>
    <t>Dark Nebula 18</t>
  </si>
  <si>
    <t>Dark Nebula 19</t>
  </si>
  <si>
    <t>Dark Nebula 20</t>
  </si>
  <si>
    <t>Dark Nebula 21</t>
  </si>
  <si>
    <t>Dark Nebula 22</t>
  </si>
  <si>
    <t>Dark Nebula 23</t>
  </si>
  <si>
    <t>Dark Nebula 24</t>
  </si>
  <si>
    <t>Dark Nebula 25</t>
  </si>
  <si>
    <t>Absolution 13</t>
  </si>
  <si>
    <t>Absolution 14</t>
  </si>
  <si>
    <t>Dark Nebula 26</t>
  </si>
  <si>
    <t>Bewilderment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</si>
</sst>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8"/>
  <sheetViews>
    <sheetView tabSelected="1" workbookViewId="0">
      <selection activeCell="E13" sqref="E13"/>
    </sheetView>
  </sheetViews>
  <sheetFormatPr defaultRowHeight="15"/>
  <cols>
    <col min="1" max="1" width="16.85546875" bestFit="1" customWidth="1"/>
    <col min="2" max="2" width="9.7109375" bestFit="1" customWidth="1"/>
    <col min="3" max="3" width="10" bestFit="1" customWidth="1"/>
    <col min="4" max="4" width="8.28515625" bestFit="1" customWidth="1"/>
    <col min="5" max="5" width="5" bestFit="1" customWidth="1"/>
    <col min="6" max="6" width="9.140625" bestFit="1" customWidth="1"/>
    <col min="7" max="7" width="9.42578125" style="3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53</v>
      </c>
      <c r="G1" s="2" t="s">
        <v>4</v>
      </c>
      <c r="H1" s="1" t="s">
        <v>52</v>
      </c>
    </row>
    <row r="2" spans="1:8">
      <c r="A2" t="s">
        <v>5</v>
      </c>
      <c r="B2">
        <f>744+504*4</f>
        <v>2760</v>
      </c>
      <c r="C2">
        <f>1176+936*4</f>
        <v>4920</v>
      </c>
      <c r="D2">
        <f t="shared" ref="D2:D18" si="0">(C2+B2)/2</f>
        <v>3840</v>
      </c>
      <c r="E2">
        <v>1.29</v>
      </c>
      <c r="F2">
        <v>0.4</v>
      </c>
      <c r="G2" s="3">
        <f t="shared" ref="G2:G18" si="1">D2/(E2+F2)</f>
        <v>2272.189349112426</v>
      </c>
      <c r="H2" s="3">
        <f>G2</f>
        <v>2272.189349112426</v>
      </c>
    </row>
    <row r="3" spans="1:8">
      <c r="A3" t="s">
        <v>6</v>
      </c>
      <c r="B3">
        <f>B2*2</f>
        <v>5520</v>
      </c>
      <c r="C3">
        <f>C2*2</f>
        <v>9840</v>
      </c>
      <c r="D3">
        <f t="shared" si="0"/>
        <v>7680</v>
      </c>
      <c r="E3">
        <v>1.29</v>
      </c>
      <c r="F3">
        <v>0.4</v>
      </c>
      <c r="G3" s="3">
        <f t="shared" si="1"/>
        <v>4544.3786982248521</v>
      </c>
      <c r="H3" s="3">
        <f t="shared" ref="H3:H52" si="2">G3</f>
        <v>4544.3786982248521</v>
      </c>
    </row>
    <row r="4" spans="1:8">
      <c r="A4" t="s">
        <v>7</v>
      </c>
      <c r="B4">
        <f>B2*3</f>
        <v>8280</v>
      </c>
      <c r="C4">
        <f>C2*3</f>
        <v>14760</v>
      </c>
      <c r="D4">
        <f t="shared" si="0"/>
        <v>11520</v>
      </c>
      <c r="E4">
        <v>1.29</v>
      </c>
      <c r="F4">
        <v>0.4</v>
      </c>
      <c r="G4" s="3">
        <f t="shared" si="1"/>
        <v>6816.5680473372786</v>
      </c>
      <c r="H4" s="3">
        <f t="shared" si="2"/>
        <v>6816.5680473372786</v>
      </c>
    </row>
    <row r="5" spans="1:8">
      <c r="A5" t="s">
        <v>8</v>
      </c>
      <c r="B5">
        <f>B2*4</f>
        <v>11040</v>
      </c>
      <c r="C5">
        <f>C2*4</f>
        <v>19680</v>
      </c>
      <c r="D5">
        <f t="shared" si="0"/>
        <v>15360</v>
      </c>
      <c r="E5">
        <v>1.29</v>
      </c>
      <c r="F5">
        <v>0.4</v>
      </c>
      <c r="G5" s="3">
        <f t="shared" si="1"/>
        <v>9088.7573964497042</v>
      </c>
      <c r="H5" s="3">
        <f t="shared" si="2"/>
        <v>9088.7573964497042</v>
      </c>
    </row>
    <row r="6" spans="1:8">
      <c r="A6" t="s">
        <v>9</v>
      </c>
      <c r="B6">
        <f>B2*5</f>
        <v>13800</v>
      </c>
      <c r="C6">
        <f>C2*5</f>
        <v>24600</v>
      </c>
      <c r="D6">
        <f t="shared" si="0"/>
        <v>19200</v>
      </c>
      <c r="E6">
        <v>1.29</v>
      </c>
      <c r="F6">
        <v>0.4</v>
      </c>
      <c r="G6" s="3">
        <f t="shared" si="1"/>
        <v>11360.946745562131</v>
      </c>
      <c r="H6" s="3">
        <f t="shared" si="2"/>
        <v>11360.946745562131</v>
      </c>
    </row>
    <row r="7" spans="1:8">
      <c r="A7" t="s">
        <v>10</v>
      </c>
      <c r="B7">
        <f>B2*6</f>
        <v>16560</v>
      </c>
      <c r="C7">
        <f>C2*6</f>
        <v>29520</v>
      </c>
      <c r="D7">
        <f t="shared" si="0"/>
        <v>23040</v>
      </c>
      <c r="E7">
        <v>1.29</v>
      </c>
      <c r="F7">
        <v>0.4</v>
      </c>
      <c r="G7" s="3">
        <f t="shared" si="1"/>
        <v>13633.136094674557</v>
      </c>
      <c r="H7" s="3">
        <f t="shared" si="2"/>
        <v>13633.136094674557</v>
      </c>
    </row>
    <row r="8" spans="1:8">
      <c r="A8" t="s">
        <v>11</v>
      </c>
      <c r="B8">
        <f>B2*7</f>
        <v>19320</v>
      </c>
      <c r="C8">
        <f>C2*7</f>
        <v>34440</v>
      </c>
      <c r="D8">
        <f t="shared" si="0"/>
        <v>26880</v>
      </c>
      <c r="E8">
        <v>1.29</v>
      </c>
      <c r="F8">
        <v>0.4</v>
      </c>
      <c r="G8" s="3">
        <f t="shared" si="1"/>
        <v>15905.325443786982</v>
      </c>
      <c r="H8" s="3">
        <f t="shared" si="2"/>
        <v>15905.325443786982</v>
      </c>
    </row>
    <row r="9" spans="1:8">
      <c r="A9" t="s">
        <v>12</v>
      </c>
      <c r="B9">
        <f>B2*8</f>
        <v>22080</v>
      </c>
      <c r="C9">
        <f>C2*8</f>
        <v>39360</v>
      </c>
      <c r="D9">
        <f t="shared" si="0"/>
        <v>30720</v>
      </c>
      <c r="E9">
        <v>1.29</v>
      </c>
      <c r="F9">
        <v>0.4</v>
      </c>
      <c r="G9" s="3">
        <f t="shared" si="1"/>
        <v>18177.514792899408</v>
      </c>
      <c r="H9" s="3">
        <f t="shared" si="2"/>
        <v>18177.514792899408</v>
      </c>
    </row>
    <row r="10" spans="1:8">
      <c r="A10" t="s">
        <v>13</v>
      </c>
      <c r="B10">
        <v>5193</v>
      </c>
      <c r="C10">
        <v>11158</v>
      </c>
      <c r="D10">
        <f t="shared" si="0"/>
        <v>8175.5</v>
      </c>
      <c r="E10">
        <v>1.29</v>
      </c>
      <c r="F10">
        <v>0.4</v>
      </c>
      <c r="G10" s="3">
        <f t="shared" si="1"/>
        <v>4837.5739644970417</v>
      </c>
      <c r="H10" s="3">
        <f t="shared" si="2"/>
        <v>4837.5739644970417</v>
      </c>
    </row>
    <row r="11" spans="1:8">
      <c r="A11" t="s">
        <v>14</v>
      </c>
      <c r="B11">
        <f>1444*3</f>
        <v>4332</v>
      </c>
      <c r="C11">
        <f>1752*3</f>
        <v>5256</v>
      </c>
      <c r="D11">
        <f t="shared" si="0"/>
        <v>4794</v>
      </c>
      <c r="E11">
        <v>0.64</v>
      </c>
      <c r="F11">
        <v>0.4</v>
      </c>
      <c r="G11" s="3">
        <f t="shared" si="1"/>
        <v>4609.6153846153848</v>
      </c>
      <c r="H11" s="3">
        <f t="shared" si="2"/>
        <v>4609.6153846153848</v>
      </c>
    </row>
    <row r="12" spans="1:8">
      <c r="A12" t="s">
        <v>15</v>
      </c>
      <c r="B12">
        <v>2304</v>
      </c>
      <c r="C12">
        <v>3097</v>
      </c>
      <c r="D12">
        <f t="shared" si="0"/>
        <v>2700.5</v>
      </c>
      <c r="E12">
        <v>0.32</v>
      </c>
      <c r="F12">
        <v>0.4</v>
      </c>
      <c r="G12" s="3">
        <f t="shared" si="1"/>
        <v>3750.6944444444448</v>
      </c>
      <c r="H12" s="3">
        <f t="shared" si="2"/>
        <v>3750.6944444444448</v>
      </c>
    </row>
    <row r="13" spans="1:8">
      <c r="A13" t="s">
        <v>84</v>
      </c>
      <c r="B13">
        <v>2269</v>
      </c>
      <c r="C13">
        <v>3597</v>
      </c>
      <c r="D13">
        <f t="shared" ref="D13" si="3">(C13+B13)/2</f>
        <v>2933</v>
      </c>
      <c r="E13">
        <v>0.32</v>
      </c>
      <c r="F13">
        <v>0.4</v>
      </c>
      <c r="G13" s="3">
        <f t="shared" ref="G13" si="4">D13/(E13+F13)</f>
        <v>4073.6111111111113</v>
      </c>
      <c r="H13" s="3">
        <f t="shared" ref="H13" si="5">G13</f>
        <v>4073.6111111111113</v>
      </c>
    </row>
    <row r="14" spans="1:8">
      <c r="A14" t="s">
        <v>16</v>
      </c>
      <c r="B14">
        <f>911+202*7</f>
        <v>2325</v>
      </c>
      <c r="C14">
        <f>1096+376*7</f>
        <v>3728</v>
      </c>
      <c r="D14">
        <f t="shared" si="0"/>
        <v>3026.5</v>
      </c>
      <c r="E14">
        <v>0.64</v>
      </c>
      <c r="F14">
        <v>0.4</v>
      </c>
      <c r="G14" s="3">
        <f t="shared" si="1"/>
        <v>2910.0961538461538</v>
      </c>
      <c r="H14" s="3">
        <f t="shared" si="2"/>
        <v>2910.0961538461538</v>
      </c>
    </row>
    <row r="15" spans="1:8">
      <c r="A15" t="s">
        <v>17</v>
      </c>
      <c r="B15">
        <f>1233+513*7</f>
        <v>4824</v>
      </c>
      <c r="C15">
        <f>1347+627*7</f>
        <v>5736</v>
      </c>
      <c r="D15">
        <f t="shared" si="0"/>
        <v>5280</v>
      </c>
      <c r="E15">
        <v>1.29</v>
      </c>
      <c r="F15">
        <v>0.4</v>
      </c>
      <c r="G15" s="3">
        <f t="shared" si="1"/>
        <v>3124.2603550295858</v>
      </c>
      <c r="H15" s="3">
        <f t="shared" si="2"/>
        <v>3124.2603550295858</v>
      </c>
    </row>
    <row r="16" spans="1:8">
      <c r="A16" t="s">
        <v>18</v>
      </c>
      <c r="B16">
        <v>3822</v>
      </c>
      <c r="C16">
        <v>6482</v>
      </c>
      <c r="D16">
        <f t="shared" si="0"/>
        <v>5152</v>
      </c>
      <c r="E16">
        <v>1.61</v>
      </c>
      <c r="F16">
        <v>0.4</v>
      </c>
      <c r="G16" s="3">
        <f t="shared" si="1"/>
        <v>2563.1840796019897</v>
      </c>
      <c r="H16" s="3">
        <f t="shared" si="2"/>
        <v>2563.1840796019897</v>
      </c>
    </row>
    <row r="17" spans="1:8">
      <c r="A17" t="s">
        <v>19</v>
      </c>
      <c r="B17">
        <f>1210+294*6</f>
        <v>2974</v>
      </c>
      <c r="C17">
        <f>1630+546*6</f>
        <v>4906</v>
      </c>
      <c r="D17">
        <f t="shared" si="0"/>
        <v>3940</v>
      </c>
      <c r="E17">
        <v>1.29</v>
      </c>
      <c r="F17">
        <v>0.4</v>
      </c>
      <c r="G17" s="3">
        <f t="shared" si="1"/>
        <v>2331.3609467455622</v>
      </c>
      <c r="H17" s="3">
        <f t="shared" si="2"/>
        <v>2331.3609467455622</v>
      </c>
    </row>
    <row r="18" spans="1:8">
      <c r="A18" t="s">
        <v>20</v>
      </c>
      <c r="B18">
        <v>4075</v>
      </c>
      <c r="C18">
        <v>4821</v>
      </c>
      <c r="D18">
        <f t="shared" si="0"/>
        <v>4448</v>
      </c>
      <c r="E18">
        <v>1.29</v>
      </c>
      <c r="F18">
        <v>0.4</v>
      </c>
      <c r="G18" s="3">
        <f t="shared" si="1"/>
        <v>2631.9526627218934</v>
      </c>
      <c r="H18" s="3">
        <f t="shared" si="2"/>
        <v>2631.9526627218934</v>
      </c>
    </row>
    <row r="19" spans="1:8">
      <c r="A19" t="s">
        <v>21</v>
      </c>
      <c r="B19">
        <v>3164</v>
      </c>
      <c r="C19">
        <v>4794</v>
      </c>
      <c r="D19">
        <f t="shared" ref="D19:D53" si="6">(C19+B19)/2</f>
        <v>3979</v>
      </c>
      <c r="E19">
        <v>1.29</v>
      </c>
      <c r="F19">
        <v>0.4</v>
      </c>
      <c r="G19" s="3">
        <f t="shared" ref="G19:G53" si="7">D19/(E19+F19)</f>
        <v>2354.4378698224855</v>
      </c>
      <c r="H19" s="3">
        <f t="shared" si="2"/>
        <v>2354.4378698224855</v>
      </c>
    </row>
    <row r="20" spans="1:8">
      <c r="A20" t="s">
        <v>22</v>
      </c>
      <c r="B20">
        <f>2479+1759</f>
        <v>4238</v>
      </c>
      <c r="C20">
        <f>B20</f>
        <v>4238</v>
      </c>
      <c r="D20">
        <f t="shared" si="6"/>
        <v>4238</v>
      </c>
      <c r="E20">
        <v>1.29</v>
      </c>
      <c r="F20">
        <v>0.4</v>
      </c>
      <c r="G20" s="3">
        <f t="shared" si="7"/>
        <v>2507.6923076923076</v>
      </c>
      <c r="H20" s="3">
        <f t="shared" si="2"/>
        <v>2507.6923076923076</v>
      </c>
    </row>
    <row r="21" spans="1:8">
      <c r="A21" t="s">
        <v>23</v>
      </c>
      <c r="B21">
        <v>2297</v>
      </c>
      <c r="C21">
        <v>3648</v>
      </c>
      <c r="D21">
        <f t="shared" si="6"/>
        <v>2972.5</v>
      </c>
      <c r="E21">
        <v>1.29</v>
      </c>
      <c r="F21">
        <v>0.4</v>
      </c>
      <c r="G21" s="3">
        <f t="shared" si="7"/>
        <v>1758.8757396449705</v>
      </c>
      <c r="H21" s="3">
        <f t="shared" si="2"/>
        <v>1758.8757396449705</v>
      </c>
    </row>
    <row r="22" spans="1:8">
      <c r="A22" t="s">
        <v>24</v>
      </c>
      <c r="B22">
        <f>1767+1527*5</f>
        <v>9402</v>
      </c>
      <c r="C22">
        <f>3075+2835*5</f>
        <v>17250</v>
      </c>
      <c r="D22">
        <f t="shared" si="6"/>
        <v>13326</v>
      </c>
      <c r="E22">
        <v>2.57</v>
      </c>
      <c r="F22">
        <v>0.4</v>
      </c>
      <c r="G22" s="3">
        <f t="shared" si="7"/>
        <v>4486.8686868686873</v>
      </c>
      <c r="H22" s="3">
        <f>G22*1.3</f>
        <v>5832.9292929292933</v>
      </c>
    </row>
    <row r="23" spans="1:8">
      <c r="A23" t="s">
        <v>25</v>
      </c>
      <c r="B23">
        <f>B22*2</f>
        <v>18804</v>
      </c>
      <c r="C23">
        <f>C22*2</f>
        <v>34500</v>
      </c>
      <c r="D23">
        <f t="shared" ref="D23:D26" si="8">(C23+B23)/2</f>
        <v>26652</v>
      </c>
      <c r="E23">
        <v>2.57</v>
      </c>
      <c r="F23">
        <v>0.4</v>
      </c>
      <c r="G23" s="3">
        <f t="shared" ref="G23:G26" si="9">D23/(E23+F23)</f>
        <v>8973.7373737373746</v>
      </c>
      <c r="H23" s="3">
        <f t="shared" ref="H23:H38" si="10">G23*1.3</f>
        <v>11665.858585858587</v>
      </c>
    </row>
    <row r="24" spans="1:8">
      <c r="A24" t="s">
        <v>26</v>
      </c>
      <c r="B24">
        <f>B22*3</f>
        <v>28206</v>
      </c>
      <c r="C24">
        <f>C22*3</f>
        <v>51750</v>
      </c>
      <c r="D24">
        <f t="shared" si="8"/>
        <v>39978</v>
      </c>
      <c r="E24">
        <v>2.57</v>
      </c>
      <c r="F24">
        <v>0.4</v>
      </c>
      <c r="G24" s="3">
        <f t="shared" si="9"/>
        <v>13460.606060606062</v>
      </c>
      <c r="H24" s="3">
        <f t="shared" si="10"/>
        <v>17498.78787878788</v>
      </c>
    </row>
    <row r="25" spans="1:8">
      <c r="A25" t="s">
        <v>27</v>
      </c>
      <c r="B25">
        <f>B22*4</f>
        <v>37608</v>
      </c>
      <c r="C25">
        <f>C22*4</f>
        <v>69000</v>
      </c>
      <c r="D25">
        <f t="shared" si="8"/>
        <v>53304</v>
      </c>
      <c r="E25">
        <v>2.57</v>
      </c>
      <c r="F25">
        <v>0.4</v>
      </c>
      <c r="G25" s="3">
        <f t="shared" si="9"/>
        <v>17947.474747474749</v>
      </c>
      <c r="H25" s="3">
        <f t="shared" si="10"/>
        <v>23331.717171717173</v>
      </c>
    </row>
    <row r="26" spans="1:8">
      <c r="A26" t="s">
        <v>28</v>
      </c>
      <c r="B26">
        <f>B22*5</f>
        <v>47010</v>
      </c>
      <c r="C26">
        <f>C22*5</f>
        <v>86250</v>
      </c>
      <c r="D26">
        <f t="shared" si="8"/>
        <v>66630</v>
      </c>
      <c r="E26">
        <v>2.57</v>
      </c>
      <c r="F26">
        <v>0.4</v>
      </c>
      <c r="G26" s="3">
        <f t="shared" si="9"/>
        <v>22434.343434343435</v>
      </c>
      <c r="H26" s="3">
        <f t="shared" si="10"/>
        <v>29164.646464646466</v>
      </c>
    </row>
    <row r="27" spans="1:8">
      <c r="A27" t="s">
        <v>29</v>
      </c>
      <c r="B27">
        <v>4206</v>
      </c>
      <c r="C27">
        <v>7605</v>
      </c>
      <c r="D27">
        <f t="shared" si="6"/>
        <v>5905.5</v>
      </c>
      <c r="E27">
        <v>2.57</v>
      </c>
      <c r="F27">
        <v>0.4</v>
      </c>
      <c r="G27" s="3">
        <f t="shared" si="7"/>
        <v>1988.3838383838386</v>
      </c>
      <c r="H27" s="3">
        <f t="shared" si="10"/>
        <v>2584.8989898989903</v>
      </c>
    </row>
    <row r="28" spans="1:8">
      <c r="A28" t="s">
        <v>43</v>
      </c>
      <c r="B28">
        <f>B27*2</f>
        <v>8412</v>
      </c>
      <c r="C28">
        <f>C27*2</f>
        <v>15210</v>
      </c>
      <c r="D28">
        <f t="shared" ref="D28:D36" si="11">(C28+B28)/2</f>
        <v>11811</v>
      </c>
      <c r="E28">
        <v>2.57</v>
      </c>
      <c r="F28">
        <v>0.4</v>
      </c>
      <c r="G28" s="3">
        <f t="shared" ref="G28:G36" si="12">D28/(E28+F28)</f>
        <v>3976.7676767676771</v>
      </c>
      <c r="H28" s="3">
        <f t="shared" si="10"/>
        <v>5169.7979797979806</v>
      </c>
    </row>
    <row r="29" spans="1:8">
      <c r="A29" t="s">
        <v>44</v>
      </c>
      <c r="B29">
        <f>B27*3</f>
        <v>12618</v>
      </c>
      <c r="C29">
        <f>C27*3</f>
        <v>22815</v>
      </c>
      <c r="D29">
        <f t="shared" si="11"/>
        <v>17716.5</v>
      </c>
      <c r="E29">
        <v>2.57</v>
      </c>
      <c r="F29">
        <v>0.4</v>
      </c>
      <c r="G29" s="3">
        <f t="shared" si="12"/>
        <v>5965.1515151515159</v>
      </c>
      <c r="H29" s="3">
        <f t="shared" si="10"/>
        <v>7754.6969696969709</v>
      </c>
    </row>
    <row r="30" spans="1:8">
      <c r="A30" t="s">
        <v>45</v>
      </c>
      <c r="B30">
        <f>B27*4</f>
        <v>16824</v>
      </c>
      <c r="C30">
        <f>C27*4</f>
        <v>30420</v>
      </c>
      <c r="D30">
        <f t="shared" si="11"/>
        <v>23622</v>
      </c>
      <c r="E30">
        <v>2.57</v>
      </c>
      <c r="F30">
        <v>0.4</v>
      </c>
      <c r="G30" s="3">
        <f t="shared" si="12"/>
        <v>7953.5353535353543</v>
      </c>
      <c r="H30" s="3">
        <f t="shared" si="10"/>
        <v>10339.595959595961</v>
      </c>
    </row>
    <row r="31" spans="1:8">
      <c r="A31" t="s">
        <v>46</v>
      </c>
      <c r="B31">
        <f>B27*5</f>
        <v>21030</v>
      </c>
      <c r="C31">
        <f>C27*5</f>
        <v>38025</v>
      </c>
      <c r="D31">
        <f t="shared" si="11"/>
        <v>29527.5</v>
      </c>
      <c r="E31">
        <v>2.57</v>
      </c>
      <c r="F31">
        <v>0.4</v>
      </c>
      <c r="G31" s="3">
        <f t="shared" si="12"/>
        <v>9941.9191919191926</v>
      </c>
      <c r="H31" s="3">
        <f t="shared" si="10"/>
        <v>12924.494949494951</v>
      </c>
    </row>
    <row r="32" spans="1:8">
      <c r="A32" t="s">
        <v>47</v>
      </c>
      <c r="B32">
        <f>B27*6</f>
        <v>25236</v>
      </c>
      <c r="C32">
        <f>C27*6</f>
        <v>45630</v>
      </c>
      <c r="D32">
        <f t="shared" si="11"/>
        <v>35433</v>
      </c>
      <c r="E32">
        <v>2.57</v>
      </c>
      <c r="F32">
        <v>0.4</v>
      </c>
      <c r="G32" s="3">
        <f t="shared" si="12"/>
        <v>11930.303030303032</v>
      </c>
      <c r="H32" s="3">
        <f t="shared" si="10"/>
        <v>15509.393939393942</v>
      </c>
    </row>
    <row r="33" spans="1:8">
      <c r="A33" t="s">
        <v>48</v>
      </c>
      <c r="B33">
        <f>B27*7</f>
        <v>29442</v>
      </c>
      <c r="C33">
        <f>C27*7</f>
        <v>53235</v>
      </c>
      <c r="D33">
        <f t="shared" si="11"/>
        <v>41338.5</v>
      </c>
      <c r="E33">
        <v>2.57</v>
      </c>
      <c r="F33">
        <v>0.4</v>
      </c>
      <c r="G33" s="3">
        <f t="shared" si="12"/>
        <v>13918.686868686869</v>
      </c>
      <c r="H33" s="3">
        <f t="shared" si="10"/>
        <v>18094.292929292929</v>
      </c>
    </row>
    <row r="34" spans="1:8">
      <c r="A34" t="s">
        <v>49</v>
      </c>
      <c r="B34">
        <f>B27*8</f>
        <v>33648</v>
      </c>
      <c r="C34">
        <f>C27*8</f>
        <v>60840</v>
      </c>
      <c r="D34">
        <f t="shared" si="11"/>
        <v>47244</v>
      </c>
      <c r="E34">
        <v>2.57</v>
      </c>
      <c r="F34">
        <v>0.4</v>
      </c>
      <c r="G34" s="3">
        <f t="shared" si="12"/>
        <v>15907.070707070709</v>
      </c>
      <c r="H34" s="3">
        <f t="shared" si="10"/>
        <v>20679.191919191922</v>
      </c>
    </row>
    <row r="35" spans="1:8">
      <c r="A35" t="s">
        <v>50</v>
      </c>
      <c r="B35">
        <f>B27*9</f>
        <v>37854</v>
      </c>
      <c r="C35">
        <f>C27*9</f>
        <v>68445</v>
      </c>
      <c r="D35">
        <f t="shared" si="11"/>
        <v>53149.5</v>
      </c>
      <c r="E35">
        <v>2.57</v>
      </c>
      <c r="F35">
        <v>0.4</v>
      </c>
      <c r="G35" s="3">
        <f t="shared" si="12"/>
        <v>17895.454545454548</v>
      </c>
      <c r="H35" s="3">
        <f t="shared" si="10"/>
        <v>23264.090909090912</v>
      </c>
    </row>
    <row r="36" spans="1:8">
      <c r="A36" t="s">
        <v>51</v>
      </c>
      <c r="B36">
        <f>B27*10</f>
        <v>42060</v>
      </c>
      <c r="C36">
        <f>C27*10</f>
        <v>76050</v>
      </c>
      <c r="D36">
        <f t="shared" si="11"/>
        <v>59055</v>
      </c>
      <c r="E36">
        <v>2.57</v>
      </c>
      <c r="F36">
        <v>0.4</v>
      </c>
      <c r="G36" s="3">
        <f t="shared" si="12"/>
        <v>19883.838383838385</v>
      </c>
      <c r="H36" s="3">
        <f t="shared" si="10"/>
        <v>25848.989898989901</v>
      </c>
    </row>
    <row r="37" spans="1:8">
      <c r="A37" t="s">
        <v>64</v>
      </c>
      <c r="B37">
        <f>B27*11</f>
        <v>46266</v>
      </c>
      <c r="C37">
        <f>C27*11</f>
        <v>83655</v>
      </c>
      <c r="D37">
        <f t="shared" ref="D37:D38" si="13">(C37+B37)/2</f>
        <v>64960.5</v>
      </c>
      <c r="E37">
        <v>2.57</v>
      </c>
      <c r="F37">
        <v>0.4</v>
      </c>
      <c r="G37" s="3">
        <f t="shared" ref="G37:G38" si="14">D37/(E37+F37)</f>
        <v>21872.222222222223</v>
      </c>
      <c r="H37" s="3">
        <f t="shared" si="10"/>
        <v>28433.888888888891</v>
      </c>
    </row>
    <row r="38" spans="1:8">
      <c r="A38" t="s">
        <v>65</v>
      </c>
      <c r="B38">
        <f>B27*12</f>
        <v>50472</v>
      </c>
      <c r="C38">
        <f>C27*12</f>
        <v>91260</v>
      </c>
      <c r="D38">
        <f t="shared" si="13"/>
        <v>70866</v>
      </c>
      <c r="E38">
        <v>2.57</v>
      </c>
      <c r="F38">
        <v>0.4</v>
      </c>
      <c r="G38" s="3">
        <f t="shared" si="14"/>
        <v>23860.606060606064</v>
      </c>
      <c r="H38" s="3">
        <f t="shared" si="10"/>
        <v>31018.787878787884</v>
      </c>
    </row>
    <row r="39" spans="1:8">
      <c r="A39" t="s">
        <v>81</v>
      </c>
      <c r="B39">
        <f>B27*13</f>
        <v>54678</v>
      </c>
      <c r="C39">
        <f>C27*13</f>
        <v>98865</v>
      </c>
      <c r="D39">
        <f t="shared" ref="D39" si="15">(C39+B39)/2</f>
        <v>76771.5</v>
      </c>
      <c r="E39">
        <v>2.57</v>
      </c>
      <c r="F39">
        <v>0.4</v>
      </c>
      <c r="G39" s="3">
        <f t="shared" ref="G39" si="16">D39/(E39+F39)</f>
        <v>25848.989898989901</v>
      </c>
      <c r="H39" s="3">
        <f t="shared" ref="H39" si="17">G39*1.3</f>
        <v>33603.686868686869</v>
      </c>
    </row>
    <row r="40" spans="1:8">
      <c r="A40" t="s">
        <v>82</v>
      </c>
      <c r="B40">
        <f>B27*14</f>
        <v>58884</v>
      </c>
      <c r="C40">
        <f>C27*14</f>
        <v>106470</v>
      </c>
      <c r="D40">
        <f t="shared" ref="D40" si="18">(C40+B40)/2</f>
        <v>82677</v>
      </c>
      <c r="E40">
        <v>2.57</v>
      </c>
      <c r="F40">
        <v>0.4</v>
      </c>
      <c r="G40" s="3">
        <f t="shared" ref="G40" si="19">D40/(E40+F40)</f>
        <v>27837.373737373739</v>
      </c>
      <c r="H40" s="3">
        <f t="shared" ref="H40" si="20">G40*1.3</f>
        <v>36188.585858585859</v>
      </c>
    </row>
    <row r="41" spans="1:8">
      <c r="A41" t="s">
        <v>30</v>
      </c>
      <c r="B41">
        <v>6057</v>
      </c>
      <c r="C41">
        <v>9936</v>
      </c>
      <c r="D41">
        <f t="shared" si="6"/>
        <v>7996.5</v>
      </c>
      <c r="E41">
        <v>3.22</v>
      </c>
      <c r="F41">
        <v>0.4</v>
      </c>
      <c r="G41" s="3">
        <f t="shared" si="7"/>
        <v>2208.9779005524861</v>
      </c>
      <c r="H41" s="3">
        <f t="shared" si="2"/>
        <v>2208.9779005524861</v>
      </c>
    </row>
    <row r="42" spans="1:8">
      <c r="A42" t="s">
        <v>32</v>
      </c>
      <c r="B42">
        <f>B41*2</f>
        <v>12114</v>
      </c>
      <c r="C42">
        <f>C41*2</f>
        <v>19872</v>
      </c>
      <c r="D42">
        <f t="shared" ref="D42:D52" si="21">(C42+B42)/2</f>
        <v>15993</v>
      </c>
      <c r="E42">
        <v>3.22</v>
      </c>
      <c r="F42">
        <v>0.4</v>
      </c>
      <c r="G42" s="3">
        <f t="shared" ref="G42:G52" si="22">D42/(E42+F42)</f>
        <v>4417.9558011049721</v>
      </c>
      <c r="H42" s="3">
        <f t="shared" si="2"/>
        <v>4417.9558011049721</v>
      </c>
    </row>
    <row r="43" spans="1:8">
      <c r="A43" t="s">
        <v>33</v>
      </c>
      <c r="B43">
        <f>B41*3</f>
        <v>18171</v>
      </c>
      <c r="C43">
        <f>C41*3</f>
        <v>29808</v>
      </c>
      <c r="D43">
        <f t="shared" si="21"/>
        <v>23989.5</v>
      </c>
      <c r="E43">
        <v>3.22</v>
      </c>
      <c r="F43">
        <v>0.4</v>
      </c>
      <c r="G43" s="3">
        <f t="shared" si="22"/>
        <v>6626.9337016574582</v>
      </c>
      <c r="H43" s="3">
        <f t="shared" si="2"/>
        <v>6626.9337016574582</v>
      </c>
    </row>
    <row r="44" spans="1:8">
      <c r="A44" t="s">
        <v>34</v>
      </c>
      <c r="B44">
        <f>B41*4</f>
        <v>24228</v>
      </c>
      <c r="C44">
        <f>C41*4</f>
        <v>39744</v>
      </c>
      <c r="D44">
        <f t="shared" si="21"/>
        <v>31986</v>
      </c>
      <c r="E44">
        <v>3.22</v>
      </c>
      <c r="F44">
        <v>0.4</v>
      </c>
      <c r="G44" s="3">
        <f t="shared" si="22"/>
        <v>8835.9116022099442</v>
      </c>
      <c r="H44" s="3">
        <f t="shared" si="2"/>
        <v>8835.9116022099442</v>
      </c>
    </row>
    <row r="45" spans="1:8">
      <c r="A45" t="s">
        <v>35</v>
      </c>
      <c r="B45">
        <f>B41*5</f>
        <v>30285</v>
      </c>
      <c r="C45">
        <f>C41*5</f>
        <v>49680</v>
      </c>
      <c r="D45">
        <f t="shared" si="21"/>
        <v>39982.5</v>
      </c>
      <c r="E45">
        <v>3.22</v>
      </c>
      <c r="F45">
        <v>0.4</v>
      </c>
      <c r="G45" s="3">
        <f t="shared" si="22"/>
        <v>11044.889502762431</v>
      </c>
      <c r="H45" s="3">
        <f t="shared" si="2"/>
        <v>11044.889502762431</v>
      </c>
    </row>
    <row r="46" spans="1:8">
      <c r="A46" t="s">
        <v>36</v>
      </c>
      <c r="B46">
        <f>B41*6</f>
        <v>36342</v>
      </c>
      <c r="C46">
        <f>C41*6</f>
        <v>59616</v>
      </c>
      <c r="D46">
        <f t="shared" si="21"/>
        <v>47979</v>
      </c>
      <c r="E46">
        <v>3.22</v>
      </c>
      <c r="F46">
        <v>0.4</v>
      </c>
      <c r="G46" s="3">
        <f t="shared" si="22"/>
        <v>13253.867403314916</v>
      </c>
      <c r="H46" s="3">
        <f t="shared" si="2"/>
        <v>13253.867403314916</v>
      </c>
    </row>
    <row r="47" spans="1:8">
      <c r="A47" t="s">
        <v>37</v>
      </c>
      <c r="B47">
        <f>B41*7</f>
        <v>42399</v>
      </c>
      <c r="C47">
        <f>C41*7</f>
        <v>69552</v>
      </c>
      <c r="D47">
        <f t="shared" si="21"/>
        <v>55975.5</v>
      </c>
      <c r="E47">
        <v>3.22</v>
      </c>
      <c r="F47">
        <v>0.4</v>
      </c>
      <c r="G47" s="3">
        <f t="shared" si="22"/>
        <v>15462.845303867403</v>
      </c>
      <c r="H47" s="3">
        <f t="shared" si="2"/>
        <v>15462.845303867403</v>
      </c>
    </row>
    <row r="48" spans="1:8">
      <c r="A48" t="s">
        <v>38</v>
      </c>
      <c r="B48">
        <f>B41*8</f>
        <v>48456</v>
      </c>
      <c r="C48">
        <f>C41*8</f>
        <v>79488</v>
      </c>
      <c r="D48">
        <f t="shared" si="21"/>
        <v>63972</v>
      </c>
      <c r="E48">
        <v>3.22</v>
      </c>
      <c r="F48">
        <v>0.4</v>
      </c>
      <c r="G48" s="3">
        <f t="shared" si="22"/>
        <v>17671.823204419888</v>
      </c>
      <c r="H48" s="3">
        <f t="shared" si="2"/>
        <v>17671.823204419888</v>
      </c>
    </row>
    <row r="49" spans="1:8">
      <c r="A49" t="s">
        <v>39</v>
      </c>
      <c r="B49">
        <f>B41*9</f>
        <v>54513</v>
      </c>
      <c r="C49">
        <f>C41*9</f>
        <v>89424</v>
      </c>
      <c r="D49">
        <f t="shared" si="21"/>
        <v>71968.5</v>
      </c>
      <c r="E49">
        <v>3.22</v>
      </c>
      <c r="F49">
        <v>0.4</v>
      </c>
      <c r="G49" s="3">
        <f t="shared" si="22"/>
        <v>19880.801104972375</v>
      </c>
      <c r="H49" s="3">
        <f t="shared" si="2"/>
        <v>19880.801104972375</v>
      </c>
    </row>
    <row r="50" spans="1:8">
      <c r="A50" t="s">
        <v>40</v>
      </c>
      <c r="B50">
        <f>B41*10</f>
        <v>60570</v>
      </c>
      <c r="C50">
        <f>C41*10</f>
        <v>99360</v>
      </c>
      <c r="D50">
        <f t="shared" si="21"/>
        <v>79965</v>
      </c>
      <c r="E50">
        <v>3.22</v>
      </c>
      <c r="F50">
        <v>0.4</v>
      </c>
      <c r="G50" s="3">
        <f t="shared" si="22"/>
        <v>22089.779005524862</v>
      </c>
      <c r="H50" s="3">
        <f t="shared" si="2"/>
        <v>22089.779005524862</v>
      </c>
    </row>
    <row r="51" spans="1:8">
      <c r="A51" t="s">
        <v>41</v>
      </c>
      <c r="B51">
        <f>B41*11</f>
        <v>66627</v>
      </c>
      <c r="C51">
        <f>C41*11</f>
        <v>109296</v>
      </c>
      <c r="D51">
        <f t="shared" si="21"/>
        <v>87961.5</v>
      </c>
      <c r="E51">
        <v>3.22</v>
      </c>
      <c r="F51">
        <v>0.4</v>
      </c>
      <c r="G51" s="3">
        <f t="shared" si="22"/>
        <v>24298.756906077346</v>
      </c>
      <c r="H51" s="3">
        <f t="shared" si="2"/>
        <v>24298.756906077346</v>
      </c>
    </row>
    <row r="52" spans="1:8">
      <c r="A52" t="s">
        <v>42</v>
      </c>
      <c r="B52">
        <f>B41*12</f>
        <v>72684</v>
      </c>
      <c r="C52">
        <f>C41*12</f>
        <v>119232</v>
      </c>
      <c r="D52">
        <f t="shared" si="21"/>
        <v>95958</v>
      </c>
      <c r="E52">
        <v>3.22</v>
      </c>
      <c r="F52">
        <v>0.4</v>
      </c>
      <c r="G52" s="3">
        <f t="shared" si="22"/>
        <v>26507.734806629833</v>
      </c>
      <c r="H52" s="3">
        <f t="shared" si="2"/>
        <v>26507.734806629833</v>
      </c>
    </row>
    <row r="53" spans="1:8">
      <c r="A53" t="s">
        <v>31</v>
      </c>
      <c r="B53">
        <v>1801</v>
      </c>
      <c r="C53">
        <v>3138</v>
      </c>
      <c r="D53">
        <f t="shared" si="6"/>
        <v>2469.5</v>
      </c>
      <c r="E53">
        <v>1.93</v>
      </c>
      <c r="F53">
        <v>0.4</v>
      </c>
      <c r="G53" s="3">
        <f t="shared" si="7"/>
        <v>1059.8712446351931</v>
      </c>
      <c r="H53" s="3">
        <f>G53*1.3</f>
        <v>1377.8326180257511</v>
      </c>
    </row>
    <row r="54" spans="1:8">
      <c r="A54" t="s">
        <v>55</v>
      </c>
      <c r="B54">
        <f>B53*2</f>
        <v>3602</v>
      </c>
      <c r="C54">
        <f>C53*2</f>
        <v>6276</v>
      </c>
      <c r="D54">
        <f t="shared" ref="D54:D62" si="23">(C54+B54)/2</f>
        <v>4939</v>
      </c>
      <c r="E54">
        <v>1.93</v>
      </c>
      <c r="F54">
        <v>0.4</v>
      </c>
      <c r="G54" s="3">
        <f t="shared" ref="G54:G62" si="24">D54/(E54+F54)</f>
        <v>2119.7424892703862</v>
      </c>
      <c r="H54" s="3">
        <f t="shared" ref="H54:H76" si="25">G54*1.3</f>
        <v>2755.6652360515022</v>
      </c>
    </row>
    <row r="55" spans="1:8">
      <c r="A55" t="s">
        <v>57</v>
      </c>
      <c r="B55">
        <f>B53*3</f>
        <v>5403</v>
      </c>
      <c r="C55">
        <f>C53*3</f>
        <v>9414</v>
      </c>
      <c r="D55">
        <f t="shared" si="23"/>
        <v>7408.5</v>
      </c>
      <c r="E55">
        <v>1.93</v>
      </c>
      <c r="F55">
        <v>0.4</v>
      </c>
      <c r="G55" s="3">
        <f t="shared" si="24"/>
        <v>3179.6137339055795</v>
      </c>
      <c r="H55" s="3">
        <f t="shared" si="25"/>
        <v>4133.4978540772536</v>
      </c>
    </row>
    <row r="56" spans="1:8">
      <c r="A56" t="s">
        <v>56</v>
      </c>
      <c r="B56">
        <f>B53*4</f>
        <v>7204</v>
      </c>
      <c r="C56">
        <f>C53*4</f>
        <v>12552</v>
      </c>
      <c r="D56">
        <f t="shared" si="23"/>
        <v>9878</v>
      </c>
      <c r="E56">
        <v>1.93</v>
      </c>
      <c r="F56">
        <v>0.4</v>
      </c>
      <c r="G56" s="3">
        <f t="shared" si="24"/>
        <v>4239.4849785407723</v>
      </c>
      <c r="H56" s="3">
        <f t="shared" si="25"/>
        <v>5511.3304721030045</v>
      </c>
    </row>
    <row r="57" spans="1:8">
      <c r="A57" t="s">
        <v>58</v>
      </c>
      <c r="B57">
        <f>B53*5</f>
        <v>9005</v>
      </c>
      <c r="C57">
        <f>C53*5</f>
        <v>15690</v>
      </c>
      <c r="D57">
        <f t="shared" si="23"/>
        <v>12347.5</v>
      </c>
      <c r="E57">
        <v>1.93</v>
      </c>
      <c r="F57">
        <v>0.4</v>
      </c>
      <c r="G57" s="3">
        <f t="shared" si="24"/>
        <v>5299.3562231759652</v>
      </c>
      <c r="H57" s="3">
        <f t="shared" si="25"/>
        <v>6889.1630901287554</v>
      </c>
    </row>
    <row r="58" spans="1:8">
      <c r="A58" t="s">
        <v>59</v>
      </c>
      <c r="B58">
        <f>B53*6</f>
        <v>10806</v>
      </c>
      <c r="C58">
        <f>C53*6</f>
        <v>18828</v>
      </c>
      <c r="D58">
        <f t="shared" si="23"/>
        <v>14817</v>
      </c>
      <c r="E58">
        <v>1.93</v>
      </c>
      <c r="F58">
        <v>0.4</v>
      </c>
      <c r="G58" s="3">
        <f t="shared" si="24"/>
        <v>6359.2274678111589</v>
      </c>
      <c r="H58" s="3">
        <f t="shared" si="25"/>
        <v>8266.9957081545072</v>
      </c>
    </row>
    <row r="59" spans="1:8">
      <c r="A59" t="s">
        <v>60</v>
      </c>
      <c r="B59">
        <f>B53*7</f>
        <v>12607</v>
      </c>
      <c r="C59">
        <f>C53*7</f>
        <v>21966</v>
      </c>
      <c r="D59">
        <f t="shared" si="23"/>
        <v>17286.5</v>
      </c>
      <c r="E59">
        <v>1.93</v>
      </c>
      <c r="F59">
        <v>0.4</v>
      </c>
      <c r="G59" s="3">
        <f t="shared" si="24"/>
        <v>7419.0987124463518</v>
      </c>
      <c r="H59" s="3">
        <f t="shared" si="25"/>
        <v>9644.8283261802571</v>
      </c>
    </row>
    <row r="60" spans="1:8">
      <c r="A60" t="s">
        <v>61</v>
      </c>
      <c r="B60">
        <f>B53*8</f>
        <v>14408</v>
      </c>
      <c r="C60">
        <f>C53*8</f>
        <v>25104</v>
      </c>
      <c r="D60">
        <f t="shared" si="23"/>
        <v>19756</v>
      </c>
      <c r="E60">
        <v>1.93</v>
      </c>
      <c r="F60">
        <v>0.4</v>
      </c>
      <c r="G60" s="3">
        <f t="shared" si="24"/>
        <v>8478.9699570815446</v>
      </c>
      <c r="H60" s="3">
        <f t="shared" si="25"/>
        <v>11022.660944206009</v>
      </c>
    </row>
    <row r="61" spans="1:8">
      <c r="A61" t="s">
        <v>62</v>
      </c>
      <c r="B61">
        <f>B53*9</f>
        <v>16209</v>
      </c>
      <c r="C61">
        <f>C53*9</f>
        <v>28242</v>
      </c>
      <c r="D61">
        <f t="shared" si="23"/>
        <v>22225.5</v>
      </c>
      <c r="E61">
        <v>1.93</v>
      </c>
      <c r="F61">
        <v>0.4</v>
      </c>
      <c r="G61" s="3">
        <f t="shared" si="24"/>
        <v>9538.8412017167375</v>
      </c>
      <c r="H61" s="3">
        <f t="shared" si="25"/>
        <v>12400.493562231759</v>
      </c>
    </row>
    <row r="62" spans="1:8">
      <c r="A62" t="s">
        <v>63</v>
      </c>
      <c r="B62">
        <f>B53*10</f>
        <v>18010</v>
      </c>
      <c r="C62">
        <f>C53*10</f>
        <v>31380</v>
      </c>
      <c r="D62">
        <f t="shared" si="23"/>
        <v>24695</v>
      </c>
      <c r="E62">
        <v>1.93</v>
      </c>
      <c r="F62">
        <v>0.4</v>
      </c>
      <c r="G62" s="3">
        <f t="shared" si="24"/>
        <v>10598.71244635193</v>
      </c>
      <c r="H62" s="3">
        <f t="shared" si="25"/>
        <v>13778.326180257511</v>
      </c>
    </row>
    <row r="63" spans="1:8">
      <c r="A63" t="s">
        <v>66</v>
      </c>
      <c r="B63">
        <f>B53*11</f>
        <v>19811</v>
      </c>
      <c r="C63">
        <f>C53*11</f>
        <v>34518</v>
      </c>
      <c r="D63">
        <f t="shared" ref="D63:D72" si="26">(C63+B63)/2</f>
        <v>27164.5</v>
      </c>
      <c r="E63">
        <v>1.93</v>
      </c>
      <c r="F63">
        <v>0.4</v>
      </c>
      <c r="G63" s="3">
        <f t="shared" ref="G63:G72" si="27">D63/(E63+F63)</f>
        <v>11658.583690987125</v>
      </c>
      <c r="H63" s="3">
        <f t="shared" si="25"/>
        <v>15156.158798283263</v>
      </c>
    </row>
    <row r="64" spans="1:8">
      <c r="A64" t="s">
        <v>67</v>
      </c>
      <c r="B64">
        <f>B53*12</f>
        <v>21612</v>
      </c>
      <c r="C64">
        <f>C53*12</f>
        <v>37656</v>
      </c>
      <c r="D64">
        <f t="shared" si="26"/>
        <v>29634</v>
      </c>
      <c r="E64">
        <v>1.93</v>
      </c>
      <c r="F64">
        <v>0.4</v>
      </c>
      <c r="G64" s="3">
        <f t="shared" si="27"/>
        <v>12718.454935622318</v>
      </c>
      <c r="H64" s="3">
        <f t="shared" si="25"/>
        <v>16533.991416309014</v>
      </c>
    </row>
    <row r="65" spans="1:8">
      <c r="A65" t="s">
        <v>68</v>
      </c>
      <c r="B65">
        <f>B53*13</f>
        <v>23413</v>
      </c>
      <c r="C65">
        <f>C53*13</f>
        <v>40794</v>
      </c>
      <c r="D65">
        <f t="shared" si="26"/>
        <v>32103.5</v>
      </c>
      <c r="E65">
        <v>1.93</v>
      </c>
      <c r="F65">
        <v>0.4</v>
      </c>
      <c r="G65" s="3">
        <f t="shared" si="27"/>
        <v>13778.326180257511</v>
      </c>
      <c r="H65" s="3">
        <f t="shared" si="25"/>
        <v>17911.824034334764</v>
      </c>
    </row>
    <row r="66" spans="1:8">
      <c r="A66" t="s">
        <v>69</v>
      </c>
      <c r="B66">
        <f>B53*14</f>
        <v>25214</v>
      </c>
      <c r="C66">
        <f>C53*14</f>
        <v>43932</v>
      </c>
      <c r="D66">
        <f t="shared" si="26"/>
        <v>34573</v>
      </c>
      <c r="E66">
        <v>1.93</v>
      </c>
      <c r="F66">
        <v>0.4</v>
      </c>
      <c r="G66" s="3">
        <f t="shared" si="27"/>
        <v>14838.197424892704</v>
      </c>
      <c r="H66" s="3">
        <f t="shared" si="25"/>
        <v>19289.656652360514</v>
      </c>
    </row>
    <row r="67" spans="1:8">
      <c r="A67" t="s">
        <v>70</v>
      </c>
      <c r="B67">
        <f>B53*15</f>
        <v>27015</v>
      </c>
      <c r="C67">
        <f>C53*15</f>
        <v>47070</v>
      </c>
      <c r="D67">
        <f t="shared" si="26"/>
        <v>37042.5</v>
      </c>
      <c r="E67">
        <v>1.93</v>
      </c>
      <c r="F67">
        <v>0.4</v>
      </c>
      <c r="G67" s="3">
        <f t="shared" si="27"/>
        <v>15898.068669527896</v>
      </c>
      <c r="H67" s="3">
        <f t="shared" si="25"/>
        <v>20667.489270386264</v>
      </c>
    </row>
    <row r="68" spans="1:8">
      <c r="A68" t="s">
        <v>71</v>
      </c>
      <c r="B68">
        <f>B53*16</f>
        <v>28816</v>
      </c>
      <c r="C68">
        <f>C53*16</f>
        <v>50208</v>
      </c>
      <c r="D68">
        <f t="shared" si="26"/>
        <v>39512</v>
      </c>
      <c r="E68">
        <v>1.93</v>
      </c>
      <c r="F68">
        <v>0.4</v>
      </c>
      <c r="G68" s="3">
        <f t="shared" si="27"/>
        <v>16957.939914163089</v>
      </c>
      <c r="H68" s="3">
        <f t="shared" si="25"/>
        <v>22045.321888412018</v>
      </c>
    </row>
    <row r="69" spans="1:8">
      <c r="A69" t="s">
        <v>72</v>
      </c>
      <c r="B69">
        <f>B53*17</f>
        <v>30617</v>
      </c>
      <c r="C69">
        <f>C53*17</f>
        <v>53346</v>
      </c>
      <c r="D69">
        <f t="shared" si="26"/>
        <v>41981.5</v>
      </c>
      <c r="E69">
        <v>1.93</v>
      </c>
      <c r="F69">
        <v>0.4</v>
      </c>
      <c r="G69" s="3">
        <f t="shared" si="27"/>
        <v>18017.811158798282</v>
      </c>
      <c r="H69" s="3">
        <f t="shared" si="25"/>
        <v>23423.154506437768</v>
      </c>
    </row>
    <row r="70" spans="1:8">
      <c r="A70" t="s">
        <v>73</v>
      </c>
      <c r="B70">
        <f>B53*18</f>
        <v>32418</v>
      </c>
      <c r="C70">
        <f>C53*18</f>
        <v>56484</v>
      </c>
      <c r="D70">
        <f t="shared" si="26"/>
        <v>44451</v>
      </c>
      <c r="E70">
        <v>1.93</v>
      </c>
      <c r="F70">
        <v>0.4</v>
      </c>
      <c r="G70" s="3">
        <f t="shared" si="27"/>
        <v>19077.682403433475</v>
      </c>
      <c r="H70" s="3">
        <f t="shared" si="25"/>
        <v>24800.987124463518</v>
      </c>
    </row>
    <row r="71" spans="1:8">
      <c r="A71" t="s">
        <v>74</v>
      </c>
      <c r="B71">
        <f>B53*19</f>
        <v>34219</v>
      </c>
      <c r="C71">
        <f>C53*19</f>
        <v>59622</v>
      </c>
      <c r="D71">
        <f t="shared" si="26"/>
        <v>46920.5</v>
      </c>
      <c r="E71">
        <v>1.93</v>
      </c>
      <c r="F71">
        <v>0.4</v>
      </c>
      <c r="G71" s="3">
        <f t="shared" si="27"/>
        <v>20137.553648068668</v>
      </c>
      <c r="H71" s="3">
        <f t="shared" si="25"/>
        <v>26178.819742489268</v>
      </c>
    </row>
    <row r="72" spans="1:8">
      <c r="A72" t="s">
        <v>75</v>
      </c>
      <c r="B72">
        <f>B53*20</f>
        <v>36020</v>
      </c>
      <c r="C72">
        <f>C53*20</f>
        <v>62760</v>
      </c>
      <c r="D72">
        <f t="shared" si="26"/>
        <v>49390</v>
      </c>
      <c r="E72">
        <v>1.93</v>
      </c>
      <c r="F72">
        <v>0.4</v>
      </c>
      <c r="G72" s="3">
        <f t="shared" si="27"/>
        <v>21197.424892703861</v>
      </c>
      <c r="H72" s="3">
        <f t="shared" si="25"/>
        <v>27556.652360515021</v>
      </c>
    </row>
    <row r="73" spans="1:8">
      <c r="A73" t="s">
        <v>76</v>
      </c>
      <c r="B73">
        <f>B53*21</f>
        <v>37821</v>
      </c>
      <c r="C73">
        <f>C53*21</f>
        <v>65898</v>
      </c>
      <c r="D73">
        <f t="shared" ref="D73:D76" si="28">(C73+B73)/2</f>
        <v>51859.5</v>
      </c>
      <c r="E73">
        <v>1.93</v>
      </c>
      <c r="F73">
        <v>0.4</v>
      </c>
      <c r="G73" s="3">
        <f t="shared" ref="G73:G76" si="29">D73/(E73+F73)</f>
        <v>22257.296137339054</v>
      </c>
      <c r="H73" s="3">
        <f t="shared" si="25"/>
        <v>28934.484978540771</v>
      </c>
    </row>
    <row r="74" spans="1:8">
      <c r="A74" t="s">
        <v>77</v>
      </c>
      <c r="B74">
        <f>B53*22</f>
        <v>39622</v>
      </c>
      <c r="C74">
        <f>C53*22</f>
        <v>69036</v>
      </c>
      <c r="D74">
        <f t="shared" si="28"/>
        <v>54329</v>
      </c>
      <c r="E74">
        <v>1.93</v>
      </c>
      <c r="F74">
        <v>0.4</v>
      </c>
      <c r="G74" s="3">
        <f t="shared" si="29"/>
        <v>23317.16738197425</v>
      </c>
      <c r="H74" s="3">
        <f t="shared" si="25"/>
        <v>30312.317596566525</v>
      </c>
    </row>
    <row r="75" spans="1:8">
      <c r="A75" t="s">
        <v>78</v>
      </c>
      <c r="B75">
        <f>B53*23</f>
        <v>41423</v>
      </c>
      <c r="C75">
        <f>C53*23</f>
        <v>72174</v>
      </c>
      <c r="D75">
        <f t="shared" si="28"/>
        <v>56798.5</v>
      </c>
      <c r="E75">
        <v>1.93</v>
      </c>
      <c r="F75">
        <v>0.4</v>
      </c>
      <c r="G75" s="3">
        <f t="shared" si="29"/>
        <v>24377.038626609443</v>
      </c>
      <c r="H75" s="3">
        <f t="shared" si="25"/>
        <v>31690.150214592275</v>
      </c>
    </row>
    <row r="76" spans="1:8">
      <c r="A76" t="s">
        <v>79</v>
      </c>
      <c r="B76">
        <f>B53*24</f>
        <v>43224</v>
      </c>
      <c r="C76">
        <f>C53*24</f>
        <v>75312</v>
      </c>
      <c r="D76">
        <f t="shared" si="28"/>
        <v>59268</v>
      </c>
      <c r="E76">
        <v>1.93</v>
      </c>
      <c r="F76">
        <v>0.4</v>
      </c>
      <c r="G76" s="3">
        <f t="shared" si="29"/>
        <v>25436.909871244636</v>
      </c>
      <c r="H76" s="3">
        <f t="shared" si="25"/>
        <v>33067.982832618029</v>
      </c>
    </row>
    <row r="77" spans="1:8">
      <c r="A77" t="s">
        <v>80</v>
      </c>
      <c r="B77">
        <f>B53*25</f>
        <v>45025</v>
      </c>
      <c r="C77">
        <f>C53*25</f>
        <v>78450</v>
      </c>
      <c r="D77">
        <f t="shared" ref="D77" si="30">(C77+B77)/2</f>
        <v>61737.5</v>
      </c>
      <c r="E77">
        <v>1.93</v>
      </c>
      <c r="F77">
        <v>0.4</v>
      </c>
      <c r="G77" s="3">
        <f t="shared" ref="G77" si="31">D77/(E77+F77)</f>
        <v>26496.781115879829</v>
      </c>
      <c r="H77" s="3">
        <f t="shared" ref="H77" si="32">G77*1.3</f>
        <v>34445.815450643779</v>
      </c>
    </row>
    <row r="78" spans="1:8">
      <c r="A78" t="s">
        <v>83</v>
      </c>
      <c r="B78">
        <f>B53*26</f>
        <v>46826</v>
      </c>
      <c r="C78">
        <f>C53*26</f>
        <v>81588</v>
      </c>
      <c r="D78">
        <f t="shared" ref="D78" si="33">(C78+B78)/2</f>
        <v>64207</v>
      </c>
      <c r="E78">
        <v>1.93</v>
      </c>
      <c r="F78">
        <v>0.4</v>
      </c>
      <c r="G78" s="3">
        <f t="shared" ref="G78" si="34">D78/(E78+F78)</f>
        <v>27556.652360515021</v>
      </c>
      <c r="H78" s="3">
        <f t="shared" ref="H78" si="35">G78*1.3</f>
        <v>35823.648068669529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Warlock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2009-09-20T11:11:34Z</dcterms:modified>
</cp:coreProperties>
</file>