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IPW\CIPW\time_rocktype\"/>
    </mc:Choice>
  </mc:AlternateContent>
  <xr:revisionPtr revIDLastSave="0" documentId="13_ncr:1_{C717E7C8-45E5-45FB-8B43-0104F6CA853C}" xr6:coauthVersionLast="45" xr6:coauthVersionMax="45" xr10:uidLastSave="{00000000-0000-0000-0000-000000000000}"/>
  <bookViews>
    <workbookView xWindow="-108" yWindow="-108" windowWidth="23256" windowHeight="12576" xr2:uid="{B7820438-7F70-491A-BCC9-34F83339C6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1" i="1" l="1"/>
  <c r="N92" i="1"/>
  <c r="N93" i="1"/>
  <c r="N94" i="1"/>
  <c r="N95" i="1"/>
  <c r="N96" i="1"/>
  <c r="N90" i="1"/>
  <c r="B93" i="1"/>
  <c r="M96" i="1"/>
  <c r="M95" i="1"/>
  <c r="M94" i="1"/>
  <c r="M93" i="1"/>
  <c r="M92" i="1"/>
  <c r="M91" i="1"/>
  <c r="M90" i="1"/>
  <c r="N71" i="1"/>
  <c r="N72" i="1"/>
  <c r="N73" i="1"/>
  <c r="N74" i="1"/>
  <c r="N75" i="1"/>
  <c r="N76" i="1"/>
  <c r="N77" i="1"/>
  <c r="N78" i="1"/>
  <c r="N79" i="1"/>
  <c r="N70" i="1"/>
  <c r="B74" i="1"/>
  <c r="M79" i="1"/>
  <c r="M78" i="1"/>
  <c r="M77" i="1"/>
  <c r="M76" i="1"/>
  <c r="M75" i="1"/>
  <c r="M74" i="1"/>
  <c r="M73" i="1"/>
  <c r="M72" i="1"/>
  <c r="M71" i="1"/>
  <c r="M70" i="1"/>
  <c r="N50" i="1"/>
  <c r="N51" i="1"/>
  <c r="N52" i="1"/>
  <c r="N53" i="1"/>
  <c r="N54" i="1"/>
  <c r="N55" i="1"/>
  <c r="N56" i="1"/>
  <c r="N57" i="1"/>
  <c r="N58" i="1"/>
  <c r="N59" i="1"/>
  <c r="N49" i="1"/>
  <c r="M52" i="1"/>
  <c r="M59" i="1" s="1"/>
  <c r="B53" i="1"/>
  <c r="M56" i="1"/>
  <c r="M57" i="1"/>
  <c r="M58" i="1"/>
  <c r="M55" i="1"/>
  <c r="M54" i="1"/>
  <c r="M53" i="1"/>
  <c r="M51" i="1"/>
  <c r="M50" i="1"/>
  <c r="M49" i="1"/>
  <c r="N29" i="1"/>
  <c r="N30" i="1"/>
  <c r="N31" i="1"/>
  <c r="N32" i="1"/>
  <c r="N33" i="1"/>
  <c r="N34" i="1"/>
  <c r="N35" i="1"/>
  <c r="N36" i="1"/>
  <c r="N37" i="1"/>
  <c r="N28" i="1"/>
  <c r="B32" i="1"/>
  <c r="M37" i="1"/>
  <c r="M35" i="1"/>
  <c r="M36" i="1"/>
  <c r="M34" i="1"/>
  <c r="M33" i="1"/>
  <c r="M32" i="1"/>
  <c r="M31" i="1"/>
  <c r="M30" i="1"/>
  <c r="M29" i="1"/>
  <c r="M28" i="1"/>
  <c r="N11" i="1"/>
  <c r="N12" i="1"/>
  <c r="N13" i="1"/>
  <c r="N14" i="1"/>
  <c r="N15" i="1"/>
  <c r="N16" i="1"/>
  <c r="N17" i="1"/>
  <c r="N18" i="1"/>
  <c r="N10" i="1"/>
  <c r="M18" i="1"/>
  <c r="M17" i="1"/>
  <c r="M16" i="1"/>
  <c r="M15" i="1"/>
  <c r="M14" i="1"/>
  <c r="M13" i="1"/>
  <c r="M12" i="1"/>
  <c r="M11" i="1"/>
  <c r="M10" i="1"/>
  <c r="B9" i="1"/>
  <c r="J91" i="1" l="1"/>
  <c r="J92" i="1"/>
  <c r="J93" i="1"/>
  <c r="J94" i="1"/>
  <c r="J90" i="1"/>
  <c r="F91" i="1"/>
  <c r="F92" i="1"/>
  <c r="F93" i="1"/>
  <c r="F94" i="1"/>
  <c r="F95" i="1"/>
  <c r="F96" i="1"/>
  <c r="F90" i="1"/>
  <c r="I94" i="1"/>
  <c r="E96" i="1"/>
  <c r="J71" i="1"/>
  <c r="J72" i="1"/>
  <c r="J73" i="1"/>
  <c r="J74" i="1"/>
  <c r="J75" i="1"/>
  <c r="J70" i="1"/>
  <c r="F71" i="1"/>
  <c r="F72" i="1"/>
  <c r="F73" i="1"/>
  <c r="F74" i="1"/>
  <c r="F75" i="1"/>
  <c r="F76" i="1"/>
  <c r="F77" i="1"/>
  <c r="F78" i="1"/>
  <c r="F79" i="1"/>
  <c r="F70" i="1"/>
  <c r="E84" i="1"/>
  <c r="I75" i="1"/>
  <c r="E79" i="1"/>
  <c r="F64" i="1"/>
  <c r="F63" i="1"/>
  <c r="F62" i="1"/>
  <c r="J50" i="1"/>
  <c r="J51" i="1"/>
  <c r="J52" i="1"/>
  <c r="J53" i="1"/>
  <c r="J54" i="1"/>
  <c r="J49" i="1"/>
  <c r="F50" i="1"/>
  <c r="F51" i="1"/>
  <c r="F52" i="1"/>
  <c r="F53" i="1"/>
  <c r="F54" i="1"/>
  <c r="F55" i="1"/>
  <c r="F56" i="1"/>
  <c r="F57" i="1"/>
  <c r="F58" i="1"/>
  <c r="F59" i="1"/>
  <c r="F49" i="1"/>
  <c r="E64" i="1"/>
  <c r="I54" i="1"/>
  <c r="E59" i="1"/>
  <c r="F42" i="1"/>
  <c r="F41" i="1"/>
  <c r="J29" i="1"/>
  <c r="J30" i="1"/>
  <c r="J31" i="1"/>
  <c r="J32" i="1"/>
  <c r="J33" i="1"/>
  <c r="J34" i="1"/>
  <c r="J28" i="1"/>
  <c r="F37" i="1"/>
  <c r="F29" i="1"/>
  <c r="F30" i="1"/>
  <c r="F31" i="1"/>
  <c r="F32" i="1"/>
  <c r="F33" i="1"/>
  <c r="F34" i="1"/>
  <c r="F35" i="1"/>
  <c r="F36" i="1"/>
  <c r="F28" i="1"/>
  <c r="E43" i="1"/>
  <c r="I34" i="1"/>
  <c r="E37" i="1"/>
  <c r="I19" i="1"/>
  <c r="J16" i="1" s="1"/>
  <c r="E22" i="1"/>
  <c r="F19" i="1" s="1"/>
  <c r="I11" i="1"/>
  <c r="J8" i="1" s="1"/>
  <c r="E11" i="1"/>
  <c r="F8" i="1" s="1"/>
  <c r="F18" i="1" l="1"/>
  <c r="F7" i="1"/>
  <c r="F6" i="1"/>
  <c r="F5" i="1"/>
  <c r="J7" i="1"/>
  <c r="F16" i="1"/>
  <c r="J4" i="1"/>
  <c r="J15" i="1"/>
  <c r="J11" i="1"/>
  <c r="J19" i="1"/>
  <c r="J10" i="1"/>
  <c r="J18" i="1"/>
  <c r="F17" i="1"/>
  <c r="J5" i="1"/>
  <c r="F4" i="1"/>
  <c r="F15" i="1"/>
  <c r="F11" i="1"/>
  <c r="F22" i="1"/>
  <c r="F10" i="1"/>
  <c r="F21" i="1"/>
  <c r="F9" i="1"/>
  <c r="J9" i="1"/>
  <c r="F20" i="1"/>
  <c r="J17" i="1"/>
  <c r="J6" i="1"/>
</calcChain>
</file>

<file path=xl/sharedStrings.xml><?xml version="1.0" encoding="utf-8"?>
<sst xmlns="http://schemas.openxmlformats.org/spreadsheetml/2006/main" count="294" uniqueCount="30">
  <si>
    <t>time</t>
  </si>
  <si>
    <t>J</t>
  </si>
  <si>
    <t>Tr</t>
  </si>
  <si>
    <t>Tr-J</t>
  </si>
  <si>
    <t>Mz</t>
  </si>
  <si>
    <t>K</t>
  </si>
  <si>
    <t>Area1</t>
  </si>
  <si>
    <t>QAPF</t>
  </si>
  <si>
    <t>monzo granite</t>
  </si>
  <si>
    <t>granodiorite</t>
  </si>
  <si>
    <t>quartz monzodiorite
quartz monzogabbro</t>
  </si>
  <si>
    <t>quartz monzonite</t>
  </si>
  <si>
    <t>syeno granite</t>
  </si>
  <si>
    <t>monzodiorite monzogabbro</t>
  </si>
  <si>
    <t>quartz-rich granitoid</t>
  </si>
  <si>
    <t>monzonite</t>
  </si>
  <si>
    <t>%</t>
  </si>
  <si>
    <t>Pg</t>
  </si>
  <si>
    <t>Area2</t>
  </si>
  <si>
    <t>quartz diorite
quartz gabbro
quartz anorthosite</t>
  </si>
  <si>
    <t>tonalite</t>
  </si>
  <si>
    <t>Area3</t>
  </si>
  <si>
    <t>Area4</t>
  </si>
  <si>
    <t>diorite gabbro anorthosite</t>
  </si>
  <si>
    <t>Area5</t>
  </si>
  <si>
    <t>totaal area1</t>
  </si>
  <si>
    <t>totaal area2</t>
  </si>
  <si>
    <t>totaal area3</t>
  </si>
  <si>
    <t>totaal area4</t>
  </si>
  <si>
    <t>totaal area5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</si>
</sst>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top"/>
    </xf>
    <xf numFmtId="0" fontId="0" fillId="2" borderId="0" xfId="0" applyFill="1" applyAlignment="1">
      <alignment horizontal="right"/>
    </xf>
    <xf numFmtId="0" fontId="4" fillId="3" borderId="1" xfId="0" applyFont="1" applyFill="1" applyBorder="1" applyAlignment="1">
      <alignment horizontal="center" vertical="top"/>
    </xf>
    <xf numFmtId="0" fontId="0" fillId="4" borderId="0" xfId="0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0" fillId="5" borderId="0" xfId="0" applyFill="1"/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BD3F-7764-4EBA-9637-34201CA977B0}">
  <dimension ref="A1:S127"/>
  <sheetViews>
    <sheetView tabSelected="1" topLeftCell="B100" workbookViewId="0">
      <selection activeCell="L122" sqref="L122"/>
    </sheetView>
  </sheetViews>
  <sheetFormatPr defaultRowHeight="14.4" x14ac:dyDescent="0.3"/>
  <cols>
    <col min="4" max="4" width="42.33203125" bestFit="1" customWidth="1"/>
    <col min="5" max="5" width="5.5546875" bestFit="1" customWidth="1"/>
    <col min="6" max="6" width="6" customWidth="1"/>
    <col min="8" max="8" width="37.21875" bestFit="1" customWidth="1"/>
    <col min="9" max="9" width="5.5546875" bestFit="1" customWidth="1"/>
    <col min="10" max="10" width="6.44140625" customWidth="1"/>
    <col min="12" max="12" width="42.33203125" bestFit="1" customWidth="1"/>
    <col min="13" max="13" width="5.5546875" bestFit="1" customWidth="1"/>
    <col min="14" max="14" width="5.6640625" customWidth="1"/>
    <col min="15" max="15" width="5.5546875" customWidth="1"/>
    <col min="16" max="16" width="37.21875" bestFit="1" customWidth="1"/>
    <col min="17" max="17" width="5.5546875" bestFit="1" customWidth="1"/>
    <col min="18" max="18" width="5.44140625" customWidth="1"/>
    <col min="20" max="20" width="13.21875" bestFit="1" customWidth="1"/>
  </cols>
  <sheetData>
    <row r="1" spans="1:19" ht="15.6" x14ac:dyDescent="0.3">
      <c r="A1" s="2" t="s">
        <v>6</v>
      </c>
    </row>
    <row r="3" spans="1:19" x14ac:dyDescent="0.3">
      <c r="B3" s="1" t="s">
        <v>0</v>
      </c>
      <c r="D3" s="6" t="s">
        <v>1</v>
      </c>
      <c r="E3" s="7" t="s">
        <v>7</v>
      </c>
      <c r="F3" s="10" t="s">
        <v>16</v>
      </c>
      <c r="H3" s="6" t="s">
        <v>2</v>
      </c>
      <c r="I3" s="7" t="s">
        <v>7</v>
      </c>
      <c r="J3" s="10" t="s">
        <v>16</v>
      </c>
      <c r="L3" s="8" t="s">
        <v>5</v>
      </c>
      <c r="M3" s="7" t="s">
        <v>7</v>
      </c>
      <c r="N3" s="10" t="s">
        <v>16</v>
      </c>
      <c r="S3" s="5"/>
    </row>
    <row r="4" spans="1:19" x14ac:dyDescent="0.3">
      <c r="A4" s="1" t="s">
        <v>1</v>
      </c>
      <c r="B4">
        <v>630</v>
      </c>
      <c r="D4" s="11" t="s">
        <v>8</v>
      </c>
      <c r="E4">
        <v>512</v>
      </c>
      <c r="F4">
        <f t="shared" ref="F4:F11" si="0">E4/$E$11*100</f>
        <v>81.269841269841265</v>
      </c>
      <c r="H4" s="11" t="s">
        <v>8</v>
      </c>
      <c r="I4">
        <v>334</v>
      </c>
      <c r="J4">
        <f t="shared" ref="J4:J11" si="1">I4/$I$11*100</f>
        <v>71.215351812366734</v>
      </c>
      <c r="L4" s="11" t="s">
        <v>8</v>
      </c>
      <c r="M4">
        <v>3</v>
      </c>
      <c r="N4">
        <v>100</v>
      </c>
    </row>
    <row r="5" spans="1:19" x14ac:dyDescent="0.3">
      <c r="A5" s="1" t="s">
        <v>2</v>
      </c>
      <c r="B5">
        <v>469</v>
      </c>
      <c r="D5" s="11" t="s">
        <v>9</v>
      </c>
      <c r="E5">
        <v>57</v>
      </c>
      <c r="F5">
        <f t="shared" si="0"/>
        <v>9.0476190476190474</v>
      </c>
      <c r="H5" s="11" t="s">
        <v>9</v>
      </c>
      <c r="I5">
        <v>48</v>
      </c>
      <c r="J5">
        <f t="shared" si="1"/>
        <v>10.23454157782516</v>
      </c>
    </row>
    <row r="6" spans="1:19" x14ac:dyDescent="0.3">
      <c r="A6" s="1" t="s">
        <v>3</v>
      </c>
      <c r="B6">
        <v>298</v>
      </c>
      <c r="D6" s="11" t="s">
        <v>10</v>
      </c>
      <c r="E6">
        <v>25</v>
      </c>
      <c r="F6">
        <f t="shared" si="0"/>
        <v>3.9682539682539679</v>
      </c>
      <c r="H6" s="11" t="s">
        <v>11</v>
      </c>
      <c r="I6">
        <v>48</v>
      </c>
      <c r="J6">
        <f t="shared" si="1"/>
        <v>10.23454157782516</v>
      </c>
    </row>
    <row r="7" spans="1:19" x14ac:dyDescent="0.3">
      <c r="A7" s="1" t="s">
        <v>4</v>
      </c>
      <c r="B7">
        <v>57</v>
      </c>
      <c r="D7" s="11" t="s">
        <v>11</v>
      </c>
      <c r="E7">
        <v>25</v>
      </c>
      <c r="F7">
        <f t="shared" si="0"/>
        <v>3.9682539682539679</v>
      </c>
      <c r="H7" s="11" t="s">
        <v>10</v>
      </c>
      <c r="I7">
        <v>32</v>
      </c>
      <c r="J7">
        <f t="shared" si="1"/>
        <v>6.8230277185501063</v>
      </c>
    </row>
    <row r="8" spans="1:19" x14ac:dyDescent="0.3">
      <c r="A8" s="1" t="s">
        <v>5</v>
      </c>
      <c r="B8">
        <v>3</v>
      </c>
      <c r="D8" s="11" t="s">
        <v>12</v>
      </c>
      <c r="E8">
        <v>9</v>
      </c>
      <c r="F8">
        <f t="shared" si="0"/>
        <v>1.4285714285714286</v>
      </c>
      <c r="H8" s="11" t="s">
        <v>12</v>
      </c>
      <c r="I8">
        <v>3</v>
      </c>
      <c r="J8">
        <f t="shared" si="1"/>
        <v>0.63965884861407252</v>
      </c>
    </row>
    <row r="9" spans="1:19" x14ac:dyDescent="0.3">
      <c r="B9" s="4">
        <f>SUM(B4:B8)</f>
        <v>1457</v>
      </c>
      <c r="D9" s="11" t="s">
        <v>13</v>
      </c>
      <c r="E9">
        <v>1</v>
      </c>
      <c r="F9">
        <f t="shared" si="0"/>
        <v>0.15873015873015872</v>
      </c>
      <c r="H9" s="11" t="s">
        <v>13</v>
      </c>
      <c r="I9">
        <v>3</v>
      </c>
      <c r="J9">
        <f t="shared" si="1"/>
        <v>0.63965884861407252</v>
      </c>
      <c r="L9" s="16" t="s">
        <v>25</v>
      </c>
      <c r="M9" s="17" t="s">
        <v>7</v>
      </c>
      <c r="N9" s="16" t="s">
        <v>16</v>
      </c>
    </row>
    <row r="10" spans="1:19" x14ac:dyDescent="0.3">
      <c r="D10" s="11" t="s">
        <v>14</v>
      </c>
      <c r="E10">
        <v>1</v>
      </c>
      <c r="F10">
        <f t="shared" si="0"/>
        <v>0.15873015873015872</v>
      </c>
      <c r="H10" s="11" t="s">
        <v>15</v>
      </c>
      <c r="I10">
        <v>1</v>
      </c>
      <c r="J10">
        <f t="shared" si="1"/>
        <v>0.21321961620469082</v>
      </c>
      <c r="L10" s="11" t="s">
        <v>8</v>
      </c>
      <c r="M10">
        <f>E4+I4+E15+I15+M4</f>
        <v>1143</v>
      </c>
      <c r="N10">
        <f>M10/1457*100</f>
        <v>78.448867536032935</v>
      </c>
    </row>
    <row r="11" spans="1:19" x14ac:dyDescent="0.3">
      <c r="E11" s="4">
        <f>SUM(E4:E10)</f>
        <v>630</v>
      </c>
      <c r="F11">
        <f t="shared" si="0"/>
        <v>100</v>
      </c>
      <c r="I11" s="4">
        <f>SUM(I4:I10)</f>
        <v>469</v>
      </c>
      <c r="J11">
        <f t="shared" si="1"/>
        <v>100</v>
      </c>
      <c r="L11" s="11" t="s">
        <v>9</v>
      </c>
      <c r="M11">
        <f>E5+I5+E17</f>
        <v>111</v>
      </c>
      <c r="N11">
        <f t="shared" ref="N11:N18" si="2">M11/1457*100</f>
        <v>7.6183939601921757</v>
      </c>
    </row>
    <row r="12" spans="1:19" x14ac:dyDescent="0.3">
      <c r="L12" s="11" t="s">
        <v>10</v>
      </c>
      <c r="M12">
        <f>E6+I7+E18+I17</f>
        <v>62</v>
      </c>
      <c r="N12">
        <f t="shared" si="2"/>
        <v>4.2553191489361701</v>
      </c>
    </row>
    <row r="13" spans="1:19" x14ac:dyDescent="0.3">
      <c r="L13" s="11" t="s">
        <v>11</v>
      </c>
      <c r="M13">
        <f>E7+I6+E16+I16</f>
        <v>119</v>
      </c>
      <c r="N13">
        <f t="shared" si="2"/>
        <v>8.1674673987645843</v>
      </c>
    </row>
    <row r="14" spans="1:19" x14ac:dyDescent="0.3">
      <c r="D14" s="6" t="s">
        <v>3</v>
      </c>
      <c r="E14" s="7" t="s">
        <v>7</v>
      </c>
      <c r="F14" s="8" t="s">
        <v>16</v>
      </c>
      <c r="G14" s="5"/>
      <c r="H14" s="6" t="s">
        <v>4</v>
      </c>
      <c r="I14" s="7" t="s">
        <v>7</v>
      </c>
      <c r="J14" s="9" t="s">
        <v>16</v>
      </c>
      <c r="L14" s="11" t="s">
        <v>12</v>
      </c>
      <c r="M14">
        <f>E8+I8+E19+I18</f>
        <v>14</v>
      </c>
      <c r="N14">
        <f t="shared" si="2"/>
        <v>0.96087851750171582</v>
      </c>
    </row>
    <row r="15" spans="1:19" x14ac:dyDescent="0.3">
      <c r="D15" s="11" t="s">
        <v>8</v>
      </c>
      <c r="E15">
        <v>246</v>
      </c>
      <c r="F15">
        <f t="shared" ref="F15:F22" si="3">E15/$E$22*100</f>
        <v>82.550335570469798</v>
      </c>
      <c r="H15" s="11" t="s">
        <v>8</v>
      </c>
      <c r="I15">
        <v>48</v>
      </c>
      <c r="J15">
        <f>I15/$I$19*100</f>
        <v>84.210526315789465</v>
      </c>
      <c r="L15" s="11" t="s">
        <v>13</v>
      </c>
      <c r="M15">
        <f>E9+I9+E21</f>
        <v>5</v>
      </c>
      <c r="N15">
        <f t="shared" si="2"/>
        <v>0.34317089910775567</v>
      </c>
    </row>
    <row r="16" spans="1:19" x14ac:dyDescent="0.3">
      <c r="D16" s="11" t="s">
        <v>11</v>
      </c>
      <c r="E16">
        <v>41</v>
      </c>
      <c r="F16">
        <f t="shared" si="3"/>
        <v>13.758389261744966</v>
      </c>
      <c r="H16" s="11" t="s">
        <v>11</v>
      </c>
      <c r="I16">
        <v>5</v>
      </c>
      <c r="J16">
        <f>I16/$I$19*100</f>
        <v>8.7719298245614024</v>
      </c>
      <c r="L16" s="11" t="s">
        <v>14</v>
      </c>
      <c r="M16">
        <f>E10</f>
        <v>1</v>
      </c>
      <c r="N16">
        <f t="shared" si="2"/>
        <v>6.8634179821551136E-2</v>
      </c>
    </row>
    <row r="17" spans="1:14" x14ac:dyDescent="0.3">
      <c r="D17" s="11" t="s">
        <v>9</v>
      </c>
      <c r="E17">
        <v>6</v>
      </c>
      <c r="F17">
        <f t="shared" si="3"/>
        <v>2.0134228187919461</v>
      </c>
      <c r="H17" s="11" t="s">
        <v>10</v>
      </c>
      <c r="I17">
        <v>3</v>
      </c>
      <c r="J17">
        <f>I17/$I$19*100</f>
        <v>5.2631578947368416</v>
      </c>
      <c r="L17" s="11" t="s">
        <v>15</v>
      </c>
      <c r="M17" s="4">
        <f>I10+E20</f>
        <v>2</v>
      </c>
      <c r="N17">
        <f t="shared" si="2"/>
        <v>0.13726835964310227</v>
      </c>
    </row>
    <row r="18" spans="1:14" x14ac:dyDescent="0.3">
      <c r="D18" s="11" t="s">
        <v>10</v>
      </c>
      <c r="E18">
        <v>2</v>
      </c>
      <c r="F18">
        <f t="shared" si="3"/>
        <v>0.67114093959731547</v>
      </c>
      <c r="H18" s="11" t="s">
        <v>12</v>
      </c>
      <c r="I18">
        <v>1</v>
      </c>
      <c r="J18">
        <f>I18/$I$19*100</f>
        <v>1.7543859649122806</v>
      </c>
      <c r="M18" s="4">
        <f>SUM(M10:M17)</f>
        <v>1457</v>
      </c>
      <c r="N18">
        <f t="shared" si="2"/>
        <v>100</v>
      </c>
    </row>
    <row r="19" spans="1:14" x14ac:dyDescent="0.3">
      <c r="D19" s="11" t="s">
        <v>12</v>
      </c>
      <c r="E19">
        <v>1</v>
      </c>
      <c r="F19">
        <f t="shared" si="3"/>
        <v>0.33557046979865773</v>
      </c>
      <c r="I19" s="4">
        <f>SUM(I15:I18)</f>
        <v>57</v>
      </c>
      <c r="J19">
        <f>I19/$I$19*100</f>
        <v>100</v>
      </c>
    </row>
    <row r="20" spans="1:14" x14ac:dyDescent="0.3">
      <c r="D20" s="11" t="s">
        <v>15</v>
      </c>
      <c r="E20">
        <v>1</v>
      </c>
      <c r="F20">
        <f t="shared" si="3"/>
        <v>0.33557046979865773</v>
      </c>
    </row>
    <row r="21" spans="1:14" x14ac:dyDescent="0.3">
      <c r="D21" s="11" t="s">
        <v>13</v>
      </c>
      <c r="E21">
        <v>1</v>
      </c>
      <c r="F21">
        <f t="shared" si="3"/>
        <v>0.33557046979865773</v>
      </c>
    </row>
    <row r="22" spans="1:14" x14ac:dyDescent="0.3">
      <c r="E22" s="4">
        <f>SUM(E15:E21)</f>
        <v>298</v>
      </c>
      <c r="F22">
        <f t="shared" si="3"/>
        <v>100</v>
      </c>
    </row>
    <row r="24" spans="1:14" s="12" customFormat="1" x14ac:dyDescent="0.3"/>
    <row r="25" spans="1:14" ht="15.6" x14ac:dyDescent="0.3">
      <c r="A25" s="2" t="s">
        <v>18</v>
      </c>
    </row>
    <row r="27" spans="1:14" x14ac:dyDescent="0.3">
      <c r="B27" s="3" t="s">
        <v>0</v>
      </c>
      <c r="D27" s="6" t="s">
        <v>5</v>
      </c>
      <c r="E27" s="7" t="s">
        <v>7</v>
      </c>
      <c r="F27" s="10" t="s">
        <v>16</v>
      </c>
      <c r="H27" s="6" t="s">
        <v>17</v>
      </c>
      <c r="I27" s="7" t="s">
        <v>7</v>
      </c>
      <c r="J27" s="10" t="s">
        <v>16</v>
      </c>
      <c r="L27" s="16" t="s">
        <v>26</v>
      </c>
      <c r="M27" s="16" t="s">
        <v>7</v>
      </c>
      <c r="N27" s="16" t="s">
        <v>16</v>
      </c>
    </row>
    <row r="28" spans="1:14" x14ac:dyDescent="0.3">
      <c r="A28" s="3" t="s">
        <v>5</v>
      </c>
      <c r="B28">
        <v>715</v>
      </c>
      <c r="D28" s="11" t="s">
        <v>8</v>
      </c>
      <c r="E28">
        <v>471</v>
      </c>
      <c r="F28">
        <f>E28/$E$37*100</f>
        <v>65.87412587412588</v>
      </c>
      <c r="H28" s="11" t="s">
        <v>8</v>
      </c>
      <c r="I28">
        <v>211</v>
      </c>
      <c r="J28">
        <f>I28/$I$34*100</f>
        <v>66.984126984126974</v>
      </c>
      <c r="L28" s="11" t="s">
        <v>8</v>
      </c>
      <c r="M28">
        <f>E28+I28+E41+I41</f>
        <v>689</v>
      </c>
      <c r="N28">
        <f>M28/1038*100</f>
        <v>66.377649325626209</v>
      </c>
    </row>
    <row r="29" spans="1:14" x14ac:dyDescent="0.3">
      <c r="A29" s="3" t="s">
        <v>17</v>
      </c>
      <c r="B29">
        <v>315</v>
      </c>
      <c r="D29" s="11" t="s">
        <v>9</v>
      </c>
      <c r="E29">
        <v>129</v>
      </c>
      <c r="F29">
        <f t="shared" ref="F29:F36" si="4">E29/$E$37*100</f>
        <v>18.041958041958043</v>
      </c>
      <c r="H29" s="11" t="s">
        <v>9</v>
      </c>
      <c r="I29">
        <v>57</v>
      </c>
      <c r="J29">
        <f t="shared" ref="J29:J34" si="5">I29/$I$34*100</f>
        <v>18.095238095238095</v>
      </c>
      <c r="L29" s="11" t="s">
        <v>9</v>
      </c>
      <c r="M29">
        <f>E29+I29</f>
        <v>186</v>
      </c>
      <c r="N29">
        <f t="shared" ref="N29:N37" si="6">M29/1038*100</f>
        <v>17.919075144508671</v>
      </c>
    </row>
    <row r="30" spans="1:14" x14ac:dyDescent="0.3">
      <c r="A30" s="3" t="s">
        <v>1</v>
      </c>
      <c r="B30">
        <v>7</v>
      </c>
      <c r="D30" s="11" t="s">
        <v>10</v>
      </c>
      <c r="E30">
        <v>65</v>
      </c>
      <c r="F30">
        <f t="shared" si="4"/>
        <v>9.0909090909090917</v>
      </c>
      <c r="H30" s="11" t="s">
        <v>10</v>
      </c>
      <c r="I30">
        <v>28</v>
      </c>
      <c r="J30">
        <f t="shared" si="5"/>
        <v>8.8888888888888893</v>
      </c>
      <c r="L30" s="11" t="s">
        <v>10</v>
      </c>
      <c r="M30">
        <f>E30+I30+E42</f>
        <v>94</v>
      </c>
      <c r="N30">
        <f t="shared" si="6"/>
        <v>9.0558766859344892</v>
      </c>
    </row>
    <row r="31" spans="1:14" x14ac:dyDescent="0.3">
      <c r="A31" s="3" t="s">
        <v>2</v>
      </c>
      <c r="B31">
        <v>1</v>
      </c>
      <c r="D31" s="11" t="s">
        <v>11</v>
      </c>
      <c r="E31">
        <v>38</v>
      </c>
      <c r="F31">
        <f t="shared" si="4"/>
        <v>5.314685314685315</v>
      </c>
      <c r="H31" s="11" t="s">
        <v>11</v>
      </c>
      <c r="I31">
        <v>10</v>
      </c>
      <c r="J31">
        <f t="shared" si="5"/>
        <v>3.1746031746031744</v>
      </c>
      <c r="L31" s="11" t="s">
        <v>11</v>
      </c>
      <c r="M31">
        <f>E31+I31</f>
        <v>48</v>
      </c>
      <c r="N31">
        <f t="shared" si="6"/>
        <v>4.6242774566473983</v>
      </c>
    </row>
    <row r="32" spans="1:14" x14ac:dyDescent="0.3">
      <c r="B32" s="4">
        <f>SUM(B28:B31)</f>
        <v>1038</v>
      </c>
      <c r="D32" s="11" t="s">
        <v>12</v>
      </c>
      <c r="E32">
        <v>5</v>
      </c>
      <c r="F32">
        <f t="shared" si="4"/>
        <v>0.69930069930069927</v>
      </c>
      <c r="H32" s="11" t="s">
        <v>13</v>
      </c>
      <c r="I32">
        <v>6</v>
      </c>
      <c r="J32">
        <f t="shared" si="5"/>
        <v>1.9047619047619049</v>
      </c>
      <c r="L32" s="11" t="s">
        <v>12</v>
      </c>
      <c r="M32">
        <f>E32+I33</f>
        <v>8</v>
      </c>
      <c r="N32">
        <f t="shared" si="6"/>
        <v>0.77071290944123316</v>
      </c>
    </row>
    <row r="33" spans="1:14" x14ac:dyDescent="0.3">
      <c r="D33" s="11" t="s">
        <v>13</v>
      </c>
      <c r="E33">
        <v>3</v>
      </c>
      <c r="F33">
        <f t="shared" si="4"/>
        <v>0.41958041958041958</v>
      </c>
      <c r="H33" s="11" t="s">
        <v>12</v>
      </c>
      <c r="I33">
        <v>3</v>
      </c>
      <c r="J33">
        <f t="shared" si="5"/>
        <v>0.95238095238095244</v>
      </c>
      <c r="L33" s="11" t="s">
        <v>13</v>
      </c>
      <c r="M33">
        <f>E33+I32</f>
        <v>9</v>
      </c>
      <c r="N33">
        <f t="shared" si="6"/>
        <v>0.86705202312138718</v>
      </c>
    </row>
    <row r="34" spans="1:14" x14ac:dyDescent="0.3">
      <c r="D34" s="11" t="s">
        <v>15</v>
      </c>
      <c r="E34">
        <v>2</v>
      </c>
      <c r="F34">
        <f t="shared" si="4"/>
        <v>0.27972027972027974</v>
      </c>
      <c r="I34" s="4">
        <f>SUM(I28:I33)</f>
        <v>315</v>
      </c>
      <c r="J34">
        <f t="shared" si="5"/>
        <v>100</v>
      </c>
      <c r="L34" s="11" t="s">
        <v>15</v>
      </c>
      <c r="M34">
        <f>E34</f>
        <v>2</v>
      </c>
      <c r="N34">
        <f t="shared" si="6"/>
        <v>0.19267822736030829</v>
      </c>
    </row>
    <row r="35" spans="1:14" x14ac:dyDescent="0.3">
      <c r="D35" s="11" t="s">
        <v>19</v>
      </c>
      <c r="E35">
        <v>1</v>
      </c>
      <c r="F35">
        <f t="shared" si="4"/>
        <v>0.13986013986013987</v>
      </c>
      <c r="L35" s="11" t="s">
        <v>19</v>
      </c>
      <c r="M35">
        <f t="shared" ref="M35:M36" si="7">E35</f>
        <v>1</v>
      </c>
      <c r="N35">
        <f t="shared" si="6"/>
        <v>9.6339113680154145E-2</v>
      </c>
    </row>
    <row r="36" spans="1:14" x14ac:dyDescent="0.3">
      <c r="D36" s="11" t="s">
        <v>20</v>
      </c>
      <c r="E36">
        <v>1</v>
      </c>
      <c r="F36">
        <f t="shared" si="4"/>
        <v>0.13986013986013987</v>
      </c>
      <c r="L36" s="11" t="s">
        <v>20</v>
      </c>
      <c r="M36">
        <f t="shared" si="7"/>
        <v>1</v>
      </c>
      <c r="N36">
        <f t="shared" si="6"/>
        <v>9.6339113680154145E-2</v>
      </c>
    </row>
    <row r="37" spans="1:14" x14ac:dyDescent="0.3">
      <c r="E37" s="4">
        <f>SUM(E28:E36)</f>
        <v>715</v>
      </c>
      <c r="F37">
        <f>E37/$E$37*100</f>
        <v>100</v>
      </c>
      <c r="M37" s="4">
        <f>SUM(M28:M36)</f>
        <v>1038</v>
      </c>
      <c r="N37">
        <f t="shared" si="6"/>
        <v>100</v>
      </c>
    </row>
    <row r="40" spans="1:14" x14ac:dyDescent="0.3">
      <c r="D40" s="6" t="s">
        <v>1</v>
      </c>
      <c r="E40" s="7" t="s">
        <v>7</v>
      </c>
      <c r="F40" s="10" t="s">
        <v>16</v>
      </c>
      <c r="H40" s="6" t="s">
        <v>2</v>
      </c>
      <c r="I40" s="7" t="s">
        <v>7</v>
      </c>
      <c r="J40" s="10" t="s">
        <v>16</v>
      </c>
    </row>
    <row r="41" spans="1:14" x14ac:dyDescent="0.3">
      <c r="D41" s="11" t="s">
        <v>8</v>
      </c>
      <c r="E41">
        <v>6</v>
      </c>
      <c r="F41">
        <f>E41/$E$43*100</f>
        <v>85.714285714285708</v>
      </c>
      <c r="H41" s="11" t="s">
        <v>8</v>
      </c>
      <c r="I41">
        <v>1</v>
      </c>
      <c r="J41">
        <v>100</v>
      </c>
    </row>
    <row r="42" spans="1:14" x14ac:dyDescent="0.3">
      <c r="D42" s="11" t="s">
        <v>10</v>
      </c>
      <c r="E42">
        <v>1</v>
      </c>
      <c r="F42">
        <f>E42/$E$43*100</f>
        <v>14.285714285714285</v>
      </c>
    </row>
    <row r="43" spans="1:14" x14ac:dyDescent="0.3">
      <c r="E43" s="4">
        <f>SUM(E41:E42)</f>
        <v>7</v>
      </c>
    </row>
    <row r="45" spans="1:14" s="12" customFormat="1" x14ac:dyDescent="0.3"/>
    <row r="46" spans="1:14" ht="15.6" x14ac:dyDescent="0.3">
      <c r="A46" s="2" t="s">
        <v>21</v>
      </c>
    </row>
    <row r="48" spans="1:14" x14ac:dyDescent="0.3">
      <c r="B48" s="3" t="s">
        <v>0</v>
      </c>
      <c r="D48" s="13" t="s">
        <v>5</v>
      </c>
      <c r="E48" s="7" t="s">
        <v>7</v>
      </c>
      <c r="F48" s="14" t="s">
        <v>16</v>
      </c>
      <c r="H48" s="6" t="s">
        <v>1</v>
      </c>
      <c r="I48" s="7" t="s">
        <v>7</v>
      </c>
      <c r="J48" s="10" t="s">
        <v>16</v>
      </c>
      <c r="L48" s="16" t="s">
        <v>27</v>
      </c>
      <c r="M48" s="16" t="s">
        <v>7</v>
      </c>
      <c r="N48" s="16" t="s">
        <v>16</v>
      </c>
    </row>
    <row r="49" spans="1:14" x14ac:dyDescent="0.3">
      <c r="A49" s="3" t="s">
        <v>5</v>
      </c>
      <c r="B49">
        <v>1002</v>
      </c>
      <c r="D49" s="11" t="s">
        <v>8</v>
      </c>
      <c r="E49">
        <v>668</v>
      </c>
      <c r="F49">
        <f>E49/$E$59*100</f>
        <v>66.666666666666657</v>
      </c>
      <c r="H49" s="11" t="s">
        <v>8</v>
      </c>
      <c r="I49">
        <v>76</v>
      </c>
      <c r="J49">
        <f>I49/$I$54*100</f>
        <v>76.767676767676761</v>
      </c>
      <c r="L49" s="11" t="s">
        <v>8</v>
      </c>
      <c r="M49">
        <f>E62+I62+I49+E49</f>
        <v>751</v>
      </c>
      <c r="N49">
        <f>M49/1109*100</f>
        <v>67.718665464382326</v>
      </c>
    </row>
    <row r="50" spans="1:14" x14ac:dyDescent="0.3">
      <c r="A50" s="3" t="s">
        <v>1</v>
      </c>
      <c r="B50">
        <v>99</v>
      </c>
      <c r="D50" s="11" t="s">
        <v>9</v>
      </c>
      <c r="E50">
        <v>168</v>
      </c>
      <c r="F50">
        <f t="shared" ref="F50:F59" si="8">E50/$E$59*100</f>
        <v>16.766467065868262</v>
      </c>
      <c r="H50" s="11" t="s">
        <v>10</v>
      </c>
      <c r="I50">
        <v>9</v>
      </c>
      <c r="J50">
        <f t="shared" ref="J50:J54" si="9">I50/$I$54*100</f>
        <v>9.0909090909090917</v>
      </c>
      <c r="L50" s="11" t="s">
        <v>9</v>
      </c>
      <c r="M50">
        <f>E50+I51+E63</f>
        <v>177</v>
      </c>
      <c r="N50">
        <f t="shared" ref="N50:N59" si="10">M50/1109*100</f>
        <v>15.960324616771867</v>
      </c>
    </row>
    <row r="51" spans="1:14" x14ac:dyDescent="0.3">
      <c r="A51" s="3" t="s">
        <v>17</v>
      </c>
      <c r="B51">
        <v>7</v>
      </c>
      <c r="D51" s="11" t="s">
        <v>10</v>
      </c>
      <c r="E51">
        <v>94</v>
      </c>
      <c r="F51">
        <f t="shared" si="8"/>
        <v>9.3812375249500999</v>
      </c>
      <c r="H51" s="11" t="s">
        <v>9</v>
      </c>
      <c r="I51">
        <v>8</v>
      </c>
      <c r="J51">
        <f t="shared" si="9"/>
        <v>8.0808080808080813</v>
      </c>
      <c r="L51" s="11" t="s">
        <v>10</v>
      </c>
      <c r="M51">
        <f>E51+I50</f>
        <v>103</v>
      </c>
      <c r="N51">
        <f t="shared" si="10"/>
        <v>9.2876465284039664</v>
      </c>
    </row>
    <row r="52" spans="1:14" x14ac:dyDescent="0.3">
      <c r="A52" s="3" t="s">
        <v>2</v>
      </c>
      <c r="B52">
        <v>1</v>
      </c>
      <c r="D52" s="11" t="s">
        <v>11</v>
      </c>
      <c r="E52">
        <v>56</v>
      </c>
      <c r="F52">
        <f t="shared" si="8"/>
        <v>5.5888223552894214</v>
      </c>
      <c r="H52" s="11" t="s">
        <v>11</v>
      </c>
      <c r="I52">
        <v>5</v>
      </c>
      <c r="J52">
        <f t="shared" si="9"/>
        <v>5.0505050505050502</v>
      </c>
      <c r="L52" s="11" t="s">
        <v>11</v>
      </c>
      <c r="M52">
        <f>E52+I52</f>
        <v>61</v>
      </c>
      <c r="N52">
        <f t="shared" si="10"/>
        <v>5.5004508566275927</v>
      </c>
    </row>
    <row r="53" spans="1:14" x14ac:dyDescent="0.3">
      <c r="B53" s="4">
        <f>SUM(B49:B52)</f>
        <v>1109</v>
      </c>
      <c r="D53" s="11" t="s">
        <v>13</v>
      </c>
      <c r="E53">
        <v>7</v>
      </c>
      <c r="F53">
        <f t="shared" si="8"/>
        <v>0.69860279441117767</v>
      </c>
      <c r="H53" s="11" t="s">
        <v>12</v>
      </c>
      <c r="I53">
        <v>1</v>
      </c>
      <c r="J53">
        <f t="shared" si="9"/>
        <v>1.0101010101010102</v>
      </c>
      <c r="L53" s="11" t="s">
        <v>13</v>
      </c>
      <c r="M53">
        <f>E53</f>
        <v>7</v>
      </c>
      <c r="N53">
        <f t="shared" si="10"/>
        <v>0.63119927862939584</v>
      </c>
    </row>
    <row r="54" spans="1:14" x14ac:dyDescent="0.3">
      <c r="D54" s="11" t="s">
        <v>12</v>
      </c>
      <c r="E54">
        <v>3</v>
      </c>
      <c r="F54">
        <f t="shared" si="8"/>
        <v>0.29940119760479045</v>
      </c>
      <c r="I54" s="4">
        <f>SUM(I49:I53)</f>
        <v>99</v>
      </c>
      <c r="J54">
        <f t="shared" si="9"/>
        <v>100</v>
      </c>
      <c r="L54" s="11" t="s">
        <v>12</v>
      </c>
      <c r="M54">
        <f>E54+I53</f>
        <v>4</v>
      </c>
      <c r="N54">
        <f t="shared" si="10"/>
        <v>0.36068530207394045</v>
      </c>
    </row>
    <row r="55" spans="1:14" x14ac:dyDescent="0.3">
      <c r="D55" s="11" t="s">
        <v>14</v>
      </c>
      <c r="E55">
        <v>2</v>
      </c>
      <c r="F55">
        <f t="shared" si="8"/>
        <v>0.19960079840319359</v>
      </c>
      <c r="L55" s="11" t="s">
        <v>14</v>
      </c>
      <c r="M55">
        <f>E55</f>
        <v>2</v>
      </c>
      <c r="N55">
        <f t="shared" si="10"/>
        <v>0.18034265103697023</v>
      </c>
    </row>
    <row r="56" spans="1:14" x14ac:dyDescent="0.3">
      <c r="D56" s="11" t="s">
        <v>20</v>
      </c>
      <c r="E56">
        <v>2</v>
      </c>
      <c r="F56">
        <f t="shared" si="8"/>
        <v>0.19960079840319359</v>
      </c>
      <c r="L56" s="11" t="s">
        <v>20</v>
      </c>
      <c r="M56">
        <f t="shared" ref="M56:M58" si="11">E56</f>
        <v>2</v>
      </c>
      <c r="N56">
        <f t="shared" si="10"/>
        <v>0.18034265103697023</v>
      </c>
    </row>
    <row r="57" spans="1:14" x14ac:dyDescent="0.3">
      <c r="D57" s="11" t="s">
        <v>19</v>
      </c>
      <c r="E57">
        <v>1</v>
      </c>
      <c r="F57">
        <f t="shared" si="8"/>
        <v>9.9800399201596793E-2</v>
      </c>
      <c r="L57" s="11" t="s">
        <v>19</v>
      </c>
      <c r="M57">
        <f t="shared" si="11"/>
        <v>1</v>
      </c>
      <c r="N57">
        <f t="shared" si="10"/>
        <v>9.0171325518485113E-2</v>
      </c>
    </row>
    <row r="58" spans="1:14" x14ac:dyDescent="0.3">
      <c r="D58" s="11" t="s">
        <v>15</v>
      </c>
      <c r="E58">
        <v>1</v>
      </c>
      <c r="F58">
        <f t="shared" si="8"/>
        <v>9.9800399201596793E-2</v>
      </c>
      <c r="L58" s="11" t="s">
        <v>15</v>
      </c>
      <c r="M58">
        <f t="shared" si="11"/>
        <v>1</v>
      </c>
      <c r="N58">
        <f t="shared" si="10"/>
        <v>9.0171325518485113E-2</v>
      </c>
    </row>
    <row r="59" spans="1:14" x14ac:dyDescent="0.3">
      <c r="E59" s="4">
        <f>SUM(E49:E58)</f>
        <v>1002</v>
      </c>
      <c r="F59">
        <f t="shared" si="8"/>
        <v>100</v>
      </c>
      <c r="M59" s="4">
        <f>SUM(M49:M58)</f>
        <v>1109</v>
      </c>
      <c r="N59">
        <f t="shared" si="10"/>
        <v>100</v>
      </c>
    </row>
    <row r="61" spans="1:14" x14ac:dyDescent="0.3">
      <c r="D61" s="8" t="s">
        <v>17</v>
      </c>
      <c r="E61" s="7" t="s">
        <v>7</v>
      </c>
      <c r="F61" s="10" t="s">
        <v>16</v>
      </c>
      <c r="H61" s="6" t="s">
        <v>2</v>
      </c>
      <c r="I61" s="7" t="s">
        <v>7</v>
      </c>
      <c r="J61" s="10" t="s">
        <v>16</v>
      </c>
    </row>
    <row r="62" spans="1:14" x14ac:dyDescent="0.3">
      <c r="D62" s="11" t="s">
        <v>8</v>
      </c>
      <c r="E62">
        <v>6</v>
      </c>
      <c r="F62">
        <f>E62/$E$64*100</f>
        <v>85.714285714285708</v>
      </c>
      <c r="H62" s="11" t="s">
        <v>8</v>
      </c>
      <c r="I62">
        <v>1</v>
      </c>
      <c r="J62">
        <v>100</v>
      </c>
    </row>
    <row r="63" spans="1:14" x14ac:dyDescent="0.3">
      <c r="D63" s="11" t="s">
        <v>9</v>
      </c>
      <c r="E63">
        <v>1</v>
      </c>
      <c r="F63">
        <f>E63/$E$64*100</f>
        <v>14.285714285714285</v>
      </c>
    </row>
    <row r="64" spans="1:14" x14ac:dyDescent="0.3">
      <c r="E64" s="4">
        <f>SUM(E62:E63)</f>
        <v>7</v>
      </c>
      <c r="F64">
        <f>E64/$E$64*100</f>
        <v>100</v>
      </c>
    </row>
    <row r="66" spans="1:14" s="15" customFormat="1" x14ac:dyDescent="0.3"/>
    <row r="67" spans="1:14" ht="15.6" x14ac:dyDescent="0.3">
      <c r="A67" s="2" t="s">
        <v>22</v>
      </c>
    </row>
    <row r="69" spans="1:14" x14ac:dyDescent="0.3">
      <c r="B69" s="3" t="s">
        <v>0</v>
      </c>
      <c r="D69" s="6" t="s">
        <v>5</v>
      </c>
      <c r="E69" s="7" t="s">
        <v>7</v>
      </c>
      <c r="F69" s="10" t="s">
        <v>16</v>
      </c>
      <c r="H69" s="6" t="s">
        <v>4</v>
      </c>
      <c r="I69" s="7" t="s">
        <v>7</v>
      </c>
      <c r="J69" s="10" t="s">
        <v>16</v>
      </c>
      <c r="L69" s="16" t="s">
        <v>28</v>
      </c>
      <c r="M69" s="16" t="s">
        <v>7</v>
      </c>
      <c r="N69" s="16" t="s">
        <v>16</v>
      </c>
    </row>
    <row r="70" spans="1:14" x14ac:dyDescent="0.3">
      <c r="A70" s="3" t="s">
        <v>5</v>
      </c>
      <c r="B70">
        <v>447</v>
      </c>
      <c r="D70" s="11" t="s">
        <v>8</v>
      </c>
      <c r="E70">
        <v>228</v>
      </c>
      <c r="F70">
        <f>E70/$E$79*100</f>
        <v>51.006711409395976</v>
      </c>
      <c r="H70" s="11" t="s">
        <v>8</v>
      </c>
      <c r="I70">
        <v>9</v>
      </c>
      <c r="J70">
        <f>I70/$I$75*100</f>
        <v>60</v>
      </c>
      <c r="L70" s="11" t="s">
        <v>8</v>
      </c>
      <c r="M70">
        <f>E70+I70+E82</f>
        <v>239</v>
      </c>
      <c r="N70">
        <f>M70/466*100</f>
        <v>51.287553648068673</v>
      </c>
    </row>
    <row r="71" spans="1:14" x14ac:dyDescent="0.3">
      <c r="A71" s="3" t="s">
        <v>4</v>
      </c>
      <c r="B71">
        <v>15</v>
      </c>
      <c r="D71" s="11" t="s">
        <v>9</v>
      </c>
      <c r="E71">
        <v>126</v>
      </c>
      <c r="F71">
        <f t="shared" ref="F71:F79" si="12">E71/$E$79*100</f>
        <v>28.187919463087248</v>
      </c>
      <c r="H71" s="11" t="s">
        <v>20</v>
      </c>
      <c r="I71">
        <v>3</v>
      </c>
      <c r="J71">
        <f t="shared" ref="J71:J75" si="13">I71/$I$75*100</f>
        <v>20</v>
      </c>
      <c r="L71" s="11" t="s">
        <v>9</v>
      </c>
      <c r="M71">
        <f>E71+I82+I72</f>
        <v>128</v>
      </c>
      <c r="N71">
        <f t="shared" ref="N71:N79" si="14">M71/466*100</f>
        <v>27.467811158798284</v>
      </c>
    </row>
    <row r="72" spans="1:14" x14ac:dyDescent="0.3">
      <c r="A72" s="3" t="s">
        <v>17</v>
      </c>
      <c r="B72">
        <v>3</v>
      </c>
      <c r="D72" s="11" t="s">
        <v>10</v>
      </c>
      <c r="E72">
        <v>52</v>
      </c>
      <c r="F72">
        <f t="shared" si="12"/>
        <v>11.633109619686801</v>
      </c>
      <c r="H72" s="11" t="s">
        <v>9</v>
      </c>
      <c r="I72">
        <v>1</v>
      </c>
      <c r="J72">
        <f t="shared" si="13"/>
        <v>6.666666666666667</v>
      </c>
      <c r="L72" s="11" t="s">
        <v>10</v>
      </c>
      <c r="M72">
        <f>E72+I73</f>
        <v>53</v>
      </c>
      <c r="N72">
        <f t="shared" si="14"/>
        <v>11.373390557939913</v>
      </c>
    </row>
    <row r="73" spans="1:14" x14ac:dyDescent="0.3">
      <c r="A73" s="3" t="s">
        <v>1</v>
      </c>
      <c r="B73">
        <v>1</v>
      </c>
      <c r="D73" s="11" t="s">
        <v>11</v>
      </c>
      <c r="E73">
        <v>22</v>
      </c>
      <c r="F73">
        <f t="shared" si="12"/>
        <v>4.9217002237136462</v>
      </c>
      <c r="H73" s="11" t="s">
        <v>10</v>
      </c>
      <c r="I73">
        <v>1</v>
      </c>
      <c r="J73">
        <f t="shared" si="13"/>
        <v>6.666666666666667</v>
      </c>
      <c r="L73" s="11" t="s">
        <v>11</v>
      </c>
      <c r="M73">
        <f>E73+E83</f>
        <v>23</v>
      </c>
      <c r="N73">
        <f t="shared" si="14"/>
        <v>4.9356223175965663</v>
      </c>
    </row>
    <row r="74" spans="1:14" x14ac:dyDescent="0.3">
      <c r="B74" s="4">
        <f>SUM(B70:B73)</f>
        <v>466</v>
      </c>
      <c r="D74" s="11" t="s">
        <v>13</v>
      </c>
      <c r="E74">
        <v>6</v>
      </c>
      <c r="F74">
        <f t="shared" si="12"/>
        <v>1.3422818791946309</v>
      </c>
      <c r="H74" s="11" t="s">
        <v>12</v>
      </c>
      <c r="I74">
        <v>1</v>
      </c>
      <c r="J74">
        <f t="shared" si="13"/>
        <v>6.666666666666667</v>
      </c>
      <c r="L74" s="11" t="s">
        <v>13</v>
      </c>
      <c r="M74">
        <f>E74</f>
        <v>6</v>
      </c>
      <c r="N74">
        <f t="shared" si="14"/>
        <v>1.2875536480686696</v>
      </c>
    </row>
    <row r="75" spans="1:14" x14ac:dyDescent="0.3">
      <c r="D75" s="11" t="s">
        <v>20</v>
      </c>
      <c r="E75">
        <v>6</v>
      </c>
      <c r="F75">
        <f t="shared" si="12"/>
        <v>1.3422818791946309</v>
      </c>
      <c r="I75" s="4">
        <f>SUM(I70:I74)</f>
        <v>15</v>
      </c>
      <c r="J75">
        <f t="shared" si="13"/>
        <v>100</v>
      </c>
      <c r="L75" s="11" t="s">
        <v>20</v>
      </c>
      <c r="M75">
        <f>E75+I71</f>
        <v>9</v>
      </c>
      <c r="N75">
        <f t="shared" si="14"/>
        <v>1.9313304721030045</v>
      </c>
    </row>
    <row r="76" spans="1:14" x14ac:dyDescent="0.3">
      <c r="D76" s="11" t="s">
        <v>12</v>
      </c>
      <c r="E76">
        <v>4</v>
      </c>
      <c r="F76">
        <f t="shared" si="12"/>
        <v>0.89485458612975388</v>
      </c>
      <c r="L76" s="11" t="s">
        <v>12</v>
      </c>
      <c r="M76">
        <f>E76+I74</f>
        <v>5</v>
      </c>
      <c r="N76">
        <f t="shared" si="14"/>
        <v>1.0729613733905579</v>
      </c>
    </row>
    <row r="77" spans="1:14" x14ac:dyDescent="0.3">
      <c r="D77" s="11" t="s">
        <v>19</v>
      </c>
      <c r="E77">
        <v>2</v>
      </c>
      <c r="F77">
        <f t="shared" si="12"/>
        <v>0.44742729306487694</v>
      </c>
      <c r="L77" s="11" t="s">
        <v>19</v>
      </c>
      <c r="M77">
        <f>E77</f>
        <v>2</v>
      </c>
      <c r="N77">
        <f t="shared" si="14"/>
        <v>0.42918454935622319</v>
      </c>
    </row>
    <row r="78" spans="1:14" x14ac:dyDescent="0.3">
      <c r="D78" s="11" t="s">
        <v>23</v>
      </c>
      <c r="E78">
        <v>1</v>
      </c>
      <c r="F78">
        <f t="shared" si="12"/>
        <v>0.22371364653243847</v>
      </c>
      <c r="L78" s="11" t="s">
        <v>23</v>
      </c>
      <c r="M78">
        <f>E78</f>
        <v>1</v>
      </c>
      <c r="N78">
        <f t="shared" si="14"/>
        <v>0.21459227467811159</v>
      </c>
    </row>
    <row r="79" spans="1:14" x14ac:dyDescent="0.3">
      <c r="E79" s="4">
        <f>SUM(E70:E78)</f>
        <v>447</v>
      </c>
      <c r="F79">
        <f t="shared" si="12"/>
        <v>100</v>
      </c>
      <c r="M79" s="4">
        <f>SUM(M70:M78)</f>
        <v>466</v>
      </c>
      <c r="N79">
        <f t="shared" si="14"/>
        <v>100</v>
      </c>
    </row>
    <row r="81" spans="1:14" x14ac:dyDescent="0.3">
      <c r="D81" s="8" t="s">
        <v>17</v>
      </c>
      <c r="E81" s="7" t="s">
        <v>7</v>
      </c>
      <c r="F81" s="10" t="s">
        <v>16</v>
      </c>
      <c r="H81" s="6" t="s">
        <v>1</v>
      </c>
      <c r="I81" s="7" t="s">
        <v>7</v>
      </c>
      <c r="J81" s="10" t="s">
        <v>16</v>
      </c>
    </row>
    <row r="82" spans="1:14" x14ac:dyDescent="0.3">
      <c r="D82" s="11" t="s">
        <v>8</v>
      </c>
      <c r="E82">
        <v>2</v>
      </c>
      <c r="F82">
        <v>67</v>
      </c>
      <c r="H82" s="11" t="s">
        <v>9</v>
      </c>
      <c r="I82">
        <v>1</v>
      </c>
      <c r="J82">
        <v>100</v>
      </c>
    </row>
    <row r="83" spans="1:14" x14ac:dyDescent="0.3">
      <c r="D83" s="11" t="s">
        <v>11</v>
      </c>
      <c r="E83">
        <v>1</v>
      </c>
      <c r="F83">
        <v>33</v>
      </c>
    </row>
    <row r="84" spans="1:14" x14ac:dyDescent="0.3">
      <c r="E84" s="4">
        <f>SUM(E82:E83)</f>
        <v>3</v>
      </c>
      <c r="F84">
        <v>100</v>
      </c>
    </row>
    <row r="86" spans="1:14" s="15" customFormat="1" x14ac:dyDescent="0.3"/>
    <row r="87" spans="1:14" ht="15.6" x14ac:dyDescent="0.3">
      <c r="A87" s="2" t="s">
        <v>24</v>
      </c>
    </row>
    <row r="89" spans="1:14" x14ac:dyDescent="0.3">
      <c r="B89" s="3" t="s">
        <v>0</v>
      </c>
      <c r="D89" s="6" t="s">
        <v>5</v>
      </c>
      <c r="E89" s="7" t="s">
        <v>7</v>
      </c>
      <c r="F89" s="10" t="s">
        <v>16</v>
      </c>
      <c r="H89" s="6" t="s">
        <v>17</v>
      </c>
      <c r="I89" s="7" t="s">
        <v>7</v>
      </c>
      <c r="J89" s="10" t="s">
        <v>16</v>
      </c>
      <c r="L89" s="16" t="s">
        <v>29</v>
      </c>
      <c r="M89" s="16" t="s">
        <v>7</v>
      </c>
      <c r="N89" s="16" t="s">
        <v>16</v>
      </c>
    </row>
    <row r="90" spans="1:14" x14ac:dyDescent="0.3">
      <c r="A90" s="3" t="s">
        <v>5</v>
      </c>
      <c r="B90">
        <v>164</v>
      </c>
      <c r="D90" s="11" t="s">
        <v>8</v>
      </c>
      <c r="E90">
        <v>133</v>
      </c>
      <c r="F90">
        <f>E90/$E$96*100</f>
        <v>81.097560975609767</v>
      </c>
      <c r="H90" s="11" t="s">
        <v>8</v>
      </c>
      <c r="I90">
        <v>9</v>
      </c>
      <c r="J90">
        <f>I90/$I$94*100</f>
        <v>69.230769230769226</v>
      </c>
      <c r="L90" s="11" t="s">
        <v>8</v>
      </c>
      <c r="M90">
        <f>E90+I90+E99</f>
        <v>144</v>
      </c>
      <c r="N90">
        <f>M90/179*100</f>
        <v>80.44692737430168</v>
      </c>
    </row>
    <row r="91" spans="1:14" x14ac:dyDescent="0.3">
      <c r="A91" s="3" t="s">
        <v>17</v>
      </c>
      <c r="B91">
        <v>13</v>
      </c>
      <c r="D91" s="11" t="s">
        <v>10</v>
      </c>
      <c r="E91">
        <v>10</v>
      </c>
      <c r="F91">
        <f t="shared" ref="F91:F96" si="15">E91/$E$96*100</f>
        <v>6.0975609756097562</v>
      </c>
      <c r="H91" s="11" t="s">
        <v>9</v>
      </c>
      <c r="I91">
        <v>2</v>
      </c>
      <c r="J91">
        <f t="shared" ref="J91:J94" si="16">I91/$I$94*100</f>
        <v>15.384615384615385</v>
      </c>
      <c r="L91" s="11" t="s">
        <v>10</v>
      </c>
      <c r="M91">
        <f>E91</f>
        <v>10</v>
      </c>
      <c r="N91">
        <f t="shared" ref="N91:N96" si="17">M91/179*100</f>
        <v>5.5865921787709496</v>
      </c>
    </row>
    <row r="92" spans="1:14" x14ac:dyDescent="0.3">
      <c r="A92" s="3" t="s">
        <v>4</v>
      </c>
      <c r="B92">
        <v>2</v>
      </c>
      <c r="D92" s="11" t="s">
        <v>11</v>
      </c>
      <c r="E92">
        <v>9</v>
      </c>
      <c r="F92">
        <f t="shared" si="15"/>
        <v>5.4878048780487809</v>
      </c>
      <c r="H92" s="11" t="s">
        <v>11</v>
      </c>
      <c r="I92">
        <v>1</v>
      </c>
      <c r="J92">
        <f t="shared" si="16"/>
        <v>7.6923076923076925</v>
      </c>
      <c r="L92" s="11" t="s">
        <v>11</v>
      </c>
      <c r="M92">
        <f>E92+I92</f>
        <v>10</v>
      </c>
      <c r="N92">
        <f t="shared" si="17"/>
        <v>5.5865921787709496</v>
      </c>
    </row>
    <row r="93" spans="1:14" x14ac:dyDescent="0.3">
      <c r="B93" s="4">
        <f>SUM(B90:B92)</f>
        <v>179</v>
      </c>
      <c r="D93" s="11" t="s">
        <v>9</v>
      </c>
      <c r="E93">
        <v>9</v>
      </c>
      <c r="F93">
        <f t="shared" si="15"/>
        <v>5.4878048780487809</v>
      </c>
      <c r="H93" s="11" t="s">
        <v>13</v>
      </c>
      <c r="I93">
        <v>1</v>
      </c>
      <c r="J93">
        <f t="shared" si="16"/>
        <v>7.6923076923076925</v>
      </c>
      <c r="L93" s="11" t="s">
        <v>9</v>
      </c>
      <c r="M93">
        <f>E93+I91</f>
        <v>11</v>
      </c>
      <c r="N93">
        <f t="shared" si="17"/>
        <v>6.1452513966480442</v>
      </c>
    </row>
    <row r="94" spans="1:14" x14ac:dyDescent="0.3">
      <c r="D94" s="11" t="s">
        <v>15</v>
      </c>
      <c r="E94">
        <v>2</v>
      </c>
      <c r="F94">
        <f t="shared" si="15"/>
        <v>1.2195121951219512</v>
      </c>
      <c r="I94" s="4">
        <f>SUM(I90:I93)</f>
        <v>13</v>
      </c>
      <c r="J94">
        <f t="shared" si="16"/>
        <v>100</v>
      </c>
      <c r="L94" s="11" t="s">
        <v>15</v>
      </c>
      <c r="M94">
        <f>E94</f>
        <v>2</v>
      </c>
      <c r="N94">
        <f t="shared" si="17"/>
        <v>1.1173184357541899</v>
      </c>
    </row>
    <row r="95" spans="1:14" x14ac:dyDescent="0.3">
      <c r="D95" s="11" t="s">
        <v>13</v>
      </c>
      <c r="E95">
        <v>1</v>
      </c>
      <c r="F95">
        <f t="shared" si="15"/>
        <v>0.6097560975609756</v>
      </c>
      <c r="L95" s="11" t="s">
        <v>13</v>
      </c>
      <c r="M95">
        <f>E95+I93</f>
        <v>2</v>
      </c>
      <c r="N95">
        <f t="shared" si="17"/>
        <v>1.1173184357541899</v>
      </c>
    </row>
    <row r="96" spans="1:14" x14ac:dyDescent="0.3">
      <c r="E96" s="4">
        <f>SUM(E90:E95)</f>
        <v>164</v>
      </c>
      <c r="F96">
        <f t="shared" si="15"/>
        <v>100</v>
      </c>
      <c r="M96" s="4">
        <f>SUM(M90:M95)</f>
        <v>179</v>
      </c>
      <c r="N96">
        <f t="shared" si="17"/>
        <v>100</v>
      </c>
    </row>
    <row r="98" spans="4:14" x14ac:dyDescent="0.3">
      <c r="D98" s="8" t="s">
        <v>4</v>
      </c>
      <c r="E98" s="7" t="s">
        <v>7</v>
      </c>
      <c r="F98" s="10" t="s">
        <v>16</v>
      </c>
    </row>
    <row r="99" spans="4:14" x14ac:dyDescent="0.3">
      <c r="D99" s="11" t="s">
        <v>8</v>
      </c>
      <c r="E99">
        <v>2</v>
      </c>
      <c r="F99">
        <v>100</v>
      </c>
    </row>
    <row r="102" spans="4:14" s="15" customFormat="1" x14ac:dyDescent="0.3"/>
    <row r="104" spans="4:14" x14ac:dyDescent="0.3">
      <c r="D104" s="16" t="s">
        <v>25</v>
      </c>
      <c r="E104" s="16" t="s">
        <v>7</v>
      </c>
      <c r="F104" s="16" t="s">
        <v>16</v>
      </c>
      <c r="H104" s="16" t="s">
        <v>26</v>
      </c>
      <c r="I104" s="16" t="s">
        <v>7</v>
      </c>
      <c r="J104" s="16" t="s">
        <v>16</v>
      </c>
      <c r="L104" s="16" t="s">
        <v>27</v>
      </c>
      <c r="M104" s="16" t="s">
        <v>7</v>
      </c>
      <c r="N104" s="16" t="s">
        <v>16</v>
      </c>
    </row>
    <row r="105" spans="4:14" x14ac:dyDescent="0.3">
      <c r="D105" s="18" t="s">
        <v>8</v>
      </c>
      <c r="E105">
        <v>1143</v>
      </c>
      <c r="F105">
        <v>78.448867536032935</v>
      </c>
      <c r="H105" s="18" t="s">
        <v>8</v>
      </c>
      <c r="I105">
        <v>689</v>
      </c>
      <c r="J105">
        <v>66.377649325626209</v>
      </c>
      <c r="L105" s="18" t="s">
        <v>8</v>
      </c>
      <c r="M105">
        <v>751</v>
      </c>
      <c r="N105">
        <v>67.718665464382326</v>
      </c>
    </row>
    <row r="106" spans="4:14" x14ac:dyDescent="0.3">
      <c r="D106" s="18" t="s">
        <v>9</v>
      </c>
      <c r="E106">
        <v>111</v>
      </c>
      <c r="F106">
        <v>7.6183939601921757</v>
      </c>
      <c r="H106" s="18" t="s">
        <v>9</v>
      </c>
      <c r="I106">
        <v>186</v>
      </c>
      <c r="J106">
        <v>17.919075144508671</v>
      </c>
      <c r="L106" s="18" t="s">
        <v>9</v>
      </c>
      <c r="M106">
        <v>177</v>
      </c>
      <c r="N106">
        <v>15.960324616771867</v>
      </c>
    </row>
    <row r="107" spans="4:14" x14ac:dyDescent="0.3">
      <c r="D107" s="18" t="s">
        <v>10</v>
      </c>
      <c r="E107">
        <v>62</v>
      </c>
      <c r="F107">
        <v>4.2553191489361701</v>
      </c>
      <c r="H107" s="18" t="s">
        <v>10</v>
      </c>
      <c r="I107">
        <v>94</v>
      </c>
      <c r="J107">
        <v>9.0558766859344892</v>
      </c>
      <c r="L107" s="18" t="s">
        <v>10</v>
      </c>
      <c r="M107">
        <v>103</v>
      </c>
      <c r="N107">
        <v>9.2876465284039664</v>
      </c>
    </row>
    <row r="108" spans="4:14" x14ac:dyDescent="0.3">
      <c r="D108" s="18" t="s">
        <v>11</v>
      </c>
      <c r="E108">
        <v>119</v>
      </c>
      <c r="F108">
        <v>8.1674673987645843</v>
      </c>
      <c r="H108" s="18" t="s">
        <v>11</v>
      </c>
      <c r="I108">
        <v>48</v>
      </c>
      <c r="J108">
        <v>4.6242774566473983</v>
      </c>
      <c r="L108" s="18" t="s">
        <v>11</v>
      </c>
      <c r="M108">
        <v>61</v>
      </c>
      <c r="N108">
        <v>5.5004508566275927</v>
      </c>
    </row>
    <row r="109" spans="4:14" x14ac:dyDescent="0.3">
      <c r="D109" s="18" t="s">
        <v>12</v>
      </c>
      <c r="E109">
        <v>14</v>
      </c>
      <c r="F109">
        <v>0.96087851750171582</v>
      </c>
      <c r="H109" s="18" t="s">
        <v>12</v>
      </c>
      <c r="I109">
        <v>8</v>
      </c>
      <c r="J109">
        <v>0.77071290944123316</v>
      </c>
      <c r="L109" s="18" t="s">
        <v>13</v>
      </c>
      <c r="M109">
        <v>7</v>
      </c>
      <c r="N109">
        <v>0.63119927862939584</v>
      </c>
    </row>
    <row r="110" spans="4:14" x14ac:dyDescent="0.3">
      <c r="D110" s="18" t="s">
        <v>13</v>
      </c>
      <c r="E110">
        <v>5</v>
      </c>
      <c r="F110">
        <v>0.34317089910775567</v>
      </c>
      <c r="H110" s="18" t="s">
        <v>13</v>
      </c>
      <c r="I110">
        <v>9</v>
      </c>
      <c r="J110">
        <v>0.86705202312138718</v>
      </c>
      <c r="L110" s="18" t="s">
        <v>12</v>
      </c>
      <c r="M110">
        <v>4</v>
      </c>
      <c r="N110">
        <v>0.36068530207394045</v>
      </c>
    </row>
    <row r="111" spans="4:14" x14ac:dyDescent="0.3">
      <c r="D111" s="18" t="s">
        <v>14</v>
      </c>
      <c r="E111">
        <v>1</v>
      </c>
      <c r="F111">
        <v>6.8634179821551136E-2</v>
      </c>
      <c r="H111" s="18" t="s">
        <v>15</v>
      </c>
      <c r="I111">
        <v>2</v>
      </c>
      <c r="J111">
        <v>0.19267822736030829</v>
      </c>
      <c r="L111" s="18" t="s">
        <v>14</v>
      </c>
      <c r="M111">
        <v>2</v>
      </c>
      <c r="N111">
        <v>0.18034265103697023</v>
      </c>
    </row>
    <row r="112" spans="4:14" x14ac:dyDescent="0.3">
      <c r="D112" s="18" t="s">
        <v>15</v>
      </c>
      <c r="E112">
        <v>2</v>
      </c>
      <c r="F112">
        <v>0.13726835964310227</v>
      </c>
      <c r="H112" s="18" t="s">
        <v>19</v>
      </c>
      <c r="I112">
        <v>1</v>
      </c>
      <c r="J112">
        <v>9.6339113680154145E-2</v>
      </c>
      <c r="L112" s="18" t="s">
        <v>20</v>
      </c>
      <c r="M112">
        <v>2</v>
      </c>
      <c r="N112">
        <v>0.18034265103697023</v>
      </c>
    </row>
    <row r="113" spans="4:14" x14ac:dyDescent="0.3">
      <c r="E113">
        <v>1457</v>
      </c>
      <c r="F113">
        <v>100</v>
      </c>
      <c r="H113" s="18" t="s">
        <v>20</v>
      </c>
      <c r="I113">
        <v>1</v>
      </c>
      <c r="J113">
        <v>9.6339113680154145E-2</v>
      </c>
      <c r="L113" s="18" t="s">
        <v>19</v>
      </c>
      <c r="M113">
        <v>1</v>
      </c>
      <c r="N113">
        <v>9.0171325518485113E-2</v>
      </c>
    </row>
    <row r="114" spans="4:14" x14ac:dyDescent="0.3">
      <c r="I114">
        <v>1038</v>
      </c>
      <c r="J114">
        <v>100</v>
      </c>
      <c r="L114" s="18" t="s">
        <v>15</v>
      </c>
      <c r="M114">
        <v>1</v>
      </c>
      <c r="N114">
        <v>9.0171325518485113E-2</v>
      </c>
    </row>
    <row r="115" spans="4:14" x14ac:dyDescent="0.3">
      <c r="L115" s="19"/>
      <c r="M115">
        <v>1109</v>
      </c>
      <c r="N115">
        <v>100</v>
      </c>
    </row>
    <row r="117" spans="4:14" x14ac:dyDescent="0.3">
      <c r="D117" s="16" t="s">
        <v>28</v>
      </c>
      <c r="E117" s="16" t="s">
        <v>7</v>
      </c>
      <c r="F117" s="16" t="s">
        <v>16</v>
      </c>
      <c r="H117" s="16" t="s">
        <v>29</v>
      </c>
      <c r="I117" s="16" t="s">
        <v>7</v>
      </c>
      <c r="J117" s="16" t="s">
        <v>16</v>
      </c>
    </row>
    <row r="118" spans="4:14" x14ac:dyDescent="0.3">
      <c r="D118" s="18" t="s">
        <v>8</v>
      </c>
      <c r="E118">
        <v>239</v>
      </c>
      <c r="F118">
        <v>51.287553648068673</v>
      </c>
      <c r="H118" s="18" t="s">
        <v>8</v>
      </c>
      <c r="I118">
        <v>144</v>
      </c>
      <c r="J118">
        <v>80.44692737430168</v>
      </c>
    </row>
    <row r="119" spans="4:14" x14ac:dyDescent="0.3">
      <c r="D119" s="18" t="s">
        <v>9</v>
      </c>
      <c r="E119">
        <v>128</v>
      </c>
      <c r="F119">
        <v>27.467811158798284</v>
      </c>
      <c r="H119" s="18" t="s">
        <v>10</v>
      </c>
      <c r="I119">
        <v>10</v>
      </c>
      <c r="J119">
        <v>5.5865921787709496</v>
      </c>
    </row>
    <row r="120" spans="4:14" x14ac:dyDescent="0.3">
      <c r="D120" s="18" t="s">
        <v>10</v>
      </c>
      <c r="E120">
        <v>53</v>
      </c>
      <c r="F120">
        <v>11.373390557939913</v>
      </c>
      <c r="H120" s="18" t="s">
        <v>11</v>
      </c>
      <c r="I120">
        <v>10</v>
      </c>
      <c r="J120">
        <v>5.5865921787709496</v>
      </c>
    </row>
    <row r="121" spans="4:14" x14ac:dyDescent="0.3">
      <c r="D121" s="18" t="s">
        <v>11</v>
      </c>
      <c r="E121">
        <v>23</v>
      </c>
      <c r="F121">
        <v>4.9356223175965663</v>
      </c>
      <c r="H121" s="18" t="s">
        <v>9</v>
      </c>
      <c r="I121">
        <v>11</v>
      </c>
      <c r="J121">
        <v>6.1452513966480442</v>
      </c>
    </row>
    <row r="122" spans="4:14" x14ac:dyDescent="0.3">
      <c r="D122" s="18" t="s">
        <v>13</v>
      </c>
      <c r="E122">
        <v>6</v>
      </c>
      <c r="F122">
        <v>1.2875536480686696</v>
      </c>
      <c r="H122" s="18" t="s">
        <v>15</v>
      </c>
      <c r="I122">
        <v>2</v>
      </c>
      <c r="J122">
        <v>1.1173184357541899</v>
      </c>
    </row>
    <row r="123" spans="4:14" x14ac:dyDescent="0.3">
      <c r="D123" s="18" t="s">
        <v>20</v>
      </c>
      <c r="E123">
        <v>9</v>
      </c>
      <c r="F123">
        <v>1.9313304721030045</v>
      </c>
      <c r="H123" s="18" t="s">
        <v>13</v>
      </c>
      <c r="I123">
        <v>2</v>
      </c>
      <c r="J123">
        <v>1.1173184357541899</v>
      </c>
    </row>
    <row r="124" spans="4:14" x14ac:dyDescent="0.3">
      <c r="D124" s="18" t="s">
        <v>12</v>
      </c>
      <c r="E124">
        <v>5</v>
      </c>
      <c r="F124">
        <v>1.0729613733905579</v>
      </c>
      <c r="I124">
        <v>179</v>
      </c>
      <c r="J124">
        <v>100</v>
      </c>
    </row>
    <row r="125" spans="4:14" x14ac:dyDescent="0.3">
      <c r="D125" s="18" t="s">
        <v>19</v>
      </c>
      <c r="E125">
        <v>2</v>
      </c>
      <c r="F125">
        <v>0.42918454935622319</v>
      </c>
    </row>
    <row r="126" spans="4:14" x14ac:dyDescent="0.3">
      <c r="D126" s="18" t="s">
        <v>23</v>
      </c>
      <c r="E126">
        <v>1</v>
      </c>
      <c r="F126">
        <v>0.21459227467811159</v>
      </c>
    </row>
    <row r="127" spans="4:14" x14ac:dyDescent="0.3">
      <c r="E127">
        <v>466</v>
      </c>
      <c r="F127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2020-05-29T10:27:36Z</dcterms:created>
  <dcterms:modified xsi:type="dcterms:W3CDTF">2020-06-16T10:09:57Z</dcterms:modified>
</cp:coreProperties>
</file>