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Fe\"/>
    </mc:Choice>
  </mc:AlternateContent>
  <xr:revisionPtr revIDLastSave="0" documentId="13_ncr:1_{8E1E5B91-72CC-4433-97C0-815AA28CB4AF}" xr6:coauthVersionLast="45" xr6:coauthVersionMax="45" xr10:uidLastSave="{00000000-0000-0000-0000-000000000000}"/>
  <bookViews>
    <workbookView xWindow="-108" yWindow="-108" windowWidth="23256" windowHeight="12576" activeTab="4" xr2:uid="{7AC7148A-DDD0-4A0F-A94E-453222EA6FD1}"/>
  </bookViews>
  <sheets>
    <sheet name="Fe1" sheetId="1" r:id="rId1"/>
    <sheet name="Fe-scaled" sheetId="2" r:id="rId2"/>
    <sheet name="Fe_SiO2" sheetId="3" r:id="rId3"/>
    <sheet name="Fe-time_coord(2)" sheetId="4" r:id="rId4"/>
    <sheet name="Fe-time_coord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5" l="1"/>
  <c r="W53" i="5"/>
  <c r="W54" i="5"/>
  <c r="W55" i="5"/>
  <c r="W56" i="5"/>
  <c r="W52" i="5"/>
  <c r="S53" i="5"/>
  <c r="S54" i="5"/>
  <c r="S55" i="5"/>
  <c r="S56" i="5"/>
  <c r="S52" i="5"/>
  <c r="O53" i="5"/>
  <c r="O54" i="5"/>
  <c r="O55" i="5"/>
  <c r="O56" i="5"/>
  <c r="O52" i="5"/>
  <c r="K53" i="5"/>
  <c r="K54" i="5"/>
  <c r="K55" i="5"/>
  <c r="K56" i="5"/>
  <c r="K52" i="5"/>
  <c r="C53" i="5"/>
  <c r="C54" i="5"/>
  <c r="C55" i="5"/>
  <c r="C56" i="5"/>
  <c r="C52" i="5"/>
  <c r="W34" i="5"/>
  <c r="W35" i="5"/>
  <c r="W36" i="5"/>
  <c r="W37" i="5"/>
  <c r="W33" i="5"/>
  <c r="W44" i="5"/>
  <c r="W45" i="5"/>
  <c r="W46" i="5"/>
  <c r="W47" i="5"/>
  <c r="W43" i="5"/>
  <c r="H43" i="5"/>
  <c r="H44" i="5"/>
  <c r="H45" i="5"/>
  <c r="H46" i="5"/>
  <c r="H47" i="5"/>
  <c r="D44" i="5"/>
  <c r="D45" i="5"/>
  <c r="D46" i="5"/>
  <c r="D47" i="5"/>
  <c r="D43" i="5"/>
  <c r="P34" i="5"/>
  <c r="P35" i="5"/>
  <c r="P36" i="5"/>
  <c r="P37" i="5"/>
  <c r="P33" i="5"/>
  <c r="L34" i="5"/>
  <c r="L35" i="5"/>
  <c r="L36" i="5"/>
  <c r="L37" i="5"/>
  <c r="L33" i="5"/>
  <c r="H34" i="5"/>
  <c r="H35" i="5"/>
  <c r="H36" i="5"/>
  <c r="H37" i="5"/>
  <c r="H33" i="5"/>
  <c r="W24" i="5"/>
  <c r="W25" i="5"/>
  <c r="W26" i="5"/>
  <c r="W27" i="5"/>
  <c r="W23" i="5"/>
  <c r="P24" i="5"/>
  <c r="P25" i="5"/>
  <c r="P26" i="5"/>
  <c r="P27" i="5"/>
  <c r="P23" i="5"/>
  <c r="L24" i="5"/>
  <c r="L25" i="5"/>
  <c r="L26" i="5"/>
  <c r="L27" i="5"/>
  <c r="L23" i="5"/>
  <c r="H24" i="5"/>
  <c r="H25" i="5"/>
  <c r="H26" i="5"/>
  <c r="H27" i="5"/>
  <c r="H23" i="5"/>
  <c r="W14" i="5"/>
  <c r="W15" i="5"/>
  <c r="W16" i="5"/>
  <c r="W17" i="5"/>
  <c r="W13" i="5"/>
  <c r="P14" i="5"/>
  <c r="P15" i="5"/>
  <c r="P16" i="5"/>
  <c r="P17" i="5"/>
  <c r="P13" i="5"/>
  <c r="L14" i="5"/>
  <c r="L15" i="5"/>
  <c r="L16" i="5"/>
  <c r="L17" i="5"/>
  <c r="L13" i="5"/>
  <c r="H14" i="5"/>
  <c r="H15" i="5"/>
  <c r="H16" i="5"/>
  <c r="H17" i="5"/>
  <c r="H13" i="5"/>
  <c r="W4" i="5"/>
  <c r="W5" i="5"/>
  <c r="W6" i="5"/>
  <c r="W7" i="5"/>
  <c r="W3" i="5"/>
  <c r="T4" i="5"/>
  <c r="T5" i="5"/>
  <c r="T6" i="5"/>
  <c r="T7" i="5"/>
  <c r="T3" i="5"/>
  <c r="P4" i="5"/>
  <c r="P5" i="5"/>
  <c r="P6" i="5"/>
  <c r="P7" i="5"/>
  <c r="P3" i="5"/>
  <c r="L4" i="5"/>
  <c r="L5" i="5"/>
  <c r="L6" i="5"/>
  <c r="L7" i="5"/>
  <c r="L3" i="5"/>
  <c r="H4" i="5"/>
  <c r="H5" i="5"/>
  <c r="H6" i="5"/>
  <c r="H7" i="5"/>
  <c r="H3" i="5"/>
  <c r="D4" i="5"/>
  <c r="D5" i="5"/>
  <c r="D6" i="5"/>
  <c r="D7" i="5"/>
  <c r="D3" i="5"/>
  <c r="G47" i="5"/>
  <c r="C47" i="5"/>
  <c r="O37" i="5"/>
  <c r="G37" i="5"/>
  <c r="K27" i="5"/>
  <c r="G27" i="5"/>
  <c r="O17" i="5"/>
  <c r="K17" i="5"/>
  <c r="S7" i="5"/>
  <c r="K7" i="5"/>
  <c r="G7" i="5"/>
  <c r="C7" i="5"/>
  <c r="S73" i="5"/>
  <c r="T73" i="5" s="1"/>
  <c r="S72" i="5"/>
  <c r="T72" i="5" s="1"/>
  <c r="S71" i="5"/>
  <c r="S70" i="5"/>
  <c r="S69" i="5"/>
  <c r="X47" i="5"/>
  <c r="X17" i="5"/>
  <c r="T69" i="5" l="1"/>
  <c r="T70" i="5"/>
  <c r="T71" i="5"/>
  <c r="X14" i="5"/>
  <c r="X16" i="5"/>
  <c r="X46" i="5"/>
  <c r="X13" i="5"/>
  <c r="X43" i="5"/>
  <c r="X44" i="5"/>
  <c r="X45" i="5"/>
  <c r="X37" i="5"/>
  <c r="D54" i="5"/>
  <c r="T56" i="5"/>
  <c r="C63" i="5"/>
  <c r="X3" i="5"/>
  <c r="X23" i="5"/>
  <c r="X56" i="5"/>
  <c r="C64" i="5"/>
  <c r="X15" i="5"/>
  <c r="L56" i="5"/>
  <c r="P56" i="5"/>
  <c r="C62" i="5"/>
  <c r="X24" i="5" l="1"/>
  <c r="X52" i="5"/>
  <c r="D52" i="5"/>
  <c r="X34" i="5"/>
  <c r="X54" i="5"/>
  <c r="X55" i="5"/>
  <c r="X53" i="5"/>
  <c r="T54" i="5"/>
  <c r="L55" i="5"/>
  <c r="L53" i="5"/>
  <c r="L54" i="5"/>
  <c r="P55" i="5"/>
  <c r="T52" i="5"/>
  <c r="P52" i="5"/>
  <c r="C65" i="5"/>
  <c r="D62" i="5" s="1"/>
  <c r="D56" i="5"/>
  <c r="P54" i="5"/>
  <c r="L52" i="5"/>
  <c r="X36" i="5"/>
  <c r="P53" i="5"/>
  <c r="T55" i="5"/>
  <c r="X25" i="5"/>
  <c r="X27" i="5"/>
  <c r="D55" i="5"/>
  <c r="X35" i="5"/>
  <c r="D53" i="5"/>
  <c r="X7" i="5"/>
  <c r="X6" i="5"/>
  <c r="X4" i="5"/>
  <c r="X26" i="5"/>
  <c r="T53" i="5"/>
  <c r="X5" i="5"/>
  <c r="X33" i="5"/>
  <c r="D65" i="5" l="1"/>
  <c r="D61" i="5"/>
  <c r="D64" i="5"/>
  <c r="D63" i="5"/>
  <c r="C48" i="4" l="1"/>
  <c r="S41" i="4"/>
  <c r="W42" i="4"/>
  <c r="W43" i="4"/>
  <c r="X43" i="4" s="1"/>
  <c r="W41" i="4"/>
  <c r="S42" i="4"/>
  <c r="S43" i="4"/>
  <c r="T43" i="4" s="1"/>
  <c r="O42" i="4"/>
  <c r="O43" i="4"/>
  <c r="P43" i="4" s="1"/>
  <c r="O41" i="4"/>
  <c r="K42" i="4"/>
  <c r="K43" i="4"/>
  <c r="L43" i="4" s="1"/>
  <c r="K41" i="4"/>
  <c r="C42" i="4"/>
  <c r="C43" i="4"/>
  <c r="D43" i="4" s="1"/>
  <c r="C41" i="4"/>
  <c r="W34" i="4"/>
  <c r="W35" i="4"/>
  <c r="X35" i="4" s="1"/>
  <c r="W33" i="4"/>
  <c r="W25" i="4"/>
  <c r="W26" i="4"/>
  <c r="W27" i="4"/>
  <c r="W18" i="4"/>
  <c r="W19" i="4"/>
  <c r="W17" i="4"/>
  <c r="W11" i="4"/>
  <c r="W12" i="4"/>
  <c r="W10" i="4"/>
  <c r="W4" i="4"/>
  <c r="W5" i="4"/>
  <c r="W3" i="4"/>
  <c r="H34" i="4"/>
  <c r="H35" i="4"/>
  <c r="H33" i="4"/>
  <c r="D34" i="4"/>
  <c r="D35" i="4"/>
  <c r="D33" i="4"/>
  <c r="P26" i="4"/>
  <c r="P27" i="4"/>
  <c r="P25" i="4"/>
  <c r="L26" i="4"/>
  <c r="L27" i="4"/>
  <c r="L25" i="4"/>
  <c r="H26" i="4"/>
  <c r="H27" i="4"/>
  <c r="H25" i="4"/>
  <c r="P18" i="4"/>
  <c r="P19" i="4"/>
  <c r="P17" i="4"/>
  <c r="L18" i="4"/>
  <c r="L19" i="4"/>
  <c r="L17" i="4"/>
  <c r="H18" i="4"/>
  <c r="H19" i="4"/>
  <c r="H17" i="4"/>
  <c r="P11" i="4"/>
  <c r="P12" i="4"/>
  <c r="P10" i="4"/>
  <c r="L11" i="4"/>
  <c r="L12" i="4"/>
  <c r="L10" i="4"/>
  <c r="H11" i="4"/>
  <c r="H12" i="4"/>
  <c r="H10" i="4"/>
  <c r="T4" i="4"/>
  <c r="T5" i="4"/>
  <c r="T3" i="4"/>
  <c r="P4" i="4"/>
  <c r="P5" i="4"/>
  <c r="P3" i="4"/>
  <c r="L4" i="4"/>
  <c r="L5" i="4"/>
  <c r="L3" i="4"/>
  <c r="H4" i="4"/>
  <c r="H5" i="4"/>
  <c r="H3" i="4"/>
  <c r="D4" i="4"/>
  <c r="D5" i="4"/>
  <c r="D3" i="4"/>
  <c r="G35" i="4"/>
  <c r="C35" i="4"/>
  <c r="G27" i="4"/>
  <c r="O19" i="4"/>
  <c r="K19" i="4"/>
  <c r="G19" i="4"/>
  <c r="O12" i="4"/>
  <c r="K12" i="4"/>
  <c r="K5" i="4"/>
  <c r="G5" i="4"/>
  <c r="C5" i="4"/>
  <c r="S56" i="4"/>
  <c r="T56" i="4" s="1"/>
  <c r="S55" i="4"/>
  <c r="T55" i="4" s="1"/>
  <c r="S54" i="4"/>
  <c r="T54" i="4" s="1"/>
  <c r="AA50" i="4"/>
  <c r="AB50" i="4" s="1"/>
  <c r="C50" i="4"/>
  <c r="D50" i="4" s="1"/>
  <c r="AA49" i="4"/>
  <c r="AB49" i="4" s="1"/>
  <c r="C49" i="4"/>
  <c r="AA48" i="4"/>
  <c r="W41" i="3"/>
  <c r="S42" i="3"/>
  <c r="S43" i="3"/>
  <c r="S41" i="3"/>
  <c r="O42" i="3"/>
  <c r="O43" i="3"/>
  <c r="O41" i="3"/>
  <c r="K42" i="3"/>
  <c r="K43" i="3"/>
  <c r="K41" i="3"/>
  <c r="C41" i="3"/>
  <c r="W33" i="3"/>
  <c r="D34" i="3"/>
  <c r="D35" i="3"/>
  <c r="D33" i="3"/>
  <c r="H34" i="3"/>
  <c r="H35" i="3"/>
  <c r="H33" i="3"/>
  <c r="C35" i="3"/>
  <c r="W26" i="3"/>
  <c r="W27" i="3"/>
  <c r="W25" i="3"/>
  <c r="P26" i="3"/>
  <c r="P27" i="3"/>
  <c r="P25" i="3"/>
  <c r="L26" i="3"/>
  <c r="L27" i="3"/>
  <c r="L25" i="3"/>
  <c r="H26" i="3"/>
  <c r="H27" i="3"/>
  <c r="H25" i="3"/>
  <c r="O27" i="3"/>
  <c r="G27" i="3"/>
  <c r="L18" i="3"/>
  <c r="L19" i="3"/>
  <c r="L17" i="3"/>
  <c r="H18" i="3"/>
  <c r="H19" i="3"/>
  <c r="H17" i="3"/>
  <c r="K19" i="3"/>
  <c r="W10" i="3"/>
  <c r="P11" i="3"/>
  <c r="P12" i="3"/>
  <c r="P10" i="3"/>
  <c r="L11" i="3"/>
  <c r="L12" i="3"/>
  <c r="L10" i="3"/>
  <c r="H11" i="3"/>
  <c r="H12" i="3"/>
  <c r="H10" i="3"/>
  <c r="O12" i="3"/>
  <c r="K12" i="3"/>
  <c r="W3" i="3"/>
  <c r="T4" i="3"/>
  <c r="T5" i="3"/>
  <c r="T3" i="3"/>
  <c r="L4" i="3"/>
  <c r="L5" i="3"/>
  <c r="L3" i="3"/>
  <c r="H4" i="3"/>
  <c r="H5" i="3"/>
  <c r="H3" i="3"/>
  <c r="D4" i="3"/>
  <c r="D5" i="3"/>
  <c r="D3" i="3"/>
  <c r="K5" i="3"/>
  <c r="G5" i="3"/>
  <c r="C5" i="3"/>
  <c r="S56" i="3"/>
  <c r="T56" i="3" s="1"/>
  <c r="S55" i="3"/>
  <c r="T55" i="3" s="1"/>
  <c r="S54" i="3"/>
  <c r="T54" i="3" s="1"/>
  <c r="AA50" i="3"/>
  <c r="AB50" i="3" s="1"/>
  <c r="C50" i="3"/>
  <c r="D50" i="3" s="1"/>
  <c r="AA49" i="3"/>
  <c r="C49" i="3"/>
  <c r="D49" i="3" s="1"/>
  <c r="AA48" i="3"/>
  <c r="C48" i="3"/>
  <c r="D48" i="3" s="1"/>
  <c r="W43" i="3"/>
  <c r="X43" i="3" s="1"/>
  <c r="W42" i="3"/>
  <c r="C42" i="3"/>
  <c r="W35" i="3"/>
  <c r="X35" i="3" s="1"/>
  <c r="W34" i="3"/>
  <c r="W19" i="3"/>
  <c r="W18" i="3"/>
  <c r="W17" i="3"/>
  <c r="W11" i="3"/>
  <c r="C43" i="3"/>
  <c r="W4" i="3"/>
  <c r="C48" i="2"/>
  <c r="W42" i="2"/>
  <c r="W43" i="2"/>
  <c r="W41" i="2"/>
  <c r="S42" i="2"/>
  <c r="S43" i="2"/>
  <c r="S41" i="2"/>
  <c r="O41" i="2"/>
  <c r="K42" i="2"/>
  <c r="K43" i="2"/>
  <c r="K41" i="2"/>
  <c r="C42" i="2"/>
  <c r="C43" i="2"/>
  <c r="C41" i="2"/>
  <c r="W34" i="2"/>
  <c r="W35" i="2"/>
  <c r="W33" i="2"/>
  <c r="H34" i="2"/>
  <c r="H35" i="2"/>
  <c r="H33" i="2"/>
  <c r="D34" i="2"/>
  <c r="D35" i="2"/>
  <c r="D33" i="2"/>
  <c r="G35" i="2"/>
  <c r="C35" i="2"/>
  <c r="W25" i="2"/>
  <c r="P26" i="2"/>
  <c r="P27" i="2"/>
  <c r="P25" i="2"/>
  <c r="L26" i="2"/>
  <c r="L27" i="2"/>
  <c r="L25" i="2"/>
  <c r="H26" i="2"/>
  <c r="H27" i="2"/>
  <c r="H25" i="2"/>
  <c r="G27" i="2"/>
  <c r="P18" i="2"/>
  <c r="P19" i="2"/>
  <c r="P17" i="2"/>
  <c r="L18" i="2"/>
  <c r="L19" i="2"/>
  <c r="L17" i="2"/>
  <c r="H18" i="2"/>
  <c r="H19" i="2"/>
  <c r="H17" i="2"/>
  <c r="K19" i="2"/>
  <c r="W11" i="2"/>
  <c r="W12" i="2"/>
  <c r="W10" i="2"/>
  <c r="P11" i="2"/>
  <c r="P12" i="2"/>
  <c r="P10" i="2"/>
  <c r="L11" i="2"/>
  <c r="L12" i="2"/>
  <c r="L10" i="2"/>
  <c r="O12" i="2"/>
  <c r="K12" i="2"/>
  <c r="H11" i="2"/>
  <c r="H12" i="2"/>
  <c r="H10" i="2"/>
  <c r="T4" i="2"/>
  <c r="T5" i="2"/>
  <c r="P4" i="2"/>
  <c r="P5" i="2"/>
  <c r="L4" i="2"/>
  <c r="L5" i="2"/>
  <c r="H4" i="2"/>
  <c r="H5" i="2"/>
  <c r="D4" i="2"/>
  <c r="D5" i="2"/>
  <c r="T3" i="2"/>
  <c r="P3" i="2"/>
  <c r="L3" i="2"/>
  <c r="H3" i="2"/>
  <c r="D3" i="2"/>
  <c r="K5" i="2"/>
  <c r="G5" i="2"/>
  <c r="C5" i="2"/>
  <c r="S56" i="2"/>
  <c r="T56" i="2" s="1"/>
  <c r="S55" i="2"/>
  <c r="T55" i="2" s="1"/>
  <c r="S54" i="2"/>
  <c r="AA50" i="2"/>
  <c r="AB50" i="2" s="1"/>
  <c r="C50" i="2"/>
  <c r="D50" i="2" s="1"/>
  <c r="AA49" i="2"/>
  <c r="C49" i="2"/>
  <c r="AA48" i="2"/>
  <c r="O42" i="2"/>
  <c r="W27" i="2"/>
  <c r="X27" i="2" s="1"/>
  <c r="W26" i="2"/>
  <c r="W19" i="2"/>
  <c r="X19" i="2" s="1"/>
  <c r="W18" i="2"/>
  <c r="W17" i="2"/>
  <c r="W4" i="2"/>
  <c r="W3" i="2"/>
  <c r="AB48" i="4" l="1"/>
  <c r="D48" i="4"/>
  <c r="D49" i="4"/>
  <c r="X25" i="4"/>
  <c r="X33" i="4"/>
  <c r="X34" i="4"/>
  <c r="P42" i="4"/>
  <c r="P41" i="4"/>
  <c r="X17" i="4"/>
  <c r="X26" i="4"/>
  <c r="X11" i="4"/>
  <c r="T41" i="4"/>
  <c r="X10" i="4"/>
  <c r="X12" i="4"/>
  <c r="X41" i="4"/>
  <c r="D42" i="4"/>
  <c r="L42" i="4"/>
  <c r="D41" i="4"/>
  <c r="T42" i="4"/>
  <c r="L41" i="4"/>
  <c r="X42" i="4"/>
  <c r="X27" i="4"/>
  <c r="X19" i="4"/>
  <c r="X18" i="4"/>
  <c r="AB48" i="3"/>
  <c r="AB49" i="3"/>
  <c r="X42" i="3"/>
  <c r="X26" i="3"/>
  <c r="X18" i="3"/>
  <c r="W12" i="3"/>
  <c r="X12" i="3" s="1"/>
  <c r="P43" i="3"/>
  <c r="X41" i="3"/>
  <c r="X25" i="3"/>
  <c r="X17" i="3"/>
  <c r="X33" i="3"/>
  <c r="X34" i="3"/>
  <c r="T43" i="3"/>
  <c r="T41" i="3"/>
  <c r="L41" i="3"/>
  <c r="L43" i="3"/>
  <c r="L42" i="3"/>
  <c r="D42" i="3"/>
  <c r="D43" i="3"/>
  <c r="T42" i="3"/>
  <c r="D41" i="3"/>
  <c r="W5" i="3"/>
  <c r="X19" i="3"/>
  <c r="X27" i="3"/>
  <c r="AB48" i="2"/>
  <c r="D49" i="2"/>
  <c r="AB49" i="2"/>
  <c r="T54" i="2"/>
  <c r="D48" i="2"/>
  <c r="T43" i="2"/>
  <c r="L43" i="2"/>
  <c r="D43" i="2"/>
  <c r="X26" i="2"/>
  <c r="X17" i="2"/>
  <c r="X18" i="2"/>
  <c r="T41" i="2"/>
  <c r="X11" i="2"/>
  <c r="L41" i="2"/>
  <c r="D41" i="2"/>
  <c r="T42" i="2"/>
  <c r="X25" i="2"/>
  <c r="D42" i="2"/>
  <c r="L42" i="2"/>
  <c r="X34" i="2"/>
  <c r="X43" i="2"/>
  <c r="X42" i="2"/>
  <c r="X41" i="2"/>
  <c r="X35" i="2"/>
  <c r="X33" i="2"/>
  <c r="X10" i="2"/>
  <c r="X12" i="2"/>
  <c r="O43" i="2"/>
  <c r="P42" i="2" s="1"/>
  <c r="W5" i="2"/>
  <c r="T55" i="1"/>
  <c r="T56" i="1"/>
  <c r="T54" i="1"/>
  <c r="S55" i="1"/>
  <c r="S56" i="1"/>
  <c r="S54" i="1"/>
  <c r="C48" i="1"/>
  <c r="W41" i="1"/>
  <c r="S42" i="1"/>
  <c r="S43" i="1"/>
  <c r="S41" i="1"/>
  <c r="O41" i="1"/>
  <c r="K41" i="1"/>
  <c r="C41" i="1"/>
  <c r="H34" i="1"/>
  <c r="H35" i="1"/>
  <c r="H33" i="1"/>
  <c r="D34" i="1"/>
  <c r="D35" i="1"/>
  <c r="D33" i="1"/>
  <c r="G35" i="1"/>
  <c r="C35" i="1"/>
  <c r="W26" i="1"/>
  <c r="W27" i="1"/>
  <c r="W25" i="1"/>
  <c r="P26" i="1"/>
  <c r="P27" i="1"/>
  <c r="P25" i="1"/>
  <c r="O27" i="1"/>
  <c r="H26" i="1"/>
  <c r="H27" i="1"/>
  <c r="H25" i="1"/>
  <c r="G27" i="1"/>
  <c r="P18" i="1"/>
  <c r="P19" i="1"/>
  <c r="P17" i="1"/>
  <c r="L18" i="1"/>
  <c r="L19" i="1"/>
  <c r="L17" i="1"/>
  <c r="H18" i="1"/>
  <c r="H19" i="1"/>
  <c r="H17" i="1"/>
  <c r="K19" i="1"/>
  <c r="G19" i="1"/>
  <c r="P11" i="1"/>
  <c r="P12" i="1"/>
  <c r="P10" i="1"/>
  <c r="L11" i="1"/>
  <c r="L12" i="1"/>
  <c r="L10" i="1"/>
  <c r="O12" i="1"/>
  <c r="K12" i="1"/>
  <c r="H11" i="1"/>
  <c r="H12" i="1"/>
  <c r="H10" i="1"/>
  <c r="T4" i="1"/>
  <c r="T5" i="1"/>
  <c r="T3" i="1"/>
  <c r="L4" i="1"/>
  <c r="L5" i="1"/>
  <c r="L3" i="1"/>
  <c r="H4" i="1"/>
  <c r="H5" i="1"/>
  <c r="H3" i="1"/>
  <c r="D4" i="1"/>
  <c r="D5" i="1"/>
  <c r="D3" i="1"/>
  <c r="S5" i="1"/>
  <c r="K5" i="1"/>
  <c r="G5" i="1"/>
  <c r="C5" i="1"/>
  <c r="AB50" i="1"/>
  <c r="AA50" i="1"/>
  <c r="C50" i="1"/>
  <c r="D50" i="1" s="1"/>
  <c r="AA49" i="1"/>
  <c r="AB49" i="1" s="1"/>
  <c r="C49" i="1"/>
  <c r="AA48" i="1"/>
  <c r="AB48" i="1" s="1"/>
  <c r="G43" i="1"/>
  <c r="H43" i="1" s="1"/>
  <c r="W42" i="1"/>
  <c r="O42" i="1"/>
  <c r="K42" i="1"/>
  <c r="H42" i="1"/>
  <c r="C42" i="1"/>
  <c r="H41" i="1"/>
  <c r="W34" i="1"/>
  <c r="W33" i="1"/>
  <c r="W18" i="1"/>
  <c r="W17" i="1"/>
  <c r="W11" i="1"/>
  <c r="W10" i="1"/>
  <c r="W4" i="1"/>
  <c r="W3" i="1"/>
  <c r="X3" i="4" l="1"/>
  <c r="X5" i="4"/>
  <c r="X4" i="4"/>
  <c r="X11" i="3"/>
  <c r="X10" i="3"/>
  <c r="P41" i="3"/>
  <c r="P42" i="3"/>
  <c r="X4" i="3"/>
  <c r="X3" i="3"/>
  <c r="X5" i="3"/>
  <c r="P41" i="2"/>
  <c r="P43" i="2"/>
  <c r="X5" i="2"/>
  <c r="X3" i="2"/>
  <c r="X4" i="2"/>
  <c r="D48" i="1"/>
  <c r="X27" i="1"/>
  <c r="O43" i="1"/>
  <c r="P43" i="1" s="1"/>
  <c r="K43" i="1"/>
  <c r="L43" i="1" s="1"/>
  <c r="W12" i="1"/>
  <c r="X10" i="1" s="1"/>
  <c r="X26" i="1"/>
  <c r="W35" i="1"/>
  <c r="X34" i="1" s="1"/>
  <c r="C43" i="1"/>
  <c r="D41" i="1" s="1"/>
  <c r="T42" i="1"/>
  <c r="W5" i="1"/>
  <c r="X25" i="1"/>
  <c r="D49" i="1"/>
  <c r="W43" i="1"/>
  <c r="W19" i="1"/>
  <c r="X19" i="1" s="1"/>
  <c r="P42" i="1" l="1"/>
  <c r="P41" i="1"/>
  <c r="L42" i="1"/>
  <c r="L41" i="1"/>
  <c r="X11" i="1"/>
  <c r="X12" i="1"/>
  <c r="X5" i="1"/>
  <c r="X3" i="1"/>
  <c r="X35" i="1"/>
  <c r="X33" i="1"/>
  <c r="X4" i="1"/>
  <c r="X42" i="1"/>
  <c r="X41" i="1"/>
  <c r="X43" i="1"/>
  <c r="X18" i="1"/>
  <c r="T41" i="1"/>
  <c r="T43" i="1"/>
  <c r="D42" i="1"/>
  <c r="D43" i="1"/>
  <c r="X17" i="1"/>
</calcChain>
</file>

<file path=xl/sharedStrings.xml><?xml version="1.0" encoding="utf-8"?>
<sst xmlns="http://schemas.openxmlformats.org/spreadsheetml/2006/main" count="588" uniqueCount="52">
  <si>
    <t>area1</t>
  </si>
  <si>
    <t>Area1_Tr</t>
  </si>
  <si>
    <t>groups</t>
  </si>
  <si>
    <t>%</t>
  </si>
  <si>
    <t>Area1_Tr_J</t>
  </si>
  <si>
    <t>Area1_J</t>
  </si>
  <si>
    <t>Area1_K</t>
  </si>
  <si>
    <t>Area1_Mz</t>
  </si>
  <si>
    <t>Area1_tot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</si>
  <si>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</si>
  <si>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</si>
  <si>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</si>
  <si>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</si>
  <si>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</si>
  <si>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</si>
  <si>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</si>
  <si>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</si>
  <si>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</si>
  <si>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</si>
  <si>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</si>
  <si>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</si>
  <si>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</si>
  <si>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</si>
  <si>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</si>
  <si>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</si>
  <si>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</si>
  <si>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</si>
  <si>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</si>
  <si>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</si>
  <si>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</si>
  <si>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</si>
  <si>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</si>
  <si>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</si>
  <si>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</si>
  <si>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</si>
  <si>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</si>
  <si>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</si>
  <si>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</si>
  <si>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</si>
  <si>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</si>
  <si>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</si>
  <si>
    <t>Area1</t>
  </si>
  <si>
    <t>Area2</t>
  </si>
  <si>
    <t>Area3</t>
  </si>
  <si>
    <t>Area3_J</t>
  </si>
  <si>
    <t>Area1_total</t>
  </si>
  <si>
    <t>Area2_total</t>
  </si>
  <si>
    <t>Are3_Pg</t>
  </si>
  <si>
    <t>Area3_total</t>
  </si>
  <si>
    <t>Area4_total</t>
  </si>
  <si>
    <t>Area5_total</t>
  </si>
  <si>
    <t>Area4+5_total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</si>
</sst>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0" xfId="0" applyFill="1" applyAlignment="1">
      <alignment horizontal="left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34BA-085E-4F13-B810-657E78729E4E}">
  <dimension ref="A1:AB56"/>
  <sheetViews>
    <sheetView topLeftCell="A34" workbookViewId="0">
      <selection activeCell="C42" sqref="C4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 t="s">
        <v>2</v>
      </c>
      <c r="H2" s="3" t="s">
        <v>3</v>
      </c>
      <c r="J2" s="1" t="s">
        <v>5</v>
      </c>
      <c r="K2" s="2" t="s">
        <v>2</v>
      </c>
      <c r="L2" s="3" t="s">
        <v>3</v>
      </c>
      <c r="N2" s="1" t="s">
        <v>6</v>
      </c>
      <c r="O2" s="2" t="s">
        <v>2</v>
      </c>
      <c r="P2" s="3" t="s">
        <v>3</v>
      </c>
      <c r="R2" s="1" t="s">
        <v>7</v>
      </c>
      <c r="S2" s="2" t="s">
        <v>2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306</v>
      </c>
      <c r="D3">
        <f>C3/$C$5*100</f>
        <v>65.245202558635398</v>
      </c>
      <c r="F3" s="4">
        <v>0</v>
      </c>
      <c r="G3">
        <v>211</v>
      </c>
      <c r="H3">
        <f>G3/298*100</f>
        <v>70.805369127516784</v>
      </c>
      <c r="J3" s="4">
        <v>0</v>
      </c>
      <c r="K3">
        <v>457</v>
      </c>
      <c r="L3">
        <f>K3/630*100</f>
        <v>72.539682539682531</v>
      </c>
      <c r="N3" s="5">
        <v>0</v>
      </c>
      <c r="O3">
        <v>3</v>
      </c>
      <c r="P3">
        <v>100</v>
      </c>
      <c r="R3" s="4">
        <v>0</v>
      </c>
      <c r="S3">
        <v>41</v>
      </c>
      <c r="T3">
        <f>S3/57*100</f>
        <v>71.929824561403507</v>
      </c>
      <c r="V3" s="6">
        <v>0</v>
      </c>
      <c r="W3">
        <f>C3+G3+K3+O3+S3</f>
        <v>1018</v>
      </c>
      <c r="X3">
        <f>W3/$W$5*100</f>
        <v>69.869595058339058</v>
      </c>
    </row>
    <row r="4" spans="1:24" x14ac:dyDescent="0.3">
      <c r="B4" s="4">
        <v>1</v>
      </c>
      <c r="C4">
        <v>163</v>
      </c>
      <c r="D4">
        <f t="shared" ref="D4:D5" si="0">C4/$C$5*100</f>
        <v>34.754797441364602</v>
      </c>
      <c r="F4" s="4">
        <v>1</v>
      </c>
      <c r="G4">
        <v>87</v>
      </c>
      <c r="H4">
        <f t="shared" ref="H4:H5" si="1">G4/298*100</f>
        <v>29.194630872483224</v>
      </c>
      <c r="J4" s="4">
        <v>1</v>
      </c>
      <c r="K4">
        <v>173</v>
      </c>
      <c r="L4">
        <f t="shared" ref="L4:L5" si="2">K4/630*100</f>
        <v>27.460317460317462</v>
      </c>
      <c r="N4" s="6">
        <v>1</v>
      </c>
      <c r="O4">
        <v>0</v>
      </c>
      <c r="P4">
        <v>0</v>
      </c>
      <c r="R4" s="4">
        <v>1</v>
      </c>
      <c r="S4">
        <v>16</v>
      </c>
      <c r="T4">
        <f t="shared" ref="T4:T5" si="3">S4/57*100</f>
        <v>28.07017543859649</v>
      </c>
      <c r="V4" s="6">
        <v>1</v>
      </c>
      <c r="W4">
        <f t="shared" ref="W4:W5" si="4">C4+G4+K4+O4+S4</f>
        <v>439</v>
      </c>
      <c r="X4">
        <f t="shared" ref="X4:X5" si="5">W4/$W$5*100</f>
        <v>30.130404941660949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v>100</v>
      </c>
      <c r="S5" s="7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2</v>
      </c>
      <c r="D9" s="3" t="s">
        <v>3</v>
      </c>
      <c r="F9" s="1" t="s">
        <v>11</v>
      </c>
      <c r="G9" s="2" t="s">
        <v>2</v>
      </c>
      <c r="H9" s="3" t="s">
        <v>3</v>
      </c>
      <c r="J9" s="1" t="s">
        <v>12</v>
      </c>
      <c r="K9" s="2" t="s">
        <v>2</v>
      </c>
      <c r="L9" s="3" t="s">
        <v>3</v>
      </c>
      <c r="N9" s="1" t="s">
        <v>13</v>
      </c>
      <c r="O9" s="2" t="s">
        <v>2</v>
      </c>
      <c r="P9" s="3" t="s">
        <v>3</v>
      </c>
      <c r="V9" s="1" t="s">
        <v>14</v>
      </c>
      <c r="W9" s="3" t="s">
        <v>2</v>
      </c>
      <c r="X9" s="3" t="s">
        <v>3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409</v>
      </c>
      <c r="L10">
        <f>K10/715*100</f>
        <v>57.202797202797207</v>
      </c>
      <c r="N10" s="4">
        <v>0</v>
      </c>
      <c r="O10">
        <v>181</v>
      </c>
      <c r="P10">
        <f>O10/315*100</f>
        <v>57.460317460317455</v>
      </c>
      <c r="V10" s="6">
        <v>0</v>
      </c>
      <c r="W10">
        <f>C10+G10+K10+O10</f>
        <v>597</v>
      </c>
      <c r="X10">
        <f>W10/$W$12*100</f>
        <v>57.514450867052027</v>
      </c>
    </row>
    <row r="11" spans="1:24" x14ac:dyDescent="0.3">
      <c r="B11" s="6">
        <v>1</v>
      </c>
      <c r="C11">
        <v>0</v>
      </c>
      <c r="D11">
        <v>0</v>
      </c>
      <c r="F11" s="4">
        <v>1</v>
      </c>
      <c r="G11">
        <v>1</v>
      </c>
      <c r="H11">
        <f t="shared" ref="H11:H12" si="6">G11/7*100</f>
        <v>14.285714285714285</v>
      </c>
      <c r="J11" s="4">
        <v>1</v>
      </c>
      <c r="K11">
        <v>306</v>
      </c>
      <c r="L11">
        <f t="shared" ref="L11:L12" si="7">K11/715*100</f>
        <v>42.7972027972028</v>
      </c>
      <c r="N11" s="4">
        <v>1</v>
      </c>
      <c r="O11">
        <v>134</v>
      </c>
      <c r="P11">
        <f t="shared" ref="P11:P12" si="8">O11/315*100</f>
        <v>42.539682539682538</v>
      </c>
      <c r="V11" s="6">
        <v>1</v>
      </c>
      <c r="W11">
        <f t="shared" ref="W11:W12" si="9">C11+G11+K11+O11</f>
        <v>441</v>
      </c>
      <c r="X11">
        <f t="shared" ref="X11:X12" si="10">W11/$W$12*100</f>
        <v>42.485549132947973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7">
        <f>SUM(K10:K11)</f>
        <v>715</v>
      </c>
      <c r="L12">
        <f t="shared" si="7"/>
        <v>100</v>
      </c>
      <c r="O12" s="7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2</v>
      </c>
      <c r="D16" s="3" t="s">
        <v>3</v>
      </c>
      <c r="F16" s="1" t="s">
        <v>17</v>
      </c>
      <c r="G16" s="2" t="s">
        <v>2</v>
      </c>
      <c r="H16" s="3" t="s">
        <v>3</v>
      </c>
      <c r="J16" s="1" t="s">
        <v>18</v>
      </c>
      <c r="K16" s="2" t="s">
        <v>2</v>
      </c>
      <c r="L16" s="3" t="s">
        <v>3</v>
      </c>
      <c r="N16" s="1" t="s">
        <v>19</v>
      </c>
      <c r="O16" s="2" t="s">
        <v>2</v>
      </c>
      <c r="P16" s="3" t="s">
        <v>3</v>
      </c>
      <c r="V16" s="1" t="s">
        <v>20</v>
      </c>
      <c r="W16" s="3" t="s">
        <v>2</v>
      </c>
      <c r="X16" s="3" t="s">
        <v>3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52</v>
      </c>
      <c r="H17">
        <f>G17/99*100</f>
        <v>52.525252525252533</v>
      </c>
      <c r="J17" s="4">
        <v>0</v>
      </c>
      <c r="K17">
        <v>582</v>
      </c>
      <c r="L17">
        <f>K17/1002*100</f>
        <v>58.083832335329348</v>
      </c>
      <c r="N17" s="4">
        <v>0</v>
      </c>
      <c r="O17">
        <v>5</v>
      </c>
      <c r="P17">
        <f>O17/7*100</f>
        <v>71.428571428571431</v>
      </c>
      <c r="V17" s="6">
        <v>0</v>
      </c>
      <c r="W17">
        <f>C17+G17+K17+O17</f>
        <v>640</v>
      </c>
      <c r="X17">
        <f>W17/$W$19*100</f>
        <v>57.709648331830479</v>
      </c>
    </row>
    <row r="18" spans="1:24" x14ac:dyDescent="0.3">
      <c r="B18" s="6">
        <v>1</v>
      </c>
      <c r="C18">
        <v>0</v>
      </c>
      <c r="D18">
        <v>0</v>
      </c>
      <c r="F18" s="4">
        <v>1</v>
      </c>
      <c r="G18">
        <v>47</v>
      </c>
      <c r="H18">
        <f t="shared" ref="H18:H19" si="11">G18/99*100</f>
        <v>47.474747474747474</v>
      </c>
      <c r="J18" s="4">
        <v>1</v>
      </c>
      <c r="K18">
        <v>420</v>
      </c>
      <c r="L18">
        <f t="shared" ref="L18:L19" si="12">K18/1002*100</f>
        <v>41.916167664670652</v>
      </c>
      <c r="N18" s="4">
        <v>1</v>
      </c>
      <c r="O18">
        <v>2</v>
      </c>
      <c r="P18">
        <f t="shared" ref="P18:P19" si="13">O18/7*100</f>
        <v>28.571428571428569</v>
      </c>
      <c r="V18" s="6">
        <v>1</v>
      </c>
      <c r="W18">
        <f t="shared" ref="W18:W19" si="14">C18+G18+K18+O18</f>
        <v>469</v>
      </c>
      <c r="X18">
        <f t="shared" ref="X18:X19" si="15">W18/$W$19*100</f>
        <v>42.290351668169521</v>
      </c>
    </row>
    <row r="19" spans="1:24" x14ac:dyDescent="0.3">
      <c r="C19">
        <v>1</v>
      </c>
      <c r="D19">
        <v>100</v>
      </c>
      <c r="G19" s="7">
        <f>SUM(G17:G18)</f>
        <v>99</v>
      </c>
      <c r="H19">
        <f t="shared" si="11"/>
        <v>100</v>
      </c>
      <c r="K19" s="7">
        <f>SUM(K17:K18)</f>
        <v>1002</v>
      </c>
      <c r="L19">
        <f t="shared" si="12"/>
        <v>100</v>
      </c>
      <c r="O19" s="7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2</v>
      </c>
      <c r="D24" s="3" t="s">
        <v>3</v>
      </c>
      <c r="F24" s="1" t="s">
        <v>23</v>
      </c>
      <c r="G24" s="2" t="s">
        <v>2</v>
      </c>
      <c r="H24" s="3" t="s">
        <v>3</v>
      </c>
      <c r="J24" s="1" t="s">
        <v>24</v>
      </c>
      <c r="K24" s="2" t="s">
        <v>2</v>
      </c>
      <c r="L24" s="3" t="s">
        <v>3</v>
      </c>
      <c r="N24" s="1" t="s">
        <v>25</v>
      </c>
      <c r="O24" s="2" t="s">
        <v>2</v>
      </c>
      <c r="P24" s="3" t="s">
        <v>3</v>
      </c>
      <c r="V24" s="1" t="s">
        <v>26</v>
      </c>
      <c r="W24" s="3" t="s">
        <v>2</v>
      </c>
      <c r="X24" s="3" t="s">
        <v>3</v>
      </c>
    </row>
    <row r="25" spans="1:24" x14ac:dyDescent="0.3">
      <c r="B25" s="6">
        <v>0</v>
      </c>
      <c r="C25">
        <v>0</v>
      </c>
      <c r="D25">
        <v>0</v>
      </c>
      <c r="F25" s="4">
        <v>0</v>
      </c>
      <c r="G25">
        <v>253</v>
      </c>
      <c r="H25">
        <f>G25/456*100</f>
        <v>55.482456140350877</v>
      </c>
      <c r="J25" s="4">
        <v>0</v>
      </c>
      <c r="K25">
        <v>1</v>
      </c>
      <c r="L25">
        <v>33.33</v>
      </c>
      <c r="N25" s="4">
        <v>0</v>
      </c>
      <c r="O25">
        <v>8</v>
      </c>
      <c r="P25">
        <f>O25/15*100</f>
        <v>53.333333333333336</v>
      </c>
      <c r="V25" s="6">
        <v>0</v>
      </c>
      <c r="W25">
        <f>C25+G25+K25+O25</f>
        <v>262</v>
      </c>
      <c r="X25">
        <f>W25/$W$27*100</f>
        <v>55.157894736842103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203</v>
      </c>
      <c r="H26">
        <f t="shared" ref="H26:H27" si="16">G26/456*100</f>
        <v>44.517543859649123</v>
      </c>
      <c r="J26" s="4">
        <v>1</v>
      </c>
      <c r="K26">
        <v>2</v>
      </c>
      <c r="L26">
        <v>66.67</v>
      </c>
      <c r="N26" s="4">
        <v>1</v>
      </c>
      <c r="O26">
        <v>7</v>
      </c>
      <c r="P26">
        <f t="shared" ref="P26:P27" si="17">O26/15*100</f>
        <v>46.666666666666664</v>
      </c>
      <c r="V26" s="6">
        <v>1</v>
      </c>
      <c r="W26">
        <f t="shared" ref="W26:W27" si="18">C26+G26+K26+O26</f>
        <v>213</v>
      </c>
      <c r="X26">
        <f t="shared" ref="X26:X27" si="19">W26/$W$27*100</f>
        <v>44.842105263157897</v>
      </c>
    </row>
    <row r="27" spans="1:24" x14ac:dyDescent="0.3">
      <c r="C27">
        <v>1</v>
      </c>
      <c r="D27">
        <v>100</v>
      </c>
      <c r="G27" s="7">
        <f>SUM(G25:G26)</f>
        <v>456</v>
      </c>
      <c r="H27">
        <f t="shared" si="16"/>
        <v>100</v>
      </c>
      <c r="K27">
        <v>3</v>
      </c>
      <c r="L27">
        <v>100</v>
      </c>
      <c r="O27" s="7">
        <f>SUM(O25:O26)</f>
        <v>15</v>
      </c>
      <c r="P27">
        <f t="shared" si="17"/>
        <v>100</v>
      </c>
      <c r="W27">
        <f t="shared" si="18"/>
        <v>475</v>
      </c>
      <c r="X27">
        <f t="shared" si="19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2</v>
      </c>
      <c r="D32" s="3" t="s">
        <v>3</v>
      </c>
      <c r="F32" s="1" t="s">
        <v>29</v>
      </c>
      <c r="G32" s="2" t="s">
        <v>2</v>
      </c>
      <c r="H32" s="3" t="s">
        <v>3</v>
      </c>
      <c r="J32" s="1" t="s">
        <v>30</v>
      </c>
      <c r="K32" s="2" t="s">
        <v>2</v>
      </c>
      <c r="L32" s="3" t="s">
        <v>3</v>
      </c>
      <c r="V32" s="1" t="s">
        <v>31</v>
      </c>
      <c r="W32" s="3" t="s">
        <v>2</v>
      </c>
      <c r="X32" s="3" t="s">
        <v>3</v>
      </c>
    </row>
    <row r="33" spans="1:28" x14ac:dyDescent="0.3">
      <c r="B33" s="4">
        <v>0</v>
      </c>
      <c r="C33">
        <v>105</v>
      </c>
      <c r="D33">
        <f>C33/164*100</f>
        <v>64.024390243902445</v>
      </c>
      <c r="F33" s="4">
        <v>0</v>
      </c>
      <c r="G33">
        <v>10</v>
      </c>
      <c r="H33">
        <f>G33/13*100</f>
        <v>76.923076923076934</v>
      </c>
      <c r="J33" s="4">
        <v>0</v>
      </c>
      <c r="K33">
        <v>1</v>
      </c>
      <c r="L33">
        <v>50</v>
      </c>
      <c r="V33" s="6">
        <v>0</v>
      </c>
      <c r="W33">
        <f>C33+G33+K33</f>
        <v>116</v>
      </c>
      <c r="X33">
        <f>W33/$W$35*100</f>
        <v>64.80446927374301</v>
      </c>
    </row>
    <row r="34" spans="1:28" x14ac:dyDescent="0.3">
      <c r="B34" s="4">
        <v>1</v>
      </c>
      <c r="C34">
        <v>59</v>
      </c>
      <c r="D34">
        <f t="shared" ref="D34:D35" si="20">C34/164*100</f>
        <v>35.975609756097562</v>
      </c>
      <c r="F34" s="4">
        <v>1</v>
      </c>
      <c r="G34">
        <v>3</v>
      </c>
      <c r="H34">
        <f t="shared" ref="H34:H35" si="21">G34/13*100</f>
        <v>23.076923076923077</v>
      </c>
      <c r="J34" s="4">
        <v>1</v>
      </c>
      <c r="K34">
        <v>1</v>
      </c>
      <c r="L34">
        <v>50</v>
      </c>
      <c r="V34" s="6">
        <v>1</v>
      </c>
      <c r="W34">
        <f t="shared" ref="W34:W35" si="22">C34+G34+K34</f>
        <v>63</v>
      </c>
      <c r="X34">
        <f t="shared" ref="X34:X35" si="23">W34/$W$35*100</f>
        <v>35.195530726256983</v>
      </c>
    </row>
    <row r="35" spans="1:28" x14ac:dyDescent="0.3">
      <c r="C35" s="7">
        <f>SUM(C33:C34)</f>
        <v>164</v>
      </c>
      <c r="D35">
        <f t="shared" si="20"/>
        <v>100</v>
      </c>
      <c r="G35" s="7">
        <f>SUM(G33:G34)</f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2</v>
      </c>
      <c r="D40" s="3" t="s">
        <v>3</v>
      </c>
      <c r="F40" s="1" t="s">
        <v>34</v>
      </c>
      <c r="G40" s="3" t="s">
        <v>2</v>
      </c>
      <c r="H40" s="3" t="s">
        <v>3</v>
      </c>
      <c r="J40" s="1" t="s">
        <v>35</v>
      </c>
      <c r="K40" s="3" t="s">
        <v>2</v>
      </c>
      <c r="L40" s="3" t="s">
        <v>3</v>
      </c>
      <c r="N40" s="1" t="s">
        <v>36</v>
      </c>
      <c r="O40" s="3" t="s">
        <v>2</v>
      </c>
      <c r="P40" s="3" t="s">
        <v>3</v>
      </c>
      <c r="R40" s="1" t="s">
        <v>37</v>
      </c>
      <c r="S40" s="3" t="s">
        <v>2</v>
      </c>
      <c r="T40" s="3" t="s">
        <v>3</v>
      </c>
      <c r="V40" s="1" t="s">
        <v>38</v>
      </c>
      <c r="W40" s="3" t="s">
        <v>2</v>
      </c>
      <c r="X40" s="3" t="s">
        <v>3</v>
      </c>
    </row>
    <row r="41" spans="1:28" x14ac:dyDescent="0.3">
      <c r="B41" s="6">
        <v>0</v>
      </c>
      <c r="C41">
        <f>C3+C10+C17</f>
        <v>308</v>
      </c>
      <c r="D41">
        <f>C41/$C$43*100</f>
        <v>65.392781316348191</v>
      </c>
      <c r="F41" s="4">
        <v>0</v>
      </c>
      <c r="G41">
        <v>234</v>
      </c>
      <c r="H41">
        <f>G41/$G$5*100</f>
        <v>78.523489932885909</v>
      </c>
      <c r="J41" s="6">
        <v>0</v>
      </c>
      <c r="K41">
        <f>K3+G10+G17+C25</f>
        <v>515</v>
      </c>
      <c r="L41">
        <f>K41/$K$43*100</f>
        <v>69.877883310719142</v>
      </c>
      <c r="N41" s="6">
        <v>0</v>
      </c>
      <c r="O41">
        <f>O3+K10+K17+G25+C33</f>
        <v>1352</v>
      </c>
      <c r="P41">
        <f>O41/$O$43*100</f>
        <v>57.777777777777771</v>
      </c>
      <c r="R41" s="6">
        <v>0</v>
      </c>
      <c r="S41">
        <f>O10+O17+K25+G33</f>
        <v>197</v>
      </c>
      <c r="T41">
        <f>S41/$S$43*100</f>
        <v>58.284023668639051</v>
      </c>
      <c r="V41" s="6">
        <v>0</v>
      </c>
      <c r="W41">
        <f>S3+O25+K33</f>
        <v>50</v>
      </c>
      <c r="X41">
        <f>W41/$W$43*100</f>
        <v>67.567567567567565</v>
      </c>
    </row>
    <row r="42" spans="1:28" x14ac:dyDescent="0.3">
      <c r="B42" s="6">
        <v>1</v>
      </c>
      <c r="C42">
        <f t="shared" ref="C42:C43" si="24">C4+C11+C18</f>
        <v>163</v>
      </c>
      <c r="D42">
        <f t="shared" ref="D42:D43" si="25">C42/$C$43*100</f>
        <v>34.607218683651801</v>
      </c>
      <c r="F42" s="4">
        <v>1</v>
      </c>
      <c r="G42">
        <v>64</v>
      </c>
      <c r="H42">
        <f t="shared" ref="H42:H43" si="26">G42/$G$5*100</f>
        <v>21.476510067114095</v>
      </c>
      <c r="J42" s="6">
        <v>1</v>
      </c>
      <c r="K42">
        <f t="shared" ref="K42:K43" si="27">K4+G11+G18+C26</f>
        <v>222</v>
      </c>
      <c r="L42">
        <f t="shared" ref="L42:L43" si="28">K42/$K$43*100</f>
        <v>30.122116689280869</v>
      </c>
      <c r="N42" s="6">
        <v>1</v>
      </c>
      <c r="O42">
        <f t="shared" ref="O42:O43" si="29">O4+K11+K18+G26+C34</f>
        <v>988</v>
      </c>
      <c r="P42">
        <f t="shared" ref="P42:P43" si="30">O42/$O$43*100</f>
        <v>42.222222222222221</v>
      </c>
      <c r="R42" s="6">
        <v>1</v>
      </c>
      <c r="S42">
        <f t="shared" ref="S42:S43" si="31">O11+O18+K26+G34</f>
        <v>141</v>
      </c>
      <c r="T42">
        <f t="shared" ref="T42:T43" si="32">S42/$S$43*100</f>
        <v>41.715976331360949</v>
      </c>
      <c r="V42" s="6">
        <v>1</v>
      </c>
      <c r="W42">
        <f>S4+O26+K34</f>
        <v>24</v>
      </c>
      <c r="X42">
        <f t="shared" ref="X42:X43" si="33">W42/$W$43*100</f>
        <v>32.432432432432435</v>
      </c>
    </row>
    <row r="43" spans="1:28" x14ac:dyDescent="0.3">
      <c r="C43">
        <f t="shared" si="24"/>
        <v>471</v>
      </c>
      <c r="D43">
        <f t="shared" si="25"/>
        <v>100</v>
      </c>
      <c r="G43" s="7">
        <f>SUM(G41:G42)</f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2340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>S5+O27+K35</f>
        <v>74</v>
      </c>
      <c r="X43">
        <f t="shared" si="33"/>
        <v>100</v>
      </c>
    </row>
    <row r="47" spans="1:28" x14ac:dyDescent="0.3">
      <c r="B47" s="1" t="s">
        <v>39</v>
      </c>
      <c r="C47" s="3" t="s">
        <v>2</v>
      </c>
      <c r="D47" s="3" t="s">
        <v>3</v>
      </c>
      <c r="F47" s="1" t="s">
        <v>8</v>
      </c>
      <c r="G47" s="3" t="s">
        <v>2</v>
      </c>
      <c r="H47" s="3" t="s">
        <v>3</v>
      </c>
      <c r="J47" s="1" t="s">
        <v>14</v>
      </c>
      <c r="K47" s="3" t="s">
        <v>2</v>
      </c>
      <c r="L47" s="3" t="s">
        <v>3</v>
      </c>
      <c r="N47" s="1" t="s">
        <v>20</v>
      </c>
      <c r="O47" s="3" t="s">
        <v>2</v>
      </c>
      <c r="P47" s="3" t="s">
        <v>3</v>
      </c>
      <c r="R47" s="1" t="s">
        <v>26</v>
      </c>
      <c r="S47" s="3" t="s">
        <v>2</v>
      </c>
      <c r="T47" s="3" t="s">
        <v>3</v>
      </c>
      <c r="V47" s="1" t="s">
        <v>31</v>
      </c>
      <c r="W47" s="3" t="s">
        <v>2</v>
      </c>
      <c r="X47" s="3" t="s">
        <v>3</v>
      </c>
      <c r="Z47" s="9" t="s">
        <v>40</v>
      </c>
      <c r="AA47" s="3" t="s">
        <v>2</v>
      </c>
      <c r="AB47" s="3" t="s">
        <v>3</v>
      </c>
    </row>
    <row r="48" spans="1:28" x14ac:dyDescent="0.3">
      <c r="B48" s="6">
        <v>0</v>
      </c>
      <c r="C48">
        <f>G48+K48+O48+S48+W48</f>
        <v>2633</v>
      </c>
      <c r="D48">
        <f>C48/$C$50*100</f>
        <v>61.836542977923905</v>
      </c>
      <c r="F48" s="6">
        <v>0</v>
      </c>
      <c r="G48">
        <v>1018</v>
      </c>
      <c r="H48">
        <v>69.869595058339058</v>
      </c>
      <c r="J48" s="6">
        <v>0</v>
      </c>
      <c r="K48">
        <v>597</v>
      </c>
      <c r="L48">
        <v>57.514450867052027</v>
      </c>
      <c r="N48" s="6">
        <v>0</v>
      </c>
      <c r="O48">
        <v>640</v>
      </c>
      <c r="P48">
        <v>57.709648331830479</v>
      </c>
      <c r="R48" s="6">
        <v>0</v>
      </c>
      <c r="S48">
        <v>262</v>
      </c>
      <c r="T48">
        <v>55.157894736842103</v>
      </c>
      <c r="V48" s="6">
        <v>0</v>
      </c>
      <c r="W48">
        <v>116</v>
      </c>
      <c r="X48">
        <v>64.80446927374301</v>
      </c>
      <c r="Z48" s="6">
        <v>0</v>
      </c>
      <c r="AA48">
        <f>S48+W48</f>
        <v>378</v>
      </c>
      <c r="AB48">
        <f>AA48/$AA$50*100</f>
        <v>57.798165137614674</v>
      </c>
    </row>
    <row r="49" spans="2:28" x14ac:dyDescent="0.3">
      <c r="B49" s="6">
        <v>1</v>
      </c>
      <c r="C49">
        <f t="shared" ref="C49:C50" si="34">G49+K49+O49+S49+W49</f>
        <v>1625</v>
      </c>
      <c r="D49">
        <f t="shared" ref="D49:D50" si="35">C49/$C$50*100</f>
        <v>38.163457022076095</v>
      </c>
      <c r="F49" s="6">
        <v>1</v>
      </c>
      <c r="G49">
        <v>439</v>
      </c>
      <c r="H49">
        <v>30.130404941660949</v>
      </c>
      <c r="J49" s="6">
        <v>1</v>
      </c>
      <c r="K49">
        <v>441</v>
      </c>
      <c r="L49">
        <v>42.485549132947973</v>
      </c>
      <c r="N49" s="6">
        <v>1</v>
      </c>
      <c r="O49">
        <v>469</v>
      </c>
      <c r="P49">
        <v>42.290351668169521</v>
      </c>
      <c r="R49" s="6">
        <v>1</v>
      </c>
      <c r="S49">
        <v>213</v>
      </c>
      <c r="T49">
        <v>44.842105263157897</v>
      </c>
      <c r="V49" s="6">
        <v>1</v>
      </c>
      <c r="W49">
        <v>63</v>
      </c>
      <c r="X49">
        <v>35.195530726256983</v>
      </c>
      <c r="Z49" s="6">
        <v>1</v>
      </c>
      <c r="AA49">
        <f t="shared" ref="AA49:AA50" si="36">S49+W49</f>
        <v>276</v>
      </c>
      <c r="AB49">
        <f t="shared" ref="AB49:AB50" si="37">AA49/$AA$50*100</f>
        <v>42.201834862385326</v>
      </c>
    </row>
    <row r="50" spans="2:28" x14ac:dyDescent="0.3">
      <c r="C50">
        <f t="shared" si="34"/>
        <v>4258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6"/>
        <v>654</v>
      </c>
      <c r="AB50">
        <f t="shared" si="37"/>
        <v>100</v>
      </c>
    </row>
    <row r="53" spans="2:28" x14ac:dyDescent="0.3">
      <c r="R53" s="1" t="s">
        <v>40</v>
      </c>
      <c r="S53" s="3" t="s">
        <v>2</v>
      </c>
      <c r="T53" s="3" t="s">
        <v>3</v>
      </c>
    </row>
    <row r="54" spans="2:28" x14ac:dyDescent="0.3">
      <c r="R54" s="6">
        <v>0</v>
      </c>
      <c r="S54">
        <f>S48+W48</f>
        <v>378</v>
      </c>
      <c r="T54">
        <f>S54/$S$56*100</f>
        <v>57.798165137614674</v>
      </c>
    </row>
    <row r="55" spans="2:28" x14ac:dyDescent="0.3">
      <c r="R55" s="6">
        <v>1</v>
      </c>
      <c r="S55">
        <f t="shared" ref="S55:S56" si="38">S49+W49</f>
        <v>276</v>
      </c>
      <c r="T55">
        <f t="shared" ref="T55:T56" si="39">S55/$S$56*100</f>
        <v>42.201834862385326</v>
      </c>
    </row>
    <row r="56" spans="2:28" x14ac:dyDescent="0.3">
      <c r="S56">
        <f t="shared" si="38"/>
        <v>654</v>
      </c>
      <c r="T56">
        <f t="shared" si="39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9F07-8449-4E24-9C0F-2B8375C46AF7}">
  <dimension ref="A1:AB56"/>
  <sheetViews>
    <sheetView workbookViewId="0">
      <selection activeCell="E11" sqref="E11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 t="s">
        <v>2</v>
      </c>
      <c r="H2" s="3" t="s">
        <v>3</v>
      </c>
      <c r="J2" s="1" t="s">
        <v>5</v>
      </c>
      <c r="K2" s="2" t="s">
        <v>2</v>
      </c>
      <c r="L2" s="3" t="s">
        <v>3</v>
      </c>
      <c r="N2" s="1" t="s">
        <v>6</v>
      </c>
      <c r="O2" s="2" t="s">
        <v>2</v>
      </c>
      <c r="P2" s="3" t="s">
        <v>3</v>
      </c>
      <c r="R2" s="1" t="s">
        <v>7</v>
      </c>
      <c r="S2" s="2" t="s">
        <v>2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349</v>
      </c>
      <c r="D3">
        <f>C3/469*100</f>
        <v>74.413646055437098</v>
      </c>
      <c r="F3" s="4">
        <v>0</v>
      </c>
      <c r="G3">
        <v>194</v>
      </c>
      <c r="H3">
        <f>G3/298*100</f>
        <v>65.100671140939596</v>
      </c>
      <c r="J3" s="4">
        <v>0</v>
      </c>
      <c r="K3">
        <v>413</v>
      </c>
      <c r="L3">
        <f>K3/630*100</f>
        <v>65.555555555555557</v>
      </c>
      <c r="N3" s="5">
        <v>0</v>
      </c>
      <c r="O3">
        <v>2</v>
      </c>
      <c r="P3">
        <f>O3/3*100</f>
        <v>66.666666666666657</v>
      </c>
      <c r="R3" s="4">
        <v>0</v>
      </c>
      <c r="S3">
        <v>40</v>
      </c>
      <c r="T3">
        <f>S3/57*100</f>
        <v>70.175438596491219</v>
      </c>
      <c r="V3" s="6">
        <v>0</v>
      </c>
      <c r="W3">
        <f>C3+G3+K3+O3+S3</f>
        <v>998</v>
      </c>
      <c r="X3">
        <f>W3/$W$5*100</f>
        <v>68.496911461908027</v>
      </c>
    </row>
    <row r="4" spans="1:24" x14ac:dyDescent="0.3">
      <c r="B4" s="4">
        <v>1</v>
      </c>
      <c r="C4">
        <v>120</v>
      </c>
      <c r="D4">
        <f t="shared" ref="D4:D5" si="0">C4/469*100</f>
        <v>25.586353944562902</v>
      </c>
      <c r="F4" s="4">
        <v>1</v>
      </c>
      <c r="G4">
        <v>104</v>
      </c>
      <c r="H4">
        <f t="shared" ref="H4:H5" si="1">G4/298*100</f>
        <v>34.899328859060404</v>
      </c>
      <c r="J4" s="4">
        <v>1</v>
      </c>
      <c r="K4">
        <v>217</v>
      </c>
      <c r="L4">
        <f t="shared" ref="L4:L5" si="2">K4/630*100</f>
        <v>34.444444444444443</v>
      </c>
      <c r="N4" s="6">
        <v>1</v>
      </c>
      <c r="O4">
        <v>1</v>
      </c>
      <c r="P4">
        <f t="shared" ref="P4:P5" si="3">O4/3*100</f>
        <v>33.333333333333329</v>
      </c>
      <c r="R4" s="4">
        <v>1</v>
      </c>
      <c r="S4">
        <v>17</v>
      </c>
      <c r="T4">
        <f t="shared" ref="T4:T5" si="4">S4/57*100</f>
        <v>29.82456140350877</v>
      </c>
      <c r="V4" s="6">
        <v>1</v>
      </c>
      <c r="W4">
        <f t="shared" ref="W4:W5" si="5">C4+G4+K4+O4+S4</f>
        <v>459</v>
      </c>
      <c r="X4">
        <f t="shared" ref="X4:X5" si="6">W4/$W$5*100</f>
        <v>31.503088538091973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f t="shared" si="3"/>
        <v>100</v>
      </c>
      <c r="S5" s="7"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2</v>
      </c>
      <c r="D9" s="3" t="s">
        <v>3</v>
      </c>
      <c r="F9" s="1" t="s">
        <v>11</v>
      </c>
      <c r="G9" s="2" t="s">
        <v>2</v>
      </c>
      <c r="H9" s="3" t="s">
        <v>3</v>
      </c>
      <c r="J9" s="1" t="s">
        <v>12</v>
      </c>
      <c r="K9" s="2" t="s">
        <v>2</v>
      </c>
      <c r="L9" s="3" t="s">
        <v>3</v>
      </c>
      <c r="N9" s="1" t="s">
        <v>13</v>
      </c>
      <c r="O9" s="2" t="s">
        <v>2</v>
      </c>
      <c r="P9" s="3" t="s">
        <v>3</v>
      </c>
      <c r="V9" s="1" t="s">
        <v>14</v>
      </c>
      <c r="W9" s="3" t="s">
        <v>2</v>
      </c>
      <c r="X9" s="3" t="s">
        <v>3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533</v>
      </c>
      <c r="L10">
        <f>K10/715*100</f>
        <v>74.545454545454547</v>
      </c>
      <c r="N10" s="4">
        <v>0</v>
      </c>
      <c r="O10">
        <v>228</v>
      </c>
      <c r="P10">
        <f>O10/315*100</f>
        <v>72.38095238095238</v>
      </c>
      <c r="V10" s="6">
        <v>0</v>
      </c>
      <c r="W10">
        <f>C10+G10+K10+O10</f>
        <v>765</v>
      </c>
      <c r="X10">
        <f>W10/$W$12*100</f>
        <v>73.699421965317924</v>
      </c>
    </row>
    <row r="11" spans="1:24" x14ac:dyDescent="0.3">
      <c r="B11" s="6">
        <v>1</v>
      </c>
      <c r="C11">
        <v>0</v>
      </c>
      <c r="D11">
        <v>0</v>
      </c>
      <c r="F11" s="4">
        <v>1</v>
      </c>
      <c r="G11">
        <v>4</v>
      </c>
      <c r="H11">
        <f t="shared" ref="H11:H12" si="7">G11/7*100</f>
        <v>57.142857142857139</v>
      </c>
      <c r="J11" s="4">
        <v>1</v>
      </c>
      <c r="K11">
        <v>182</v>
      </c>
      <c r="L11">
        <f t="shared" ref="L11:L12" si="8">K11/715*100</f>
        <v>25.454545454545453</v>
      </c>
      <c r="N11" s="4">
        <v>1</v>
      </c>
      <c r="O11">
        <v>87</v>
      </c>
      <c r="P11">
        <f t="shared" ref="P11:P12" si="9">O11/315*100</f>
        <v>27.61904761904762</v>
      </c>
      <c r="V11" s="6">
        <v>1</v>
      </c>
      <c r="W11">
        <f t="shared" ref="W11:W12" si="10">C11+G11+K11+O11</f>
        <v>273</v>
      </c>
      <c r="X11">
        <f t="shared" ref="X11:X12" si="11">W11/$W$12*100</f>
        <v>26.300578034682083</v>
      </c>
    </row>
    <row r="12" spans="1:24" x14ac:dyDescent="0.3">
      <c r="C12">
        <v>1</v>
      </c>
      <c r="D12">
        <v>100</v>
      </c>
      <c r="G12">
        <v>7</v>
      </c>
      <c r="H12">
        <f t="shared" si="7"/>
        <v>100</v>
      </c>
      <c r="K12" s="7">
        <f>SUM(K10:K11)</f>
        <v>715</v>
      </c>
      <c r="L12">
        <f t="shared" si="8"/>
        <v>100</v>
      </c>
      <c r="O12" s="7">
        <f>SUM(O10:O11)</f>
        <v>315</v>
      </c>
      <c r="P12">
        <f t="shared" si="9"/>
        <v>100</v>
      </c>
      <c r="W12">
        <f t="shared" si="10"/>
        <v>1038</v>
      </c>
      <c r="X12">
        <f t="shared" si="11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2</v>
      </c>
      <c r="D16" s="3" t="s">
        <v>3</v>
      </c>
      <c r="F16" s="1" t="s">
        <v>17</v>
      </c>
      <c r="G16" s="2" t="s">
        <v>2</v>
      </c>
      <c r="H16" s="3" t="s">
        <v>3</v>
      </c>
      <c r="J16" s="1" t="s">
        <v>18</v>
      </c>
      <c r="K16" s="2" t="s">
        <v>2</v>
      </c>
      <c r="L16" s="3" t="s">
        <v>3</v>
      </c>
      <c r="N16" s="1" t="s">
        <v>19</v>
      </c>
      <c r="O16" s="2" t="s">
        <v>2</v>
      </c>
      <c r="P16" s="3" t="s">
        <v>3</v>
      </c>
      <c r="V16" s="1" t="s">
        <v>20</v>
      </c>
      <c r="W16" s="3" t="s">
        <v>2</v>
      </c>
      <c r="X16" s="3" t="s">
        <v>3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74</v>
      </c>
      <c r="H17">
        <f>G17/99*100</f>
        <v>74.747474747474755</v>
      </c>
      <c r="J17" s="4">
        <v>0</v>
      </c>
      <c r="K17">
        <v>738</v>
      </c>
      <c r="L17">
        <f>K17/1002*100</f>
        <v>73.65269461077844</v>
      </c>
      <c r="N17" s="4">
        <v>0</v>
      </c>
      <c r="O17">
        <v>4</v>
      </c>
      <c r="P17">
        <f>O17/7*100</f>
        <v>57.142857142857139</v>
      </c>
      <c r="V17" s="6">
        <v>0</v>
      </c>
      <c r="W17">
        <f>C17+G17+K17+O17</f>
        <v>816</v>
      </c>
      <c r="X17">
        <f>W17/$W$19*100</f>
        <v>73.579801623083867</v>
      </c>
    </row>
    <row r="18" spans="1:24" x14ac:dyDescent="0.3">
      <c r="B18" s="6">
        <v>1</v>
      </c>
      <c r="C18">
        <v>1</v>
      </c>
      <c r="D18">
        <v>100</v>
      </c>
      <c r="F18" s="4">
        <v>1</v>
      </c>
      <c r="G18">
        <v>25</v>
      </c>
      <c r="H18">
        <f t="shared" ref="H18:H19" si="12">G18/99*100</f>
        <v>25.252525252525253</v>
      </c>
      <c r="J18" s="4">
        <v>1</v>
      </c>
      <c r="K18">
        <v>264</v>
      </c>
      <c r="L18">
        <f t="shared" ref="L18:L19" si="13">K18/1002*100</f>
        <v>26.34730538922156</v>
      </c>
      <c r="N18" s="4">
        <v>1</v>
      </c>
      <c r="O18">
        <v>3</v>
      </c>
      <c r="P18">
        <f t="shared" ref="P18:P19" si="14">O18/7*100</f>
        <v>42.857142857142854</v>
      </c>
      <c r="V18" s="6">
        <v>1</v>
      </c>
      <c r="W18">
        <f t="shared" ref="W18:W19" si="15">C18+G18+K18+O18</f>
        <v>293</v>
      </c>
      <c r="X18">
        <f t="shared" ref="X18:X19" si="16">W18/$W$19*100</f>
        <v>26.420198376916144</v>
      </c>
    </row>
    <row r="19" spans="1:24" x14ac:dyDescent="0.3">
      <c r="C19">
        <v>1</v>
      </c>
      <c r="D19">
        <v>100</v>
      </c>
      <c r="G19" s="7">
        <v>99</v>
      </c>
      <c r="H19">
        <f t="shared" si="12"/>
        <v>100</v>
      </c>
      <c r="K19" s="7">
        <f>SUM(K17:K18)</f>
        <v>1002</v>
      </c>
      <c r="L19">
        <f t="shared" si="13"/>
        <v>100</v>
      </c>
      <c r="O19" s="7">
        <v>7</v>
      </c>
      <c r="P19">
        <f t="shared" si="14"/>
        <v>100</v>
      </c>
      <c r="W19">
        <f t="shared" si="15"/>
        <v>1109</v>
      </c>
      <c r="X19">
        <f t="shared" si="16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2</v>
      </c>
      <c r="D24" s="3" t="s">
        <v>3</v>
      </c>
      <c r="F24" s="1" t="s">
        <v>23</v>
      </c>
      <c r="G24" s="2" t="s">
        <v>2</v>
      </c>
      <c r="H24" s="3" t="s">
        <v>3</v>
      </c>
      <c r="J24" s="1" t="s">
        <v>24</v>
      </c>
      <c r="K24" s="2" t="s">
        <v>2</v>
      </c>
      <c r="L24" s="3" t="s">
        <v>3</v>
      </c>
      <c r="N24" s="1" t="s">
        <v>25</v>
      </c>
      <c r="O24" s="2" t="s">
        <v>2</v>
      </c>
      <c r="P24" s="3" t="s">
        <v>3</v>
      </c>
      <c r="V24" s="1" t="s">
        <v>26</v>
      </c>
      <c r="W24" s="3" t="s">
        <v>2</v>
      </c>
      <c r="X24" s="3" t="s">
        <v>3</v>
      </c>
    </row>
    <row r="25" spans="1:24" x14ac:dyDescent="0.3">
      <c r="B25" s="6">
        <v>0</v>
      </c>
      <c r="C25">
        <v>1</v>
      </c>
      <c r="D25">
        <v>100</v>
      </c>
      <c r="F25" s="4">
        <v>0</v>
      </c>
      <c r="G25">
        <v>338</v>
      </c>
      <c r="H25">
        <f>G25/456*100</f>
        <v>74.122807017543863</v>
      </c>
      <c r="J25" s="4">
        <v>0</v>
      </c>
      <c r="K25">
        <v>2</v>
      </c>
      <c r="L25">
        <f>K25/3*100</f>
        <v>66.666666666666657</v>
      </c>
      <c r="N25" s="4">
        <v>0</v>
      </c>
      <c r="O25">
        <v>12</v>
      </c>
      <c r="P25">
        <f>O25/15*100</f>
        <v>80</v>
      </c>
      <c r="V25" s="6">
        <v>0</v>
      </c>
      <c r="W25">
        <f>C25+G25+K25+O25</f>
        <v>353</v>
      </c>
      <c r="X25">
        <f>W25/$W$27*100</f>
        <v>74.31578947368422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118</v>
      </c>
      <c r="H26">
        <f t="shared" ref="H26:H27" si="17">G26/456*100</f>
        <v>25.877192982456144</v>
      </c>
      <c r="J26" s="4">
        <v>1</v>
      </c>
      <c r="K26">
        <v>1</v>
      </c>
      <c r="L26">
        <f t="shared" ref="L26:L27" si="18">K26/3*100</f>
        <v>33.333333333333329</v>
      </c>
      <c r="N26" s="4">
        <v>1</v>
      </c>
      <c r="O26">
        <v>3</v>
      </c>
      <c r="P26">
        <f t="shared" ref="P26:P27" si="19">O26/15*100</f>
        <v>20</v>
      </c>
      <c r="V26" s="6">
        <v>1</v>
      </c>
      <c r="W26">
        <f t="shared" ref="W26:W27" si="20">C26+G26+K26+O26</f>
        <v>122</v>
      </c>
      <c r="X26">
        <f t="shared" ref="X26:X27" si="21">W26/$W$27*100</f>
        <v>25.684210526315788</v>
      </c>
    </row>
    <row r="27" spans="1:24" x14ac:dyDescent="0.3">
      <c r="C27">
        <v>1</v>
      </c>
      <c r="D27">
        <v>100</v>
      </c>
      <c r="G27" s="7">
        <f>SUM(G25:G26)</f>
        <v>456</v>
      </c>
      <c r="H27">
        <f t="shared" si="17"/>
        <v>100</v>
      </c>
      <c r="K27">
        <v>3</v>
      </c>
      <c r="L27">
        <f t="shared" si="18"/>
        <v>100</v>
      </c>
      <c r="O27" s="7">
        <v>15</v>
      </c>
      <c r="P27">
        <f t="shared" si="19"/>
        <v>100</v>
      </c>
      <c r="W27">
        <f t="shared" si="20"/>
        <v>475</v>
      </c>
      <c r="X27">
        <f t="shared" si="21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2</v>
      </c>
      <c r="D32" s="3" t="s">
        <v>3</v>
      </c>
      <c r="F32" s="1" t="s">
        <v>29</v>
      </c>
      <c r="G32" s="2" t="s">
        <v>2</v>
      </c>
      <c r="H32" s="3" t="s">
        <v>3</v>
      </c>
      <c r="J32" s="1" t="s">
        <v>30</v>
      </c>
      <c r="K32" s="2" t="s">
        <v>2</v>
      </c>
      <c r="L32" s="3" t="s">
        <v>3</v>
      </c>
      <c r="V32" s="1" t="s">
        <v>31</v>
      </c>
      <c r="W32" s="3" t="s">
        <v>2</v>
      </c>
      <c r="X32" s="3" t="s">
        <v>3</v>
      </c>
    </row>
    <row r="33" spans="1:28" x14ac:dyDescent="0.3">
      <c r="B33" s="4">
        <v>0</v>
      </c>
      <c r="C33">
        <v>114</v>
      </c>
      <c r="D33">
        <f>C33/164*100</f>
        <v>69.512195121951208</v>
      </c>
      <c r="F33" s="4">
        <v>0</v>
      </c>
      <c r="G33" s="7">
        <v>4</v>
      </c>
      <c r="H33">
        <f>G33/13*100</f>
        <v>30.76923076923077</v>
      </c>
      <c r="J33" s="4">
        <v>0</v>
      </c>
      <c r="K33">
        <v>1</v>
      </c>
      <c r="L33">
        <v>50</v>
      </c>
      <c r="V33" s="6">
        <v>0</v>
      </c>
      <c r="W33">
        <f>C33+G33+K33</f>
        <v>119</v>
      </c>
      <c r="X33">
        <f>W33/$W$35*100</f>
        <v>66.480446927374302</v>
      </c>
    </row>
    <row r="34" spans="1:28" x14ac:dyDescent="0.3">
      <c r="B34" s="4">
        <v>1</v>
      </c>
      <c r="C34">
        <v>50</v>
      </c>
      <c r="D34">
        <f t="shared" ref="D34:D35" si="22">C34/164*100</f>
        <v>30.487804878048781</v>
      </c>
      <c r="F34" s="4">
        <v>1</v>
      </c>
      <c r="G34">
        <v>9</v>
      </c>
      <c r="H34">
        <f t="shared" ref="H34:H35" si="23">G34/13*100</f>
        <v>69.230769230769226</v>
      </c>
      <c r="J34" s="4">
        <v>1</v>
      </c>
      <c r="K34">
        <v>1</v>
      </c>
      <c r="L34">
        <v>50</v>
      </c>
      <c r="V34" s="6">
        <v>1</v>
      </c>
      <c r="W34">
        <f t="shared" ref="W34:W35" si="24">C34+G34+K34</f>
        <v>60</v>
      </c>
      <c r="X34">
        <f t="shared" ref="X34:X35" si="25">W34/$W$35*100</f>
        <v>33.519553072625698</v>
      </c>
    </row>
    <row r="35" spans="1:28" x14ac:dyDescent="0.3">
      <c r="C35" s="7">
        <f>SUM(C33:C34)</f>
        <v>164</v>
      </c>
      <c r="D35">
        <f t="shared" si="22"/>
        <v>100</v>
      </c>
      <c r="G35" s="7">
        <f>SUM(G33:G34)</f>
        <v>13</v>
      </c>
      <c r="H35">
        <f t="shared" si="23"/>
        <v>100</v>
      </c>
      <c r="K35">
        <v>2</v>
      </c>
      <c r="L35">
        <v>100</v>
      </c>
      <c r="W35">
        <f t="shared" si="24"/>
        <v>179</v>
      </c>
      <c r="X35">
        <f t="shared" si="25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2</v>
      </c>
      <c r="D40" s="3" t="s">
        <v>3</v>
      </c>
      <c r="F40" s="1" t="s">
        <v>34</v>
      </c>
      <c r="G40" s="3" t="s">
        <v>2</v>
      </c>
      <c r="H40" s="3" t="s">
        <v>3</v>
      </c>
      <c r="J40" s="1" t="s">
        <v>35</v>
      </c>
      <c r="K40" s="3" t="s">
        <v>2</v>
      </c>
      <c r="L40" s="3" t="s">
        <v>3</v>
      </c>
      <c r="N40" s="1" t="s">
        <v>36</v>
      </c>
      <c r="O40" s="3" t="s">
        <v>2</v>
      </c>
      <c r="P40" s="3" t="s">
        <v>3</v>
      </c>
      <c r="R40" s="1" t="s">
        <v>37</v>
      </c>
      <c r="S40" s="3" t="s">
        <v>2</v>
      </c>
      <c r="T40" s="3" t="s">
        <v>3</v>
      </c>
      <c r="V40" s="1" t="s">
        <v>38</v>
      </c>
      <c r="W40" s="3" t="s">
        <v>2</v>
      </c>
      <c r="X40" s="3" t="s">
        <v>3</v>
      </c>
    </row>
    <row r="41" spans="1:28" x14ac:dyDescent="0.3">
      <c r="B41" s="6">
        <v>0</v>
      </c>
      <c r="C41">
        <f>C3+C10+C17</f>
        <v>350</v>
      </c>
      <c r="D41">
        <f>C41/$C$43*100</f>
        <v>74.309978768577494</v>
      </c>
      <c r="F41" s="4">
        <v>0</v>
      </c>
      <c r="G41">
        <v>194</v>
      </c>
      <c r="H41">
        <v>65.100671140939596</v>
      </c>
      <c r="J41" s="6">
        <v>0</v>
      </c>
      <c r="K41">
        <f>K3+G10+G17+C25</f>
        <v>491</v>
      </c>
      <c r="L41">
        <f>K41/$K$43*100</f>
        <v>66.621438263229308</v>
      </c>
      <c r="N41" s="6">
        <v>0</v>
      </c>
      <c r="O41">
        <f>O3+K10+K17+G25+C33</f>
        <v>1725</v>
      </c>
      <c r="P41">
        <f>O41/$O$43*100</f>
        <v>73.71794871794873</v>
      </c>
      <c r="R41" s="6">
        <v>0</v>
      </c>
      <c r="S41">
        <f>O10+O17+K25+G33</f>
        <v>238</v>
      </c>
      <c r="T41">
        <f>S41/$S$43*100</f>
        <v>70.414201183431956</v>
      </c>
      <c r="V41" s="6">
        <v>0</v>
      </c>
      <c r="W41">
        <f>S3+O25+K33</f>
        <v>53</v>
      </c>
      <c r="X41">
        <f>W41/$W$43*100</f>
        <v>71.621621621621628</v>
      </c>
    </row>
    <row r="42" spans="1:28" x14ac:dyDescent="0.3">
      <c r="B42" s="6">
        <v>1</v>
      </c>
      <c r="C42">
        <f t="shared" ref="C42:C43" si="26">C4+C11+C18</f>
        <v>121</v>
      </c>
      <c r="D42">
        <f t="shared" ref="D42:D43" si="27">C42/$C$43*100</f>
        <v>25.690021231422506</v>
      </c>
      <c r="F42" s="4">
        <v>1</v>
      </c>
      <c r="G42">
        <v>104</v>
      </c>
      <c r="H42">
        <v>34.899328859060404</v>
      </c>
      <c r="J42" s="6">
        <v>1</v>
      </c>
      <c r="K42">
        <f t="shared" ref="K42:K43" si="28">K4+G11+G18+C26</f>
        <v>246</v>
      </c>
      <c r="L42">
        <f t="shared" ref="L42:L43" si="29">K42/$K$43*100</f>
        <v>33.378561736770692</v>
      </c>
      <c r="N42" s="6">
        <v>1</v>
      </c>
      <c r="O42">
        <f t="shared" ref="O42:O43" si="30">O4+K11+K18+G26+C34</f>
        <v>615</v>
      </c>
      <c r="P42">
        <f t="shared" ref="P42:P43" si="31">O42/$O$43*100</f>
        <v>26.282051282051285</v>
      </c>
      <c r="R42" s="6">
        <v>1</v>
      </c>
      <c r="S42">
        <f t="shared" ref="S42:S43" si="32">O11+O18+K26+G34</f>
        <v>100</v>
      </c>
      <c r="T42">
        <f t="shared" ref="T42:T43" si="33">S42/$S$43*100</f>
        <v>29.585798816568047</v>
      </c>
      <c r="V42" s="6">
        <v>1</v>
      </c>
      <c r="W42">
        <f t="shared" ref="W42:W43" si="34">S4+O26+K34</f>
        <v>21</v>
      </c>
      <c r="X42">
        <f t="shared" ref="X42:X43" si="35">W42/$W$43*100</f>
        <v>28.378378378378379</v>
      </c>
    </row>
    <row r="43" spans="1:28" x14ac:dyDescent="0.3">
      <c r="C43">
        <f t="shared" si="26"/>
        <v>471</v>
      </c>
      <c r="D43">
        <f t="shared" si="27"/>
        <v>100</v>
      </c>
      <c r="G43" s="7">
        <v>298</v>
      </c>
      <c r="H43">
        <v>100</v>
      </c>
      <c r="K43">
        <f t="shared" si="28"/>
        <v>737</v>
      </c>
      <c r="L43">
        <f t="shared" si="29"/>
        <v>100</v>
      </c>
      <c r="O43">
        <f t="shared" si="30"/>
        <v>2340</v>
      </c>
      <c r="P43">
        <f t="shared" si="31"/>
        <v>100</v>
      </c>
      <c r="S43">
        <f t="shared" si="32"/>
        <v>338</v>
      </c>
      <c r="T43">
        <f t="shared" si="33"/>
        <v>100</v>
      </c>
      <c r="W43">
        <f t="shared" si="34"/>
        <v>74</v>
      </c>
      <c r="X43">
        <f t="shared" si="35"/>
        <v>100</v>
      </c>
    </row>
    <row r="47" spans="1:28" x14ac:dyDescent="0.3">
      <c r="B47" s="1" t="s">
        <v>39</v>
      </c>
      <c r="C47" s="3" t="s">
        <v>2</v>
      </c>
      <c r="D47" s="3" t="s">
        <v>3</v>
      </c>
      <c r="F47" s="1" t="s">
        <v>8</v>
      </c>
      <c r="G47" s="3" t="s">
        <v>2</v>
      </c>
      <c r="H47" s="3" t="s">
        <v>3</v>
      </c>
      <c r="J47" s="1" t="s">
        <v>14</v>
      </c>
      <c r="K47" s="3" t="s">
        <v>2</v>
      </c>
      <c r="L47" s="3" t="s">
        <v>3</v>
      </c>
      <c r="N47" s="1" t="s">
        <v>20</v>
      </c>
      <c r="O47" s="3" t="s">
        <v>2</v>
      </c>
      <c r="P47" s="3" t="s">
        <v>3</v>
      </c>
      <c r="R47" s="1" t="s">
        <v>26</v>
      </c>
      <c r="S47" s="3" t="s">
        <v>2</v>
      </c>
      <c r="T47" s="3" t="s">
        <v>3</v>
      </c>
      <c r="V47" s="1" t="s">
        <v>31</v>
      </c>
      <c r="W47" s="3" t="s">
        <v>2</v>
      </c>
      <c r="X47" s="3" t="s">
        <v>3</v>
      </c>
      <c r="Z47" s="9" t="s">
        <v>40</v>
      </c>
      <c r="AA47" s="3" t="s">
        <v>2</v>
      </c>
      <c r="AB47" s="3" t="s">
        <v>3</v>
      </c>
    </row>
    <row r="48" spans="1:28" x14ac:dyDescent="0.3">
      <c r="B48" s="6">
        <v>0</v>
      </c>
      <c r="C48">
        <f>G48+K48+O48+S48+W48</f>
        <v>3051</v>
      </c>
      <c r="D48">
        <f>C48/$C$50*100</f>
        <v>71.653358384217952</v>
      </c>
      <c r="F48" s="6">
        <v>0</v>
      </c>
      <c r="G48">
        <v>998</v>
      </c>
      <c r="H48">
        <v>68.496911461908027</v>
      </c>
      <c r="J48" s="6">
        <v>0</v>
      </c>
      <c r="K48">
        <v>765</v>
      </c>
      <c r="L48">
        <v>73.699421965317924</v>
      </c>
      <c r="N48" s="6">
        <v>0</v>
      </c>
      <c r="O48">
        <v>816</v>
      </c>
      <c r="P48">
        <v>73.579801623083867</v>
      </c>
      <c r="R48" s="6">
        <v>0</v>
      </c>
      <c r="S48">
        <v>353</v>
      </c>
      <c r="T48">
        <v>74.31578947368422</v>
      </c>
      <c r="V48" s="6">
        <v>0</v>
      </c>
      <c r="W48">
        <v>119</v>
      </c>
      <c r="X48">
        <v>66.480446927374302</v>
      </c>
      <c r="Z48" s="6">
        <v>0</v>
      </c>
      <c r="AA48">
        <f>S48+W48</f>
        <v>472</v>
      </c>
      <c r="AB48">
        <f>AA48/$AA$50*100</f>
        <v>72.171253822629964</v>
      </c>
    </row>
    <row r="49" spans="2:28" x14ac:dyDescent="0.3">
      <c r="B49" s="6">
        <v>1</v>
      </c>
      <c r="C49">
        <f t="shared" ref="C49:C50" si="36">G49+K49+O49+S49+W49</f>
        <v>1207</v>
      </c>
      <c r="D49">
        <f t="shared" ref="D49:D50" si="37">C49/$C$50*100</f>
        <v>28.346641615782058</v>
      </c>
      <c r="F49" s="6">
        <v>1</v>
      </c>
      <c r="G49">
        <v>459</v>
      </c>
      <c r="H49">
        <v>31.503088538091973</v>
      </c>
      <c r="J49" s="6">
        <v>1</v>
      </c>
      <c r="K49">
        <v>273</v>
      </c>
      <c r="L49">
        <v>26.300578034682083</v>
      </c>
      <c r="N49" s="6">
        <v>1</v>
      </c>
      <c r="O49">
        <v>293</v>
      </c>
      <c r="P49">
        <v>26.420198376916144</v>
      </c>
      <c r="R49" s="6">
        <v>1</v>
      </c>
      <c r="S49">
        <v>122</v>
      </c>
      <c r="T49">
        <v>25.684210526315788</v>
      </c>
      <c r="V49" s="6">
        <v>1</v>
      </c>
      <c r="W49">
        <v>60</v>
      </c>
      <c r="X49">
        <v>33.519553072625698</v>
      </c>
      <c r="Z49" s="6">
        <v>1</v>
      </c>
      <c r="AA49">
        <f t="shared" ref="AA49:AA50" si="38">S49+W49</f>
        <v>182</v>
      </c>
      <c r="AB49">
        <f t="shared" ref="AB49:AB50" si="39">AA49/$AA$50*100</f>
        <v>27.828746177370029</v>
      </c>
    </row>
    <row r="50" spans="2:28" x14ac:dyDescent="0.3">
      <c r="C50">
        <f t="shared" si="36"/>
        <v>4258</v>
      </c>
      <c r="D50">
        <f t="shared" si="37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8"/>
        <v>654</v>
      </c>
      <c r="AB50">
        <f t="shared" si="39"/>
        <v>100</v>
      </c>
    </row>
    <row r="53" spans="2:28" x14ac:dyDescent="0.3">
      <c r="R53" s="1" t="s">
        <v>40</v>
      </c>
      <c r="S53" s="3" t="s">
        <v>2</v>
      </c>
      <c r="T53" s="3" t="s">
        <v>3</v>
      </c>
    </row>
    <row r="54" spans="2:28" x14ac:dyDescent="0.3">
      <c r="R54" s="6">
        <v>0</v>
      </c>
      <c r="S54">
        <f>S48+W48</f>
        <v>472</v>
      </c>
      <c r="T54">
        <f>S54/$S$56*100</f>
        <v>72.171253822629964</v>
      </c>
    </row>
    <row r="55" spans="2:28" x14ac:dyDescent="0.3">
      <c r="R55" s="6">
        <v>1</v>
      </c>
      <c r="S55">
        <f t="shared" ref="S55:S56" si="40">S49+W49</f>
        <v>182</v>
      </c>
      <c r="T55">
        <f t="shared" ref="T55:T56" si="41">S55/$S$56*100</f>
        <v>27.828746177370029</v>
      </c>
    </row>
    <row r="56" spans="2:28" x14ac:dyDescent="0.3">
      <c r="S56">
        <f t="shared" si="40"/>
        <v>654</v>
      </c>
      <c r="T56">
        <f t="shared" si="4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999B-DC09-41C3-A1FD-76EEC6DBEA9C}">
  <dimension ref="A1:AB56"/>
  <sheetViews>
    <sheetView topLeftCell="A34" workbookViewId="0">
      <selection activeCell="F52" sqref="F5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 t="s">
        <v>2</v>
      </c>
      <c r="H2" s="3" t="s">
        <v>3</v>
      </c>
      <c r="J2" s="1" t="s">
        <v>5</v>
      </c>
      <c r="K2" s="2" t="s">
        <v>2</v>
      </c>
      <c r="L2" s="3" t="s">
        <v>3</v>
      </c>
      <c r="N2" s="1" t="s">
        <v>6</v>
      </c>
      <c r="O2" s="2" t="s">
        <v>2</v>
      </c>
      <c r="P2" s="3" t="s">
        <v>3</v>
      </c>
      <c r="R2" s="1" t="s">
        <v>7</v>
      </c>
      <c r="S2" s="2" t="s">
        <v>2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277</v>
      </c>
      <c r="D3">
        <f>C3/469*100</f>
        <v>59.061833688699359</v>
      </c>
      <c r="F3" s="4">
        <v>0</v>
      </c>
      <c r="G3">
        <v>229</v>
      </c>
      <c r="H3">
        <f>G3/298*100</f>
        <v>76.845637583892611</v>
      </c>
      <c r="J3" s="4">
        <v>0</v>
      </c>
      <c r="K3">
        <v>440</v>
      </c>
      <c r="L3">
        <f>K3/630*100</f>
        <v>69.841269841269835</v>
      </c>
      <c r="N3" s="5">
        <v>0</v>
      </c>
      <c r="O3">
        <v>3</v>
      </c>
      <c r="P3">
        <v>100</v>
      </c>
      <c r="R3" s="4">
        <v>0</v>
      </c>
      <c r="S3">
        <v>40</v>
      </c>
      <c r="T3">
        <f>S3/57*100</f>
        <v>70.175438596491219</v>
      </c>
      <c r="V3" s="6">
        <v>0</v>
      </c>
      <c r="W3">
        <f>C3+G3+K3+O3+S3</f>
        <v>989</v>
      </c>
      <c r="X3">
        <f>W3/$W$5*100</f>
        <v>67.879203843514063</v>
      </c>
    </row>
    <row r="4" spans="1:24" x14ac:dyDescent="0.3">
      <c r="B4" s="4">
        <v>1</v>
      </c>
      <c r="C4">
        <v>192</v>
      </c>
      <c r="D4">
        <f t="shared" ref="D4:D5" si="0">C4/469*100</f>
        <v>40.938166311300641</v>
      </c>
      <c r="F4" s="4">
        <v>1</v>
      </c>
      <c r="G4">
        <v>69</v>
      </c>
      <c r="H4">
        <f t="shared" ref="H4:H5" si="1">G4/298*100</f>
        <v>23.154362416107382</v>
      </c>
      <c r="J4" s="4">
        <v>1</v>
      </c>
      <c r="K4">
        <v>190</v>
      </c>
      <c r="L4">
        <f t="shared" ref="L4:L5" si="2">K4/630*100</f>
        <v>30.158730158730158</v>
      </c>
      <c r="N4" s="6">
        <v>1</v>
      </c>
      <c r="O4">
        <v>0</v>
      </c>
      <c r="P4">
        <v>0</v>
      </c>
      <c r="R4" s="4">
        <v>1</v>
      </c>
      <c r="S4">
        <v>17</v>
      </c>
      <c r="T4">
        <f t="shared" ref="T4:T5" si="3">S4/57*100</f>
        <v>29.82456140350877</v>
      </c>
      <c r="V4" s="6">
        <v>1</v>
      </c>
      <c r="W4">
        <f t="shared" ref="W4:W5" si="4">C4+G4+K4+O4+S4</f>
        <v>468</v>
      </c>
      <c r="X4">
        <f t="shared" ref="X4:X5" si="5">W4/$W$5*100</f>
        <v>32.12079615648593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v>100</v>
      </c>
      <c r="S5" s="7"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2</v>
      </c>
      <c r="D9" s="3" t="s">
        <v>3</v>
      </c>
      <c r="F9" s="1" t="s">
        <v>11</v>
      </c>
      <c r="G9" s="2" t="s">
        <v>2</v>
      </c>
      <c r="H9" s="3" t="s">
        <v>3</v>
      </c>
      <c r="J9" s="1" t="s">
        <v>12</v>
      </c>
      <c r="K9" s="2" t="s">
        <v>2</v>
      </c>
      <c r="L9" s="3" t="s">
        <v>3</v>
      </c>
      <c r="N9" s="1" t="s">
        <v>13</v>
      </c>
      <c r="O9" s="2" t="s">
        <v>2</v>
      </c>
      <c r="P9" s="3" t="s">
        <v>3</v>
      </c>
      <c r="V9" s="1" t="s">
        <v>14</v>
      </c>
      <c r="W9" s="3" t="s">
        <v>2</v>
      </c>
      <c r="X9" s="3" t="s">
        <v>3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397</v>
      </c>
      <c r="L10">
        <f>K10/715*100</f>
        <v>55.524475524475527</v>
      </c>
      <c r="N10" s="4">
        <v>0</v>
      </c>
      <c r="O10">
        <v>180</v>
      </c>
      <c r="P10">
        <f>O10/315*100</f>
        <v>57.142857142857139</v>
      </c>
      <c r="V10" s="6">
        <v>0</v>
      </c>
      <c r="W10">
        <f>C10+G10+K10+O10</f>
        <v>584</v>
      </c>
      <c r="X10">
        <f>W10/$W$12*100</f>
        <v>56.262042389210023</v>
      </c>
    </row>
    <row r="11" spans="1:24" x14ac:dyDescent="0.3">
      <c r="B11" s="6">
        <v>1</v>
      </c>
      <c r="C11">
        <v>0</v>
      </c>
      <c r="D11">
        <v>0</v>
      </c>
      <c r="F11" s="4">
        <v>1</v>
      </c>
      <c r="G11">
        <v>1</v>
      </c>
      <c r="H11">
        <f t="shared" ref="H11:H12" si="6">G11/7*100</f>
        <v>14.285714285714285</v>
      </c>
      <c r="J11" s="4">
        <v>1</v>
      </c>
      <c r="K11">
        <v>318</v>
      </c>
      <c r="L11">
        <f t="shared" ref="L11:L12" si="7">K11/715*100</f>
        <v>44.475524475524473</v>
      </c>
      <c r="N11" s="4">
        <v>1</v>
      </c>
      <c r="O11">
        <v>135</v>
      </c>
      <c r="P11">
        <f t="shared" ref="P11:P12" si="8">O11/315*100</f>
        <v>42.857142857142854</v>
      </c>
      <c r="V11" s="6">
        <v>1</v>
      </c>
      <c r="W11">
        <f t="shared" ref="W11:W12" si="9">C11+G11+K11+O11</f>
        <v>454</v>
      </c>
      <c r="X11">
        <f t="shared" ref="X11:X12" si="10">W11/$W$12*100</f>
        <v>43.737957610789977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7">
        <f>SUM(K10:K11)</f>
        <v>715</v>
      </c>
      <c r="L12">
        <f t="shared" si="7"/>
        <v>100</v>
      </c>
      <c r="O12" s="7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2</v>
      </c>
      <c r="D16" s="3" t="s">
        <v>3</v>
      </c>
      <c r="F16" s="1" t="s">
        <v>17</v>
      </c>
      <c r="G16" s="2" t="s">
        <v>2</v>
      </c>
      <c r="H16" s="3" t="s">
        <v>3</v>
      </c>
      <c r="J16" s="1" t="s">
        <v>18</v>
      </c>
      <c r="K16" s="2" t="s">
        <v>2</v>
      </c>
      <c r="L16" s="3" t="s">
        <v>3</v>
      </c>
      <c r="N16" s="1" t="s">
        <v>19</v>
      </c>
      <c r="O16" s="2" t="s">
        <v>2</v>
      </c>
      <c r="P16" s="3" t="s">
        <v>3</v>
      </c>
      <c r="V16" s="1" t="s">
        <v>20</v>
      </c>
      <c r="W16" s="3" t="s">
        <v>2</v>
      </c>
      <c r="X16" s="3" t="s">
        <v>3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55</v>
      </c>
      <c r="H17">
        <f>G17/99*100</f>
        <v>55.555555555555557</v>
      </c>
      <c r="J17" s="4">
        <v>0</v>
      </c>
      <c r="K17">
        <v>523</v>
      </c>
      <c r="L17">
        <f>K17/1002*100</f>
        <v>52.19560878243513</v>
      </c>
      <c r="N17" s="4">
        <v>0</v>
      </c>
      <c r="O17">
        <v>7</v>
      </c>
      <c r="P17">
        <v>100</v>
      </c>
      <c r="V17" s="6">
        <v>0</v>
      </c>
      <c r="W17">
        <f>C17+G17+K17+O17</f>
        <v>586</v>
      </c>
      <c r="X17">
        <f>W17/$W$19*100</f>
        <v>52.840396753832287</v>
      </c>
    </row>
    <row r="18" spans="1:24" x14ac:dyDescent="0.3">
      <c r="B18" s="6">
        <v>1</v>
      </c>
      <c r="C18">
        <v>0</v>
      </c>
      <c r="D18">
        <v>0</v>
      </c>
      <c r="F18" s="4">
        <v>1</v>
      </c>
      <c r="G18">
        <v>44</v>
      </c>
      <c r="H18">
        <f t="shared" ref="H18:H19" si="11">G18/99*100</f>
        <v>44.444444444444443</v>
      </c>
      <c r="J18" s="4">
        <v>1</v>
      </c>
      <c r="K18">
        <v>479</v>
      </c>
      <c r="L18">
        <f t="shared" ref="L18:L19" si="12">K18/1002*100</f>
        <v>47.80439121756487</v>
      </c>
      <c r="N18" s="4">
        <v>1</v>
      </c>
      <c r="O18">
        <v>0</v>
      </c>
      <c r="P18">
        <v>0</v>
      </c>
      <c r="V18" s="6">
        <v>1</v>
      </c>
      <c r="W18">
        <f t="shared" ref="W18:W19" si="13">C18+G18+K18+O18</f>
        <v>523</v>
      </c>
      <c r="X18">
        <f t="shared" ref="X18:X19" si="14">W18/$W$19*100</f>
        <v>47.15960324616772</v>
      </c>
    </row>
    <row r="19" spans="1:24" x14ac:dyDescent="0.3">
      <c r="C19">
        <v>1</v>
      </c>
      <c r="D19">
        <v>100</v>
      </c>
      <c r="G19" s="7">
        <v>99</v>
      </c>
      <c r="H19">
        <f t="shared" si="11"/>
        <v>100</v>
      </c>
      <c r="K19" s="7">
        <f>SUM(K17:K18)</f>
        <v>1002</v>
      </c>
      <c r="L19">
        <f t="shared" si="12"/>
        <v>100</v>
      </c>
      <c r="O19" s="7">
        <v>7</v>
      </c>
      <c r="P19">
        <v>100</v>
      </c>
      <c r="W19">
        <f t="shared" si="13"/>
        <v>1109</v>
      </c>
      <c r="X19">
        <f t="shared" si="14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2</v>
      </c>
      <c r="D24" s="3" t="s">
        <v>3</v>
      </c>
      <c r="F24" s="1" t="s">
        <v>23</v>
      </c>
      <c r="G24" s="2" t="s">
        <v>2</v>
      </c>
      <c r="H24" s="3" t="s">
        <v>3</v>
      </c>
      <c r="J24" s="1" t="s">
        <v>24</v>
      </c>
      <c r="K24" s="2" t="s">
        <v>2</v>
      </c>
      <c r="L24" s="3" t="s">
        <v>3</v>
      </c>
      <c r="N24" s="1" t="s">
        <v>25</v>
      </c>
      <c r="O24" s="2" t="s">
        <v>2</v>
      </c>
      <c r="P24" s="3" t="s">
        <v>3</v>
      </c>
      <c r="V24" s="1" t="s">
        <v>26</v>
      </c>
      <c r="W24" s="3" t="s">
        <v>2</v>
      </c>
      <c r="X24" s="3" t="s">
        <v>3</v>
      </c>
    </row>
    <row r="25" spans="1:24" x14ac:dyDescent="0.3">
      <c r="B25" s="6">
        <v>0</v>
      </c>
      <c r="C25">
        <v>0</v>
      </c>
      <c r="D25">
        <v>0</v>
      </c>
      <c r="F25" s="4">
        <v>0</v>
      </c>
      <c r="G25" s="7">
        <v>215</v>
      </c>
      <c r="H25">
        <f>G25/456*100</f>
        <v>47.149122807017548</v>
      </c>
      <c r="J25" s="4">
        <v>0</v>
      </c>
      <c r="K25">
        <v>1</v>
      </c>
      <c r="L25">
        <f>K25/3*100</f>
        <v>33.333333333333329</v>
      </c>
      <c r="N25" s="4">
        <v>0</v>
      </c>
      <c r="O25">
        <v>9</v>
      </c>
      <c r="P25">
        <f>O25/15*100</f>
        <v>60</v>
      </c>
      <c r="V25" s="6">
        <v>0</v>
      </c>
      <c r="W25">
        <f>C25+G25+K25+O25</f>
        <v>225</v>
      </c>
      <c r="X25">
        <f>W25/$W$27*100</f>
        <v>47.368421052631575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241</v>
      </c>
      <c r="H26">
        <f t="shared" ref="H26:H27" si="15">G26/456*100</f>
        <v>52.850877192982459</v>
      </c>
      <c r="J26" s="4">
        <v>1</v>
      </c>
      <c r="K26">
        <v>2</v>
      </c>
      <c r="L26">
        <f t="shared" ref="L26:L27" si="16">K26/3*100</f>
        <v>66.666666666666657</v>
      </c>
      <c r="N26" s="4">
        <v>1</v>
      </c>
      <c r="O26">
        <v>6</v>
      </c>
      <c r="P26">
        <f t="shared" ref="P26:P27" si="17">O26/15*100</f>
        <v>40</v>
      </c>
      <c r="V26" s="6">
        <v>1</v>
      </c>
      <c r="W26">
        <f t="shared" ref="W26:W27" si="18">C26+G26+K26+O26</f>
        <v>250</v>
      </c>
      <c r="X26">
        <f t="shared" ref="X26:X27" si="19">W26/$W$27*100</f>
        <v>52.631578947368418</v>
      </c>
    </row>
    <row r="27" spans="1:24" x14ac:dyDescent="0.3">
      <c r="C27">
        <v>1</v>
      </c>
      <c r="D27">
        <v>100</v>
      </c>
      <c r="G27" s="7">
        <f>SUM(G25:G26)</f>
        <v>456</v>
      </c>
      <c r="H27">
        <f t="shared" si="15"/>
        <v>100</v>
      </c>
      <c r="K27">
        <v>3</v>
      </c>
      <c r="L27">
        <f t="shared" si="16"/>
        <v>100</v>
      </c>
      <c r="O27" s="7">
        <f>SUM(O25:O26)</f>
        <v>15</v>
      </c>
      <c r="P27">
        <f t="shared" si="17"/>
        <v>100</v>
      </c>
      <c r="W27">
        <f t="shared" si="18"/>
        <v>475</v>
      </c>
      <c r="X27">
        <f t="shared" si="19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2</v>
      </c>
      <c r="D32" s="3" t="s">
        <v>3</v>
      </c>
      <c r="F32" s="1" t="s">
        <v>29</v>
      </c>
      <c r="G32" s="2" t="s">
        <v>2</v>
      </c>
      <c r="H32" s="3" t="s">
        <v>3</v>
      </c>
      <c r="J32" s="1" t="s">
        <v>30</v>
      </c>
      <c r="K32" s="2" t="s">
        <v>2</v>
      </c>
      <c r="L32" s="3" t="s">
        <v>3</v>
      </c>
      <c r="V32" s="1" t="s">
        <v>31</v>
      </c>
      <c r="W32" s="3" t="s">
        <v>2</v>
      </c>
      <c r="X32" s="3" t="s">
        <v>3</v>
      </c>
    </row>
    <row r="33" spans="1:28" x14ac:dyDescent="0.3">
      <c r="B33" s="4">
        <v>0</v>
      </c>
      <c r="C33">
        <v>102</v>
      </c>
      <c r="D33">
        <f>C33/164*100</f>
        <v>62.195121951219512</v>
      </c>
      <c r="F33" s="4">
        <v>0</v>
      </c>
      <c r="G33" s="7">
        <v>12</v>
      </c>
      <c r="H33">
        <f>G33/13*100</f>
        <v>92.307692307692307</v>
      </c>
      <c r="J33" s="4">
        <v>0</v>
      </c>
      <c r="K33">
        <v>1</v>
      </c>
      <c r="L33">
        <v>50</v>
      </c>
      <c r="V33" s="6">
        <v>0</v>
      </c>
      <c r="W33">
        <f>C33+G33+K33</f>
        <v>115</v>
      </c>
      <c r="X33">
        <f>W33/$W$35*100</f>
        <v>64.245810055865931</v>
      </c>
    </row>
    <row r="34" spans="1:28" x14ac:dyDescent="0.3">
      <c r="B34" s="4">
        <v>1</v>
      </c>
      <c r="C34">
        <v>62</v>
      </c>
      <c r="D34">
        <f t="shared" ref="D34:D35" si="20">C34/164*100</f>
        <v>37.804878048780488</v>
      </c>
      <c r="F34" s="4">
        <v>1</v>
      </c>
      <c r="G34">
        <v>1</v>
      </c>
      <c r="H34">
        <f t="shared" ref="H34:H35" si="21">G34/13*100</f>
        <v>7.6923076923076925</v>
      </c>
      <c r="J34" s="4">
        <v>1</v>
      </c>
      <c r="K34">
        <v>1</v>
      </c>
      <c r="L34">
        <v>50</v>
      </c>
      <c r="V34" s="6">
        <v>1</v>
      </c>
      <c r="W34">
        <f t="shared" ref="W34:W35" si="22">C34+G34+K34</f>
        <v>64</v>
      </c>
      <c r="X34">
        <f t="shared" ref="X34:X35" si="23">W34/$W$35*100</f>
        <v>35.754189944134076</v>
      </c>
    </row>
    <row r="35" spans="1:28" x14ac:dyDescent="0.3">
      <c r="C35" s="7">
        <f>SUM(C33:C34)</f>
        <v>164</v>
      </c>
      <c r="D35">
        <f t="shared" si="20"/>
        <v>100</v>
      </c>
      <c r="G35" s="7"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2</v>
      </c>
      <c r="D40" s="3" t="s">
        <v>3</v>
      </c>
      <c r="F40" s="1" t="s">
        <v>34</v>
      </c>
      <c r="G40" s="3" t="s">
        <v>2</v>
      </c>
      <c r="H40" s="3" t="s">
        <v>3</v>
      </c>
      <c r="J40" s="1" t="s">
        <v>35</v>
      </c>
      <c r="K40" s="3" t="s">
        <v>2</v>
      </c>
      <c r="L40" s="3" t="s">
        <v>3</v>
      </c>
      <c r="N40" s="1" t="s">
        <v>36</v>
      </c>
      <c r="O40" s="3" t="s">
        <v>2</v>
      </c>
      <c r="P40" s="3" t="s">
        <v>3</v>
      </c>
      <c r="R40" s="1" t="s">
        <v>37</v>
      </c>
      <c r="S40" s="3" t="s">
        <v>2</v>
      </c>
      <c r="T40" s="3" t="s">
        <v>3</v>
      </c>
      <c r="V40" s="1" t="s">
        <v>38</v>
      </c>
      <c r="W40" s="3" t="s">
        <v>2</v>
      </c>
      <c r="X40" s="3" t="s">
        <v>3</v>
      </c>
    </row>
    <row r="41" spans="1:28" x14ac:dyDescent="0.3">
      <c r="B41" s="6">
        <v>0</v>
      </c>
      <c r="C41">
        <f>C3+C10+C17</f>
        <v>279</v>
      </c>
      <c r="D41">
        <f>C41/$C$43*100</f>
        <v>59.235668789808912</v>
      </c>
      <c r="F41" s="4">
        <v>0</v>
      </c>
      <c r="G41">
        <v>229</v>
      </c>
      <c r="H41">
        <v>76.845637583892611</v>
      </c>
      <c r="J41" s="6">
        <v>0</v>
      </c>
      <c r="K41">
        <f>K3+G10+G17+C25</f>
        <v>501</v>
      </c>
      <c r="L41">
        <f>K41/$K$43*100</f>
        <v>67.978290366350066</v>
      </c>
      <c r="N41" s="6">
        <v>0</v>
      </c>
      <c r="O41">
        <f>O3+K10+K17+G25+C33</f>
        <v>1240</v>
      </c>
      <c r="P41">
        <f>O41/$O$43*100</f>
        <v>52.991452991452995</v>
      </c>
      <c r="R41" s="6">
        <v>0</v>
      </c>
      <c r="S41">
        <f>O10+O17+K25+G33</f>
        <v>200</v>
      </c>
      <c r="T41">
        <f>S41/$S$43*100</f>
        <v>59.171597633136095</v>
      </c>
      <c r="V41" s="6">
        <v>0</v>
      </c>
      <c r="W41">
        <f>S3+O25+K33</f>
        <v>50</v>
      </c>
      <c r="X41">
        <f>W41/$W$43*100</f>
        <v>67.567567567567565</v>
      </c>
    </row>
    <row r="42" spans="1:28" x14ac:dyDescent="0.3">
      <c r="B42" s="6">
        <v>1</v>
      </c>
      <c r="C42">
        <f t="shared" ref="C42:C43" si="24">C4+C11+C18</f>
        <v>192</v>
      </c>
      <c r="D42">
        <f t="shared" ref="D42:D43" si="25">C42/$C$43*100</f>
        <v>40.764331210191088</v>
      </c>
      <c r="F42" s="4">
        <v>1</v>
      </c>
      <c r="G42">
        <v>69</v>
      </c>
      <c r="H42">
        <v>23.154362416107382</v>
      </c>
      <c r="J42" s="6">
        <v>1</v>
      </c>
      <c r="K42">
        <f t="shared" ref="K42:K43" si="26">K4+G11+G18+C26</f>
        <v>236</v>
      </c>
      <c r="L42">
        <f t="shared" ref="L42:L43" si="27">K42/$K$43*100</f>
        <v>32.021709633649934</v>
      </c>
      <c r="N42" s="6">
        <v>1</v>
      </c>
      <c r="O42">
        <f t="shared" ref="O42:O43" si="28">O4+K11+K18+G26+C34</f>
        <v>1100</v>
      </c>
      <c r="P42">
        <f t="shared" ref="P42:P43" si="29">O42/$O$43*100</f>
        <v>47.008547008547005</v>
      </c>
      <c r="R42" s="6">
        <v>1</v>
      </c>
      <c r="S42">
        <f t="shared" ref="S42:S43" si="30">O11+O18+K26+G34</f>
        <v>138</v>
      </c>
      <c r="T42">
        <f t="shared" ref="T42:T43" si="31">S42/$S$43*100</f>
        <v>40.828402366863905</v>
      </c>
      <c r="V42" s="6">
        <v>1</v>
      </c>
      <c r="W42">
        <f t="shared" ref="W42:W43" si="32">S4+O26+K34</f>
        <v>24</v>
      </c>
      <c r="X42">
        <f t="shared" ref="X42:X43" si="33">W42/$W$43*100</f>
        <v>32.432432432432435</v>
      </c>
    </row>
    <row r="43" spans="1:28" x14ac:dyDescent="0.3">
      <c r="C43">
        <f t="shared" si="24"/>
        <v>471</v>
      </c>
      <c r="D43">
        <f t="shared" si="25"/>
        <v>100</v>
      </c>
      <c r="G43" s="7">
        <v>298</v>
      </c>
      <c r="H43">
        <v>100</v>
      </c>
      <c r="K43">
        <f t="shared" si="26"/>
        <v>737</v>
      </c>
      <c r="L43">
        <f t="shared" si="27"/>
        <v>100</v>
      </c>
      <c r="O43">
        <f t="shared" si="28"/>
        <v>2340</v>
      </c>
      <c r="P43">
        <f t="shared" si="29"/>
        <v>100</v>
      </c>
      <c r="S43">
        <f t="shared" si="30"/>
        <v>338</v>
      </c>
      <c r="T43">
        <f t="shared" si="31"/>
        <v>100</v>
      </c>
      <c r="W43">
        <f t="shared" si="32"/>
        <v>74</v>
      </c>
      <c r="X43">
        <f t="shared" si="33"/>
        <v>100</v>
      </c>
    </row>
    <row r="47" spans="1:28" x14ac:dyDescent="0.3">
      <c r="B47" s="1" t="s">
        <v>39</v>
      </c>
      <c r="C47" s="3" t="s">
        <v>2</v>
      </c>
      <c r="D47" s="3" t="s">
        <v>3</v>
      </c>
      <c r="F47" s="1" t="s">
        <v>8</v>
      </c>
      <c r="G47" s="3" t="s">
        <v>2</v>
      </c>
      <c r="H47" s="3" t="s">
        <v>3</v>
      </c>
      <c r="J47" s="1" t="s">
        <v>14</v>
      </c>
      <c r="K47" s="3" t="s">
        <v>2</v>
      </c>
      <c r="L47" s="3" t="s">
        <v>3</v>
      </c>
      <c r="N47" s="1" t="s">
        <v>20</v>
      </c>
      <c r="O47" s="3" t="s">
        <v>2</v>
      </c>
      <c r="P47" s="3" t="s">
        <v>3</v>
      </c>
      <c r="R47" s="1" t="s">
        <v>26</v>
      </c>
      <c r="S47" s="3" t="s">
        <v>2</v>
      </c>
      <c r="T47" s="3" t="s">
        <v>3</v>
      </c>
      <c r="V47" s="1" t="s">
        <v>31</v>
      </c>
      <c r="W47" s="3" t="s">
        <v>2</v>
      </c>
      <c r="X47" s="3" t="s">
        <v>3</v>
      </c>
      <c r="Z47" s="9" t="s">
        <v>40</v>
      </c>
      <c r="AA47" s="3" t="s">
        <v>2</v>
      </c>
      <c r="AB47" s="3" t="s">
        <v>3</v>
      </c>
    </row>
    <row r="48" spans="1:28" x14ac:dyDescent="0.3">
      <c r="B48" s="6">
        <v>0</v>
      </c>
      <c r="C48">
        <f>G48+K48+O48+S48+W48</f>
        <v>2499</v>
      </c>
      <c r="D48">
        <f>C48/$C$50*100</f>
        <v>58.689525598872706</v>
      </c>
      <c r="F48" s="6">
        <v>0</v>
      </c>
      <c r="G48">
        <v>989</v>
      </c>
      <c r="H48">
        <v>67.879203843514063</v>
      </c>
      <c r="J48" s="6">
        <v>0</v>
      </c>
      <c r="K48">
        <v>584</v>
      </c>
      <c r="L48">
        <v>56.262042389210023</v>
      </c>
      <c r="N48" s="6">
        <v>0</v>
      </c>
      <c r="O48">
        <v>586</v>
      </c>
      <c r="P48">
        <v>52.840396753832287</v>
      </c>
      <c r="R48" s="6">
        <v>0</v>
      </c>
      <c r="S48">
        <v>225</v>
      </c>
      <c r="T48">
        <v>47.368421052631575</v>
      </c>
      <c r="V48" s="6">
        <v>0</v>
      </c>
      <c r="W48">
        <v>115</v>
      </c>
      <c r="X48">
        <v>64.245810055865931</v>
      </c>
      <c r="Z48" s="6">
        <v>0</v>
      </c>
      <c r="AA48">
        <f>S48+W48</f>
        <v>340</v>
      </c>
      <c r="AB48">
        <f>AA48/$AA$50*100</f>
        <v>51.987767584097853</v>
      </c>
    </row>
    <row r="49" spans="2:28" x14ac:dyDescent="0.3">
      <c r="B49" s="6">
        <v>1</v>
      </c>
      <c r="C49">
        <f t="shared" ref="C49:C50" si="34">G49+K49+O49+S49+W49</f>
        <v>1759</v>
      </c>
      <c r="D49">
        <f t="shared" ref="D49:D50" si="35">C49/$C$50*100</f>
        <v>41.310474401127287</v>
      </c>
      <c r="F49" s="6">
        <v>1</v>
      </c>
      <c r="G49">
        <v>468</v>
      </c>
      <c r="H49">
        <v>32.12079615648593</v>
      </c>
      <c r="J49" s="6">
        <v>1</v>
      </c>
      <c r="K49">
        <v>454</v>
      </c>
      <c r="L49">
        <v>43.737957610789977</v>
      </c>
      <c r="N49" s="6">
        <v>1</v>
      </c>
      <c r="O49">
        <v>523</v>
      </c>
      <c r="P49">
        <v>47.15960324616772</v>
      </c>
      <c r="R49" s="6">
        <v>1</v>
      </c>
      <c r="S49">
        <v>250</v>
      </c>
      <c r="T49">
        <v>52.631578947368418</v>
      </c>
      <c r="V49" s="6">
        <v>1</v>
      </c>
      <c r="W49">
        <v>64</v>
      </c>
      <c r="X49">
        <v>35.754189944134076</v>
      </c>
      <c r="Z49" s="6">
        <v>1</v>
      </c>
      <c r="AA49">
        <f t="shared" ref="AA49:AA50" si="36">S49+W49</f>
        <v>314</v>
      </c>
      <c r="AB49">
        <f t="shared" ref="AB49:AB50" si="37">AA49/$AA$50*100</f>
        <v>48.01223241590214</v>
      </c>
    </row>
    <row r="50" spans="2:28" x14ac:dyDescent="0.3">
      <c r="C50">
        <f t="shared" si="34"/>
        <v>4258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6"/>
        <v>654</v>
      </c>
      <c r="AB50">
        <f t="shared" si="37"/>
        <v>100</v>
      </c>
    </row>
    <row r="53" spans="2:28" x14ac:dyDescent="0.3">
      <c r="R53" s="1" t="s">
        <v>40</v>
      </c>
      <c r="S53" s="3" t="s">
        <v>2</v>
      </c>
      <c r="T53" s="3" t="s">
        <v>3</v>
      </c>
    </row>
    <row r="54" spans="2:28" x14ac:dyDescent="0.3">
      <c r="R54" s="6">
        <v>0</v>
      </c>
      <c r="S54">
        <f>S48+W48</f>
        <v>340</v>
      </c>
      <c r="T54">
        <f>S54/$S$56*100</f>
        <v>51.987767584097853</v>
      </c>
    </row>
    <row r="55" spans="2:28" x14ac:dyDescent="0.3">
      <c r="R55" s="6">
        <v>1</v>
      </c>
      <c r="S55">
        <f t="shared" ref="S55:S56" si="38">S49+W49</f>
        <v>314</v>
      </c>
      <c r="T55">
        <f t="shared" ref="T55:T56" si="39">S55/$S$56*100</f>
        <v>48.01223241590214</v>
      </c>
    </row>
    <row r="56" spans="2:28" x14ac:dyDescent="0.3">
      <c r="S56">
        <f t="shared" si="38"/>
        <v>654</v>
      </c>
      <c r="T56">
        <f t="shared" si="39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0F07-C0C5-45BD-A5CD-804C063C9906}">
  <dimension ref="A1:AB56"/>
  <sheetViews>
    <sheetView topLeftCell="A34" workbookViewId="0">
      <selection activeCell="J57" sqref="J57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 t="s">
        <v>2</v>
      </c>
      <c r="H2" s="3" t="s">
        <v>3</v>
      </c>
      <c r="J2" s="1" t="s">
        <v>5</v>
      </c>
      <c r="K2" s="2" t="s">
        <v>2</v>
      </c>
      <c r="L2" s="3" t="s">
        <v>3</v>
      </c>
      <c r="N2" s="1" t="s">
        <v>6</v>
      </c>
      <c r="O2" s="2" t="s">
        <v>2</v>
      </c>
      <c r="P2" s="3" t="s">
        <v>3</v>
      </c>
      <c r="R2" s="1" t="s">
        <v>7</v>
      </c>
      <c r="S2" s="2" t="s">
        <v>2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 s="7">
        <v>177</v>
      </c>
      <c r="D3">
        <f>C3/469*100</f>
        <v>37.739872068230277</v>
      </c>
      <c r="F3" s="4">
        <v>0</v>
      </c>
      <c r="G3">
        <v>151</v>
      </c>
      <c r="H3">
        <f>G3/298*100</f>
        <v>50.671140939597315</v>
      </c>
      <c r="J3" s="4">
        <v>0</v>
      </c>
      <c r="K3" s="7">
        <v>289</v>
      </c>
      <c r="L3">
        <f>K3/630*100</f>
        <v>45.873015873015873</v>
      </c>
      <c r="N3" s="5">
        <v>0</v>
      </c>
      <c r="O3">
        <v>2</v>
      </c>
      <c r="P3">
        <f>O3/3*100</f>
        <v>66.666666666666657</v>
      </c>
      <c r="R3" s="4">
        <v>0</v>
      </c>
      <c r="S3" s="7">
        <v>22</v>
      </c>
      <c r="T3">
        <f>S3/57*100</f>
        <v>38.596491228070171</v>
      </c>
      <c r="V3" s="6">
        <v>0</v>
      </c>
      <c r="W3">
        <f>C3+G3+K3+O3+S3</f>
        <v>641</v>
      </c>
      <c r="X3">
        <f>W3/$W$5*100</f>
        <v>43.994509265614276</v>
      </c>
    </row>
    <row r="4" spans="1:24" x14ac:dyDescent="0.3">
      <c r="B4" s="4">
        <v>1</v>
      </c>
      <c r="C4">
        <v>292</v>
      </c>
      <c r="D4">
        <f t="shared" ref="D4:D5" si="0">C4/469*100</f>
        <v>62.260127931769723</v>
      </c>
      <c r="F4" s="4">
        <v>1</v>
      </c>
      <c r="G4">
        <v>147</v>
      </c>
      <c r="H4">
        <f t="shared" ref="H4:H5" si="1">G4/298*100</f>
        <v>49.328859060402685</v>
      </c>
      <c r="J4" s="4">
        <v>1</v>
      </c>
      <c r="K4">
        <v>341</v>
      </c>
      <c r="L4">
        <f t="shared" ref="L4:L5" si="2">K4/630*100</f>
        <v>54.126984126984127</v>
      </c>
      <c r="N4" s="6">
        <v>1</v>
      </c>
      <c r="O4">
        <v>1</v>
      </c>
      <c r="P4">
        <f t="shared" ref="P4:P5" si="3">O4/3*100</f>
        <v>33.333333333333329</v>
      </c>
      <c r="R4" s="4">
        <v>1</v>
      </c>
      <c r="S4">
        <v>35</v>
      </c>
      <c r="T4">
        <f t="shared" ref="T4:T5" si="4">S4/57*100</f>
        <v>61.403508771929829</v>
      </c>
      <c r="V4" s="6">
        <v>1</v>
      </c>
      <c r="W4">
        <f t="shared" ref="W4:W5" si="5">C4+G4+K4+O4+S4</f>
        <v>816</v>
      </c>
      <c r="X4">
        <f t="shared" ref="X4:X5" si="6">W4/$W$5*100</f>
        <v>56.005490734385724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f t="shared" si="3"/>
        <v>100</v>
      </c>
      <c r="S5"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2</v>
      </c>
      <c r="D9" s="3" t="s">
        <v>3</v>
      </c>
      <c r="F9" s="1" t="s">
        <v>11</v>
      </c>
      <c r="G9" s="2" t="s">
        <v>2</v>
      </c>
      <c r="H9" s="3" t="s">
        <v>3</v>
      </c>
      <c r="J9" s="1" t="s">
        <v>12</v>
      </c>
      <c r="K9" s="2" t="s">
        <v>2</v>
      </c>
      <c r="L9" s="3" t="s">
        <v>3</v>
      </c>
      <c r="N9" s="1" t="s">
        <v>13</v>
      </c>
      <c r="O9" s="2" t="s">
        <v>2</v>
      </c>
      <c r="P9" s="3" t="s">
        <v>3</v>
      </c>
      <c r="V9" s="1" t="s">
        <v>14</v>
      </c>
      <c r="W9" s="3" t="s">
        <v>2</v>
      </c>
      <c r="X9" s="3" t="s">
        <v>3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2</v>
      </c>
      <c r="H10">
        <f>G10/7*100</f>
        <v>28.571428571428569</v>
      </c>
      <c r="J10" s="4">
        <v>0</v>
      </c>
      <c r="K10" s="7">
        <v>244</v>
      </c>
      <c r="L10">
        <f>K10/714*100</f>
        <v>34.173669467787114</v>
      </c>
      <c r="N10" s="4">
        <v>0</v>
      </c>
      <c r="O10" s="7">
        <v>129</v>
      </c>
      <c r="P10">
        <f>O10/315*100</f>
        <v>40.952380952380949</v>
      </c>
      <c r="V10" s="6">
        <v>0</v>
      </c>
      <c r="W10">
        <f>C10+G10+K10+O10</f>
        <v>376</v>
      </c>
      <c r="X10">
        <f>W10/$W$12*100</f>
        <v>36.258437801350048</v>
      </c>
    </row>
    <row r="11" spans="1:24" x14ac:dyDescent="0.3">
      <c r="B11" s="6">
        <v>1</v>
      </c>
      <c r="C11">
        <v>0</v>
      </c>
      <c r="D11">
        <v>0</v>
      </c>
      <c r="F11" s="4">
        <v>1</v>
      </c>
      <c r="G11">
        <v>5</v>
      </c>
      <c r="H11">
        <f t="shared" ref="H11:H12" si="7">G11/7*100</f>
        <v>71.428571428571431</v>
      </c>
      <c r="J11" s="4">
        <v>1</v>
      </c>
      <c r="K11">
        <v>470</v>
      </c>
      <c r="L11">
        <f t="shared" ref="L11:L12" si="8">K11/714*100</f>
        <v>65.826330532212879</v>
      </c>
      <c r="N11" s="4">
        <v>1</v>
      </c>
      <c r="O11">
        <v>186</v>
      </c>
      <c r="P11">
        <f t="shared" ref="P11:P12" si="9">O11/315*100</f>
        <v>59.047619047619051</v>
      </c>
      <c r="V11" s="6">
        <v>1</v>
      </c>
      <c r="W11">
        <f t="shared" ref="W11:W12" si="10">C11+G11+K11+O11</f>
        <v>661</v>
      </c>
      <c r="X11">
        <f t="shared" ref="X11:X12" si="11">W11/$W$12*100</f>
        <v>63.741562198649945</v>
      </c>
    </row>
    <row r="12" spans="1:24" x14ac:dyDescent="0.3">
      <c r="C12">
        <v>1</v>
      </c>
      <c r="D12">
        <v>100</v>
      </c>
      <c r="G12">
        <v>7</v>
      </c>
      <c r="H12">
        <f t="shared" si="7"/>
        <v>100</v>
      </c>
      <c r="K12" s="7">
        <f>SUM(K10:K11)</f>
        <v>714</v>
      </c>
      <c r="L12">
        <f t="shared" si="8"/>
        <v>100</v>
      </c>
      <c r="O12" s="7">
        <f>SUM(O10:O11)</f>
        <v>315</v>
      </c>
      <c r="P12">
        <f t="shared" si="9"/>
        <v>100</v>
      </c>
      <c r="W12">
        <f t="shared" si="10"/>
        <v>1037</v>
      </c>
      <c r="X12">
        <f t="shared" si="11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2</v>
      </c>
      <c r="D16" s="3" t="s">
        <v>3</v>
      </c>
      <c r="F16" s="1" t="s">
        <v>17</v>
      </c>
      <c r="G16" s="2" t="s">
        <v>2</v>
      </c>
      <c r="H16" s="3" t="s">
        <v>3</v>
      </c>
      <c r="J16" s="1" t="s">
        <v>18</v>
      </c>
      <c r="K16" s="2" t="s">
        <v>2</v>
      </c>
      <c r="L16" s="3" t="s">
        <v>3</v>
      </c>
      <c r="N16" s="1" t="s">
        <v>19</v>
      </c>
      <c r="O16" s="2" t="s">
        <v>2</v>
      </c>
      <c r="P16" s="3" t="s">
        <v>3</v>
      </c>
      <c r="V16" s="1" t="s">
        <v>20</v>
      </c>
      <c r="W16" s="3" t="s">
        <v>2</v>
      </c>
      <c r="X16" s="3" t="s">
        <v>3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 s="7">
        <v>37</v>
      </c>
      <c r="H17">
        <f>G17/99*100</f>
        <v>37.373737373737377</v>
      </c>
      <c r="J17" s="4">
        <v>0</v>
      </c>
      <c r="K17" s="7">
        <v>377</v>
      </c>
      <c r="L17">
        <f>K17/1001*100</f>
        <v>37.662337662337663</v>
      </c>
      <c r="N17" s="4">
        <v>0</v>
      </c>
      <c r="O17" s="7">
        <v>3</v>
      </c>
      <c r="P17">
        <f>O17/7*100</f>
        <v>42.857142857142854</v>
      </c>
      <c r="V17" s="6">
        <v>0</v>
      </c>
      <c r="W17">
        <f>C17+G17+K17+O17</f>
        <v>418</v>
      </c>
      <c r="X17">
        <f>W17/$W$19*100</f>
        <v>37.725631768953065</v>
      </c>
    </row>
    <row r="18" spans="1:24" x14ac:dyDescent="0.3">
      <c r="B18" s="6">
        <v>1</v>
      </c>
      <c r="C18">
        <v>0</v>
      </c>
      <c r="D18">
        <v>0</v>
      </c>
      <c r="F18" s="4">
        <v>1</v>
      </c>
      <c r="G18">
        <v>62</v>
      </c>
      <c r="H18">
        <f t="shared" ref="H18:H19" si="12">G18/99*100</f>
        <v>62.62626262626263</v>
      </c>
      <c r="J18" s="4">
        <v>1</v>
      </c>
      <c r="K18">
        <v>624</v>
      </c>
      <c r="L18">
        <f t="shared" ref="L18:L19" si="13">K18/1001*100</f>
        <v>62.337662337662337</v>
      </c>
      <c r="N18" s="4">
        <v>1</v>
      </c>
      <c r="O18">
        <v>4</v>
      </c>
      <c r="P18">
        <f t="shared" ref="P18:P19" si="14">O18/7*100</f>
        <v>57.142857142857139</v>
      </c>
      <c r="V18" s="6">
        <v>1</v>
      </c>
      <c r="W18">
        <f t="shared" ref="W18:W19" si="15">C18+G18+K18+O18</f>
        <v>690</v>
      </c>
      <c r="X18">
        <f t="shared" ref="X18:X19" si="16">W18/$W$19*100</f>
        <v>62.274368231046928</v>
      </c>
    </row>
    <row r="19" spans="1:24" x14ac:dyDescent="0.3">
      <c r="C19">
        <v>1</v>
      </c>
      <c r="D19">
        <v>100</v>
      </c>
      <c r="G19" s="7">
        <f>SUM(G17:G18)</f>
        <v>99</v>
      </c>
      <c r="H19">
        <f t="shared" si="12"/>
        <v>100</v>
      </c>
      <c r="K19" s="7">
        <f>SUM(K17:K18)</f>
        <v>1001</v>
      </c>
      <c r="L19">
        <f t="shared" si="13"/>
        <v>100</v>
      </c>
      <c r="O19" s="7">
        <f>SUM(O17:O18)</f>
        <v>7</v>
      </c>
      <c r="P19">
        <f t="shared" si="14"/>
        <v>100</v>
      </c>
      <c r="W19">
        <f t="shared" si="15"/>
        <v>1108</v>
      </c>
      <c r="X19">
        <f t="shared" si="16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2</v>
      </c>
      <c r="D24" s="3" t="s">
        <v>3</v>
      </c>
      <c r="F24" s="1" t="s">
        <v>23</v>
      </c>
      <c r="G24" s="2" t="s">
        <v>2</v>
      </c>
      <c r="H24" s="3" t="s">
        <v>3</v>
      </c>
      <c r="J24" s="1" t="s">
        <v>24</v>
      </c>
      <c r="K24" s="2" t="s">
        <v>2</v>
      </c>
      <c r="L24" s="3" t="s">
        <v>3</v>
      </c>
      <c r="N24" s="1" t="s">
        <v>25</v>
      </c>
      <c r="O24" s="2" t="s">
        <v>2</v>
      </c>
      <c r="P24" s="3" t="s">
        <v>3</v>
      </c>
      <c r="V24" s="1" t="s">
        <v>26</v>
      </c>
      <c r="W24" s="3" t="s">
        <v>2</v>
      </c>
      <c r="X24" s="3" t="s">
        <v>3</v>
      </c>
    </row>
    <row r="25" spans="1:24" x14ac:dyDescent="0.3">
      <c r="B25" s="6">
        <v>0</v>
      </c>
      <c r="C25">
        <v>0</v>
      </c>
      <c r="D25">
        <v>0</v>
      </c>
      <c r="F25" s="4">
        <v>0</v>
      </c>
      <c r="G25" s="7">
        <v>149</v>
      </c>
      <c r="H25">
        <f>G25/455*100</f>
        <v>32.747252747252745</v>
      </c>
      <c r="J25" s="4">
        <v>0</v>
      </c>
      <c r="K25">
        <v>1</v>
      </c>
      <c r="L25">
        <f>K25/3*100</f>
        <v>33.333333333333329</v>
      </c>
      <c r="N25" s="4">
        <v>0</v>
      </c>
      <c r="O25" s="7">
        <v>4</v>
      </c>
      <c r="P25">
        <f>O25/15*100</f>
        <v>26.666666666666668</v>
      </c>
      <c r="V25" s="6">
        <v>0</v>
      </c>
      <c r="W25">
        <f>C25+G25+K25+O25</f>
        <v>154</v>
      </c>
      <c r="X25">
        <f>W25/$W$27*100</f>
        <v>32.489451476793249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306</v>
      </c>
      <c r="H26">
        <f t="shared" ref="H26:H27" si="17">G26/455*100</f>
        <v>67.252747252747255</v>
      </c>
      <c r="J26" s="4">
        <v>1</v>
      </c>
      <c r="K26">
        <v>2</v>
      </c>
      <c r="L26">
        <f t="shared" ref="L26:L27" si="18">K26/3*100</f>
        <v>66.666666666666657</v>
      </c>
      <c r="N26" s="4">
        <v>1</v>
      </c>
      <c r="O26">
        <v>11</v>
      </c>
      <c r="P26">
        <f t="shared" ref="P26:P27" si="19">O26/15*100</f>
        <v>73.333333333333329</v>
      </c>
      <c r="V26" s="6">
        <v>1</v>
      </c>
      <c r="W26">
        <f t="shared" ref="W26:W27" si="20">C26+G26+K26+O26</f>
        <v>320</v>
      </c>
      <c r="X26">
        <f t="shared" ref="X26:X27" si="21">W26/$W$27*100</f>
        <v>67.510548523206751</v>
      </c>
    </row>
    <row r="27" spans="1:24" x14ac:dyDescent="0.3">
      <c r="C27">
        <v>1</v>
      </c>
      <c r="D27">
        <v>100</v>
      </c>
      <c r="G27" s="7">
        <f>SUM(G25:G26)</f>
        <v>455</v>
      </c>
      <c r="H27">
        <f t="shared" si="17"/>
        <v>100</v>
      </c>
      <c r="K27">
        <v>3</v>
      </c>
      <c r="L27">
        <f t="shared" si="18"/>
        <v>100</v>
      </c>
      <c r="O27">
        <v>15</v>
      </c>
      <c r="P27">
        <f t="shared" si="19"/>
        <v>100</v>
      </c>
      <c r="W27">
        <f t="shared" si="20"/>
        <v>474</v>
      </c>
      <c r="X27">
        <f t="shared" si="21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2</v>
      </c>
      <c r="D32" s="3" t="s">
        <v>3</v>
      </c>
      <c r="F32" s="1" t="s">
        <v>29</v>
      </c>
      <c r="G32" s="2" t="s">
        <v>2</v>
      </c>
      <c r="H32" s="3" t="s">
        <v>3</v>
      </c>
      <c r="J32" s="1" t="s">
        <v>30</v>
      </c>
      <c r="K32" s="2" t="s">
        <v>2</v>
      </c>
      <c r="L32" s="3" t="s">
        <v>3</v>
      </c>
      <c r="V32" s="1" t="s">
        <v>31</v>
      </c>
      <c r="W32" s="3" t="s">
        <v>2</v>
      </c>
      <c r="X32" s="3" t="s">
        <v>3</v>
      </c>
    </row>
    <row r="33" spans="1:28" x14ac:dyDescent="0.3">
      <c r="B33" s="4">
        <v>0</v>
      </c>
      <c r="C33" s="7">
        <v>57</v>
      </c>
      <c r="D33">
        <f>C33/164*100</f>
        <v>34.756097560975604</v>
      </c>
      <c r="F33" s="4">
        <v>0</v>
      </c>
      <c r="G33" s="7">
        <v>8</v>
      </c>
      <c r="H33">
        <f>G33/13*100</f>
        <v>61.53846153846154</v>
      </c>
      <c r="J33" s="4">
        <v>0</v>
      </c>
      <c r="K33">
        <v>1</v>
      </c>
      <c r="L33">
        <v>50</v>
      </c>
      <c r="V33" s="6">
        <v>0</v>
      </c>
      <c r="W33">
        <f>C33+G33+K33</f>
        <v>66</v>
      </c>
      <c r="X33">
        <f>W33/$W$35*100</f>
        <v>36.871508379888269</v>
      </c>
    </row>
    <row r="34" spans="1:28" x14ac:dyDescent="0.3">
      <c r="B34" s="4">
        <v>1</v>
      </c>
      <c r="C34">
        <v>107</v>
      </c>
      <c r="D34">
        <f t="shared" ref="D34:D35" si="22">C34/164*100</f>
        <v>65.243902439024396</v>
      </c>
      <c r="F34" s="4">
        <v>1</v>
      </c>
      <c r="G34">
        <v>5</v>
      </c>
      <c r="H34">
        <f t="shared" ref="H34:H35" si="23">G34/13*100</f>
        <v>38.461538461538467</v>
      </c>
      <c r="J34" s="4">
        <v>1</v>
      </c>
      <c r="K34">
        <v>1</v>
      </c>
      <c r="L34">
        <v>50</v>
      </c>
      <c r="V34" s="6">
        <v>1</v>
      </c>
      <c r="W34">
        <f t="shared" ref="W34:W35" si="24">C34+G34+K34</f>
        <v>113</v>
      </c>
      <c r="X34">
        <f t="shared" ref="X34:X35" si="25">W34/$W$35*100</f>
        <v>63.128491620111724</v>
      </c>
    </row>
    <row r="35" spans="1:28" x14ac:dyDescent="0.3">
      <c r="C35" s="7">
        <f>SUM(C33:C34)</f>
        <v>164</v>
      </c>
      <c r="D35">
        <f t="shared" si="22"/>
        <v>100</v>
      </c>
      <c r="G35" s="7">
        <f>SUM(G33:G34)</f>
        <v>13</v>
      </c>
      <c r="H35">
        <f t="shared" si="23"/>
        <v>100</v>
      </c>
      <c r="K35">
        <v>2</v>
      </c>
      <c r="L35">
        <v>100</v>
      </c>
      <c r="W35">
        <f t="shared" si="24"/>
        <v>179</v>
      </c>
      <c r="X35">
        <f t="shared" si="25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2</v>
      </c>
      <c r="D40" s="3" t="s">
        <v>3</v>
      </c>
      <c r="F40" s="1" t="s">
        <v>34</v>
      </c>
      <c r="G40" s="3" t="s">
        <v>2</v>
      </c>
      <c r="H40" s="3" t="s">
        <v>3</v>
      </c>
      <c r="J40" s="1" t="s">
        <v>35</v>
      </c>
      <c r="K40" s="3" t="s">
        <v>2</v>
      </c>
      <c r="L40" s="3" t="s">
        <v>3</v>
      </c>
      <c r="N40" s="1" t="s">
        <v>36</v>
      </c>
      <c r="O40" s="3" t="s">
        <v>2</v>
      </c>
      <c r="P40" s="3" t="s">
        <v>3</v>
      </c>
      <c r="R40" s="1" t="s">
        <v>37</v>
      </c>
      <c r="S40" s="3" t="s">
        <v>2</v>
      </c>
      <c r="T40" s="3" t="s">
        <v>3</v>
      </c>
      <c r="V40" s="1" t="s">
        <v>38</v>
      </c>
      <c r="W40" s="3" t="s">
        <v>2</v>
      </c>
      <c r="X40" s="3" t="s">
        <v>3</v>
      </c>
    </row>
    <row r="41" spans="1:28" x14ac:dyDescent="0.3">
      <c r="B41" s="6">
        <v>0</v>
      </c>
      <c r="C41">
        <f>C3+C10+C17</f>
        <v>179</v>
      </c>
      <c r="D41">
        <f>C41/$C$43*100</f>
        <v>38.004246284501065</v>
      </c>
      <c r="F41" s="4">
        <v>0</v>
      </c>
      <c r="G41">
        <v>151</v>
      </c>
      <c r="H41">
        <v>50.671140939597315</v>
      </c>
      <c r="J41" s="6">
        <v>0</v>
      </c>
      <c r="K41">
        <f>K3+G10+G17+C25</f>
        <v>328</v>
      </c>
      <c r="L41">
        <f>K41/$K$43*100</f>
        <v>44.504748982360923</v>
      </c>
      <c r="N41" s="6">
        <v>0</v>
      </c>
      <c r="O41">
        <f>O3+K10+K17+G25+C33</f>
        <v>829</v>
      </c>
      <c r="P41">
        <f>O41/$O$43*100</f>
        <v>35.47282841249465</v>
      </c>
      <c r="R41" s="6">
        <v>0</v>
      </c>
      <c r="S41">
        <f>O10+O17+K25+G33</f>
        <v>141</v>
      </c>
      <c r="T41">
        <f>S41/$S$43*100</f>
        <v>41.715976331360949</v>
      </c>
      <c r="V41" s="6">
        <v>0</v>
      </c>
      <c r="W41">
        <f>S3+O25+K33</f>
        <v>27</v>
      </c>
      <c r="X41">
        <f>W41/$W$43*100</f>
        <v>36.486486486486484</v>
      </c>
    </row>
    <row r="42" spans="1:28" x14ac:dyDescent="0.3">
      <c r="B42" s="6">
        <v>1</v>
      </c>
      <c r="C42">
        <f t="shared" ref="C42:C43" si="26">C4+C11+C18</f>
        <v>292</v>
      </c>
      <c r="D42">
        <f t="shared" ref="D42:D43" si="27">C42/$C$43*100</f>
        <v>61.995753715498935</v>
      </c>
      <c r="F42" s="4">
        <v>1</v>
      </c>
      <c r="G42">
        <v>147</v>
      </c>
      <c r="H42">
        <v>49.328859060402685</v>
      </c>
      <c r="J42" s="6">
        <v>1</v>
      </c>
      <c r="K42">
        <f t="shared" ref="K42:K43" si="28">K4+G11+G18+C26</f>
        <v>409</v>
      </c>
      <c r="L42">
        <f t="shared" ref="L42:L43" si="29">K42/$K$43*100</f>
        <v>55.495251017639077</v>
      </c>
      <c r="N42" s="6">
        <v>1</v>
      </c>
      <c r="O42">
        <f t="shared" ref="O42:O43" si="30">O4+K11+K18+G26+C34</f>
        <v>1508</v>
      </c>
      <c r="P42">
        <f t="shared" ref="P42:P43" si="31">O42/$O$43*100</f>
        <v>64.52717158750535</v>
      </c>
      <c r="R42" s="6">
        <v>1</v>
      </c>
      <c r="S42">
        <f t="shared" ref="S42:S43" si="32">O11+O18+K26+G34</f>
        <v>197</v>
      </c>
      <c r="T42">
        <f t="shared" ref="T42:T43" si="33">S42/$S$43*100</f>
        <v>58.284023668639051</v>
      </c>
      <c r="V42" s="6">
        <v>1</v>
      </c>
      <c r="W42">
        <f t="shared" ref="W42:W43" si="34">S4+O26+K34</f>
        <v>47</v>
      </c>
      <c r="X42">
        <f t="shared" ref="X42:X43" si="35">W42/$W$43*100</f>
        <v>63.513513513513509</v>
      </c>
    </row>
    <row r="43" spans="1:28" x14ac:dyDescent="0.3">
      <c r="C43">
        <f t="shared" si="26"/>
        <v>471</v>
      </c>
      <c r="D43">
        <f t="shared" si="27"/>
        <v>100</v>
      </c>
      <c r="G43" s="7">
        <v>298</v>
      </c>
      <c r="H43">
        <v>100</v>
      </c>
      <c r="K43">
        <f t="shared" si="28"/>
        <v>737</v>
      </c>
      <c r="L43">
        <f t="shared" si="29"/>
        <v>100</v>
      </c>
      <c r="O43">
        <f t="shared" si="30"/>
        <v>2337</v>
      </c>
      <c r="P43">
        <f t="shared" si="31"/>
        <v>100</v>
      </c>
      <c r="S43">
        <f t="shared" si="32"/>
        <v>338</v>
      </c>
      <c r="T43">
        <f t="shared" si="33"/>
        <v>100</v>
      </c>
      <c r="W43">
        <f t="shared" si="34"/>
        <v>74</v>
      </c>
      <c r="X43">
        <f t="shared" si="35"/>
        <v>100</v>
      </c>
    </row>
    <row r="47" spans="1:28" x14ac:dyDescent="0.3">
      <c r="B47" s="1" t="s">
        <v>39</v>
      </c>
      <c r="C47" s="3" t="s">
        <v>2</v>
      </c>
      <c r="D47" s="3" t="s">
        <v>3</v>
      </c>
      <c r="F47" s="1" t="s">
        <v>8</v>
      </c>
      <c r="G47" s="3" t="s">
        <v>2</v>
      </c>
      <c r="H47" s="3" t="s">
        <v>3</v>
      </c>
      <c r="J47" s="1" t="s">
        <v>14</v>
      </c>
      <c r="K47" s="3" t="s">
        <v>2</v>
      </c>
      <c r="L47" s="3" t="s">
        <v>3</v>
      </c>
      <c r="N47" s="1" t="s">
        <v>20</v>
      </c>
      <c r="O47" s="3" t="s">
        <v>2</v>
      </c>
      <c r="P47" s="3" t="s">
        <v>3</v>
      </c>
      <c r="R47" s="1" t="s">
        <v>26</v>
      </c>
      <c r="S47" s="3" t="s">
        <v>2</v>
      </c>
      <c r="T47" s="3" t="s">
        <v>3</v>
      </c>
      <c r="V47" s="1" t="s">
        <v>31</v>
      </c>
      <c r="W47" s="3" t="s">
        <v>2</v>
      </c>
      <c r="X47" s="3" t="s">
        <v>3</v>
      </c>
      <c r="Z47" s="9" t="s">
        <v>40</v>
      </c>
      <c r="AA47" s="3" t="s">
        <v>2</v>
      </c>
      <c r="AB47" s="3" t="s">
        <v>3</v>
      </c>
    </row>
    <row r="48" spans="1:28" x14ac:dyDescent="0.3">
      <c r="B48" s="6">
        <v>0</v>
      </c>
      <c r="C48">
        <f>G48+K48+O48+S48+W48</f>
        <v>1655</v>
      </c>
      <c r="D48">
        <f>C48/$C$50*100</f>
        <v>38.895417156286719</v>
      </c>
      <c r="F48" s="6">
        <v>0</v>
      </c>
      <c r="G48">
        <v>641</v>
      </c>
      <c r="H48">
        <v>43.994509265614276</v>
      </c>
      <c r="J48" s="6">
        <v>0</v>
      </c>
      <c r="K48">
        <v>376</v>
      </c>
      <c r="L48">
        <v>36.258437801350048</v>
      </c>
      <c r="N48" s="6">
        <v>0</v>
      </c>
      <c r="O48">
        <v>418</v>
      </c>
      <c r="P48">
        <v>37.725631768953065</v>
      </c>
      <c r="R48" s="6">
        <v>0</v>
      </c>
      <c r="S48">
        <v>154</v>
      </c>
      <c r="T48">
        <v>32.489451476793249</v>
      </c>
      <c r="V48" s="6">
        <v>0</v>
      </c>
      <c r="W48">
        <v>66</v>
      </c>
      <c r="X48">
        <v>36.871508379888269</v>
      </c>
      <c r="Z48" s="6">
        <v>0</v>
      </c>
      <c r="AA48">
        <f>S48+W48</f>
        <v>220</v>
      </c>
      <c r="AB48">
        <f>AA48/$AA$50*100</f>
        <v>33.690658499234303</v>
      </c>
    </row>
    <row r="49" spans="2:28" x14ac:dyDescent="0.3">
      <c r="B49" s="6">
        <v>1</v>
      </c>
      <c r="C49">
        <f t="shared" ref="C49:C50" si="36">G49+K49+O49+S49+W49</f>
        <v>2600</v>
      </c>
      <c r="D49">
        <f t="shared" ref="D49:D50" si="37">C49/$C$50*100</f>
        <v>61.104582843713274</v>
      </c>
      <c r="F49" s="6">
        <v>1</v>
      </c>
      <c r="G49">
        <v>816</v>
      </c>
      <c r="H49">
        <v>56.005490734385724</v>
      </c>
      <c r="J49" s="6">
        <v>1</v>
      </c>
      <c r="K49">
        <v>661</v>
      </c>
      <c r="L49">
        <v>63.741562198649945</v>
      </c>
      <c r="N49" s="6">
        <v>1</v>
      </c>
      <c r="O49">
        <v>690</v>
      </c>
      <c r="P49">
        <v>62.274368231046928</v>
      </c>
      <c r="R49" s="6">
        <v>1</v>
      </c>
      <c r="S49">
        <v>320</v>
      </c>
      <c r="T49">
        <v>67.510548523206751</v>
      </c>
      <c r="V49" s="6">
        <v>1</v>
      </c>
      <c r="W49">
        <v>113</v>
      </c>
      <c r="X49">
        <v>63.128491620111724</v>
      </c>
      <c r="Z49" s="6">
        <v>1</v>
      </c>
      <c r="AA49">
        <f t="shared" ref="AA49:AA50" si="38">S49+W49</f>
        <v>433</v>
      </c>
      <c r="AB49">
        <f t="shared" ref="AB49:AB50" si="39">AA49/$AA$50*100</f>
        <v>66.309341500765697</v>
      </c>
    </row>
    <row r="50" spans="2:28" x14ac:dyDescent="0.3">
      <c r="C50">
        <f t="shared" si="36"/>
        <v>4255</v>
      </c>
      <c r="D50">
        <f t="shared" si="37"/>
        <v>100</v>
      </c>
      <c r="G50">
        <v>1457</v>
      </c>
      <c r="H50">
        <v>100</v>
      </c>
      <c r="K50">
        <v>1037</v>
      </c>
      <c r="L50">
        <v>100</v>
      </c>
      <c r="O50">
        <v>1108</v>
      </c>
      <c r="P50">
        <v>100</v>
      </c>
      <c r="S50">
        <v>474</v>
      </c>
      <c r="T50">
        <v>100</v>
      </c>
      <c r="W50">
        <v>179</v>
      </c>
      <c r="X50">
        <v>100</v>
      </c>
      <c r="AA50">
        <f t="shared" si="38"/>
        <v>653</v>
      </c>
      <c r="AB50">
        <f t="shared" si="39"/>
        <v>100</v>
      </c>
    </row>
    <row r="53" spans="2:28" x14ac:dyDescent="0.3">
      <c r="R53" s="1" t="s">
        <v>40</v>
      </c>
      <c r="S53" s="3" t="s">
        <v>2</v>
      </c>
      <c r="T53" s="3" t="s">
        <v>3</v>
      </c>
    </row>
    <row r="54" spans="2:28" x14ac:dyDescent="0.3">
      <c r="R54" s="6">
        <v>0</v>
      </c>
      <c r="S54">
        <f>S48+W48</f>
        <v>220</v>
      </c>
      <c r="T54">
        <f>S54/$S$56*100</f>
        <v>33.690658499234303</v>
      </c>
    </row>
    <row r="55" spans="2:28" x14ac:dyDescent="0.3">
      <c r="R55" s="6">
        <v>1</v>
      </c>
      <c r="S55">
        <f t="shared" ref="S55:S56" si="40">S49+W49</f>
        <v>433</v>
      </c>
      <c r="T55">
        <f t="shared" ref="T55:T56" si="41">S55/$S$56*100</f>
        <v>66.309341500765697</v>
      </c>
    </row>
    <row r="56" spans="2:28" x14ac:dyDescent="0.3">
      <c r="S56">
        <f t="shared" si="40"/>
        <v>653</v>
      </c>
      <c r="T56">
        <f t="shared" si="41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CE55-0459-42D2-9FA1-E3359A431B27}">
  <dimension ref="A1:X73"/>
  <sheetViews>
    <sheetView tabSelected="1" topLeftCell="A46" workbookViewId="0">
      <selection activeCell="C67" sqref="C67:C71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41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>
        <v>0</v>
      </c>
      <c r="H2" s="3" t="s">
        <v>3</v>
      </c>
      <c r="J2" s="1" t="s">
        <v>5</v>
      </c>
      <c r="K2" s="2">
        <v>0</v>
      </c>
      <c r="L2" s="3" t="s">
        <v>3</v>
      </c>
      <c r="N2" s="1" t="s">
        <v>6</v>
      </c>
      <c r="O2" s="2">
        <v>0</v>
      </c>
      <c r="P2" s="3" t="s">
        <v>3</v>
      </c>
      <c r="R2" s="1" t="s">
        <v>7</v>
      </c>
      <c r="S2" s="2">
        <v>0</v>
      </c>
      <c r="T2" s="3" t="s">
        <v>3</v>
      </c>
      <c r="V2" s="1" t="s">
        <v>45</v>
      </c>
      <c r="W2" s="3" t="s">
        <v>2</v>
      </c>
      <c r="X2" s="3" t="s">
        <v>3</v>
      </c>
    </row>
    <row r="3" spans="1:24" x14ac:dyDescent="0.3">
      <c r="B3" s="5">
        <v>0</v>
      </c>
      <c r="C3">
        <v>176</v>
      </c>
      <c r="D3">
        <f>C3/469*100</f>
        <v>37.526652452025587</v>
      </c>
      <c r="F3" s="5">
        <v>0</v>
      </c>
      <c r="G3">
        <v>110</v>
      </c>
      <c r="H3">
        <f>G3/298*100</f>
        <v>36.912751677852349</v>
      </c>
      <c r="J3" s="5">
        <v>0</v>
      </c>
      <c r="K3">
        <v>233</v>
      </c>
      <c r="L3">
        <f>K3/630*100</f>
        <v>36.984126984126988</v>
      </c>
      <c r="N3" s="5">
        <v>0</v>
      </c>
      <c r="O3">
        <v>1</v>
      </c>
      <c r="P3">
        <f>O3/3*100</f>
        <v>33.333333333333329</v>
      </c>
      <c r="R3" s="5">
        <v>0</v>
      </c>
      <c r="S3">
        <v>24</v>
      </c>
      <c r="T3">
        <f>S3/57*100</f>
        <v>42.105263157894733</v>
      </c>
      <c r="V3" s="6">
        <v>0</v>
      </c>
      <c r="W3">
        <f>C3+G3+K3+O3+S3</f>
        <v>544</v>
      </c>
      <c r="X3">
        <f>W3/$W$7*100</f>
        <v>37.336993822923816</v>
      </c>
    </row>
    <row r="4" spans="1:24" x14ac:dyDescent="0.3">
      <c r="B4" s="5">
        <v>1</v>
      </c>
      <c r="C4">
        <v>89</v>
      </c>
      <c r="D4">
        <f t="shared" ref="D4:D7" si="0">C4/469*100</f>
        <v>18.976545842217483</v>
      </c>
      <c r="F4" s="5">
        <v>1</v>
      </c>
      <c r="G4">
        <v>73</v>
      </c>
      <c r="H4">
        <f t="shared" ref="H4:H7" si="1">G4/298*100</f>
        <v>24.496644295302016</v>
      </c>
      <c r="J4" s="5">
        <v>1</v>
      </c>
      <c r="K4">
        <v>162</v>
      </c>
      <c r="L4">
        <f t="shared" ref="L4:L7" si="2">K4/630*100</f>
        <v>25.714285714285712</v>
      </c>
      <c r="N4" s="6">
        <v>1</v>
      </c>
      <c r="O4">
        <v>1</v>
      </c>
      <c r="P4">
        <f t="shared" ref="P4:P7" si="3">O4/3*100</f>
        <v>33.333333333333329</v>
      </c>
      <c r="R4" s="5">
        <v>1</v>
      </c>
      <c r="S4">
        <v>8</v>
      </c>
      <c r="T4">
        <f t="shared" ref="T4:T7" si="4">S4/57*100</f>
        <v>14.035087719298245</v>
      </c>
      <c r="V4" s="6">
        <v>1</v>
      </c>
      <c r="W4">
        <f t="shared" ref="W4:W7" si="5">C4+G4+K4+O4+S4</f>
        <v>333</v>
      </c>
      <c r="X4">
        <f t="shared" ref="X4:X7" si="6">W4/$W$7*100</f>
        <v>22.855181880576527</v>
      </c>
    </row>
    <row r="5" spans="1:24" x14ac:dyDescent="0.3">
      <c r="B5" s="5">
        <v>2</v>
      </c>
      <c r="C5">
        <v>88</v>
      </c>
      <c r="D5">
        <f t="shared" si="0"/>
        <v>18.763326226012794</v>
      </c>
      <c r="F5" s="5">
        <v>2</v>
      </c>
      <c r="G5">
        <v>78</v>
      </c>
      <c r="H5">
        <f t="shared" si="1"/>
        <v>26.174496644295303</v>
      </c>
      <c r="J5" s="5">
        <v>2</v>
      </c>
      <c r="K5">
        <v>127</v>
      </c>
      <c r="L5">
        <f t="shared" si="2"/>
        <v>20.158730158730158</v>
      </c>
      <c r="N5" s="5">
        <v>2</v>
      </c>
      <c r="O5">
        <v>1</v>
      </c>
      <c r="P5">
        <f t="shared" si="3"/>
        <v>33.333333333333329</v>
      </c>
      <c r="R5" s="5">
        <v>2</v>
      </c>
      <c r="S5">
        <v>14</v>
      </c>
      <c r="T5">
        <f t="shared" si="4"/>
        <v>24.561403508771928</v>
      </c>
      <c r="V5" s="6">
        <v>2</v>
      </c>
      <c r="W5">
        <f t="shared" si="5"/>
        <v>308</v>
      </c>
      <c r="X5">
        <f t="shared" si="6"/>
        <v>21.139327385037749</v>
      </c>
    </row>
    <row r="6" spans="1:24" x14ac:dyDescent="0.3">
      <c r="B6" s="5">
        <v>3</v>
      </c>
      <c r="C6">
        <v>116</v>
      </c>
      <c r="D6">
        <f t="shared" si="0"/>
        <v>24.733475479744136</v>
      </c>
      <c r="F6" s="5">
        <v>3</v>
      </c>
      <c r="G6">
        <v>37</v>
      </c>
      <c r="H6">
        <f t="shared" si="1"/>
        <v>12.416107382550337</v>
      </c>
      <c r="J6" s="5">
        <v>3</v>
      </c>
      <c r="K6">
        <v>108</v>
      </c>
      <c r="L6">
        <f t="shared" si="2"/>
        <v>17.142857142857142</v>
      </c>
      <c r="N6" s="6">
        <v>3</v>
      </c>
      <c r="O6">
        <v>0</v>
      </c>
      <c r="P6">
        <f t="shared" si="3"/>
        <v>0</v>
      </c>
      <c r="R6" s="5">
        <v>3</v>
      </c>
      <c r="S6">
        <v>11</v>
      </c>
      <c r="T6">
        <f t="shared" si="4"/>
        <v>19.298245614035086</v>
      </c>
      <c r="V6" s="6">
        <v>3</v>
      </c>
      <c r="W6">
        <f t="shared" si="5"/>
        <v>272</v>
      </c>
      <c r="X6">
        <f t="shared" si="6"/>
        <v>18.668496911461908</v>
      </c>
    </row>
    <row r="7" spans="1:24" x14ac:dyDescent="0.3">
      <c r="C7" s="7">
        <f>SUM(C3:C6)</f>
        <v>469</v>
      </c>
      <c r="D7">
        <f t="shared" si="0"/>
        <v>100</v>
      </c>
      <c r="G7" s="7">
        <f>SUM(G3:G6)</f>
        <v>298</v>
      </c>
      <c r="H7">
        <f t="shared" si="1"/>
        <v>100</v>
      </c>
      <c r="K7" s="7">
        <f>SUM(K3:K6)</f>
        <v>630</v>
      </c>
      <c r="L7">
        <f t="shared" si="2"/>
        <v>100</v>
      </c>
      <c r="O7" s="7">
        <v>3</v>
      </c>
      <c r="P7">
        <f t="shared" si="3"/>
        <v>100</v>
      </c>
      <c r="S7" s="7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42</v>
      </c>
    </row>
    <row r="12" spans="1:24" x14ac:dyDescent="0.3">
      <c r="B12" s="1" t="s">
        <v>10</v>
      </c>
      <c r="C12" s="2">
        <v>0</v>
      </c>
      <c r="D12" s="3" t="s">
        <v>3</v>
      </c>
      <c r="F12" s="1" t="s">
        <v>11</v>
      </c>
      <c r="G12" s="2">
        <v>0</v>
      </c>
      <c r="H12" s="3" t="s">
        <v>3</v>
      </c>
      <c r="J12" s="1" t="s">
        <v>12</v>
      </c>
      <c r="K12" s="2">
        <v>0</v>
      </c>
      <c r="L12" s="3" t="s">
        <v>3</v>
      </c>
      <c r="N12" s="1" t="s">
        <v>13</v>
      </c>
      <c r="O12" s="2">
        <v>0</v>
      </c>
      <c r="P12" s="3" t="s">
        <v>3</v>
      </c>
      <c r="V12" s="1" t="s">
        <v>46</v>
      </c>
      <c r="W12" s="3" t="s">
        <v>2</v>
      </c>
      <c r="X12" s="3" t="s">
        <v>3</v>
      </c>
    </row>
    <row r="13" spans="1:24" x14ac:dyDescent="0.3">
      <c r="B13" s="6">
        <v>0</v>
      </c>
      <c r="C13">
        <v>0</v>
      </c>
      <c r="D13">
        <v>0</v>
      </c>
      <c r="F13" s="5">
        <v>0</v>
      </c>
      <c r="G13">
        <v>4</v>
      </c>
      <c r="H13">
        <f>G13/7*100</f>
        <v>57.142857142857139</v>
      </c>
      <c r="J13" s="5">
        <v>0</v>
      </c>
      <c r="K13">
        <v>208</v>
      </c>
      <c r="L13">
        <f>K13/714*100</f>
        <v>29.131652661064429</v>
      </c>
      <c r="N13" s="5">
        <v>0</v>
      </c>
      <c r="O13">
        <v>92</v>
      </c>
      <c r="P13">
        <f>O13/315*100</f>
        <v>29.206349206349209</v>
      </c>
      <c r="V13" s="6">
        <v>0</v>
      </c>
      <c r="W13">
        <f>C13+G13+K13+O13</f>
        <v>304</v>
      </c>
      <c r="X13">
        <f>W13/$W$17*100</f>
        <v>29.315332690453232</v>
      </c>
    </row>
    <row r="14" spans="1:24" x14ac:dyDescent="0.3">
      <c r="B14" s="6">
        <v>1</v>
      </c>
      <c r="C14">
        <v>1</v>
      </c>
      <c r="D14">
        <v>100</v>
      </c>
      <c r="F14" s="5">
        <v>1</v>
      </c>
      <c r="G14">
        <v>2</v>
      </c>
      <c r="H14">
        <f t="shared" ref="H14:H17" si="7">G14/7*100</f>
        <v>28.571428571428569</v>
      </c>
      <c r="J14" s="5">
        <v>1</v>
      </c>
      <c r="K14">
        <v>131</v>
      </c>
      <c r="L14">
        <f t="shared" ref="L14:L17" si="8">K14/714*100</f>
        <v>18.347338935574228</v>
      </c>
      <c r="N14" s="5">
        <v>1</v>
      </c>
      <c r="O14">
        <v>71</v>
      </c>
      <c r="P14">
        <f t="shared" ref="P14:P17" si="9">O14/315*100</f>
        <v>22.539682539682541</v>
      </c>
      <c r="V14" s="6">
        <v>1</v>
      </c>
      <c r="W14">
        <f t="shared" ref="W14:W17" si="10">C14+G14+K14+O14</f>
        <v>205</v>
      </c>
      <c r="X14">
        <f t="shared" ref="X14:X17" si="11">W14/$W$17*100</f>
        <v>19.768563162970107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0</v>
      </c>
      <c r="H15">
        <f t="shared" si="7"/>
        <v>0</v>
      </c>
      <c r="J15" s="5">
        <v>2</v>
      </c>
      <c r="K15">
        <v>113</v>
      </c>
      <c r="L15">
        <f t="shared" si="8"/>
        <v>15.826330532212884</v>
      </c>
      <c r="N15" s="5">
        <v>2</v>
      </c>
      <c r="O15">
        <v>58</v>
      </c>
      <c r="P15">
        <f t="shared" si="9"/>
        <v>18.412698412698415</v>
      </c>
      <c r="V15" s="6">
        <v>2</v>
      </c>
      <c r="W15">
        <f t="shared" si="10"/>
        <v>171</v>
      </c>
      <c r="X15">
        <f t="shared" si="11"/>
        <v>16.489874638379941</v>
      </c>
    </row>
    <row r="16" spans="1:24" x14ac:dyDescent="0.3">
      <c r="B16" s="6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262</v>
      </c>
      <c r="L16">
        <f t="shared" si="8"/>
        <v>36.694677871148457</v>
      </c>
      <c r="N16" s="5">
        <v>3</v>
      </c>
      <c r="O16">
        <v>94</v>
      </c>
      <c r="P16">
        <f t="shared" si="9"/>
        <v>29.841269841269842</v>
      </c>
      <c r="V16" s="6">
        <v>3</v>
      </c>
      <c r="W16">
        <f t="shared" si="10"/>
        <v>357</v>
      </c>
      <c r="X16">
        <f t="shared" si="11"/>
        <v>34.42622950819672</v>
      </c>
    </row>
    <row r="17" spans="1:24" x14ac:dyDescent="0.3">
      <c r="C17">
        <v>1</v>
      </c>
      <c r="D17">
        <v>100</v>
      </c>
      <c r="G17" s="7">
        <v>7</v>
      </c>
      <c r="H17">
        <f t="shared" si="7"/>
        <v>100</v>
      </c>
      <c r="K17" s="7">
        <f>SUM(K13:K16)</f>
        <v>714</v>
      </c>
      <c r="L17">
        <f t="shared" si="8"/>
        <v>100</v>
      </c>
      <c r="O17" s="7">
        <f>SUM(O13:O16)</f>
        <v>315</v>
      </c>
      <c r="P17">
        <f t="shared" si="9"/>
        <v>100</v>
      </c>
      <c r="W17">
        <f t="shared" si="10"/>
        <v>1037</v>
      </c>
      <c r="X17">
        <f t="shared" si="11"/>
        <v>100</v>
      </c>
    </row>
    <row r="20" spans="1:24" s="10" customFormat="1" x14ac:dyDescent="0.3"/>
    <row r="21" spans="1:24" x14ac:dyDescent="0.3">
      <c r="A21" t="s">
        <v>43</v>
      </c>
    </row>
    <row r="22" spans="1:24" x14ac:dyDescent="0.3">
      <c r="B22" s="1" t="s">
        <v>16</v>
      </c>
      <c r="C22" s="2">
        <v>0</v>
      </c>
      <c r="D22" s="3" t="s">
        <v>3</v>
      </c>
      <c r="F22" s="1" t="s">
        <v>44</v>
      </c>
      <c r="G22" s="2">
        <v>0</v>
      </c>
      <c r="H22" s="3" t="s">
        <v>3</v>
      </c>
      <c r="J22" s="1" t="s">
        <v>18</v>
      </c>
      <c r="K22" s="2">
        <v>0</v>
      </c>
      <c r="L22" s="3" t="s">
        <v>3</v>
      </c>
      <c r="N22" s="1" t="s">
        <v>47</v>
      </c>
      <c r="O22" s="2">
        <v>0</v>
      </c>
      <c r="P22" s="3" t="s">
        <v>3</v>
      </c>
      <c r="V22" s="1" t="s">
        <v>48</v>
      </c>
      <c r="W22" s="3" t="s">
        <v>2</v>
      </c>
      <c r="X22" s="3" t="s">
        <v>3</v>
      </c>
    </row>
    <row r="23" spans="1:24" x14ac:dyDescent="0.3">
      <c r="B23" s="5">
        <v>0</v>
      </c>
      <c r="C23">
        <v>0</v>
      </c>
      <c r="D23">
        <v>0</v>
      </c>
      <c r="F23" s="5">
        <v>0</v>
      </c>
      <c r="G23">
        <v>27</v>
      </c>
      <c r="H23">
        <f>G23/99*100</f>
        <v>27.27272727272727</v>
      </c>
      <c r="J23" s="5">
        <v>0</v>
      </c>
      <c r="K23">
        <v>259</v>
      </c>
      <c r="L23">
        <f>K23/1001*100</f>
        <v>25.874125874125873</v>
      </c>
      <c r="N23" s="5">
        <v>0</v>
      </c>
      <c r="O23">
        <v>4</v>
      </c>
      <c r="P23">
        <f>O23/7*100</f>
        <v>57.142857142857139</v>
      </c>
      <c r="V23" s="6">
        <v>0</v>
      </c>
      <c r="W23">
        <f>C23+G23+K23+O23</f>
        <v>290</v>
      </c>
      <c r="X23">
        <f>W23/$W$27*100</f>
        <v>26.173285198555956</v>
      </c>
    </row>
    <row r="24" spans="1:24" x14ac:dyDescent="0.3">
      <c r="B24" s="6">
        <v>1</v>
      </c>
      <c r="C24">
        <v>1</v>
      </c>
      <c r="D24">
        <v>100</v>
      </c>
      <c r="F24" s="5">
        <v>1</v>
      </c>
      <c r="G24">
        <v>23</v>
      </c>
      <c r="H24">
        <f t="shared" ref="H24:H27" si="12">G24/99*100</f>
        <v>23.232323232323232</v>
      </c>
      <c r="J24" s="5">
        <v>1</v>
      </c>
      <c r="K24">
        <v>204</v>
      </c>
      <c r="L24">
        <f t="shared" ref="L24:L27" si="13">K24/1001*100</f>
        <v>20.379620379620381</v>
      </c>
      <c r="N24" s="5">
        <v>1</v>
      </c>
      <c r="O24">
        <v>0</v>
      </c>
      <c r="P24">
        <f t="shared" ref="P24:P27" si="14">O24/7*100</f>
        <v>0</v>
      </c>
      <c r="V24" s="6">
        <v>1</v>
      </c>
      <c r="W24">
        <f t="shared" ref="W24:W27" si="15">C24+G24+K24+O24</f>
        <v>228</v>
      </c>
      <c r="X24">
        <f t="shared" ref="X24:X27" si="16">W24/$W$27*100</f>
        <v>20.577617328519857</v>
      </c>
    </row>
    <row r="25" spans="1:24" x14ac:dyDescent="0.3">
      <c r="B25" s="6">
        <v>2</v>
      </c>
      <c r="C25">
        <v>0</v>
      </c>
      <c r="D25">
        <v>0</v>
      </c>
      <c r="F25" s="5">
        <v>2</v>
      </c>
      <c r="G25">
        <v>14</v>
      </c>
      <c r="H25">
        <f t="shared" si="12"/>
        <v>14.14141414141414</v>
      </c>
      <c r="J25" s="5">
        <v>2</v>
      </c>
      <c r="K25">
        <v>173</v>
      </c>
      <c r="L25">
        <f t="shared" si="13"/>
        <v>17.282717282717282</v>
      </c>
      <c r="N25" s="5">
        <v>2</v>
      </c>
      <c r="O25">
        <v>3</v>
      </c>
      <c r="P25">
        <f t="shared" si="14"/>
        <v>42.857142857142854</v>
      </c>
      <c r="V25" s="6">
        <v>2</v>
      </c>
      <c r="W25">
        <f t="shared" si="15"/>
        <v>190</v>
      </c>
      <c r="X25">
        <f t="shared" si="16"/>
        <v>17.148014440433212</v>
      </c>
    </row>
    <row r="26" spans="1:24" x14ac:dyDescent="0.3">
      <c r="B26" s="6">
        <v>3</v>
      </c>
      <c r="C26">
        <v>0</v>
      </c>
      <c r="D26">
        <v>0</v>
      </c>
      <c r="F26" s="5">
        <v>3</v>
      </c>
      <c r="G26">
        <v>35</v>
      </c>
      <c r="H26">
        <f t="shared" si="12"/>
        <v>35.353535353535356</v>
      </c>
      <c r="J26" s="5">
        <v>3</v>
      </c>
      <c r="K26">
        <v>365</v>
      </c>
      <c r="L26">
        <f t="shared" si="13"/>
        <v>36.463536463536464</v>
      </c>
      <c r="N26" s="5">
        <v>3</v>
      </c>
      <c r="O26">
        <v>0</v>
      </c>
      <c r="P26">
        <f t="shared" si="14"/>
        <v>0</v>
      </c>
      <c r="V26" s="6">
        <v>3</v>
      </c>
      <c r="W26">
        <f t="shared" si="15"/>
        <v>400</v>
      </c>
      <c r="X26">
        <f t="shared" si="16"/>
        <v>36.101083032490976</v>
      </c>
    </row>
    <row r="27" spans="1:24" x14ac:dyDescent="0.3">
      <c r="C27">
        <v>1</v>
      </c>
      <c r="D27">
        <v>100</v>
      </c>
      <c r="G27" s="7">
        <f>SUM(G23:G26)</f>
        <v>99</v>
      </c>
      <c r="H27">
        <f t="shared" si="12"/>
        <v>100</v>
      </c>
      <c r="K27" s="7">
        <f>SUM(K23:K26)</f>
        <v>1001</v>
      </c>
      <c r="L27">
        <f t="shared" si="13"/>
        <v>100</v>
      </c>
      <c r="O27" s="7">
        <v>7</v>
      </c>
      <c r="P27">
        <f t="shared" si="14"/>
        <v>100</v>
      </c>
      <c r="W27">
        <f t="shared" si="15"/>
        <v>1108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3</v>
      </c>
      <c r="F32" s="1" t="s">
        <v>23</v>
      </c>
      <c r="G32" s="2">
        <v>0</v>
      </c>
      <c r="H32" s="3" t="s">
        <v>3</v>
      </c>
      <c r="J32" s="1" t="s">
        <v>24</v>
      </c>
      <c r="K32" s="2">
        <v>0</v>
      </c>
      <c r="L32" s="3" t="s">
        <v>3</v>
      </c>
      <c r="N32" s="1" t="s">
        <v>25</v>
      </c>
      <c r="O32" s="2">
        <v>0</v>
      </c>
      <c r="P32" s="3" t="s">
        <v>3</v>
      </c>
      <c r="V32" s="1" t="s">
        <v>49</v>
      </c>
      <c r="W32" s="3" t="s">
        <v>2</v>
      </c>
      <c r="X32" s="3" t="s">
        <v>3</v>
      </c>
    </row>
    <row r="33" spans="1:24" x14ac:dyDescent="0.3">
      <c r="B33" s="6">
        <v>0</v>
      </c>
      <c r="C33">
        <v>0</v>
      </c>
      <c r="D33">
        <v>0</v>
      </c>
      <c r="F33" s="5">
        <v>0</v>
      </c>
      <c r="G33">
        <v>122</v>
      </c>
      <c r="H33">
        <f>G33/455*100</f>
        <v>26.813186813186814</v>
      </c>
      <c r="J33" s="5">
        <v>0</v>
      </c>
      <c r="K33">
        <v>0</v>
      </c>
      <c r="L33">
        <f>K33/3*100</f>
        <v>0</v>
      </c>
      <c r="N33" s="5">
        <v>0</v>
      </c>
      <c r="O33">
        <v>4</v>
      </c>
      <c r="P33">
        <f>O33/15*100</f>
        <v>26.666666666666668</v>
      </c>
      <c r="V33" s="6">
        <v>0</v>
      </c>
      <c r="W33">
        <f>C33+G33+K33+O33</f>
        <v>126</v>
      </c>
      <c r="X33">
        <f>W33/$W$37*100</f>
        <v>26.582278481012654</v>
      </c>
    </row>
    <row r="34" spans="1:24" x14ac:dyDescent="0.3">
      <c r="B34" s="5">
        <v>1</v>
      </c>
      <c r="C34">
        <v>0</v>
      </c>
      <c r="D34">
        <v>0</v>
      </c>
      <c r="F34" s="5">
        <v>1</v>
      </c>
      <c r="G34">
        <v>86</v>
      </c>
      <c r="H34">
        <f t="shared" ref="H34:H37" si="17">G34/455*100</f>
        <v>18.901098901098901</v>
      </c>
      <c r="J34" s="5">
        <v>1</v>
      </c>
      <c r="K34">
        <v>0</v>
      </c>
      <c r="L34">
        <f t="shared" ref="L34:L37" si="18">K34/3*100</f>
        <v>0</v>
      </c>
      <c r="N34" s="5">
        <v>1</v>
      </c>
      <c r="O34">
        <v>2</v>
      </c>
      <c r="P34">
        <f t="shared" ref="P34:P37" si="19">O34/15*100</f>
        <v>13.333333333333334</v>
      </c>
      <c r="V34" s="6">
        <v>1</v>
      </c>
      <c r="W34">
        <f t="shared" ref="W34:W37" si="20">C34+G34+K34+O34</f>
        <v>88</v>
      </c>
      <c r="X34">
        <f t="shared" ref="X34:X37" si="21">W34/$W$37*100</f>
        <v>18.565400843881857</v>
      </c>
    </row>
    <row r="35" spans="1:24" x14ac:dyDescent="0.3">
      <c r="B35" s="6">
        <v>2</v>
      </c>
      <c r="C35">
        <v>0</v>
      </c>
      <c r="D35">
        <v>0</v>
      </c>
      <c r="F35" s="5">
        <v>2</v>
      </c>
      <c r="G35">
        <v>63</v>
      </c>
      <c r="H35">
        <f t="shared" si="17"/>
        <v>13.846153846153847</v>
      </c>
      <c r="J35" s="6">
        <v>2</v>
      </c>
      <c r="K35">
        <v>1</v>
      </c>
      <c r="L35">
        <f t="shared" si="18"/>
        <v>33.333333333333329</v>
      </c>
      <c r="N35" s="5">
        <v>2</v>
      </c>
      <c r="O35">
        <v>2</v>
      </c>
      <c r="P35">
        <f t="shared" si="19"/>
        <v>13.333333333333334</v>
      </c>
      <c r="V35" s="6">
        <v>2</v>
      </c>
      <c r="W35">
        <f t="shared" si="20"/>
        <v>66</v>
      </c>
      <c r="X35">
        <f t="shared" si="21"/>
        <v>13.924050632911392</v>
      </c>
    </row>
    <row r="36" spans="1:24" x14ac:dyDescent="0.3">
      <c r="B36" s="6">
        <v>3</v>
      </c>
      <c r="C36">
        <v>1</v>
      </c>
      <c r="D36">
        <v>100</v>
      </c>
      <c r="F36" s="5">
        <v>3</v>
      </c>
      <c r="G36">
        <v>184</v>
      </c>
      <c r="H36">
        <f t="shared" si="17"/>
        <v>40.439560439560438</v>
      </c>
      <c r="J36" s="6">
        <v>3</v>
      </c>
      <c r="K36">
        <v>2</v>
      </c>
      <c r="L36">
        <f t="shared" si="18"/>
        <v>66.666666666666657</v>
      </c>
      <c r="N36" s="5">
        <v>3</v>
      </c>
      <c r="O36">
        <v>7</v>
      </c>
      <c r="P36">
        <f t="shared" si="19"/>
        <v>46.666666666666664</v>
      </c>
      <c r="V36" s="6">
        <v>3</v>
      </c>
      <c r="W36">
        <f t="shared" si="20"/>
        <v>194</v>
      </c>
      <c r="X36">
        <f t="shared" si="21"/>
        <v>40.928270042194093</v>
      </c>
    </row>
    <row r="37" spans="1:24" x14ac:dyDescent="0.3">
      <c r="C37">
        <v>1</v>
      </c>
      <c r="D37">
        <v>100</v>
      </c>
      <c r="G37" s="7">
        <f>SUM(G33:G36)</f>
        <v>455</v>
      </c>
      <c r="H37">
        <f t="shared" si="17"/>
        <v>100</v>
      </c>
      <c r="K37" s="7">
        <v>3</v>
      </c>
      <c r="L37">
        <f t="shared" si="18"/>
        <v>100</v>
      </c>
      <c r="O37" s="7">
        <f>SUM(O33:O36)</f>
        <v>15</v>
      </c>
      <c r="P37">
        <f t="shared" si="19"/>
        <v>100</v>
      </c>
      <c r="W37">
        <f t="shared" si="20"/>
        <v>474</v>
      </c>
      <c r="X37">
        <f t="shared" si="21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3</v>
      </c>
      <c r="F42" s="1" t="s">
        <v>29</v>
      </c>
      <c r="G42" s="2">
        <v>0</v>
      </c>
      <c r="H42" s="3" t="s">
        <v>3</v>
      </c>
      <c r="J42" s="1" t="s">
        <v>30</v>
      </c>
      <c r="K42" s="2">
        <v>0</v>
      </c>
      <c r="L42" s="3" t="s">
        <v>3</v>
      </c>
      <c r="V42" s="1" t="s">
        <v>50</v>
      </c>
      <c r="W42" s="3" t="s">
        <v>2</v>
      </c>
      <c r="X42" s="3" t="s">
        <v>3</v>
      </c>
    </row>
    <row r="43" spans="1:24" x14ac:dyDescent="0.3">
      <c r="B43" s="5">
        <v>0</v>
      </c>
      <c r="C43">
        <v>61</v>
      </c>
      <c r="D43">
        <f>C43/164*100</f>
        <v>37.195121951219512</v>
      </c>
      <c r="F43" s="5">
        <v>0</v>
      </c>
      <c r="G43">
        <v>2</v>
      </c>
      <c r="H43">
        <f t="shared" ref="H43:H48" si="22">G43/13*100</f>
        <v>15.384615384615385</v>
      </c>
      <c r="J43" s="5">
        <v>0</v>
      </c>
      <c r="K43">
        <v>1</v>
      </c>
      <c r="L43">
        <v>50</v>
      </c>
      <c r="V43" s="6">
        <v>0</v>
      </c>
      <c r="W43">
        <f>C43+G43+K43</f>
        <v>64</v>
      </c>
      <c r="X43">
        <f>W43/$W$47*100</f>
        <v>35.754189944134076</v>
      </c>
    </row>
    <row r="44" spans="1:24" x14ac:dyDescent="0.3">
      <c r="B44" s="5">
        <v>1</v>
      </c>
      <c r="C44">
        <v>31</v>
      </c>
      <c r="D44">
        <f t="shared" ref="D44:D47" si="23">C44/164*100</f>
        <v>18.902439024390244</v>
      </c>
      <c r="F44" s="5">
        <v>1</v>
      </c>
      <c r="G44">
        <v>3</v>
      </c>
      <c r="H44">
        <f t="shared" si="22"/>
        <v>23.076923076923077</v>
      </c>
      <c r="J44" s="6">
        <v>1</v>
      </c>
      <c r="K44">
        <v>1</v>
      </c>
      <c r="L44">
        <v>50</v>
      </c>
      <c r="V44" s="6">
        <v>1</v>
      </c>
      <c r="W44">
        <f t="shared" ref="W44:W47" si="24">C44+G44+K44</f>
        <v>35</v>
      </c>
      <c r="X44">
        <f t="shared" ref="X44:X47" si="25">W44/$W$47*100</f>
        <v>19.553072625698324</v>
      </c>
    </row>
    <row r="45" spans="1:24" x14ac:dyDescent="0.3">
      <c r="B45" s="5">
        <v>2</v>
      </c>
      <c r="C45">
        <v>26</v>
      </c>
      <c r="D45">
        <f t="shared" si="23"/>
        <v>15.853658536585366</v>
      </c>
      <c r="F45" s="5">
        <v>2</v>
      </c>
      <c r="G45">
        <v>5</v>
      </c>
      <c r="H45">
        <f t="shared" si="22"/>
        <v>38.461538461538467</v>
      </c>
      <c r="J45" s="5">
        <v>2</v>
      </c>
      <c r="K45">
        <v>0</v>
      </c>
      <c r="L45">
        <v>0</v>
      </c>
      <c r="V45" s="6">
        <v>2</v>
      </c>
      <c r="W45">
        <f t="shared" si="24"/>
        <v>31</v>
      </c>
      <c r="X45">
        <f t="shared" si="25"/>
        <v>17.318435754189945</v>
      </c>
    </row>
    <row r="46" spans="1:24" x14ac:dyDescent="0.3">
      <c r="B46" s="5">
        <v>3</v>
      </c>
      <c r="C46">
        <v>46</v>
      </c>
      <c r="D46">
        <f t="shared" si="23"/>
        <v>28.04878048780488</v>
      </c>
      <c r="F46" s="5">
        <v>3</v>
      </c>
      <c r="G46">
        <v>3</v>
      </c>
      <c r="H46">
        <f t="shared" si="22"/>
        <v>23.076923076923077</v>
      </c>
      <c r="J46" s="6">
        <v>3</v>
      </c>
      <c r="K46">
        <v>0</v>
      </c>
      <c r="L46">
        <v>0</v>
      </c>
      <c r="V46" s="6">
        <v>3</v>
      </c>
      <c r="W46">
        <f t="shared" si="24"/>
        <v>49</v>
      </c>
      <c r="X46">
        <f t="shared" si="25"/>
        <v>27.374301675977652</v>
      </c>
    </row>
    <row r="47" spans="1:24" x14ac:dyDescent="0.3">
      <c r="C47" s="7">
        <f>SUM(C43:C46)</f>
        <v>164</v>
      </c>
      <c r="D47">
        <f t="shared" si="23"/>
        <v>100</v>
      </c>
      <c r="G47" s="7">
        <f>SUM(G43:G46)</f>
        <v>13</v>
      </c>
      <c r="H47">
        <f t="shared" si="22"/>
        <v>100</v>
      </c>
      <c r="K47">
        <v>2</v>
      </c>
      <c r="L47">
        <v>100</v>
      </c>
      <c r="W47">
        <f t="shared" si="24"/>
        <v>179</v>
      </c>
      <c r="X47">
        <f t="shared" si="25"/>
        <v>100</v>
      </c>
    </row>
    <row r="48" spans="1:24" x14ac:dyDescent="0.3">
      <c r="K48" s="7"/>
    </row>
    <row r="49" spans="1:24" s="10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2</v>
      </c>
      <c r="D51" s="3" t="s">
        <v>3</v>
      </c>
      <c r="F51" s="1" t="s">
        <v>34</v>
      </c>
      <c r="G51" s="3" t="s">
        <v>2</v>
      </c>
      <c r="H51" s="3" t="s">
        <v>3</v>
      </c>
      <c r="J51" s="1" t="s">
        <v>35</v>
      </c>
      <c r="K51" s="3" t="s">
        <v>2</v>
      </c>
      <c r="L51" s="3" t="s">
        <v>3</v>
      </c>
      <c r="N51" s="1" t="s">
        <v>36</v>
      </c>
      <c r="O51" s="3" t="s">
        <v>2</v>
      </c>
      <c r="P51" s="3" t="s">
        <v>3</v>
      </c>
      <c r="R51" s="1" t="s">
        <v>37</v>
      </c>
      <c r="S51" s="3" t="s">
        <v>2</v>
      </c>
      <c r="T51" s="3" t="s">
        <v>3</v>
      </c>
      <c r="V51" s="1" t="s">
        <v>38</v>
      </c>
      <c r="W51" s="3" t="s">
        <v>2</v>
      </c>
      <c r="X51" s="3" t="s">
        <v>3</v>
      </c>
    </row>
    <row r="52" spans="1:24" x14ac:dyDescent="0.3">
      <c r="B52" s="6">
        <v>0</v>
      </c>
      <c r="C52">
        <f>C3+C13+C23</f>
        <v>176</v>
      </c>
      <c r="D52">
        <f>C52/$C$56*100</f>
        <v>37.367303609341825</v>
      </c>
      <c r="F52" s="5">
        <v>0</v>
      </c>
      <c r="G52">
        <v>110</v>
      </c>
      <c r="H52">
        <v>36.912751677852349</v>
      </c>
      <c r="J52" s="6">
        <v>0</v>
      </c>
      <c r="K52">
        <f>K3+G13+G23+C33</f>
        <v>264</v>
      </c>
      <c r="L52">
        <f>K52/$K$56*100</f>
        <v>35.820895522388057</v>
      </c>
      <c r="N52" s="6">
        <v>0</v>
      </c>
      <c r="O52">
        <f>O3+K13+K23+G33+C43</f>
        <v>651</v>
      </c>
      <c r="P52">
        <f>O52/$O$56*100</f>
        <v>27.856225930680363</v>
      </c>
      <c r="R52" s="6">
        <v>0</v>
      </c>
      <c r="S52">
        <f>O13+O23+K33+G43</f>
        <v>98</v>
      </c>
      <c r="T52">
        <f>S52/$S$56*100</f>
        <v>28.994082840236686</v>
      </c>
      <c r="V52" s="6">
        <v>0</v>
      </c>
      <c r="W52">
        <f>S3+O33+K43</f>
        <v>29</v>
      </c>
      <c r="X52">
        <f>W52/$W$56*100</f>
        <v>39.189189189189186</v>
      </c>
    </row>
    <row r="53" spans="1:24" x14ac:dyDescent="0.3">
      <c r="B53" s="6">
        <v>1</v>
      </c>
      <c r="C53">
        <f t="shared" ref="C53:C56" si="26">C4+C14+C24</f>
        <v>91</v>
      </c>
      <c r="D53">
        <f t="shared" ref="D53:D56" si="27">C53/$C$56*100</f>
        <v>19.320594479830149</v>
      </c>
      <c r="F53" s="5">
        <v>1</v>
      </c>
      <c r="G53">
        <v>73</v>
      </c>
      <c r="H53">
        <v>24.496644295302016</v>
      </c>
      <c r="J53" s="6">
        <v>1</v>
      </c>
      <c r="K53">
        <f t="shared" ref="K53:K56" si="28">K4+G14+G24+C34</f>
        <v>187</v>
      </c>
      <c r="L53">
        <f t="shared" ref="L53:L56" si="29">K53/$K$56*100</f>
        <v>25.373134328358208</v>
      </c>
      <c r="N53" s="6">
        <v>1</v>
      </c>
      <c r="O53">
        <f t="shared" ref="O53:O56" si="30">O4+K14+K24+G34+C44</f>
        <v>453</v>
      </c>
      <c r="P53">
        <f t="shared" ref="P53:P56" si="31">O53/$O$56*100</f>
        <v>19.383825417201543</v>
      </c>
      <c r="R53" s="6">
        <v>1</v>
      </c>
      <c r="S53">
        <f t="shared" ref="S53:S56" si="32">O14+O24+K34+G44</f>
        <v>74</v>
      </c>
      <c r="T53">
        <f t="shared" ref="T53:T56" si="33">S53/$S$56*100</f>
        <v>21.893491124260358</v>
      </c>
      <c r="V53" s="6">
        <v>1</v>
      </c>
      <c r="W53">
        <f t="shared" ref="W53:W56" si="34">S4+O34+K44</f>
        <v>11</v>
      </c>
      <c r="X53">
        <f t="shared" ref="X53:X56" si="35">W53/$W$56*100</f>
        <v>14.864864864864865</v>
      </c>
    </row>
    <row r="54" spans="1:24" x14ac:dyDescent="0.3">
      <c r="B54" s="6">
        <v>2</v>
      </c>
      <c r="C54">
        <f t="shared" si="26"/>
        <v>88</v>
      </c>
      <c r="D54">
        <f t="shared" si="27"/>
        <v>18.683651804670912</v>
      </c>
      <c r="F54" s="5">
        <v>2</v>
      </c>
      <c r="G54">
        <v>78</v>
      </c>
      <c r="H54">
        <v>26.174496644295303</v>
      </c>
      <c r="J54" s="6">
        <v>2</v>
      </c>
      <c r="K54">
        <f t="shared" si="28"/>
        <v>141</v>
      </c>
      <c r="L54">
        <f t="shared" si="29"/>
        <v>19.131614654002714</v>
      </c>
      <c r="N54" s="6">
        <v>2</v>
      </c>
      <c r="O54">
        <f t="shared" si="30"/>
        <v>376</v>
      </c>
      <c r="P54">
        <f t="shared" si="31"/>
        <v>16.089002995293111</v>
      </c>
      <c r="R54" s="6">
        <v>2</v>
      </c>
      <c r="S54">
        <f t="shared" si="32"/>
        <v>67</v>
      </c>
      <c r="T54">
        <f t="shared" si="33"/>
        <v>19.822485207100591</v>
      </c>
      <c r="V54" s="6">
        <v>2</v>
      </c>
      <c r="W54">
        <f t="shared" si="34"/>
        <v>16</v>
      </c>
      <c r="X54">
        <f t="shared" si="35"/>
        <v>21.621621621621621</v>
      </c>
    </row>
    <row r="55" spans="1:24" x14ac:dyDescent="0.3">
      <c r="B55" s="6">
        <v>3</v>
      </c>
      <c r="C55">
        <f t="shared" si="26"/>
        <v>116</v>
      </c>
      <c r="D55">
        <f t="shared" si="27"/>
        <v>24.628450106157114</v>
      </c>
      <c r="F55" s="5">
        <v>3</v>
      </c>
      <c r="G55">
        <v>37</v>
      </c>
      <c r="H55">
        <v>12.416107382550337</v>
      </c>
      <c r="J55" s="6">
        <v>3</v>
      </c>
      <c r="K55">
        <f t="shared" si="28"/>
        <v>145</v>
      </c>
      <c r="L55">
        <f t="shared" si="29"/>
        <v>19.674355495251017</v>
      </c>
      <c r="N55" s="6">
        <v>3</v>
      </c>
      <c r="O55">
        <f t="shared" si="30"/>
        <v>857</v>
      </c>
      <c r="P55">
        <f t="shared" si="31"/>
        <v>36.670945656824991</v>
      </c>
      <c r="R55" s="6">
        <v>3</v>
      </c>
      <c r="S55">
        <f t="shared" si="32"/>
        <v>99</v>
      </c>
      <c r="T55">
        <f t="shared" si="33"/>
        <v>29.289940828402365</v>
      </c>
      <c r="V55" s="6">
        <v>3</v>
      </c>
      <c r="W55">
        <f t="shared" si="34"/>
        <v>18</v>
      </c>
      <c r="X55">
        <f t="shared" si="35"/>
        <v>24.324324324324326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2337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1" t="s">
        <v>39</v>
      </c>
      <c r="C60" s="3" t="s">
        <v>2</v>
      </c>
      <c r="D60" s="3" t="s">
        <v>3</v>
      </c>
      <c r="F60" s="1" t="s">
        <v>45</v>
      </c>
      <c r="G60" s="3" t="s">
        <v>2</v>
      </c>
      <c r="H60" s="3" t="s">
        <v>3</v>
      </c>
      <c r="J60" s="1" t="s">
        <v>46</v>
      </c>
      <c r="K60" s="3" t="s">
        <v>2</v>
      </c>
      <c r="L60" s="3" t="s">
        <v>3</v>
      </c>
      <c r="N60" s="1" t="s">
        <v>48</v>
      </c>
      <c r="O60" s="3" t="s">
        <v>2</v>
      </c>
      <c r="P60" s="3" t="s">
        <v>3</v>
      </c>
      <c r="R60" s="1" t="s">
        <v>49</v>
      </c>
      <c r="S60" s="3" t="s">
        <v>2</v>
      </c>
      <c r="T60" s="3" t="s">
        <v>3</v>
      </c>
      <c r="V60" s="1" t="s">
        <v>50</v>
      </c>
      <c r="W60" s="3" t="s">
        <v>2</v>
      </c>
      <c r="X60" s="3" t="s">
        <v>3</v>
      </c>
    </row>
    <row r="61" spans="1:24" x14ac:dyDescent="0.3">
      <c r="B61" s="6">
        <v>0</v>
      </c>
      <c r="C61">
        <f>C52+G52+K52+O52+S52+W52</f>
        <v>1328</v>
      </c>
      <c r="D61">
        <f>C61/$C$65*100</f>
        <v>31.210340775558166</v>
      </c>
      <c r="F61" s="6">
        <v>0</v>
      </c>
      <c r="G61">
        <v>544</v>
      </c>
      <c r="H61">
        <v>37.336993822923816</v>
      </c>
      <c r="J61" s="6">
        <v>0</v>
      </c>
      <c r="K61">
        <v>304</v>
      </c>
      <c r="L61">
        <v>29.315332690453232</v>
      </c>
      <c r="N61" s="6">
        <v>0</v>
      </c>
      <c r="O61">
        <v>290</v>
      </c>
      <c r="P61">
        <v>26.173285198555956</v>
      </c>
      <c r="R61" s="6">
        <v>0</v>
      </c>
      <c r="S61">
        <v>126</v>
      </c>
      <c r="T61">
        <v>26.582278481012654</v>
      </c>
      <c r="V61" s="6">
        <v>0</v>
      </c>
      <c r="W61">
        <v>64</v>
      </c>
      <c r="X61">
        <v>35.754189944134076</v>
      </c>
    </row>
    <row r="62" spans="1:24" x14ac:dyDescent="0.3">
      <c r="B62" s="6">
        <v>1</v>
      </c>
      <c r="C62">
        <f t="shared" ref="C62:C65" si="36">C53+G53+K53+O53+S53+W53</f>
        <v>889</v>
      </c>
      <c r="D62">
        <f t="shared" ref="D62:D65" si="37">C62/$C$65*100</f>
        <v>20.893066980023502</v>
      </c>
      <c r="F62" s="6">
        <v>1</v>
      </c>
      <c r="G62">
        <v>333</v>
      </c>
      <c r="H62">
        <v>22.855181880576527</v>
      </c>
      <c r="J62" s="6">
        <v>1</v>
      </c>
      <c r="K62">
        <v>205</v>
      </c>
      <c r="L62">
        <v>19.768563162970107</v>
      </c>
      <c r="N62" s="6">
        <v>1</v>
      </c>
      <c r="O62">
        <v>228</v>
      </c>
      <c r="P62">
        <v>20.577617328519857</v>
      </c>
      <c r="R62" s="6">
        <v>1</v>
      </c>
      <c r="S62">
        <v>88</v>
      </c>
      <c r="T62">
        <v>18.565400843881857</v>
      </c>
      <c r="V62" s="6">
        <v>1</v>
      </c>
      <c r="W62">
        <v>35</v>
      </c>
      <c r="X62">
        <v>19.553072625698324</v>
      </c>
    </row>
    <row r="63" spans="1:24" x14ac:dyDescent="0.3">
      <c r="B63" s="6">
        <v>2</v>
      </c>
      <c r="C63">
        <f t="shared" si="36"/>
        <v>766</v>
      </c>
      <c r="D63">
        <f t="shared" si="37"/>
        <v>18.002350176263221</v>
      </c>
      <c r="F63" s="6">
        <v>2</v>
      </c>
      <c r="G63">
        <v>308</v>
      </c>
      <c r="H63">
        <v>21.139327385037749</v>
      </c>
      <c r="J63" s="6">
        <v>2</v>
      </c>
      <c r="K63">
        <v>171</v>
      </c>
      <c r="L63">
        <v>16.489874638379941</v>
      </c>
      <c r="N63" s="6">
        <v>2</v>
      </c>
      <c r="O63">
        <v>190</v>
      </c>
      <c r="P63">
        <v>17.148014440433212</v>
      </c>
      <c r="R63" s="6">
        <v>2</v>
      </c>
      <c r="S63">
        <v>66</v>
      </c>
      <c r="T63">
        <v>13.924050632911392</v>
      </c>
      <c r="V63" s="6">
        <v>2</v>
      </c>
      <c r="W63">
        <v>31</v>
      </c>
      <c r="X63">
        <v>17.318435754189945</v>
      </c>
    </row>
    <row r="64" spans="1:24" x14ac:dyDescent="0.3">
      <c r="B64" s="6">
        <v>3</v>
      </c>
      <c r="C64">
        <f t="shared" si="36"/>
        <v>1272</v>
      </c>
      <c r="D64">
        <f t="shared" si="37"/>
        <v>29.894242068155112</v>
      </c>
      <c r="F64" s="6">
        <v>3</v>
      </c>
      <c r="G64">
        <v>272</v>
      </c>
      <c r="H64">
        <v>18.668496911461908</v>
      </c>
      <c r="J64" s="6">
        <v>3</v>
      </c>
      <c r="K64">
        <v>357</v>
      </c>
      <c r="L64">
        <v>34.42622950819672</v>
      </c>
      <c r="N64" s="6">
        <v>3</v>
      </c>
      <c r="O64">
        <v>400</v>
      </c>
      <c r="P64">
        <v>36.101083032490976</v>
      </c>
      <c r="R64" s="6">
        <v>3</v>
      </c>
      <c r="S64">
        <v>194</v>
      </c>
      <c r="T64">
        <v>40.928270042194093</v>
      </c>
      <c r="V64" s="6">
        <v>3</v>
      </c>
      <c r="W64">
        <v>49</v>
      </c>
      <c r="X64">
        <v>27.374301675977652</v>
      </c>
    </row>
    <row r="65" spans="3:24" x14ac:dyDescent="0.3">
      <c r="C65">
        <f t="shared" si="36"/>
        <v>4255</v>
      </c>
      <c r="D65">
        <f t="shared" si="37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474</v>
      </c>
      <c r="T65">
        <v>100</v>
      </c>
      <c r="W65">
        <v>179</v>
      </c>
      <c r="X65">
        <v>100</v>
      </c>
    </row>
    <row r="68" spans="3:24" x14ac:dyDescent="0.3">
      <c r="R68" s="1" t="s">
        <v>51</v>
      </c>
      <c r="S68" s="3" t="s">
        <v>2</v>
      </c>
      <c r="T68" s="3" t="s">
        <v>3</v>
      </c>
    </row>
    <row r="69" spans="3:24" x14ac:dyDescent="0.3">
      <c r="R69" s="6">
        <v>0</v>
      </c>
      <c r="S69">
        <f>S61+W61</f>
        <v>190</v>
      </c>
      <c r="T69">
        <f>S69/$S$73*100</f>
        <v>29.096477794793262</v>
      </c>
    </row>
    <row r="70" spans="3:24" x14ac:dyDescent="0.3">
      <c r="R70" s="6">
        <v>1</v>
      </c>
      <c r="S70">
        <f t="shared" ref="S70:S73" si="38">S62+W62</f>
        <v>123</v>
      </c>
      <c r="T70">
        <f t="shared" ref="T70:T73" si="39">S70/$S$73*100</f>
        <v>18.83614088820827</v>
      </c>
    </row>
    <row r="71" spans="3:24" x14ac:dyDescent="0.3">
      <c r="R71" s="6">
        <v>2</v>
      </c>
      <c r="S71">
        <f t="shared" si="38"/>
        <v>97</v>
      </c>
      <c r="T71">
        <f t="shared" si="39"/>
        <v>14.854517611026033</v>
      </c>
    </row>
    <row r="72" spans="3:24" x14ac:dyDescent="0.3">
      <c r="R72" s="6">
        <v>3</v>
      </c>
      <c r="S72">
        <f t="shared" si="38"/>
        <v>243</v>
      </c>
      <c r="T72">
        <f t="shared" si="39"/>
        <v>37.212863705972438</v>
      </c>
    </row>
    <row r="73" spans="3:24" x14ac:dyDescent="0.3">
      <c r="S73">
        <f t="shared" si="38"/>
        <v>653</v>
      </c>
      <c r="T73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Fe1</vt:lpstr>
      <vt:lpstr>Fe-scaled</vt:lpstr>
      <vt:lpstr>Fe_SiO2</vt:lpstr>
      <vt:lpstr>Fe-time_coord(2)</vt:lpstr>
      <vt:lpstr>Fe-time_coord(4)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2020-06-08T10:25:44Z</dcterms:created>
  <dcterms:modified xsi:type="dcterms:W3CDTF">2020-06-10T11:15:46Z</dcterms:modified>
</cp:coreProperties>
</file>