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Frost\MALI\"/>
    </mc:Choice>
  </mc:AlternateContent>
  <xr:revisionPtr revIDLastSave="0" documentId="13_ncr:1_{3E6AE198-1364-4A45-92AD-17D4F0ABB05B}" xr6:coauthVersionLast="45" xr6:coauthVersionMax="45" xr10:uidLastSave="{00000000-0000-0000-0000-000000000000}"/>
  <bookViews>
    <workbookView xWindow="-108" yWindow="-108" windowWidth="23256" windowHeight="12576" activeTab="4" xr2:uid="{87F9DB09-0A96-46E3-B2FB-D2D0E502D84A}"/>
  </bookViews>
  <sheets>
    <sheet name="Mali1" sheetId="1" r:id="rId1"/>
    <sheet name="Mali_Scaled" sheetId="2" r:id="rId2"/>
    <sheet name="Mali_SiO2" sheetId="3" r:id="rId3"/>
    <sheet name="Mali_SiO2_time" sheetId="4" r:id="rId4"/>
    <sheet name="Mali_tim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8" i="5" l="1"/>
  <c r="W42" i="5"/>
  <c r="W43" i="5"/>
  <c r="W41" i="5"/>
  <c r="S42" i="5"/>
  <c r="S43" i="5"/>
  <c r="S41" i="5"/>
  <c r="O42" i="5"/>
  <c r="O43" i="5"/>
  <c r="O41" i="5"/>
  <c r="K42" i="5"/>
  <c r="K43" i="5"/>
  <c r="K41" i="5"/>
  <c r="C42" i="5"/>
  <c r="C43" i="5"/>
  <c r="C41" i="5"/>
  <c r="W34" i="5"/>
  <c r="W35" i="5"/>
  <c r="W33" i="5"/>
  <c r="W26" i="5"/>
  <c r="W27" i="5"/>
  <c r="X27" i="5" s="1"/>
  <c r="W25" i="5"/>
  <c r="W18" i="5"/>
  <c r="W19" i="5"/>
  <c r="X19" i="5" s="1"/>
  <c r="W17" i="5"/>
  <c r="W11" i="5"/>
  <c r="W12" i="5"/>
  <c r="W10" i="5"/>
  <c r="W4" i="5"/>
  <c r="W5" i="5"/>
  <c r="W3" i="5"/>
  <c r="H34" i="5"/>
  <c r="H35" i="5"/>
  <c r="H33" i="5"/>
  <c r="D34" i="5"/>
  <c r="D35" i="5"/>
  <c r="D33" i="5"/>
  <c r="P26" i="5"/>
  <c r="P27" i="5"/>
  <c r="P25" i="5"/>
  <c r="L26" i="5"/>
  <c r="L27" i="5"/>
  <c r="L25" i="5"/>
  <c r="H26" i="5"/>
  <c r="H27" i="5"/>
  <c r="H25" i="5"/>
  <c r="P18" i="5"/>
  <c r="P19" i="5"/>
  <c r="P17" i="5"/>
  <c r="L18" i="5"/>
  <c r="L19" i="5"/>
  <c r="L17" i="5"/>
  <c r="H18" i="5"/>
  <c r="H19" i="5"/>
  <c r="H17" i="5"/>
  <c r="P11" i="5"/>
  <c r="P12" i="5"/>
  <c r="P10" i="5"/>
  <c r="L11" i="5"/>
  <c r="L12" i="5"/>
  <c r="L10" i="5"/>
  <c r="H11" i="5"/>
  <c r="H12" i="5"/>
  <c r="H10" i="5"/>
  <c r="T4" i="5"/>
  <c r="T5" i="5"/>
  <c r="T3" i="5"/>
  <c r="P4" i="5"/>
  <c r="P5" i="5"/>
  <c r="P3" i="5"/>
  <c r="L4" i="5"/>
  <c r="L5" i="5"/>
  <c r="L3" i="5"/>
  <c r="H4" i="5"/>
  <c r="H5" i="5"/>
  <c r="H3" i="5"/>
  <c r="D4" i="5"/>
  <c r="D5" i="5"/>
  <c r="D3" i="5"/>
  <c r="G35" i="5"/>
  <c r="C35" i="5"/>
  <c r="O27" i="5"/>
  <c r="K27" i="5"/>
  <c r="G27" i="5"/>
  <c r="K19" i="5"/>
  <c r="G19" i="5"/>
  <c r="O12" i="5"/>
  <c r="K12" i="5"/>
  <c r="G12" i="5"/>
  <c r="S5" i="5"/>
  <c r="O5" i="5"/>
  <c r="K5" i="5"/>
  <c r="G5" i="5"/>
  <c r="C5" i="5"/>
  <c r="T56" i="5"/>
  <c r="S56" i="5"/>
  <c r="S55" i="5"/>
  <c r="T55" i="5" s="1"/>
  <c r="S54" i="5"/>
  <c r="AA50" i="5"/>
  <c r="AB50" i="5" s="1"/>
  <c r="C50" i="5"/>
  <c r="AA49" i="5"/>
  <c r="AB49" i="5" s="1"/>
  <c r="C49" i="5"/>
  <c r="AA48" i="5"/>
  <c r="C48" i="4"/>
  <c r="W42" i="4"/>
  <c r="W43" i="4"/>
  <c r="W41" i="4"/>
  <c r="S41" i="4"/>
  <c r="S42" i="4"/>
  <c r="S43" i="4"/>
  <c r="O42" i="4"/>
  <c r="O43" i="4"/>
  <c r="O41" i="4"/>
  <c r="K42" i="4"/>
  <c r="K43" i="4"/>
  <c r="K41" i="4"/>
  <c r="C42" i="4"/>
  <c r="C43" i="4"/>
  <c r="C41" i="4"/>
  <c r="W34" i="4"/>
  <c r="W35" i="4"/>
  <c r="W33" i="4"/>
  <c r="W26" i="4"/>
  <c r="W27" i="4"/>
  <c r="X27" i="4" s="1"/>
  <c r="W25" i="4"/>
  <c r="W18" i="4"/>
  <c r="W19" i="4"/>
  <c r="W17" i="4"/>
  <c r="W11" i="4"/>
  <c r="W12" i="4"/>
  <c r="W10" i="4"/>
  <c r="W4" i="4"/>
  <c r="W5" i="4"/>
  <c r="W3" i="4"/>
  <c r="H34" i="4"/>
  <c r="H35" i="4"/>
  <c r="H33" i="4"/>
  <c r="D34" i="4"/>
  <c r="D35" i="4"/>
  <c r="D33" i="4"/>
  <c r="P26" i="4"/>
  <c r="P27" i="4"/>
  <c r="P25" i="4"/>
  <c r="L26" i="4"/>
  <c r="L27" i="4"/>
  <c r="L25" i="4"/>
  <c r="H26" i="4"/>
  <c r="H27" i="4"/>
  <c r="H25" i="4"/>
  <c r="L18" i="4"/>
  <c r="L19" i="4"/>
  <c r="L17" i="4"/>
  <c r="H18" i="4"/>
  <c r="H19" i="4"/>
  <c r="H17" i="4"/>
  <c r="P11" i="4"/>
  <c r="P12" i="4"/>
  <c r="P10" i="4"/>
  <c r="L11" i="4"/>
  <c r="L12" i="4"/>
  <c r="L10" i="4"/>
  <c r="H11" i="4"/>
  <c r="H12" i="4"/>
  <c r="H10" i="4"/>
  <c r="T4" i="4"/>
  <c r="T5" i="4"/>
  <c r="T3" i="4"/>
  <c r="P4" i="4"/>
  <c r="P5" i="4"/>
  <c r="P3" i="4"/>
  <c r="L4" i="4"/>
  <c r="L5" i="4"/>
  <c r="L3" i="4"/>
  <c r="H4" i="4"/>
  <c r="H5" i="4"/>
  <c r="H3" i="4"/>
  <c r="D4" i="4"/>
  <c r="D5" i="4"/>
  <c r="D3" i="4"/>
  <c r="K35" i="4"/>
  <c r="X43" i="4" s="1"/>
  <c r="G35" i="4"/>
  <c r="C35" i="4"/>
  <c r="G27" i="4"/>
  <c r="K19" i="4"/>
  <c r="G19" i="4"/>
  <c r="L43" i="4" s="1"/>
  <c r="O12" i="4"/>
  <c r="K12" i="4"/>
  <c r="S5" i="4"/>
  <c r="K5" i="4"/>
  <c r="G5" i="4"/>
  <c r="C5" i="4"/>
  <c r="S56" i="4"/>
  <c r="T56" i="4" s="1"/>
  <c r="S55" i="4"/>
  <c r="S54" i="4"/>
  <c r="T54" i="4" s="1"/>
  <c r="AA50" i="4"/>
  <c r="AB50" i="4" s="1"/>
  <c r="C50" i="4"/>
  <c r="D48" i="4" s="1"/>
  <c r="AA49" i="4"/>
  <c r="AB49" i="4" s="1"/>
  <c r="C49" i="4"/>
  <c r="AA48" i="4"/>
  <c r="S54" i="3"/>
  <c r="C48" i="3"/>
  <c r="W42" i="3"/>
  <c r="W43" i="3"/>
  <c r="W41" i="3"/>
  <c r="S42" i="3"/>
  <c r="S43" i="3"/>
  <c r="S41" i="3"/>
  <c r="O42" i="3"/>
  <c r="O43" i="3"/>
  <c r="O41" i="3"/>
  <c r="K42" i="3"/>
  <c r="K43" i="3"/>
  <c r="K41" i="3"/>
  <c r="C42" i="3"/>
  <c r="C43" i="3"/>
  <c r="C41" i="3"/>
  <c r="W34" i="3"/>
  <c r="W35" i="3"/>
  <c r="W33" i="3"/>
  <c r="H34" i="3"/>
  <c r="H35" i="3"/>
  <c r="H33" i="3"/>
  <c r="D34" i="3"/>
  <c r="D35" i="3"/>
  <c r="D33" i="3"/>
  <c r="W26" i="3"/>
  <c r="W27" i="3"/>
  <c r="W25" i="3"/>
  <c r="P26" i="3"/>
  <c r="P27" i="3"/>
  <c r="P25" i="3"/>
  <c r="L26" i="3"/>
  <c r="L27" i="3"/>
  <c r="L25" i="3"/>
  <c r="H26" i="3"/>
  <c r="H27" i="3"/>
  <c r="H25" i="3"/>
  <c r="W18" i="3"/>
  <c r="W19" i="3"/>
  <c r="W17" i="3"/>
  <c r="P18" i="3"/>
  <c r="P19" i="3"/>
  <c r="P17" i="3"/>
  <c r="L18" i="3"/>
  <c r="L19" i="3"/>
  <c r="L17" i="3"/>
  <c r="H18" i="3"/>
  <c r="H19" i="3"/>
  <c r="H17" i="3"/>
  <c r="W11" i="3"/>
  <c r="W12" i="3"/>
  <c r="W10" i="3"/>
  <c r="W4" i="3"/>
  <c r="W5" i="3"/>
  <c r="W3" i="3"/>
  <c r="P11" i="3"/>
  <c r="P12" i="3"/>
  <c r="P10" i="3"/>
  <c r="L11" i="3"/>
  <c r="L12" i="3"/>
  <c r="L10" i="3"/>
  <c r="H11" i="3"/>
  <c r="H12" i="3"/>
  <c r="H10" i="3"/>
  <c r="T4" i="3"/>
  <c r="T5" i="3"/>
  <c r="T3" i="3"/>
  <c r="P4" i="3"/>
  <c r="P5" i="3"/>
  <c r="P3" i="3"/>
  <c r="L4" i="3"/>
  <c r="L5" i="3"/>
  <c r="L3" i="3"/>
  <c r="H4" i="3"/>
  <c r="H5" i="3"/>
  <c r="H3" i="3"/>
  <c r="D4" i="3"/>
  <c r="D5" i="3"/>
  <c r="D3" i="3"/>
  <c r="G35" i="3"/>
  <c r="C35" i="3"/>
  <c r="K27" i="3"/>
  <c r="T43" i="3" s="1"/>
  <c r="G27" i="3"/>
  <c r="O19" i="3"/>
  <c r="K19" i="3"/>
  <c r="G19" i="3"/>
  <c r="O12" i="3"/>
  <c r="K12" i="3"/>
  <c r="S5" i="3"/>
  <c r="O5" i="3"/>
  <c r="K5" i="3"/>
  <c r="G5" i="3"/>
  <c r="C5" i="3"/>
  <c r="S56" i="3"/>
  <c r="S55" i="3"/>
  <c r="AA50" i="3"/>
  <c r="C50" i="3"/>
  <c r="AA49" i="3"/>
  <c r="C49" i="3"/>
  <c r="AA48" i="3"/>
  <c r="S54" i="2"/>
  <c r="C48" i="2"/>
  <c r="W42" i="2"/>
  <c r="W43" i="2"/>
  <c r="X43" i="2" s="1"/>
  <c r="W41" i="2"/>
  <c r="S42" i="2"/>
  <c r="S43" i="2"/>
  <c r="S41" i="2"/>
  <c r="O42" i="2"/>
  <c r="O43" i="2"/>
  <c r="O41" i="2"/>
  <c r="K42" i="2"/>
  <c r="K43" i="2"/>
  <c r="K41" i="2"/>
  <c r="C41" i="2"/>
  <c r="H34" i="2"/>
  <c r="H35" i="2"/>
  <c r="H33" i="2"/>
  <c r="D34" i="2"/>
  <c r="D35" i="2"/>
  <c r="D33" i="2"/>
  <c r="W26" i="2"/>
  <c r="W27" i="2"/>
  <c r="W25" i="2"/>
  <c r="P26" i="2"/>
  <c r="P27" i="2"/>
  <c r="P25" i="2"/>
  <c r="L26" i="2"/>
  <c r="L27" i="2"/>
  <c r="L25" i="2"/>
  <c r="H26" i="2"/>
  <c r="H27" i="2"/>
  <c r="H25" i="2"/>
  <c r="W10" i="2"/>
  <c r="W17" i="2"/>
  <c r="P18" i="2"/>
  <c r="P19" i="2"/>
  <c r="P17" i="2"/>
  <c r="L18" i="2"/>
  <c r="L19" i="2"/>
  <c r="L17" i="2"/>
  <c r="H18" i="2"/>
  <c r="H19" i="2"/>
  <c r="H17" i="2"/>
  <c r="P11" i="2"/>
  <c r="P12" i="2"/>
  <c r="P10" i="2"/>
  <c r="L11" i="2"/>
  <c r="L12" i="2"/>
  <c r="L10" i="2"/>
  <c r="H11" i="2"/>
  <c r="H12" i="2"/>
  <c r="H10" i="2"/>
  <c r="W4" i="2"/>
  <c r="W5" i="2"/>
  <c r="W3" i="2"/>
  <c r="T4" i="2"/>
  <c r="T5" i="2"/>
  <c r="T3" i="2"/>
  <c r="L4" i="2"/>
  <c r="L5" i="2"/>
  <c r="L3" i="2"/>
  <c r="H4" i="2"/>
  <c r="H5" i="2"/>
  <c r="H3" i="2"/>
  <c r="D4" i="2"/>
  <c r="D5" i="2"/>
  <c r="D3" i="2"/>
  <c r="G35" i="2"/>
  <c r="C35" i="2"/>
  <c r="G27" i="2"/>
  <c r="O19" i="2"/>
  <c r="W19" i="2" s="1"/>
  <c r="K19" i="2"/>
  <c r="G19" i="2"/>
  <c r="O12" i="2"/>
  <c r="K12" i="2"/>
  <c r="S5" i="2"/>
  <c r="K5" i="2"/>
  <c r="G5" i="2"/>
  <c r="C5" i="2"/>
  <c r="T56" i="2"/>
  <c r="S56" i="2"/>
  <c r="S55" i="2"/>
  <c r="T54" i="2"/>
  <c r="AA50" i="2"/>
  <c r="C50" i="2"/>
  <c r="D50" i="2" s="1"/>
  <c r="AA49" i="2"/>
  <c r="C49" i="2"/>
  <c r="D49" i="2" s="1"/>
  <c r="AA48" i="2"/>
  <c r="C42" i="2"/>
  <c r="W34" i="2"/>
  <c r="W33" i="2"/>
  <c r="W18" i="2"/>
  <c r="W11" i="2"/>
  <c r="T54" i="5" l="1"/>
  <c r="AB48" i="5"/>
  <c r="D49" i="5"/>
  <c r="D50" i="5"/>
  <c r="D48" i="5"/>
  <c r="D41" i="5"/>
  <c r="X12" i="5"/>
  <c r="L43" i="5"/>
  <c r="X25" i="5"/>
  <c r="X26" i="5"/>
  <c r="P41" i="5"/>
  <c r="X3" i="5"/>
  <c r="P42" i="5"/>
  <c r="X4" i="5"/>
  <c r="X17" i="5"/>
  <c r="X18" i="5"/>
  <c r="T41" i="5"/>
  <c r="T43" i="5"/>
  <c r="X35" i="5"/>
  <c r="X34" i="5"/>
  <c r="X33" i="5"/>
  <c r="X41" i="5"/>
  <c r="X43" i="5"/>
  <c r="X42" i="5"/>
  <c r="D43" i="5"/>
  <c r="D42" i="5"/>
  <c r="T42" i="5"/>
  <c r="P43" i="5"/>
  <c r="X5" i="5"/>
  <c r="T55" i="4"/>
  <c r="AB48" i="4"/>
  <c r="D50" i="4"/>
  <c r="D49" i="4"/>
  <c r="D43" i="4"/>
  <c r="X35" i="4"/>
  <c r="P41" i="4"/>
  <c r="X18" i="4"/>
  <c r="X10" i="4"/>
  <c r="X26" i="4"/>
  <c r="X25" i="4"/>
  <c r="D42" i="4"/>
  <c r="D41" i="4"/>
  <c r="X41" i="4"/>
  <c r="T41" i="4"/>
  <c r="T43" i="4"/>
  <c r="T42" i="4"/>
  <c r="L41" i="4"/>
  <c r="X42" i="4"/>
  <c r="L42" i="4"/>
  <c r="X5" i="4"/>
  <c r="AB49" i="3"/>
  <c r="D48" i="3"/>
  <c r="AB48" i="3"/>
  <c r="T55" i="3"/>
  <c r="D49" i="3"/>
  <c r="X34" i="3"/>
  <c r="X27" i="3"/>
  <c r="X19" i="3"/>
  <c r="L42" i="3"/>
  <c r="P42" i="3"/>
  <c r="X5" i="3"/>
  <c r="X17" i="3"/>
  <c r="X10" i="3"/>
  <c r="X33" i="3"/>
  <c r="X11" i="3"/>
  <c r="T41" i="3"/>
  <c r="P41" i="3"/>
  <c r="X43" i="3"/>
  <c r="X42" i="3"/>
  <c r="X41" i="3"/>
  <c r="T42" i="3"/>
  <c r="X18" i="3"/>
  <c r="X12" i="3"/>
  <c r="X35" i="3"/>
  <c r="L43" i="3"/>
  <c r="P43" i="3"/>
  <c r="AB50" i="3"/>
  <c r="D50" i="3"/>
  <c r="L41" i="3"/>
  <c r="T54" i="3"/>
  <c r="D41" i="3"/>
  <c r="T56" i="3"/>
  <c r="T55" i="2"/>
  <c r="AB49" i="2"/>
  <c r="AB48" i="2"/>
  <c r="D48" i="2"/>
  <c r="W35" i="2"/>
  <c r="X35" i="2" s="1"/>
  <c r="X5" i="2"/>
  <c r="X42" i="2"/>
  <c r="L41" i="2"/>
  <c r="X17" i="2"/>
  <c r="X18" i="2"/>
  <c r="X19" i="2"/>
  <c r="X41" i="2"/>
  <c r="L43" i="2"/>
  <c r="L42" i="2"/>
  <c r="X27" i="2"/>
  <c r="AB50" i="2"/>
  <c r="W12" i="2"/>
  <c r="T42" i="2"/>
  <c r="C43" i="2"/>
  <c r="D43" i="2" s="1"/>
  <c r="W41" i="1"/>
  <c r="S41" i="1"/>
  <c r="O41" i="1"/>
  <c r="K41" i="1"/>
  <c r="C41" i="1"/>
  <c r="C48" i="1"/>
  <c r="W42" i="1"/>
  <c r="W43" i="1"/>
  <c r="S42" i="1"/>
  <c r="S43" i="1"/>
  <c r="O42" i="1"/>
  <c r="O43" i="1"/>
  <c r="K42" i="1"/>
  <c r="K43" i="1"/>
  <c r="W33" i="1"/>
  <c r="D34" i="1"/>
  <c r="D35" i="1"/>
  <c r="D33" i="1"/>
  <c r="H34" i="1"/>
  <c r="H35" i="1"/>
  <c r="H33" i="1"/>
  <c r="C35" i="1"/>
  <c r="W25" i="1"/>
  <c r="P26" i="1"/>
  <c r="P27" i="1"/>
  <c r="P25" i="1"/>
  <c r="H26" i="1"/>
  <c r="H27" i="1"/>
  <c r="H25" i="1"/>
  <c r="O27" i="1"/>
  <c r="G27" i="1"/>
  <c r="W18" i="1"/>
  <c r="W19" i="1"/>
  <c r="W17" i="1"/>
  <c r="P18" i="1"/>
  <c r="P19" i="1"/>
  <c r="P17" i="1"/>
  <c r="L18" i="1"/>
  <c r="L19" i="1"/>
  <c r="L17" i="1"/>
  <c r="H18" i="1"/>
  <c r="H19" i="1"/>
  <c r="H17" i="1"/>
  <c r="K19" i="1"/>
  <c r="G19" i="1"/>
  <c r="W11" i="1"/>
  <c r="W12" i="1"/>
  <c r="W10" i="1"/>
  <c r="P11" i="1"/>
  <c r="P12" i="1"/>
  <c r="P10" i="1"/>
  <c r="L11" i="1"/>
  <c r="L12" i="1"/>
  <c r="L10" i="1"/>
  <c r="O12" i="1"/>
  <c r="K12" i="1"/>
  <c r="H11" i="1"/>
  <c r="H12" i="1"/>
  <c r="H10" i="1"/>
  <c r="X4" i="1"/>
  <c r="X5" i="1"/>
  <c r="W4" i="1"/>
  <c r="W5" i="1"/>
  <c r="W3" i="1"/>
  <c r="T4" i="1"/>
  <c r="T5" i="1"/>
  <c r="T3" i="1"/>
  <c r="L4" i="1"/>
  <c r="L5" i="1"/>
  <c r="L3" i="1"/>
  <c r="H4" i="1"/>
  <c r="H5" i="1"/>
  <c r="H3" i="1"/>
  <c r="D4" i="1"/>
  <c r="D5" i="1"/>
  <c r="D3" i="1"/>
  <c r="S5" i="1"/>
  <c r="K5" i="1"/>
  <c r="G5" i="1"/>
  <c r="C5" i="1"/>
  <c r="L42" i="5" l="1"/>
  <c r="L41" i="5"/>
  <c r="X11" i="5"/>
  <c r="X10" i="5"/>
  <c r="X34" i="4"/>
  <c r="X33" i="4"/>
  <c r="X17" i="4"/>
  <c r="X19" i="4"/>
  <c r="P43" i="4"/>
  <c r="P42" i="4"/>
  <c r="X11" i="4"/>
  <c r="X12" i="4"/>
  <c r="X3" i="4"/>
  <c r="X4" i="4"/>
  <c r="X26" i="3"/>
  <c r="X25" i="3"/>
  <c r="X3" i="3"/>
  <c r="X4" i="3"/>
  <c r="D43" i="3"/>
  <c r="D42" i="3"/>
  <c r="X34" i="2"/>
  <c r="X33" i="2"/>
  <c r="X4" i="2"/>
  <c r="X3" i="2"/>
  <c r="D42" i="2"/>
  <c r="X26" i="2"/>
  <c r="D41" i="2"/>
  <c r="X10" i="2"/>
  <c r="X12" i="2"/>
  <c r="X11" i="2"/>
  <c r="X25" i="2"/>
  <c r="T41" i="2"/>
  <c r="T43" i="2"/>
  <c r="P42" i="2"/>
  <c r="P41" i="2"/>
  <c r="P43" i="2"/>
  <c r="W26" i="1"/>
  <c r="W27" i="1"/>
  <c r="S56" i="1"/>
  <c r="T56" i="1" s="1"/>
  <c r="S55" i="1"/>
  <c r="T55" i="1" s="1"/>
  <c r="S54" i="1"/>
  <c r="AA50" i="1"/>
  <c r="AB50" i="1" s="1"/>
  <c r="C50" i="1"/>
  <c r="D50" i="1" s="1"/>
  <c r="AA49" i="1"/>
  <c r="C49" i="1"/>
  <c r="AA48" i="1"/>
  <c r="C42" i="1"/>
  <c r="W34" i="1"/>
  <c r="X19" i="1"/>
  <c r="AB49" i="1" l="1"/>
  <c r="AB48" i="1"/>
  <c r="D48" i="1"/>
  <c r="X18" i="1"/>
  <c r="X26" i="1"/>
  <c r="X11" i="1"/>
  <c r="X41" i="1"/>
  <c r="X43" i="1"/>
  <c r="X42" i="1"/>
  <c r="X27" i="1"/>
  <c r="X25" i="1"/>
  <c r="X12" i="1"/>
  <c r="X10" i="1"/>
  <c r="L43" i="1"/>
  <c r="L42" i="1"/>
  <c r="L41" i="1"/>
  <c r="W35" i="1"/>
  <c r="X35" i="1" s="1"/>
  <c r="C43" i="1"/>
  <c r="T43" i="1"/>
  <c r="X17" i="1"/>
  <c r="D49" i="1"/>
  <c r="T54" i="1"/>
  <c r="X33" i="1" l="1"/>
  <c r="X34" i="1"/>
  <c r="D42" i="1"/>
  <c r="D43" i="1"/>
  <c r="D41" i="1"/>
  <c r="P41" i="1"/>
  <c r="P43" i="1"/>
  <c r="T42" i="1"/>
  <c r="T41" i="1"/>
  <c r="P42" i="1"/>
  <c r="X3" i="1"/>
</calcChain>
</file>

<file path=xl/sharedStrings.xml><?xml version="1.0" encoding="utf-8"?>
<sst xmlns="http://schemas.openxmlformats.org/spreadsheetml/2006/main" count="610" uniqueCount="41">
  <si>
    <t>area1</t>
  </si>
  <si>
    <t>Area1_Tr</t>
  </si>
  <si>
    <t>%</t>
  </si>
  <si>
    <t>Area1_Tr_J</t>
  </si>
  <si>
    <t>groups</t>
  </si>
  <si>
    <t>Area1_J</t>
  </si>
  <si>
    <t>Area1_K</t>
  </si>
  <si>
    <t>Area1_Mz</t>
  </si>
  <si>
    <t>Area1_tot</t>
  </si>
  <si>
    <t>area2</t>
  </si>
  <si>
    <t>Area2_Tr</t>
  </si>
  <si>
    <t>Area2_J</t>
  </si>
  <si>
    <t>Area2_K</t>
  </si>
  <si>
    <t>Area2_Pg</t>
  </si>
  <si>
    <t>Area2_tot</t>
  </si>
  <si>
    <t>area3</t>
  </si>
  <si>
    <t>Area3_Tr</t>
  </si>
  <si>
    <t>Area_J</t>
  </si>
  <si>
    <t>Area3_K</t>
  </si>
  <si>
    <t>Area3_Pg</t>
  </si>
  <si>
    <t>Area3_tot</t>
  </si>
  <si>
    <t>Area4</t>
  </si>
  <si>
    <t>Area4_J</t>
  </si>
  <si>
    <t>Area4_K</t>
  </si>
  <si>
    <t>Area4_Pg</t>
  </si>
  <si>
    <t>Area4_Mz</t>
  </si>
  <si>
    <t>Area4_tot</t>
  </si>
  <si>
    <t>Area5</t>
  </si>
  <si>
    <t>Area5_K</t>
  </si>
  <si>
    <t>Area5_Pg</t>
  </si>
  <si>
    <t>Area5_Mz</t>
  </si>
  <si>
    <t>Area5_tot</t>
  </si>
  <si>
    <t>All_areas</t>
  </si>
  <si>
    <t>Tr</t>
  </si>
  <si>
    <t>Tr_J</t>
  </si>
  <si>
    <t>J</t>
  </si>
  <si>
    <t>K</t>
  </si>
  <si>
    <t>Pg</t>
  </si>
  <si>
    <t>Mz</t>
  </si>
  <si>
    <t>total</t>
  </si>
  <si>
    <t>Area4+5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</si>
</sst>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0" fillId="4" borderId="0" xfId="0" applyFill="1"/>
    <xf numFmtId="0" fontId="0" fillId="2" borderId="0" xfId="0" applyFill="1" applyAlignment="1">
      <alignment horizontal="left"/>
    </xf>
    <xf numFmtId="0" fontId="3" fillId="0" borderId="0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B712-AA1A-409F-AF68-845E85574440}">
  <dimension ref="A1:AB56"/>
  <sheetViews>
    <sheetView workbookViewId="0">
      <selection activeCell="G35" sqref="G35"/>
    </sheetView>
  </sheetViews>
  <sheetFormatPr defaultRowHeight="14.4" x14ac:dyDescent="0.3"/>
  <cols>
    <col min="4" max="4" width="6.33203125" customWidth="1"/>
    <col min="6" max="6" width="10.109375" bestFit="1" customWidth="1"/>
    <col min="8" max="8" width="6" customWidth="1"/>
    <col min="12" max="12" width="5.88671875" customWidth="1"/>
    <col min="16" max="16" width="5.77734375" customWidth="1"/>
    <col min="18" max="18" width="9.21875" bestFit="1" customWidth="1"/>
    <col min="20" max="20" width="6.109375" customWidth="1"/>
  </cols>
  <sheetData>
    <row r="1" spans="1:24" x14ac:dyDescent="0.3">
      <c r="A1" t="s">
        <v>0</v>
      </c>
    </row>
    <row r="2" spans="1:24" x14ac:dyDescent="0.3">
      <c r="B2" s="1" t="s">
        <v>1</v>
      </c>
      <c r="C2" s="2">
        <v>0</v>
      </c>
      <c r="D2" s="3" t="s">
        <v>2</v>
      </c>
      <c r="F2" s="1" t="s">
        <v>3</v>
      </c>
      <c r="G2" s="2" t="s">
        <v>4</v>
      </c>
      <c r="H2" s="3" t="s">
        <v>2</v>
      </c>
      <c r="J2" s="1" t="s">
        <v>5</v>
      </c>
      <c r="K2" s="2" t="s">
        <v>4</v>
      </c>
      <c r="L2" s="3" t="s">
        <v>2</v>
      </c>
      <c r="N2" s="1" t="s">
        <v>6</v>
      </c>
      <c r="O2" s="2" t="s">
        <v>4</v>
      </c>
      <c r="P2" s="3" t="s">
        <v>2</v>
      </c>
      <c r="R2" s="1" t="s">
        <v>7</v>
      </c>
      <c r="S2" s="2" t="s">
        <v>4</v>
      </c>
      <c r="T2" s="3" t="s">
        <v>2</v>
      </c>
      <c r="V2" s="1" t="s">
        <v>8</v>
      </c>
      <c r="W2" s="3" t="s">
        <v>4</v>
      </c>
      <c r="X2" s="3" t="s">
        <v>2</v>
      </c>
    </row>
    <row r="3" spans="1:24" x14ac:dyDescent="0.3">
      <c r="B3" s="4">
        <v>0</v>
      </c>
      <c r="C3">
        <v>275</v>
      </c>
      <c r="D3">
        <f>C3/469*100</f>
        <v>58.63539445628998</v>
      </c>
      <c r="F3" s="4">
        <v>0</v>
      </c>
      <c r="G3" s="7">
        <v>111</v>
      </c>
      <c r="H3">
        <f>G3/298*100</f>
        <v>37.24832214765101</v>
      </c>
      <c r="J3" s="4">
        <v>0</v>
      </c>
      <c r="K3" s="7">
        <v>275</v>
      </c>
      <c r="L3">
        <f>K3/630*100</f>
        <v>43.650793650793652</v>
      </c>
      <c r="N3" s="5">
        <v>0</v>
      </c>
      <c r="O3">
        <v>1</v>
      </c>
      <c r="P3">
        <v>33.33</v>
      </c>
      <c r="R3" s="4">
        <v>0</v>
      </c>
      <c r="S3">
        <v>28</v>
      </c>
      <c r="T3">
        <f>S3/57*100</f>
        <v>49.122807017543856</v>
      </c>
      <c r="V3" s="6">
        <v>0</v>
      </c>
      <c r="W3">
        <f>C3++G3+K3+O3+S3</f>
        <v>690</v>
      </c>
      <c r="X3">
        <f>W3/$W$5*100</f>
        <v>47.357584076870282</v>
      </c>
    </row>
    <row r="4" spans="1:24" x14ac:dyDescent="0.3">
      <c r="B4" s="4">
        <v>1</v>
      </c>
      <c r="C4">
        <v>194</v>
      </c>
      <c r="D4">
        <f t="shared" ref="D4:D5" si="0">C4/469*100</f>
        <v>41.36460554371002</v>
      </c>
      <c r="F4" s="4">
        <v>1</v>
      </c>
      <c r="G4">
        <v>187</v>
      </c>
      <c r="H4">
        <f t="shared" ref="H4:H5" si="1">G4/298*100</f>
        <v>62.751677852348998</v>
      </c>
      <c r="J4" s="4">
        <v>1</v>
      </c>
      <c r="K4">
        <v>355</v>
      </c>
      <c r="L4">
        <f t="shared" ref="L4:L5" si="2">K4/630*100</f>
        <v>56.349206349206348</v>
      </c>
      <c r="N4" s="6">
        <v>1</v>
      </c>
      <c r="O4">
        <v>2</v>
      </c>
      <c r="P4">
        <v>66.67</v>
      </c>
      <c r="R4" s="4">
        <v>1</v>
      </c>
      <c r="S4">
        <v>29</v>
      </c>
      <c r="T4">
        <f t="shared" ref="T4:T5" si="3">S4/57*100</f>
        <v>50.877192982456144</v>
      </c>
      <c r="V4" s="6">
        <v>1</v>
      </c>
      <c r="W4">
        <f t="shared" ref="W4:W5" si="4">C4++G4+K4+O4+S4</f>
        <v>767</v>
      </c>
      <c r="X4">
        <f>W4/$W$5*100</f>
        <v>52.642415923129718</v>
      </c>
    </row>
    <row r="5" spans="1:24" x14ac:dyDescent="0.3">
      <c r="C5" s="7">
        <f>SUM(C3:C4)</f>
        <v>469</v>
      </c>
      <c r="D5">
        <f t="shared" si="0"/>
        <v>100</v>
      </c>
      <c r="G5" s="7">
        <f>SUM(G3:G4)</f>
        <v>298</v>
      </c>
      <c r="H5">
        <f t="shared" si="1"/>
        <v>100</v>
      </c>
      <c r="K5" s="7">
        <f>SUM(K3:K4)</f>
        <v>630</v>
      </c>
      <c r="L5">
        <f t="shared" si="2"/>
        <v>100</v>
      </c>
      <c r="O5">
        <v>3</v>
      </c>
      <c r="P5">
        <v>100</v>
      </c>
      <c r="R5" s="10"/>
      <c r="S5" s="7">
        <f>SUM(S3:S4)</f>
        <v>57</v>
      </c>
      <c r="T5">
        <f t="shared" si="3"/>
        <v>100</v>
      </c>
      <c r="W5">
        <f t="shared" si="4"/>
        <v>1457</v>
      </c>
      <c r="X5">
        <f>W5/$W$5*100</f>
        <v>100</v>
      </c>
    </row>
    <row r="7" spans="1:24" s="8" customFormat="1" x14ac:dyDescent="0.3"/>
    <row r="8" spans="1:24" x14ac:dyDescent="0.3">
      <c r="A8" t="s">
        <v>9</v>
      </c>
    </row>
    <row r="9" spans="1:24" x14ac:dyDescent="0.3">
      <c r="B9" s="1" t="s">
        <v>10</v>
      </c>
      <c r="C9" s="2" t="s">
        <v>4</v>
      </c>
      <c r="D9" s="3" t="s">
        <v>2</v>
      </c>
      <c r="F9" s="1" t="s">
        <v>11</v>
      </c>
      <c r="G9" s="2" t="s">
        <v>4</v>
      </c>
      <c r="H9" s="3" t="s">
        <v>2</v>
      </c>
      <c r="J9" s="1" t="s">
        <v>12</v>
      </c>
      <c r="K9" s="2" t="s">
        <v>4</v>
      </c>
      <c r="L9" s="3" t="s">
        <v>2</v>
      </c>
      <c r="N9" s="1" t="s">
        <v>13</v>
      </c>
      <c r="O9" s="2" t="s">
        <v>4</v>
      </c>
      <c r="P9" s="3" t="s">
        <v>2</v>
      </c>
      <c r="V9" s="1" t="s">
        <v>14</v>
      </c>
      <c r="W9" s="3" t="s">
        <v>4</v>
      </c>
      <c r="X9" s="3" t="s">
        <v>2</v>
      </c>
    </row>
    <row r="10" spans="1:24" x14ac:dyDescent="0.3">
      <c r="B10" s="5">
        <v>0</v>
      </c>
      <c r="C10">
        <v>0</v>
      </c>
      <c r="D10">
        <v>0</v>
      </c>
      <c r="F10" s="4">
        <v>0</v>
      </c>
      <c r="G10">
        <v>3</v>
      </c>
      <c r="H10">
        <f>G10/7*100</f>
        <v>42.857142857142854</v>
      </c>
      <c r="J10" s="4">
        <v>0</v>
      </c>
      <c r="K10">
        <v>424</v>
      </c>
      <c r="L10">
        <f>K10/715*100</f>
        <v>59.3006993006993</v>
      </c>
      <c r="N10" s="4">
        <v>0</v>
      </c>
      <c r="O10">
        <v>170</v>
      </c>
      <c r="P10">
        <f>O10/315*100</f>
        <v>53.968253968253968</v>
      </c>
      <c r="V10" s="6">
        <v>0</v>
      </c>
      <c r="W10">
        <f>C10+G10+K10+O10</f>
        <v>597</v>
      </c>
      <c r="X10">
        <f>W10/$W$12*100</f>
        <v>57.514450867052027</v>
      </c>
    </row>
    <row r="11" spans="1:24" x14ac:dyDescent="0.3">
      <c r="B11" s="6">
        <v>1</v>
      </c>
      <c r="C11">
        <v>1</v>
      </c>
      <c r="D11">
        <v>100</v>
      </c>
      <c r="F11" s="4">
        <v>1</v>
      </c>
      <c r="G11">
        <v>4</v>
      </c>
      <c r="H11">
        <f t="shared" ref="H11:H12" si="5">G11/7*100</f>
        <v>57.142857142857139</v>
      </c>
      <c r="J11" s="4">
        <v>1</v>
      </c>
      <c r="K11">
        <v>291</v>
      </c>
      <c r="L11">
        <f t="shared" ref="L11:L12" si="6">K11/715*100</f>
        <v>40.6993006993007</v>
      </c>
      <c r="N11" s="4">
        <v>1</v>
      </c>
      <c r="O11">
        <v>145</v>
      </c>
      <c r="P11">
        <f t="shared" ref="P11:P12" si="7">O11/315*100</f>
        <v>46.031746031746032</v>
      </c>
      <c r="V11" s="6">
        <v>1</v>
      </c>
      <c r="W11">
        <f t="shared" ref="W11:W12" si="8">C11+G11+K11+O11</f>
        <v>441</v>
      </c>
      <c r="X11">
        <f t="shared" ref="X11:X12" si="9">W11/$W$12*100</f>
        <v>42.485549132947973</v>
      </c>
    </row>
    <row r="12" spans="1:24" x14ac:dyDescent="0.3">
      <c r="C12">
        <v>1</v>
      </c>
      <c r="D12">
        <v>100</v>
      </c>
      <c r="G12">
        <v>7</v>
      </c>
      <c r="H12">
        <f t="shared" si="5"/>
        <v>100</v>
      </c>
      <c r="K12" s="7">
        <f>SUM(K10:K11)</f>
        <v>715</v>
      </c>
      <c r="L12">
        <f t="shared" si="6"/>
        <v>100</v>
      </c>
      <c r="O12" s="7">
        <f>SUM(O10:O11)</f>
        <v>315</v>
      </c>
      <c r="P12">
        <f t="shared" si="7"/>
        <v>100</v>
      </c>
      <c r="W12">
        <f t="shared" si="8"/>
        <v>1038</v>
      </c>
      <c r="X12">
        <f t="shared" si="9"/>
        <v>100</v>
      </c>
    </row>
    <row r="14" spans="1:24" s="8" customFormat="1" x14ac:dyDescent="0.3"/>
    <row r="15" spans="1:24" x14ac:dyDescent="0.3">
      <c r="A15" t="s">
        <v>15</v>
      </c>
    </row>
    <row r="16" spans="1:24" x14ac:dyDescent="0.3">
      <c r="B16" s="1" t="s">
        <v>16</v>
      </c>
      <c r="C16" s="2" t="s">
        <v>4</v>
      </c>
      <c r="D16" s="3" t="s">
        <v>2</v>
      </c>
      <c r="F16" s="1" t="s">
        <v>17</v>
      </c>
      <c r="G16" s="2" t="s">
        <v>4</v>
      </c>
      <c r="H16" s="3" t="s">
        <v>2</v>
      </c>
      <c r="J16" s="1" t="s">
        <v>18</v>
      </c>
      <c r="K16" s="2" t="s">
        <v>4</v>
      </c>
      <c r="L16" s="3" t="s">
        <v>2</v>
      </c>
      <c r="N16" s="1" t="s">
        <v>19</v>
      </c>
      <c r="O16" s="2" t="s">
        <v>4</v>
      </c>
      <c r="P16" s="3" t="s">
        <v>2</v>
      </c>
      <c r="V16" s="1" t="s">
        <v>20</v>
      </c>
      <c r="W16" s="3" t="s">
        <v>4</v>
      </c>
      <c r="X16" s="3" t="s">
        <v>2</v>
      </c>
    </row>
    <row r="17" spans="1:24" x14ac:dyDescent="0.3">
      <c r="B17" s="5">
        <v>0</v>
      </c>
      <c r="C17">
        <v>0</v>
      </c>
      <c r="D17">
        <v>0</v>
      </c>
      <c r="F17" s="4">
        <v>0</v>
      </c>
      <c r="G17">
        <v>58</v>
      </c>
      <c r="H17">
        <f>G17/99*100</f>
        <v>58.585858585858588</v>
      </c>
      <c r="J17" s="4">
        <v>0</v>
      </c>
      <c r="K17">
        <v>608</v>
      </c>
      <c r="L17">
        <f>K17/1002*100</f>
        <v>60.678642714570863</v>
      </c>
      <c r="N17" s="4">
        <v>0</v>
      </c>
      <c r="O17" s="7">
        <v>3</v>
      </c>
      <c r="P17">
        <f>O17/7*100</f>
        <v>42.857142857142854</v>
      </c>
      <c r="V17" s="6">
        <v>0</v>
      </c>
      <c r="W17">
        <f>C17+G17+K17+O17</f>
        <v>669</v>
      </c>
      <c r="X17">
        <f>W17/$W$19*100</f>
        <v>60.324616771866545</v>
      </c>
    </row>
    <row r="18" spans="1:24" x14ac:dyDescent="0.3">
      <c r="B18" s="6">
        <v>1</v>
      </c>
      <c r="C18">
        <v>1</v>
      </c>
      <c r="D18">
        <v>100</v>
      </c>
      <c r="F18" s="4">
        <v>1</v>
      </c>
      <c r="G18">
        <v>41</v>
      </c>
      <c r="H18">
        <f t="shared" ref="H18:H19" si="10">G18/99*100</f>
        <v>41.414141414141412</v>
      </c>
      <c r="J18" s="4">
        <v>1</v>
      </c>
      <c r="K18">
        <v>394</v>
      </c>
      <c r="L18">
        <f t="shared" ref="L18:L19" si="11">K18/1002*100</f>
        <v>39.321357285429144</v>
      </c>
      <c r="N18" s="4">
        <v>1</v>
      </c>
      <c r="O18">
        <v>4</v>
      </c>
      <c r="P18">
        <f t="shared" ref="P18:P19" si="12">O18/7*100</f>
        <v>57.142857142857139</v>
      </c>
      <c r="V18" s="6">
        <v>1</v>
      </c>
      <c r="W18">
        <f t="shared" ref="W18:W19" si="13">C18+G18+K18+O18</f>
        <v>440</v>
      </c>
      <c r="X18">
        <f t="shared" ref="X18:X19" si="14">W18/$W$19*100</f>
        <v>39.675383228133455</v>
      </c>
    </row>
    <row r="19" spans="1:24" x14ac:dyDescent="0.3">
      <c r="C19">
        <v>1</v>
      </c>
      <c r="D19">
        <v>100</v>
      </c>
      <c r="G19" s="7">
        <f>SUM(G17:G18)</f>
        <v>99</v>
      </c>
      <c r="H19">
        <f t="shared" si="10"/>
        <v>100</v>
      </c>
      <c r="K19" s="7">
        <f>SUM(K17:K18)</f>
        <v>1002</v>
      </c>
      <c r="L19">
        <f t="shared" si="11"/>
        <v>100</v>
      </c>
      <c r="O19">
        <v>7</v>
      </c>
      <c r="P19">
        <f t="shared" si="12"/>
        <v>100</v>
      </c>
      <c r="W19">
        <f t="shared" si="13"/>
        <v>1109</v>
      </c>
      <c r="X19">
        <f t="shared" si="14"/>
        <v>100</v>
      </c>
    </row>
    <row r="22" spans="1:24" s="8" customFormat="1" x14ac:dyDescent="0.3"/>
    <row r="23" spans="1:24" x14ac:dyDescent="0.3">
      <c r="A23" t="s">
        <v>21</v>
      </c>
    </row>
    <row r="24" spans="1:24" x14ac:dyDescent="0.3">
      <c r="B24" s="1" t="s">
        <v>22</v>
      </c>
      <c r="C24" s="2" t="s">
        <v>4</v>
      </c>
      <c r="D24" s="3" t="s">
        <v>2</v>
      </c>
      <c r="F24" s="1" t="s">
        <v>23</v>
      </c>
      <c r="G24" s="2" t="s">
        <v>4</v>
      </c>
      <c r="H24" s="3" t="s">
        <v>2</v>
      </c>
      <c r="J24" s="1" t="s">
        <v>24</v>
      </c>
      <c r="K24" s="2" t="s">
        <v>4</v>
      </c>
      <c r="L24" s="3" t="s">
        <v>2</v>
      </c>
      <c r="N24" s="1" t="s">
        <v>25</v>
      </c>
      <c r="O24" s="2" t="s">
        <v>4</v>
      </c>
      <c r="P24" s="3" t="s">
        <v>2</v>
      </c>
      <c r="V24" s="1" t="s">
        <v>26</v>
      </c>
      <c r="W24" s="3" t="s">
        <v>4</v>
      </c>
      <c r="X24" s="3" t="s">
        <v>2</v>
      </c>
    </row>
    <row r="25" spans="1:24" x14ac:dyDescent="0.3">
      <c r="B25" s="6">
        <v>0</v>
      </c>
      <c r="C25">
        <v>1</v>
      </c>
      <c r="D25">
        <v>100</v>
      </c>
      <c r="F25" s="4">
        <v>0</v>
      </c>
      <c r="G25">
        <v>304</v>
      </c>
      <c r="H25">
        <f>G25/$G$27*100</f>
        <v>66.666666666666657</v>
      </c>
      <c r="J25" s="4">
        <v>0</v>
      </c>
      <c r="K25">
        <v>2</v>
      </c>
      <c r="L25">
        <v>66.67</v>
      </c>
      <c r="N25" s="4">
        <v>0</v>
      </c>
      <c r="O25">
        <v>8</v>
      </c>
      <c r="P25">
        <f>O25/$O$27*100</f>
        <v>53.333333333333336</v>
      </c>
      <c r="V25" s="6">
        <v>0</v>
      </c>
      <c r="W25">
        <f>C25+G25+K25+O25</f>
        <v>315</v>
      </c>
      <c r="X25">
        <f>W25/$W$27*100</f>
        <v>66.315789473684205</v>
      </c>
    </row>
    <row r="26" spans="1:24" x14ac:dyDescent="0.3">
      <c r="B26" s="5">
        <v>1</v>
      </c>
      <c r="C26">
        <v>0</v>
      </c>
      <c r="D26">
        <v>0</v>
      </c>
      <c r="F26" s="4">
        <v>1</v>
      </c>
      <c r="G26">
        <v>152</v>
      </c>
      <c r="H26">
        <f t="shared" ref="H26:H27" si="15">G26/$G$27*100</f>
        <v>33.333333333333329</v>
      </c>
      <c r="J26" s="4">
        <v>1</v>
      </c>
      <c r="K26">
        <v>1</v>
      </c>
      <c r="L26">
        <v>33.33</v>
      </c>
      <c r="N26" s="4">
        <v>1</v>
      </c>
      <c r="O26">
        <v>7</v>
      </c>
      <c r="P26">
        <f t="shared" ref="P26:P27" si="16">O26/$O$27*100</f>
        <v>46.666666666666664</v>
      </c>
      <c r="V26" s="6">
        <v>1</v>
      </c>
      <c r="W26">
        <f t="shared" ref="W26:W27" si="17">C26+G26+K26+O26</f>
        <v>160</v>
      </c>
      <c r="X26">
        <f t="shared" ref="X26:X27" si="18">W26/$W$27*100</f>
        <v>33.684210526315788</v>
      </c>
    </row>
    <row r="27" spans="1:24" x14ac:dyDescent="0.3">
      <c r="C27">
        <v>1</v>
      </c>
      <c r="D27">
        <v>100</v>
      </c>
      <c r="G27" s="7">
        <f>SUM(G25:G26)</f>
        <v>456</v>
      </c>
      <c r="H27">
        <f t="shared" si="15"/>
        <v>100</v>
      </c>
      <c r="K27">
        <v>3</v>
      </c>
      <c r="L27">
        <v>100</v>
      </c>
      <c r="O27" s="7">
        <f>SUM(O25:O26)</f>
        <v>15</v>
      </c>
      <c r="P27">
        <f t="shared" si="16"/>
        <v>100</v>
      </c>
      <c r="W27">
        <f t="shared" si="17"/>
        <v>475</v>
      </c>
      <c r="X27">
        <f t="shared" si="18"/>
        <v>100</v>
      </c>
    </row>
    <row r="30" spans="1:24" s="8" customFormat="1" x14ac:dyDescent="0.3"/>
    <row r="31" spans="1:24" x14ac:dyDescent="0.3">
      <c r="A31" t="s">
        <v>27</v>
      </c>
    </row>
    <row r="32" spans="1:24" x14ac:dyDescent="0.3">
      <c r="B32" s="1" t="s">
        <v>28</v>
      </c>
      <c r="C32" s="2" t="s">
        <v>4</v>
      </c>
      <c r="D32" s="3" t="s">
        <v>2</v>
      </c>
      <c r="F32" s="1" t="s">
        <v>29</v>
      </c>
      <c r="G32" s="2" t="s">
        <v>4</v>
      </c>
      <c r="H32" s="3" t="s">
        <v>2</v>
      </c>
      <c r="J32" s="1" t="s">
        <v>30</v>
      </c>
      <c r="K32" s="2" t="s">
        <v>4</v>
      </c>
      <c r="L32" s="3" t="s">
        <v>2</v>
      </c>
      <c r="V32" s="1" t="s">
        <v>31</v>
      </c>
      <c r="W32" s="3" t="s">
        <v>4</v>
      </c>
      <c r="X32" s="3" t="s">
        <v>2</v>
      </c>
    </row>
    <row r="33" spans="1:28" x14ac:dyDescent="0.3">
      <c r="B33" s="4">
        <v>0</v>
      </c>
      <c r="C33">
        <v>95</v>
      </c>
      <c r="D33">
        <f>C33/$C$35*100</f>
        <v>57.926829268292678</v>
      </c>
      <c r="F33" s="4">
        <v>0</v>
      </c>
      <c r="G33">
        <v>2</v>
      </c>
      <c r="H33">
        <f>G33/13*100</f>
        <v>15.384615384615385</v>
      </c>
      <c r="J33" s="4">
        <v>0</v>
      </c>
      <c r="K33">
        <v>2</v>
      </c>
      <c r="L33">
        <v>100</v>
      </c>
      <c r="V33" s="6">
        <v>0</v>
      </c>
      <c r="W33">
        <f>C33+G33+K33</f>
        <v>99</v>
      </c>
      <c r="X33">
        <f>W33/$W$35*100</f>
        <v>55.307262569832403</v>
      </c>
    </row>
    <row r="34" spans="1:28" x14ac:dyDescent="0.3">
      <c r="B34" s="4">
        <v>1</v>
      </c>
      <c r="C34">
        <v>69</v>
      </c>
      <c r="D34">
        <f t="shared" ref="D34:D35" si="19">C34/$C$35*100</f>
        <v>42.073170731707314</v>
      </c>
      <c r="F34" s="4">
        <v>1</v>
      </c>
      <c r="G34">
        <v>11</v>
      </c>
      <c r="H34">
        <f t="shared" ref="H34:H35" si="20">G34/13*100</f>
        <v>84.615384615384613</v>
      </c>
      <c r="J34" s="4">
        <v>1</v>
      </c>
      <c r="K34">
        <v>0</v>
      </c>
      <c r="L34">
        <v>0</v>
      </c>
      <c r="V34" s="6">
        <v>1</v>
      </c>
      <c r="W34">
        <f t="shared" ref="W34:W35" si="21">C34+G34+K34</f>
        <v>80</v>
      </c>
      <c r="X34">
        <f t="shared" ref="X34:X35" si="22">W34/$W$35*100</f>
        <v>44.692737430167597</v>
      </c>
    </row>
    <row r="35" spans="1:28" x14ac:dyDescent="0.3">
      <c r="C35" s="7">
        <f>SUM(C33:C34)</f>
        <v>164</v>
      </c>
      <c r="D35">
        <f t="shared" si="19"/>
        <v>100</v>
      </c>
      <c r="G35" s="7">
        <v>13</v>
      </c>
      <c r="H35">
        <f t="shared" si="20"/>
        <v>100</v>
      </c>
      <c r="K35">
        <v>2</v>
      </c>
      <c r="L35">
        <v>100</v>
      </c>
      <c r="W35">
        <f t="shared" si="21"/>
        <v>179</v>
      </c>
      <c r="X35">
        <f t="shared" si="22"/>
        <v>100</v>
      </c>
    </row>
    <row r="38" spans="1:28" s="8" customFormat="1" x14ac:dyDescent="0.3"/>
    <row r="39" spans="1:28" x14ac:dyDescent="0.3">
      <c r="A39" t="s">
        <v>32</v>
      </c>
    </row>
    <row r="40" spans="1:28" x14ac:dyDescent="0.3">
      <c r="B40" s="1" t="s">
        <v>33</v>
      </c>
      <c r="C40" s="3" t="s">
        <v>4</v>
      </c>
      <c r="D40" s="3" t="s">
        <v>2</v>
      </c>
      <c r="F40" s="1" t="s">
        <v>34</v>
      </c>
      <c r="G40" s="3" t="s">
        <v>4</v>
      </c>
      <c r="H40" s="3" t="s">
        <v>2</v>
      </c>
      <c r="J40" s="1" t="s">
        <v>35</v>
      </c>
      <c r="K40" s="3" t="s">
        <v>4</v>
      </c>
      <c r="L40" s="3" t="s">
        <v>2</v>
      </c>
      <c r="N40" s="1" t="s">
        <v>36</v>
      </c>
      <c r="O40" s="3" t="s">
        <v>4</v>
      </c>
      <c r="P40" s="3" t="s">
        <v>2</v>
      </c>
      <c r="R40" s="1" t="s">
        <v>37</v>
      </c>
      <c r="S40" s="3" t="s">
        <v>4</v>
      </c>
      <c r="T40" s="3" t="s">
        <v>2</v>
      </c>
      <c r="V40" s="1" t="s">
        <v>38</v>
      </c>
      <c r="W40" s="3" t="s">
        <v>4</v>
      </c>
      <c r="X40" s="3" t="s">
        <v>2</v>
      </c>
    </row>
    <row r="41" spans="1:28" x14ac:dyDescent="0.3">
      <c r="B41" s="6">
        <v>0</v>
      </c>
      <c r="C41">
        <f>C3+C10+C17</f>
        <v>275</v>
      </c>
      <c r="D41">
        <f>C41/$C$43*100</f>
        <v>58.386411889596602</v>
      </c>
      <c r="F41" s="4">
        <v>0</v>
      </c>
      <c r="G41">
        <v>111</v>
      </c>
      <c r="H41">
        <v>37.24832214765101</v>
      </c>
      <c r="J41" s="6">
        <v>0</v>
      </c>
      <c r="K41">
        <f>K3+G10+G17+C25</f>
        <v>337</v>
      </c>
      <c r="L41">
        <f>K41/$K$43*100</f>
        <v>45.725915875169605</v>
      </c>
      <c r="N41" s="6">
        <v>0</v>
      </c>
      <c r="O41">
        <f>O3+K10+K17+G25+C33</f>
        <v>1432</v>
      </c>
      <c r="P41">
        <f>O41/$O$43*100</f>
        <v>61.196581196581199</v>
      </c>
      <c r="R41" s="6">
        <v>0</v>
      </c>
      <c r="S41">
        <f>O10+O17+K25+G33</f>
        <v>177</v>
      </c>
      <c r="T41">
        <f>S41/$S$43*100</f>
        <v>52.366863905325445</v>
      </c>
      <c r="V41" s="6">
        <v>0</v>
      </c>
      <c r="W41">
        <f>S3+O25+K33</f>
        <v>38</v>
      </c>
      <c r="X41">
        <f>W41/$W$43*100</f>
        <v>51.351351351351347</v>
      </c>
    </row>
    <row r="42" spans="1:28" x14ac:dyDescent="0.3">
      <c r="B42" s="6">
        <v>1</v>
      </c>
      <c r="C42">
        <f t="shared" ref="C42:C43" si="23">C4+C11+C18</f>
        <v>196</v>
      </c>
      <c r="D42">
        <f t="shared" ref="D42:D43" si="24">C42/$C$43*100</f>
        <v>41.613588110403398</v>
      </c>
      <c r="F42" s="4">
        <v>1</v>
      </c>
      <c r="G42">
        <v>187</v>
      </c>
      <c r="H42">
        <v>62.751677852348998</v>
      </c>
      <c r="J42" s="6">
        <v>1</v>
      </c>
      <c r="K42">
        <f t="shared" ref="K42:K43" si="25">K4+G11+G18+C26</f>
        <v>400</v>
      </c>
      <c r="L42">
        <f t="shared" ref="L42:L43" si="26">K42/$K$43*100</f>
        <v>54.274084124830388</v>
      </c>
      <c r="N42" s="6">
        <v>1</v>
      </c>
      <c r="O42">
        <f t="shared" ref="O42:O43" si="27">O4+K11+K18+G26+C34</f>
        <v>908</v>
      </c>
      <c r="P42">
        <f t="shared" ref="P42:P43" si="28">O42/$O$43*100</f>
        <v>38.803418803418808</v>
      </c>
      <c r="R42" s="6">
        <v>1</v>
      </c>
      <c r="S42">
        <f t="shared" ref="S42:S43" si="29">O11+O18+K26+G34</f>
        <v>161</v>
      </c>
      <c r="T42">
        <f t="shared" ref="T42:T43" si="30">S42/$S$43*100</f>
        <v>47.633136094674555</v>
      </c>
      <c r="V42" s="6">
        <v>1</v>
      </c>
      <c r="W42">
        <f t="shared" ref="W42:W43" si="31">S4+O26+K34</f>
        <v>36</v>
      </c>
      <c r="X42">
        <f t="shared" ref="X42:X43" si="32">W42/$W$43*100</f>
        <v>48.648648648648653</v>
      </c>
    </row>
    <row r="43" spans="1:28" x14ac:dyDescent="0.3">
      <c r="C43">
        <f t="shared" si="23"/>
        <v>471</v>
      </c>
      <c r="D43">
        <f t="shared" si="24"/>
        <v>100</v>
      </c>
      <c r="G43">
        <v>298</v>
      </c>
      <c r="H43">
        <v>100</v>
      </c>
      <c r="K43">
        <f t="shared" si="25"/>
        <v>737</v>
      </c>
      <c r="L43">
        <f t="shared" si="26"/>
        <v>100</v>
      </c>
      <c r="O43">
        <f t="shared" si="27"/>
        <v>2340</v>
      </c>
      <c r="P43">
        <f t="shared" si="28"/>
        <v>100</v>
      </c>
      <c r="S43">
        <f t="shared" si="29"/>
        <v>338</v>
      </c>
      <c r="T43">
        <f t="shared" si="30"/>
        <v>100</v>
      </c>
      <c r="W43">
        <f t="shared" si="31"/>
        <v>74</v>
      </c>
      <c r="X43">
        <f t="shared" si="32"/>
        <v>100</v>
      </c>
    </row>
    <row r="47" spans="1:28" x14ac:dyDescent="0.3">
      <c r="B47" s="1" t="s">
        <v>39</v>
      </c>
      <c r="C47" s="3" t="s">
        <v>4</v>
      </c>
      <c r="D47" s="3" t="s">
        <v>2</v>
      </c>
      <c r="F47" s="1" t="s">
        <v>8</v>
      </c>
      <c r="G47" s="3" t="s">
        <v>4</v>
      </c>
      <c r="H47" s="3" t="s">
        <v>2</v>
      </c>
      <c r="J47" s="1" t="s">
        <v>14</v>
      </c>
      <c r="K47" s="3" t="s">
        <v>4</v>
      </c>
      <c r="L47" s="3" t="s">
        <v>2</v>
      </c>
      <c r="N47" s="1" t="s">
        <v>20</v>
      </c>
      <c r="O47" s="3" t="s">
        <v>4</v>
      </c>
      <c r="P47" s="3" t="s">
        <v>2</v>
      </c>
      <c r="R47" s="1" t="s">
        <v>26</v>
      </c>
      <c r="S47" s="3" t="s">
        <v>4</v>
      </c>
      <c r="T47" s="3" t="s">
        <v>2</v>
      </c>
      <c r="V47" s="1" t="s">
        <v>31</v>
      </c>
      <c r="W47" s="3" t="s">
        <v>4</v>
      </c>
      <c r="X47" s="3" t="s">
        <v>2</v>
      </c>
      <c r="Z47" s="9" t="s">
        <v>40</v>
      </c>
      <c r="AA47" s="3" t="s">
        <v>4</v>
      </c>
      <c r="AB47" s="3" t="s">
        <v>2</v>
      </c>
    </row>
    <row r="48" spans="1:28" x14ac:dyDescent="0.3">
      <c r="B48" s="6">
        <v>0</v>
      </c>
      <c r="C48">
        <f>G48+K48+O48+S48+W48</f>
        <v>2370</v>
      </c>
      <c r="D48">
        <f>C48/$C$50*100</f>
        <v>55.659934241427898</v>
      </c>
      <c r="F48" s="6">
        <v>0</v>
      </c>
      <c r="G48">
        <v>690</v>
      </c>
      <c r="H48">
        <v>47.357584076870282</v>
      </c>
      <c r="J48" s="6">
        <v>0</v>
      </c>
      <c r="K48">
        <v>597</v>
      </c>
      <c r="L48">
        <v>57.514450867052027</v>
      </c>
      <c r="N48" s="6">
        <v>0</v>
      </c>
      <c r="O48">
        <v>669</v>
      </c>
      <c r="P48">
        <v>60.324616771866545</v>
      </c>
      <c r="R48" s="6">
        <v>0</v>
      </c>
      <c r="S48">
        <v>315</v>
      </c>
      <c r="T48">
        <v>66.315789473684205</v>
      </c>
      <c r="V48" s="6">
        <v>0</v>
      </c>
      <c r="W48">
        <v>99</v>
      </c>
      <c r="X48">
        <v>55.307262569832403</v>
      </c>
      <c r="Z48" s="6">
        <v>0</v>
      </c>
      <c r="AA48">
        <f>S48+W48</f>
        <v>414</v>
      </c>
      <c r="AB48">
        <f>AA48/$AA$50*100</f>
        <v>63.302752293577981</v>
      </c>
    </row>
    <row r="49" spans="2:28" x14ac:dyDescent="0.3">
      <c r="B49" s="6">
        <v>1</v>
      </c>
      <c r="C49">
        <f t="shared" ref="C49:C50" si="33">G49+K49+O49+S49+W49</f>
        <v>1888</v>
      </c>
      <c r="D49">
        <f t="shared" ref="D49:D50" si="34">C49/$C$50*100</f>
        <v>44.340065758572102</v>
      </c>
      <c r="F49" s="6">
        <v>1</v>
      </c>
      <c r="G49">
        <v>767</v>
      </c>
      <c r="H49">
        <v>52.642415923129718</v>
      </c>
      <c r="J49" s="6">
        <v>1</v>
      </c>
      <c r="K49">
        <v>441</v>
      </c>
      <c r="L49">
        <v>42.485549132947973</v>
      </c>
      <c r="N49" s="6">
        <v>1</v>
      </c>
      <c r="O49">
        <v>440</v>
      </c>
      <c r="P49">
        <v>39.675383228133455</v>
      </c>
      <c r="R49" s="6">
        <v>1</v>
      </c>
      <c r="S49">
        <v>160</v>
      </c>
      <c r="T49">
        <v>33.684210526315788</v>
      </c>
      <c r="V49" s="6">
        <v>1</v>
      </c>
      <c r="W49">
        <v>80</v>
      </c>
      <c r="X49">
        <v>44.692737430167597</v>
      </c>
      <c r="Z49" s="6">
        <v>1</v>
      </c>
      <c r="AA49">
        <f t="shared" ref="AA49:AA50" si="35">S49+W49</f>
        <v>240</v>
      </c>
      <c r="AB49">
        <f t="shared" ref="AB49:AB50" si="36">AA49/$AA$50*100</f>
        <v>36.697247706422019</v>
      </c>
    </row>
    <row r="50" spans="2:28" x14ac:dyDescent="0.3">
      <c r="C50">
        <f t="shared" si="33"/>
        <v>4258</v>
      </c>
      <c r="D50">
        <f t="shared" si="34"/>
        <v>100</v>
      </c>
      <c r="G50">
        <v>1457</v>
      </c>
      <c r="H50">
        <v>100</v>
      </c>
      <c r="K50">
        <v>1038</v>
      </c>
      <c r="L50">
        <v>100</v>
      </c>
      <c r="O50">
        <v>1109</v>
      </c>
      <c r="P50">
        <v>100</v>
      </c>
      <c r="S50">
        <v>475</v>
      </c>
      <c r="T50">
        <v>100</v>
      </c>
      <c r="W50">
        <v>179</v>
      </c>
      <c r="X50">
        <v>100</v>
      </c>
      <c r="AA50">
        <f t="shared" si="35"/>
        <v>654</v>
      </c>
      <c r="AB50">
        <f t="shared" si="36"/>
        <v>100</v>
      </c>
    </row>
    <row r="53" spans="2:28" x14ac:dyDescent="0.3">
      <c r="R53" s="1" t="s">
        <v>40</v>
      </c>
      <c r="S53" s="3" t="s">
        <v>4</v>
      </c>
      <c r="T53" s="3" t="s">
        <v>2</v>
      </c>
    </row>
    <row r="54" spans="2:28" x14ac:dyDescent="0.3">
      <c r="R54" s="6">
        <v>0</v>
      </c>
      <c r="S54">
        <f>S48+W48</f>
        <v>414</v>
      </c>
      <c r="T54">
        <f>S54/$S$56*100</f>
        <v>63.302752293577981</v>
      </c>
    </row>
    <row r="55" spans="2:28" x14ac:dyDescent="0.3">
      <c r="R55" s="6">
        <v>1</v>
      </c>
      <c r="S55">
        <f t="shared" ref="S55:S56" si="37">S49+W49</f>
        <v>240</v>
      </c>
      <c r="T55">
        <f t="shared" ref="T55:T56" si="38">S55/$S$56*100</f>
        <v>36.697247706422019</v>
      </c>
    </row>
    <row r="56" spans="2:28" x14ac:dyDescent="0.3">
      <c r="S56">
        <f t="shared" si="37"/>
        <v>654</v>
      </c>
      <c r="T56">
        <f t="shared" si="38"/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F19A-F441-465B-8D74-C8FD5F3E1B31}">
  <dimension ref="A1:AB56"/>
  <sheetViews>
    <sheetView workbookViewId="0">
      <selection activeCell="E11" sqref="E11"/>
    </sheetView>
  </sheetViews>
  <sheetFormatPr defaultRowHeight="14.4" x14ac:dyDescent="0.3"/>
  <cols>
    <col min="4" max="4" width="6.33203125" customWidth="1"/>
    <col min="6" max="6" width="10.109375" bestFit="1" customWidth="1"/>
    <col min="8" max="8" width="6" customWidth="1"/>
    <col min="12" max="12" width="5.88671875" customWidth="1"/>
    <col min="16" max="16" width="5.77734375" customWidth="1"/>
    <col min="18" max="18" width="9.21875" bestFit="1" customWidth="1"/>
    <col min="20" max="20" width="6.109375" customWidth="1"/>
  </cols>
  <sheetData>
    <row r="1" spans="1:24" x14ac:dyDescent="0.3">
      <c r="A1" t="s">
        <v>0</v>
      </c>
    </row>
    <row r="2" spans="1:24" x14ac:dyDescent="0.3">
      <c r="B2" s="1" t="s">
        <v>1</v>
      </c>
      <c r="C2" s="2">
        <v>0</v>
      </c>
      <c r="D2" s="3" t="s">
        <v>2</v>
      </c>
      <c r="F2" s="1" t="s">
        <v>3</v>
      </c>
      <c r="G2" s="2" t="s">
        <v>4</v>
      </c>
      <c r="H2" s="3" t="s">
        <v>2</v>
      </c>
      <c r="J2" s="1" t="s">
        <v>5</v>
      </c>
      <c r="K2" s="2" t="s">
        <v>4</v>
      </c>
      <c r="L2" s="3" t="s">
        <v>2</v>
      </c>
      <c r="N2" s="1" t="s">
        <v>6</v>
      </c>
      <c r="O2" s="2" t="s">
        <v>4</v>
      </c>
      <c r="P2" s="3" t="s">
        <v>2</v>
      </c>
      <c r="R2" s="1" t="s">
        <v>7</v>
      </c>
      <c r="S2" s="2" t="s">
        <v>4</v>
      </c>
      <c r="T2" s="3" t="s">
        <v>2</v>
      </c>
      <c r="V2" s="1" t="s">
        <v>8</v>
      </c>
      <c r="W2" s="3" t="s">
        <v>4</v>
      </c>
      <c r="X2" s="3" t="s">
        <v>2</v>
      </c>
    </row>
    <row r="3" spans="1:24" x14ac:dyDescent="0.3">
      <c r="B3" s="4">
        <v>0</v>
      </c>
      <c r="C3">
        <v>308</v>
      </c>
      <c r="D3">
        <f>C3/469*100</f>
        <v>65.671641791044777</v>
      </c>
      <c r="F3" s="4">
        <v>0</v>
      </c>
      <c r="G3" s="7">
        <v>246</v>
      </c>
      <c r="H3">
        <f>G3/298*100</f>
        <v>82.550335570469798</v>
      </c>
      <c r="J3" s="4">
        <v>0</v>
      </c>
      <c r="K3" s="7">
        <v>478</v>
      </c>
      <c r="L3">
        <f>K3/630*100</f>
        <v>75.873015873015873</v>
      </c>
      <c r="N3" s="5">
        <v>0</v>
      </c>
      <c r="O3">
        <v>3</v>
      </c>
      <c r="P3">
        <v>100</v>
      </c>
      <c r="R3" s="4">
        <v>0</v>
      </c>
      <c r="S3">
        <v>45</v>
      </c>
      <c r="T3">
        <f>S3/57*100</f>
        <v>78.94736842105263</v>
      </c>
      <c r="V3" s="6">
        <v>0</v>
      </c>
      <c r="W3">
        <f>C3++G3+K3+O3+S3</f>
        <v>1080</v>
      </c>
      <c r="X3">
        <f>W3/$W$5*100</f>
        <v>74.124914207275225</v>
      </c>
    </row>
    <row r="4" spans="1:24" x14ac:dyDescent="0.3">
      <c r="B4" s="4">
        <v>1</v>
      </c>
      <c r="C4">
        <v>161</v>
      </c>
      <c r="D4">
        <f t="shared" ref="D4:D5" si="0">C4/469*100</f>
        <v>34.328358208955223</v>
      </c>
      <c r="F4" s="4">
        <v>1</v>
      </c>
      <c r="G4">
        <v>52</v>
      </c>
      <c r="H4">
        <f t="shared" ref="H4:H5" si="1">G4/298*100</f>
        <v>17.449664429530202</v>
      </c>
      <c r="J4" s="4">
        <v>1</v>
      </c>
      <c r="K4">
        <v>152</v>
      </c>
      <c r="L4">
        <f t="shared" ref="L4:L5" si="2">K4/630*100</f>
        <v>24.126984126984127</v>
      </c>
      <c r="N4" s="6">
        <v>1</v>
      </c>
      <c r="O4">
        <v>0</v>
      </c>
      <c r="P4">
        <v>0</v>
      </c>
      <c r="R4" s="4">
        <v>1</v>
      </c>
      <c r="S4">
        <v>12</v>
      </c>
      <c r="T4">
        <f t="shared" ref="T4:T5" si="3">S4/57*100</f>
        <v>21.052631578947366</v>
      </c>
      <c r="V4" s="6">
        <v>1</v>
      </c>
      <c r="W4">
        <f t="shared" ref="W4:W5" si="4">C4++G4+K4+O4+S4</f>
        <v>377</v>
      </c>
      <c r="X4">
        <f>W4/$W$5*100</f>
        <v>25.875085792724779</v>
      </c>
    </row>
    <row r="5" spans="1:24" x14ac:dyDescent="0.3">
      <c r="C5" s="7">
        <f>SUM(C3:C4)</f>
        <v>469</v>
      </c>
      <c r="D5">
        <f t="shared" si="0"/>
        <v>100</v>
      </c>
      <c r="G5" s="7">
        <f>SUM(G3:G4)</f>
        <v>298</v>
      </c>
      <c r="H5">
        <f t="shared" si="1"/>
        <v>100</v>
      </c>
      <c r="K5" s="7">
        <f>SUM(K3:K4)</f>
        <v>630</v>
      </c>
      <c r="L5">
        <f t="shared" si="2"/>
        <v>100</v>
      </c>
      <c r="O5">
        <v>3</v>
      </c>
      <c r="P5">
        <v>100</v>
      </c>
      <c r="R5" s="10"/>
      <c r="S5" s="7">
        <f>SUM(S3:S4)</f>
        <v>57</v>
      </c>
      <c r="T5">
        <f t="shared" si="3"/>
        <v>100</v>
      </c>
      <c r="W5">
        <f t="shared" si="4"/>
        <v>1457</v>
      </c>
      <c r="X5">
        <f>W5/$W$5*100</f>
        <v>100</v>
      </c>
    </row>
    <row r="7" spans="1:24" s="8" customFormat="1" x14ac:dyDescent="0.3"/>
    <row r="8" spans="1:24" x14ac:dyDescent="0.3">
      <c r="A8" t="s">
        <v>9</v>
      </c>
    </row>
    <row r="9" spans="1:24" x14ac:dyDescent="0.3">
      <c r="B9" s="1" t="s">
        <v>10</v>
      </c>
      <c r="C9" s="2" t="s">
        <v>4</v>
      </c>
      <c r="D9" s="3" t="s">
        <v>2</v>
      </c>
      <c r="F9" s="1" t="s">
        <v>11</v>
      </c>
      <c r="G9" s="2" t="s">
        <v>4</v>
      </c>
      <c r="H9" s="3" t="s">
        <v>2</v>
      </c>
      <c r="J9" s="1" t="s">
        <v>12</v>
      </c>
      <c r="K9" s="2" t="s">
        <v>4</v>
      </c>
      <c r="L9" s="3" t="s">
        <v>2</v>
      </c>
      <c r="N9" s="1" t="s">
        <v>13</v>
      </c>
      <c r="O9" s="2" t="s">
        <v>4</v>
      </c>
      <c r="P9" s="3" t="s">
        <v>2</v>
      </c>
      <c r="V9" s="1" t="s">
        <v>14</v>
      </c>
      <c r="W9" s="3" t="s">
        <v>4</v>
      </c>
      <c r="X9" s="3" t="s">
        <v>2</v>
      </c>
    </row>
    <row r="10" spans="1:24" x14ac:dyDescent="0.3">
      <c r="B10" s="5">
        <v>0</v>
      </c>
      <c r="C10">
        <v>1</v>
      </c>
      <c r="D10">
        <v>100</v>
      </c>
      <c r="F10" s="4">
        <v>0</v>
      </c>
      <c r="G10">
        <v>6</v>
      </c>
      <c r="H10">
        <f>G10/7*100</f>
        <v>85.714285714285708</v>
      </c>
      <c r="J10" s="4">
        <v>0</v>
      </c>
      <c r="K10">
        <v>402</v>
      </c>
      <c r="L10">
        <f>K10/715*100</f>
        <v>56.22377622377622</v>
      </c>
      <c r="N10" s="4">
        <v>0</v>
      </c>
      <c r="O10">
        <v>196</v>
      </c>
      <c r="P10">
        <f>O10/315*100</f>
        <v>62.222222222222221</v>
      </c>
      <c r="V10" s="6">
        <v>0</v>
      </c>
      <c r="W10">
        <f>C10+G10+K10+O10</f>
        <v>605</v>
      </c>
      <c r="X10">
        <f>W10/$W$12*100</f>
        <v>58.285163776493256</v>
      </c>
    </row>
    <row r="11" spans="1:24" x14ac:dyDescent="0.3">
      <c r="B11" s="6">
        <v>1</v>
      </c>
      <c r="C11">
        <v>0</v>
      </c>
      <c r="D11">
        <v>0</v>
      </c>
      <c r="F11" s="4">
        <v>1</v>
      </c>
      <c r="G11">
        <v>1</v>
      </c>
      <c r="H11">
        <f t="shared" ref="H11:H12" si="5">G11/7*100</f>
        <v>14.285714285714285</v>
      </c>
      <c r="J11" s="4">
        <v>1</v>
      </c>
      <c r="K11">
        <v>313</v>
      </c>
      <c r="L11">
        <f t="shared" ref="L11:L12" si="6">K11/715*100</f>
        <v>43.77622377622378</v>
      </c>
      <c r="N11" s="4">
        <v>1</v>
      </c>
      <c r="O11">
        <v>119</v>
      </c>
      <c r="P11">
        <f t="shared" ref="P11:P12" si="7">O11/315*100</f>
        <v>37.777777777777779</v>
      </c>
      <c r="V11" s="6">
        <v>1</v>
      </c>
      <c r="W11">
        <f t="shared" ref="W11:W12" si="8">C11+G11+K11+O11</f>
        <v>433</v>
      </c>
      <c r="X11">
        <f t="shared" ref="X11:X12" si="9">W11/$W$12*100</f>
        <v>41.714836223506744</v>
      </c>
    </row>
    <row r="12" spans="1:24" x14ac:dyDescent="0.3">
      <c r="C12">
        <v>1</v>
      </c>
      <c r="D12">
        <v>100</v>
      </c>
      <c r="G12">
        <v>7</v>
      </c>
      <c r="H12">
        <f t="shared" si="5"/>
        <v>100</v>
      </c>
      <c r="K12" s="7">
        <f>SUM(K10:K11)</f>
        <v>715</v>
      </c>
      <c r="L12">
        <f t="shared" si="6"/>
        <v>100</v>
      </c>
      <c r="O12" s="7">
        <f>SUM(O10:O11)</f>
        <v>315</v>
      </c>
      <c r="P12">
        <f t="shared" si="7"/>
        <v>100</v>
      </c>
      <c r="W12">
        <f t="shared" si="8"/>
        <v>1038</v>
      </c>
      <c r="X12">
        <f t="shared" si="9"/>
        <v>100</v>
      </c>
    </row>
    <row r="14" spans="1:24" s="8" customFormat="1" x14ac:dyDescent="0.3"/>
    <row r="15" spans="1:24" x14ac:dyDescent="0.3">
      <c r="A15" t="s">
        <v>15</v>
      </c>
    </row>
    <row r="16" spans="1:24" x14ac:dyDescent="0.3">
      <c r="B16" s="1" t="s">
        <v>16</v>
      </c>
      <c r="C16" s="2" t="s">
        <v>4</v>
      </c>
      <c r="D16" s="3" t="s">
        <v>2</v>
      </c>
      <c r="F16" s="1" t="s">
        <v>17</v>
      </c>
      <c r="G16" s="2" t="s">
        <v>4</v>
      </c>
      <c r="H16" s="3" t="s">
        <v>2</v>
      </c>
      <c r="J16" s="1" t="s">
        <v>18</v>
      </c>
      <c r="K16" s="2" t="s">
        <v>4</v>
      </c>
      <c r="L16" s="3" t="s">
        <v>2</v>
      </c>
      <c r="N16" s="1" t="s">
        <v>19</v>
      </c>
      <c r="O16" s="2" t="s">
        <v>4</v>
      </c>
      <c r="P16" s="3" t="s">
        <v>2</v>
      </c>
      <c r="V16" s="1" t="s">
        <v>20</v>
      </c>
      <c r="W16" s="3" t="s">
        <v>4</v>
      </c>
      <c r="X16" s="3" t="s">
        <v>2</v>
      </c>
    </row>
    <row r="17" spans="1:24" x14ac:dyDescent="0.3">
      <c r="B17" s="5">
        <v>0</v>
      </c>
      <c r="C17">
        <v>1</v>
      </c>
      <c r="D17">
        <v>100</v>
      </c>
      <c r="F17" s="4">
        <v>0</v>
      </c>
      <c r="G17">
        <v>58</v>
      </c>
      <c r="H17">
        <f>G17/99*100</f>
        <v>58.585858585858588</v>
      </c>
      <c r="J17" s="4">
        <v>0</v>
      </c>
      <c r="K17">
        <v>560</v>
      </c>
      <c r="L17">
        <f>K17/1002*100</f>
        <v>55.88822355289421</v>
      </c>
      <c r="N17" s="4">
        <v>0</v>
      </c>
      <c r="O17" s="7">
        <v>6</v>
      </c>
      <c r="P17">
        <f>O17/7*100</f>
        <v>85.714285714285708</v>
      </c>
      <c r="V17" s="6">
        <v>0</v>
      </c>
      <c r="W17">
        <f>C17+G17+K17+O17</f>
        <v>625</v>
      </c>
      <c r="X17">
        <f>W17/$W$19*100</f>
        <v>56.357078449053198</v>
      </c>
    </row>
    <row r="18" spans="1:24" x14ac:dyDescent="0.3">
      <c r="B18" s="6">
        <v>1</v>
      </c>
      <c r="C18">
        <v>0</v>
      </c>
      <c r="D18">
        <v>0</v>
      </c>
      <c r="F18" s="4">
        <v>1</v>
      </c>
      <c r="G18">
        <v>41</v>
      </c>
      <c r="H18">
        <f t="shared" ref="H18:H19" si="10">G18/99*100</f>
        <v>41.414141414141412</v>
      </c>
      <c r="J18" s="4">
        <v>1</v>
      </c>
      <c r="K18">
        <v>442</v>
      </c>
      <c r="L18">
        <f t="shared" ref="L18:L19" si="11">K18/1002*100</f>
        <v>44.11177644710579</v>
      </c>
      <c r="N18" s="4">
        <v>1</v>
      </c>
      <c r="O18">
        <v>1</v>
      </c>
      <c r="P18">
        <f t="shared" ref="P18:P19" si="12">O18/7*100</f>
        <v>14.285714285714285</v>
      </c>
      <c r="V18" s="6">
        <v>1</v>
      </c>
      <c r="W18">
        <f t="shared" ref="W18:W19" si="13">C18+G18+K18+O18</f>
        <v>484</v>
      </c>
      <c r="X18">
        <f t="shared" ref="X18:X19" si="14">W18/$W$19*100</f>
        <v>43.642921550946802</v>
      </c>
    </row>
    <row r="19" spans="1:24" x14ac:dyDescent="0.3">
      <c r="C19">
        <v>1</v>
      </c>
      <c r="D19">
        <v>100</v>
      </c>
      <c r="G19" s="7">
        <f>SUM(G17:G18)</f>
        <v>99</v>
      </c>
      <c r="H19">
        <f t="shared" si="10"/>
        <v>100</v>
      </c>
      <c r="K19" s="7">
        <f>SUM(K17:K18)</f>
        <v>1002</v>
      </c>
      <c r="L19">
        <f t="shared" si="11"/>
        <v>100</v>
      </c>
      <c r="O19" s="7">
        <f>SUM(O17:O18)</f>
        <v>7</v>
      </c>
      <c r="P19">
        <f t="shared" si="12"/>
        <v>100</v>
      </c>
      <c r="W19">
        <f t="shared" si="13"/>
        <v>1109</v>
      </c>
      <c r="X19">
        <f t="shared" si="14"/>
        <v>100</v>
      </c>
    </row>
    <row r="22" spans="1:24" s="8" customFormat="1" x14ac:dyDescent="0.3"/>
    <row r="23" spans="1:24" x14ac:dyDescent="0.3">
      <c r="A23" t="s">
        <v>21</v>
      </c>
    </row>
    <row r="24" spans="1:24" x14ac:dyDescent="0.3">
      <c r="B24" s="1" t="s">
        <v>22</v>
      </c>
      <c r="C24" s="2" t="s">
        <v>4</v>
      </c>
      <c r="D24" s="3" t="s">
        <v>2</v>
      </c>
      <c r="F24" s="1" t="s">
        <v>23</v>
      </c>
      <c r="G24" s="2" t="s">
        <v>4</v>
      </c>
      <c r="H24" s="3" t="s">
        <v>2</v>
      </c>
      <c r="J24" s="1" t="s">
        <v>24</v>
      </c>
      <c r="K24" s="2" t="s">
        <v>4</v>
      </c>
      <c r="L24" s="3" t="s">
        <v>2</v>
      </c>
      <c r="N24" s="1" t="s">
        <v>25</v>
      </c>
      <c r="O24" s="2" t="s">
        <v>4</v>
      </c>
      <c r="P24" s="3" t="s">
        <v>2</v>
      </c>
      <c r="V24" s="1" t="s">
        <v>26</v>
      </c>
      <c r="W24" s="3" t="s">
        <v>4</v>
      </c>
      <c r="X24" s="3" t="s">
        <v>2</v>
      </c>
    </row>
    <row r="25" spans="1:24" x14ac:dyDescent="0.3">
      <c r="B25" s="6">
        <v>0</v>
      </c>
      <c r="C25">
        <v>0</v>
      </c>
      <c r="D25">
        <v>0</v>
      </c>
      <c r="F25" s="4">
        <v>0</v>
      </c>
      <c r="G25" s="7">
        <v>227</v>
      </c>
      <c r="H25">
        <f>G25/456*100</f>
        <v>49.780701754385966</v>
      </c>
      <c r="J25" s="4">
        <v>0</v>
      </c>
      <c r="K25">
        <v>1</v>
      </c>
      <c r="L25">
        <f>K25/3*100</f>
        <v>33.333333333333329</v>
      </c>
      <c r="N25" s="4">
        <v>0</v>
      </c>
      <c r="O25">
        <v>9</v>
      </c>
      <c r="P25">
        <f>O25/15*100</f>
        <v>60</v>
      </c>
      <c r="V25" s="6">
        <v>0</v>
      </c>
      <c r="W25">
        <f>C25+G25+K25+O25</f>
        <v>237</v>
      </c>
      <c r="X25">
        <f>W25/$W$27*100</f>
        <v>49.894736842105267</v>
      </c>
    </row>
    <row r="26" spans="1:24" x14ac:dyDescent="0.3">
      <c r="B26" s="5">
        <v>1</v>
      </c>
      <c r="C26">
        <v>1</v>
      </c>
      <c r="D26">
        <v>100</v>
      </c>
      <c r="F26" s="4">
        <v>1</v>
      </c>
      <c r="G26">
        <v>229</v>
      </c>
      <c r="H26">
        <f t="shared" ref="H26:H27" si="15">G26/456*100</f>
        <v>50.219298245614027</v>
      </c>
      <c r="J26" s="4">
        <v>1</v>
      </c>
      <c r="K26">
        <v>2</v>
      </c>
      <c r="L26">
        <f t="shared" ref="L26:L27" si="16">K26/3*100</f>
        <v>66.666666666666657</v>
      </c>
      <c r="N26" s="4">
        <v>1</v>
      </c>
      <c r="O26">
        <v>6</v>
      </c>
      <c r="P26">
        <f t="shared" ref="P26:P27" si="17">O26/15*100</f>
        <v>40</v>
      </c>
      <c r="V26" s="6">
        <v>1</v>
      </c>
      <c r="W26">
        <f t="shared" ref="W26:W27" si="18">C26+G26+K26+O26</f>
        <v>238</v>
      </c>
      <c r="X26">
        <f t="shared" ref="X26:X27" si="19">W26/$W$27*100</f>
        <v>50.10526315789474</v>
      </c>
    </row>
    <row r="27" spans="1:24" x14ac:dyDescent="0.3">
      <c r="C27">
        <v>1</v>
      </c>
      <c r="D27">
        <v>100</v>
      </c>
      <c r="G27" s="7">
        <f>SUM(G25:G26)</f>
        <v>456</v>
      </c>
      <c r="H27">
        <f t="shared" si="15"/>
        <v>100</v>
      </c>
      <c r="K27">
        <v>3</v>
      </c>
      <c r="L27">
        <f t="shared" si="16"/>
        <v>100</v>
      </c>
      <c r="O27" s="7">
        <v>15</v>
      </c>
      <c r="P27">
        <f t="shared" si="17"/>
        <v>100</v>
      </c>
      <c r="W27">
        <f t="shared" si="18"/>
        <v>475</v>
      </c>
      <c r="X27">
        <f t="shared" si="19"/>
        <v>100</v>
      </c>
    </row>
    <row r="30" spans="1:24" s="8" customFormat="1" x14ac:dyDescent="0.3"/>
    <row r="31" spans="1:24" x14ac:dyDescent="0.3">
      <c r="A31" t="s">
        <v>27</v>
      </c>
    </row>
    <row r="32" spans="1:24" x14ac:dyDescent="0.3">
      <c r="B32" s="1" t="s">
        <v>28</v>
      </c>
      <c r="C32" s="2" t="s">
        <v>4</v>
      </c>
      <c r="D32" s="3" t="s">
        <v>2</v>
      </c>
      <c r="F32" s="1" t="s">
        <v>29</v>
      </c>
      <c r="G32" s="2" t="s">
        <v>4</v>
      </c>
      <c r="H32" s="3" t="s">
        <v>2</v>
      </c>
      <c r="J32" s="1" t="s">
        <v>30</v>
      </c>
      <c r="K32" s="2" t="s">
        <v>4</v>
      </c>
      <c r="L32" s="3" t="s">
        <v>2</v>
      </c>
      <c r="V32" s="1" t="s">
        <v>31</v>
      </c>
      <c r="W32" s="3" t="s">
        <v>4</v>
      </c>
      <c r="X32" s="3" t="s">
        <v>2</v>
      </c>
    </row>
    <row r="33" spans="1:28" x14ac:dyDescent="0.3">
      <c r="B33" s="4">
        <v>0</v>
      </c>
      <c r="C33">
        <v>106</v>
      </c>
      <c r="D33">
        <f>C33/164*100</f>
        <v>64.634146341463421</v>
      </c>
      <c r="F33" s="4">
        <v>0</v>
      </c>
      <c r="G33">
        <v>11</v>
      </c>
      <c r="H33">
        <f>G33/13*100</f>
        <v>84.615384615384613</v>
      </c>
      <c r="J33" s="4">
        <v>0</v>
      </c>
      <c r="K33">
        <v>2</v>
      </c>
      <c r="L33">
        <v>100</v>
      </c>
      <c r="V33" s="6">
        <v>0</v>
      </c>
      <c r="W33">
        <f>C33+G33+K33</f>
        <v>119</v>
      </c>
      <c r="X33">
        <f>W33/$W$35*100</f>
        <v>66.480446927374302</v>
      </c>
    </row>
    <row r="34" spans="1:28" x14ac:dyDescent="0.3">
      <c r="B34" s="4">
        <v>1</v>
      </c>
      <c r="C34">
        <v>58</v>
      </c>
      <c r="D34">
        <f t="shared" ref="D34:D35" si="20">C34/164*100</f>
        <v>35.365853658536587</v>
      </c>
      <c r="F34" s="4">
        <v>1</v>
      </c>
      <c r="G34">
        <v>2</v>
      </c>
      <c r="H34">
        <f t="shared" ref="H34:H35" si="21">G34/13*100</f>
        <v>15.384615384615385</v>
      </c>
      <c r="J34" s="4">
        <v>1</v>
      </c>
      <c r="K34">
        <v>0</v>
      </c>
      <c r="L34">
        <v>0</v>
      </c>
      <c r="V34" s="6">
        <v>1</v>
      </c>
      <c r="W34">
        <f t="shared" ref="W34:W35" si="22">C34+G34+K34</f>
        <v>60</v>
      </c>
      <c r="X34">
        <f t="shared" ref="X34:X35" si="23">W34/$W$35*100</f>
        <v>33.519553072625698</v>
      </c>
    </row>
    <row r="35" spans="1:28" x14ac:dyDescent="0.3">
      <c r="C35" s="7">
        <f>SUM(C33:C34)</f>
        <v>164</v>
      </c>
      <c r="D35">
        <f t="shared" si="20"/>
        <v>100</v>
      </c>
      <c r="G35" s="7">
        <f>SUM(G33:G34)</f>
        <v>13</v>
      </c>
      <c r="H35">
        <f t="shared" si="21"/>
        <v>100</v>
      </c>
      <c r="K35">
        <v>2</v>
      </c>
      <c r="L35">
        <v>100</v>
      </c>
      <c r="W35">
        <f t="shared" si="22"/>
        <v>179</v>
      </c>
      <c r="X35">
        <f t="shared" si="23"/>
        <v>100</v>
      </c>
    </row>
    <row r="38" spans="1:28" s="8" customFormat="1" x14ac:dyDescent="0.3"/>
    <row r="39" spans="1:28" x14ac:dyDescent="0.3">
      <c r="A39" t="s">
        <v>32</v>
      </c>
    </row>
    <row r="40" spans="1:28" x14ac:dyDescent="0.3">
      <c r="B40" s="1" t="s">
        <v>33</v>
      </c>
      <c r="C40" s="3" t="s">
        <v>4</v>
      </c>
      <c r="D40" s="3" t="s">
        <v>2</v>
      </c>
      <c r="F40" s="1" t="s">
        <v>34</v>
      </c>
      <c r="G40" s="3" t="s">
        <v>4</v>
      </c>
      <c r="H40" s="3" t="s">
        <v>2</v>
      </c>
      <c r="J40" s="1" t="s">
        <v>35</v>
      </c>
      <c r="K40" s="3" t="s">
        <v>4</v>
      </c>
      <c r="L40" s="3" t="s">
        <v>2</v>
      </c>
      <c r="N40" s="1" t="s">
        <v>36</v>
      </c>
      <c r="O40" s="3" t="s">
        <v>4</v>
      </c>
      <c r="P40" s="3" t="s">
        <v>2</v>
      </c>
      <c r="R40" s="1" t="s">
        <v>37</v>
      </c>
      <c r="S40" s="3" t="s">
        <v>4</v>
      </c>
      <c r="T40" s="3" t="s">
        <v>2</v>
      </c>
      <c r="V40" s="1" t="s">
        <v>38</v>
      </c>
      <c r="W40" s="3" t="s">
        <v>4</v>
      </c>
      <c r="X40" s="3" t="s">
        <v>2</v>
      </c>
    </row>
    <row r="41" spans="1:28" x14ac:dyDescent="0.3">
      <c r="B41" s="6">
        <v>0</v>
      </c>
      <c r="C41">
        <f>C3+C10+C17</f>
        <v>310</v>
      </c>
      <c r="D41">
        <f>C41/$C$43*100</f>
        <v>65.817409766454347</v>
      </c>
      <c r="F41" s="4">
        <v>0</v>
      </c>
      <c r="G41">
        <v>246</v>
      </c>
      <c r="H41">
        <v>82.550335570469798</v>
      </c>
      <c r="J41" s="6">
        <v>0</v>
      </c>
      <c r="K41">
        <f>K3+G10+G17+C25</f>
        <v>542</v>
      </c>
      <c r="L41">
        <f>K41/$K$43*100</f>
        <v>73.541383989145174</v>
      </c>
      <c r="N41" s="6">
        <v>0</v>
      </c>
      <c r="O41">
        <f>O3+K10+K17+G25+C33</f>
        <v>1298</v>
      </c>
      <c r="P41">
        <f>O41/$O$43*100</f>
        <v>55.470085470085472</v>
      </c>
      <c r="R41" s="6">
        <v>0</v>
      </c>
      <c r="S41">
        <f>O10+O17+K25+G33</f>
        <v>214</v>
      </c>
      <c r="T41">
        <f>S41/$S$43*100</f>
        <v>63.31360946745562</v>
      </c>
      <c r="V41" s="6">
        <v>0</v>
      </c>
      <c r="W41">
        <f>S3+O25+K33</f>
        <v>56</v>
      </c>
      <c r="X41">
        <f>W41/$W$43*100</f>
        <v>75.675675675675677</v>
      </c>
    </row>
    <row r="42" spans="1:28" x14ac:dyDescent="0.3">
      <c r="B42" s="6">
        <v>1</v>
      </c>
      <c r="C42">
        <f t="shared" ref="C42:C43" si="24">C4+C11+C18</f>
        <v>161</v>
      </c>
      <c r="D42">
        <f t="shared" ref="D42:D43" si="25">C42/$C$43*100</f>
        <v>34.182590233545646</v>
      </c>
      <c r="F42" s="4">
        <v>1</v>
      </c>
      <c r="G42">
        <v>52</v>
      </c>
      <c r="H42">
        <v>17.449664429530202</v>
      </c>
      <c r="J42" s="6">
        <v>1</v>
      </c>
      <c r="K42">
        <f t="shared" ref="K42:K43" si="26">K4+G11+G18+C26</f>
        <v>195</v>
      </c>
      <c r="L42">
        <f t="shared" ref="L42:L43" si="27">K42/$K$43*100</f>
        <v>26.458616010854819</v>
      </c>
      <c r="N42" s="6">
        <v>1</v>
      </c>
      <c r="O42">
        <f t="shared" ref="O42:O43" si="28">O4+K11+K18+G26+C34</f>
        <v>1042</v>
      </c>
      <c r="P42">
        <f t="shared" ref="P42:P43" si="29">O42/$O$43*100</f>
        <v>44.529914529914528</v>
      </c>
      <c r="R42" s="6">
        <v>1</v>
      </c>
      <c r="S42">
        <f t="shared" ref="S42:S43" si="30">O11+O18+K26+G34</f>
        <v>124</v>
      </c>
      <c r="T42">
        <f t="shared" ref="T42:T43" si="31">S42/$S$43*100</f>
        <v>36.68639053254438</v>
      </c>
      <c r="V42" s="6">
        <v>1</v>
      </c>
      <c r="W42">
        <f t="shared" ref="W42:W43" si="32">S4+O26+K34</f>
        <v>18</v>
      </c>
      <c r="X42">
        <f t="shared" ref="X42:X43" si="33">W42/$W$43*100</f>
        <v>24.324324324324326</v>
      </c>
    </row>
    <row r="43" spans="1:28" x14ac:dyDescent="0.3">
      <c r="C43">
        <f t="shared" si="24"/>
        <v>471</v>
      </c>
      <c r="D43">
        <f t="shared" si="25"/>
        <v>100</v>
      </c>
      <c r="G43">
        <v>298</v>
      </c>
      <c r="H43">
        <v>100</v>
      </c>
      <c r="K43">
        <f t="shared" si="26"/>
        <v>737</v>
      </c>
      <c r="L43">
        <f t="shared" si="27"/>
        <v>100</v>
      </c>
      <c r="O43">
        <f t="shared" si="28"/>
        <v>2340</v>
      </c>
      <c r="P43">
        <f t="shared" si="29"/>
        <v>100</v>
      </c>
      <c r="S43">
        <f t="shared" si="30"/>
        <v>338</v>
      </c>
      <c r="T43">
        <f t="shared" si="31"/>
        <v>100</v>
      </c>
      <c r="W43">
        <f t="shared" si="32"/>
        <v>74</v>
      </c>
      <c r="X43">
        <f t="shared" si="33"/>
        <v>100</v>
      </c>
    </row>
    <row r="47" spans="1:28" x14ac:dyDescent="0.3">
      <c r="B47" s="1" t="s">
        <v>39</v>
      </c>
      <c r="C47" s="3" t="s">
        <v>4</v>
      </c>
      <c r="D47" s="3" t="s">
        <v>2</v>
      </c>
      <c r="F47" s="1" t="s">
        <v>8</v>
      </c>
      <c r="G47" s="3" t="s">
        <v>4</v>
      </c>
      <c r="H47" s="3" t="s">
        <v>2</v>
      </c>
      <c r="J47" s="1" t="s">
        <v>14</v>
      </c>
      <c r="K47" s="3" t="s">
        <v>4</v>
      </c>
      <c r="L47" s="3" t="s">
        <v>2</v>
      </c>
      <c r="N47" s="1" t="s">
        <v>20</v>
      </c>
      <c r="O47" s="3" t="s">
        <v>4</v>
      </c>
      <c r="P47" s="3" t="s">
        <v>2</v>
      </c>
      <c r="R47" s="1" t="s">
        <v>26</v>
      </c>
      <c r="S47" s="3" t="s">
        <v>4</v>
      </c>
      <c r="T47" s="3" t="s">
        <v>2</v>
      </c>
      <c r="V47" s="1" t="s">
        <v>31</v>
      </c>
      <c r="W47" s="3" t="s">
        <v>4</v>
      </c>
      <c r="X47" s="3" t="s">
        <v>2</v>
      </c>
      <c r="Z47" s="9" t="s">
        <v>40</v>
      </c>
      <c r="AA47" s="3" t="s">
        <v>4</v>
      </c>
      <c r="AB47" s="3" t="s">
        <v>2</v>
      </c>
    </row>
    <row r="48" spans="1:28" x14ac:dyDescent="0.3">
      <c r="B48" s="6">
        <v>0</v>
      </c>
      <c r="C48">
        <f>G48+K48+O48+S48+W48</f>
        <v>2666</v>
      </c>
      <c r="D48">
        <f>C48/$C$50*100</f>
        <v>62.611554720526065</v>
      </c>
      <c r="F48" s="6">
        <v>0</v>
      </c>
      <c r="G48">
        <v>1080</v>
      </c>
      <c r="H48">
        <v>74.124914207275225</v>
      </c>
      <c r="J48" s="6">
        <v>0</v>
      </c>
      <c r="K48">
        <v>605</v>
      </c>
      <c r="L48">
        <v>58.285163776493256</v>
      </c>
      <c r="N48" s="6">
        <v>0</v>
      </c>
      <c r="O48">
        <v>625</v>
      </c>
      <c r="P48">
        <v>56.357078449053198</v>
      </c>
      <c r="R48" s="6">
        <v>0</v>
      </c>
      <c r="S48">
        <v>237</v>
      </c>
      <c r="T48">
        <v>49.894736842105267</v>
      </c>
      <c r="V48" s="6">
        <v>0</v>
      </c>
      <c r="W48">
        <v>119</v>
      </c>
      <c r="X48">
        <v>66.480446927374302</v>
      </c>
      <c r="Z48" s="6">
        <v>0</v>
      </c>
      <c r="AA48">
        <f>S48+W48</f>
        <v>356</v>
      </c>
      <c r="AB48">
        <f>AA48/$AA$50*100</f>
        <v>54.434250764525991</v>
      </c>
    </row>
    <row r="49" spans="2:28" x14ac:dyDescent="0.3">
      <c r="B49" s="6">
        <v>1</v>
      </c>
      <c r="C49">
        <f t="shared" ref="C49:C50" si="34">G49+K49+O49+S49+W49</f>
        <v>1592</v>
      </c>
      <c r="D49">
        <f t="shared" ref="D49:D50" si="35">C49/$C$50*100</f>
        <v>37.388445279473927</v>
      </c>
      <c r="F49" s="6">
        <v>1</v>
      </c>
      <c r="G49">
        <v>377</v>
      </c>
      <c r="H49">
        <v>25.875085792724779</v>
      </c>
      <c r="J49" s="6">
        <v>1</v>
      </c>
      <c r="K49">
        <v>433</v>
      </c>
      <c r="L49">
        <v>41.714836223506744</v>
      </c>
      <c r="N49" s="6">
        <v>1</v>
      </c>
      <c r="O49">
        <v>484</v>
      </c>
      <c r="P49">
        <v>43.642921550946802</v>
      </c>
      <c r="R49" s="6">
        <v>1</v>
      </c>
      <c r="S49">
        <v>238</v>
      </c>
      <c r="T49">
        <v>50.10526315789474</v>
      </c>
      <c r="V49" s="6">
        <v>1</v>
      </c>
      <c r="W49">
        <v>60</v>
      </c>
      <c r="X49">
        <v>33.519553072625698</v>
      </c>
      <c r="Z49" s="6">
        <v>1</v>
      </c>
      <c r="AA49">
        <f t="shared" ref="AA49:AA50" si="36">S49+W49</f>
        <v>298</v>
      </c>
      <c r="AB49">
        <f t="shared" ref="AB49:AB50" si="37">AA49/$AA$50*100</f>
        <v>45.565749235474009</v>
      </c>
    </row>
    <row r="50" spans="2:28" x14ac:dyDescent="0.3">
      <c r="C50">
        <f t="shared" si="34"/>
        <v>4258</v>
      </c>
      <c r="D50">
        <f t="shared" si="35"/>
        <v>100</v>
      </c>
      <c r="G50">
        <v>1457</v>
      </c>
      <c r="H50">
        <v>100</v>
      </c>
      <c r="K50">
        <v>1038</v>
      </c>
      <c r="L50">
        <v>100</v>
      </c>
      <c r="O50">
        <v>1109</v>
      </c>
      <c r="P50">
        <v>100</v>
      </c>
      <c r="S50">
        <v>475</v>
      </c>
      <c r="T50">
        <v>100</v>
      </c>
      <c r="W50">
        <v>179</v>
      </c>
      <c r="X50">
        <v>100</v>
      </c>
      <c r="AA50">
        <f t="shared" si="36"/>
        <v>654</v>
      </c>
      <c r="AB50">
        <f t="shared" si="37"/>
        <v>100</v>
      </c>
    </row>
    <row r="53" spans="2:28" x14ac:dyDescent="0.3">
      <c r="R53" s="1" t="s">
        <v>40</v>
      </c>
      <c r="S53" s="3" t="s">
        <v>4</v>
      </c>
      <c r="T53" s="3" t="s">
        <v>2</v>
      </c>
    </row>
    <row r="54" spans="2:28" x14ac:dyDescent="0.3">
      <c r="R54" s="6">
        <v>0</v>
      </c>
      <c r="S54">
        <f>S48+W48</f>
        <v>356</v>
      </c>
      <c r="T54">
        <f>S54/$S$56*100</f>
        <v>54.434250764525991</v>
      </c>
    </row>
    <row r="55" spans="2:28" x14ac:dyDescent="0.3">
      <c r="R55" s="6">
        <v>1</v>
      </c>
      <c r="S55">
        <f t="shared" ref="S55:S56" si="38">S49+W49</f>
        <v>298</v>
      </c>
      <c r="T55">
        <f t="shared" ref="T55:T56" si="39">S55/$S$56*100</f>
        <v>45.565749235474009</v>
      </c>
    </row>
    <row r="56" spans="2:28" x14ac:dyDescent="0.3">
      <c r="S56">
        <f t="shared" si="38"/>
        <v>654</v>
      </c>
      <c r="T56">
        <f t="shared" si="39"/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EBD2-B07A-4731-8C6E-8434E169CCD6}">
  <dimension ref="A1:AB56"/>
  <sheetViews>
    <sheetView workbookViewId="0">
      <selection activeCell="K27" sqref="K27"/>
    </sheetView>
  </sheetViews>
  <sheetFormatPr defaultRowHeight="14.4" x14ac:dyDescent="0.3"/>
  <cols>
    <col min="4" max="4" width="6.33203125" customWidth="1"/>
    <col min="6" max="6" width="10.109375" bestFit="1" customWidth="1"/>
    <col min="8" max="8" width="6" customWidth="1"/>
    <col min="12" max="12" width="5.88671875" customWidth="1"/>
    <col min="16" max="16" width="5.77734375" customWidth="1"/>
    <col min="18" max="18" width="9.21875" bestFit="1" customWidth="1"/>
    <col min="20" max="20" width="6.109375" customWidth="1"/>
  </cols>
  <sheetData>
    <row r="1" spans="1:24" x14ac:dyDescent="0.3">
      <c r="A1" t="s">
        <v>0</v>
      </c>
    </row>
    <row r="2" spans="1:24" x14ac:dyDescent="0.3">
      <c r="B2" s="1" t="s">
        <v>1</v>
      </c>
      <c r="C2" s="2">
        <v>0</v>
      </c>
      <c r="D2" s="3" t="s">
        <v>2</v>
      </c>
      <c r="F2" s="1" t="s">
        <v>3</v>
      </c>
      <c r="G2" s="2" t="s">
        <v>4</v>
      </c>
      <c r="H2" s="3" t="s">
        <v>2</v>
      </c>
      <c r="J2" s="1" t="s">
        <v>5</v>
      </c>
      <c r="K2" s="2" t="s">
        <v>4</v>
      </c>
      <c r="L2" s="3" t="s">
        <v>2</v>
      </c>
      <c r="N2" s="1" t="s">
        <v>6</v>
      </c>
      <c r="O2" s="2" t="s">
        <v>4</v>
      </c>
      <c r="P2" s="3" t="s">
        <v>2</v>
      </c>
      <c r="R2" s="1" t="s">
        <v>7</v>
      </c>
      <c r="S2" s="2" t="s">
        <v>4</v>
      </c>
      <c r="T2" s="3" t="s">
        <v>2</v>
      </c>
      <c r="V2" s="1" t="s">
        <v>8</v>
      </c>
      <c r="W2" s="3" t="s">
        <v>4</v>
      </c>
      <c r="X2" s="3" t="s">
        <v>2</v>
      </c>
    </row>
    <row r="3" spans="1:24" x14ac:dyDescent="0.3">
      <c r="B3" s="4">
        <v>0</v>
      </c>
      <c r="C3">
        <v>304</v>
      </c>
      <c r="D3">
        <f>C3/469*100</f>
        <v>64.818763326226019</v>
      </c>
      <c r="F3" s="4">
        <v>0</v>
      </c>
      <c r="G3" s="7">
        <v>135</v>
      </c>
      <c r="H3">
        <f>G3/298*100</f>
        <v>45.302013422818796</v>
      </c>
      <c r="J3" s="4">
        <v>0</v>
      </c>
      <c r="K3" s="7">
        <v>325</v>
      </c>
      <c r="L3">
        <f>K3/630*100</f>
        <v>51.587301587301596</v>
      </c>
      <c r="N3" s="5">
        <v>0</v>
      </c>
      <c r="O3">
        <v>1</v>
      </c>
      <c r="P3">
        <f>O3/3*100</f>
        <v>33.333333333333329</v>
      </c>
      <c r="R3" s="4">
        <v>0</v>
      </c>
      <c r="S3">
        <v>32</v>
      </c>
      <c r="T3">
        <f>S3/57*100</f>
        <v>56.140350877192979</v>
      </c>
      <c r="V3" s="6">
        <v>0</v>
      </c>
      <c r="W3">
        <f>C3+G3+K3+O3+S3</f>
        <v>797</v>
      </c>
      <c r="X3">
        <f>W3/$W$5*100</f>
        <v>54.701441317776258</v>
      </c>
    </row>
    <row r="4" spans="1:24" x14ac:dyDescent="0.3">
      <c r="B4" s="4">
        <v>1</v>
      </c>
      <c r="C4">
        <v>165</v>
      </c>
      <c r="D4">
        <f t="shared" ref="D4:D5" si="0">C4/469*100</f>
        <v>35.181236673773988</v>
      </c>
      <c r="F4" s="4">
        <v>1</v>
      </c>
      <c r="G4">
        <v>163</v>
      </c>
      <c r="H4">
        <f t="shared" ref="H4:H5" si="1">G4/298*100</f>
        <v>54.697986577181211</v>
      </c>
      <c r="J4" s="4">
        <v>1</v>
      </c>
      <c r="K4">
        <v>305</v>
      </c>
      <c r="L4">
        <f t="shared" ref="L4:L5" si="2">K4/630*100</f>
        <v>48.412698412698411</v>
      </c>
      <c r="N4" s="6">
        <v>1</v>
      </c>
      <c r="O4">
        <v>2</v>
      </c>
      <c r="P4">
        <f t="shared" ref="P4:P5" si="3">O4/3*100</f>
        <v>66.666666666666657</v>
      </c>
      <c r="R4" s="4">
        <v>1</v>
      </c>
      <c r="S4">
        <v>25</v>
      </c>
      <c r="T4">
        <f t="shared" ref="T4:T5" si="4">S4/57*100</f>
        <v>43.859649122807014</v>
      </c>
      <c r="V4" s="6">
        <v>1</v>
      </c>
      <c r="W4">
        <f t="shared" ref="W4:W5" si="5">C4+G4+K4+O4+S4</f>
        <v>660</v>
      </c>
      <c r="X4">
        <f>W4/$W$5*100</f>
        <v>45.298558682223749</v>
      </c>
    </row>
    <row r="5" spans="1:24" x14ac:dyDescent="0.3">
      <c r="C5" s="7">
        <f>SUM(C3:C4)</f>
        <v>469</v>
      </c>
      <c r="D5">
        <f t="shared" si="0"/>
        <v>100</v>
      </c>
      <c r="G5" s="7">
        <f>SUM(G3:G4)</f>
        <v>298</v>
      </c>
      <c r="H5">
        <f t="shared" si="1"/>
        <v>100</v>
      </c>
      <c r="K5" s="7">
        <f>SUM(K3:K4)</f>
        <v>630</v>
      </c>
      <c r="L5">
        <f t="shared" si="2"/>
        <v>100</v>
      </c>
      <c r="O5" s="7">
        <f>SUM(O3:O4)</f>
        <v>3</v>
      </c>
      <c r="P5">
        <f t="shared" si="3"/>
        <v>100</v>
      </c>
      <c r="R5" s="10"/>
      <c r="S5" s="7">
        <f>SUM(S3:S4)</f>
        <v>57</v>
      </c>
      <c r="T5">
        <f t="shared" si="4"/>
        <v>100</v>
      </c>
      <c r="W5">
        <f t="shared" si="5"/>
        <v>1457</v>
      </c>
      <c r="X5">
        <f>W5/$W$5*100</f>
        <v>100</v>
      </c>
    </row>
    <row r="7" spans="1:24" s="8" customFormat="1" x14ac:dyDescent="0.3"/>
    <row r="8" spans="1:24" x14ac:dyDescent="0.3">
      <c r="A8" t="s">
        <v>9</v>
      </c>
    </row>
    <row r="9" spans="1:24" x14ac:dyDescent="0.3">
      <c r="B9" s="1" t="s">
        <v>10</v>
      </c>
      <c r="C9" s="2" t="s">
        <v>4</v>
      </c>
      <c r="D9" s="3" t="s">
        <v>2</v>
      </c>
      <c r="F9" s="1" t="s">
        <v>11</v>
      </c>
      <c r="G9" s="2" t="s">
        <v>4</v>
      </c>
      <c r="H9" s="3" t="s">
        <v>2</v>
      </c>
      <c r="J9" s="1" t="s">
        <v>12</v>
      </c>
      <c r="K9" s="2" t="s">
        <v>4</v>
      </c>
      <c r="L9" s="3" t="s">
        <v>2</v>
      </c>
      <c r="N9" s="1" t="s">
        <v>13</v>
      </c>
      <c r="O9" s="2" t="s">
        <v>4</v>
      </c>
      <c r="P9" s="3" t="s">
        <v>2</v>
      </c>
      <c r="V9" s="1" t="s">
        <v>14</v>
      </c>
      <c r="W9" s="3" t="s">
        <v>4</v>
      </c>
      <c r="X9" s="3" t="s">
        <v>2</v>
      </c>
    </row>
    <row r="10" spans="1:24" x14ac:dyDescent="0.3">
      <c r="B10" s="5">
        <v>0</v>
      </c>
      <c r="C10">
        <v>0</v>
      </c>
      <c r="D10">
        <v>0</v>
      </c>
      <c r="F10" s="4">
        <v>0</v>
      </c>
      <c r="G10">
        <v>3</v>
      </c>
      <c r="H10">
        <f>G10/7*100</f>
        <v>42.857142857142854</v>
      </c>
      <c r="J10" s="4">
        <v>0</v>
      </c>
      <c r="K10">
        <v>470</v>
      </c>
      <c r="L10">
        <f>K10/715*100</f>
        <v>65.734265734265733</v>
      </c>
      <c r="N10" s="4">
        <v>0</v>
      </c>
      <c r="O10">
        <v>195</v>
      </c>
      <c r="P10">
        <f>O10/315*100</f>
        <v>61.904761904761905</v>
      </c>
      <c r="V10" s="6">
        <v>0</v>
      </c>
      <c r="W10">
        <f>C10+G10+K10+O10</f>
        <v>668</v>
      </c>
      <c r="X10">
        <f>W10/$W$12*100</f>
        <v>64.354527938342969</v>
      </c>
    </row>
    <row r="11" spans="1:24" x14ac:dyDescent="0.3">
      <c r="B11" s="6">
        <v>1</v>
      </c>
      <c r="C11">
        <v>1</v>
      </c>
      <c r="D11">
        <v>100</v>
      </c>
      <c r="F11" s="4">
        <v>1</v>
      </c>
      <c r="G11">
        <v>4</v>
      </c>
      <c r="H11">
        <f t="shared" ref="H11:H12" si="6">G11/7*100</f>
        <v>57.142857142857139</v>
      </c>
      <c r="J11" s="4">
        <v>1</v>
      </c>
      <c r="K11">
        <v>245</v>
      </c>
      <c r="L11">
        <f t="shared" ref="L11:L12" si="7">K11/715*100</f>
        <v>34.265734265734267</v>
      </c>
      <c r="N11" s="4">
        <v>1</v>
      </c>
      <c r="O11">
        <v>120</v>
      </c>
      <c r="P11">
        <f t="shared" ref="P11:P12" si="8">O11/315*100</f>
        <v>38.095238095238095</v>
      </c>
      <c r="V11" s="6">
        <v>1</v>
      </c>
      <c r="W11">
        <f t="shared" ref="W11:W12" si="9">C11+G11+K11+O11</f>
        <v>370</v>
      </c>
      <c r="X11">
        <f t="shared" ref="X11:X12" si="10">W11/$W$12*100</f>
        <v>35.645472061657038</v>
      </c>
    </row>
    <row r="12" spans="1:24" x14ac:dyDescent="0.3">
      <c r="C12">
        <v>1</v>
      </c>
      <c r="D12">
        <v>100</v>
      </c>
      <c r="G12">
        <v>7</v>
      </c>
      <c r="H12">
        <f t="shared" si="6"/>
        <v>100</v>
      </c>
      <c r="K12" s="7">
        <f>SUM(K10:K11)</f>
        <v>715</v>
      </c>
      <c r="L12">
        <f t="shared" si="7"/>
        <v>100</v>
      </c>
      <c r="O12" s="7">
        <f>SUM(O10:O11)</f>
        <v>315</v>
      </c>
      <c r="P12">
        <f t="shared" si="8"/>
        <v>100</v>
      </c>
      <c r="W12">
        <f t="shared" si="9"/>
        <v>1038</v>
      </c>
      <c r="X12">
        <f t="shared" si="10"/>
        <v>100</v>
      </c>
    </row>
    <row r="14" spans="1:24" s="8" customFormat="1" x14ac:dyDescent="0.3"/>
    <row r="15" spans="1:24" x14ac:dyDescent="0.3">
      <c r="A15" t="s">
        <v>15</v>
      </c>
    </row>
    <row r="16" spans="1:24" x14ac:dyDescent="0.3">
      <c r="B16" s="1" t="s">
        <v>16</v>
      </c>
      <c r="C16" s="2" t="s">
        <v>4</v>
      </c>
      <c r="D16" s="3" t="s">
        <v>2</v>
      </c>
      <c r="F16" s="1" t="s">
        <v>17</v>
      </c>
      <c r="G16" s="2" t="s">
        <v>4</v>
      </c>
      <c r="H16" s="3" t="s">
        <v>2</v>
      </c>
      <c r="J16" s="1" t="s">
        <v>18</v>
      </c>
      <c r="K16" s="2" t="s">
        <v>4</v>
      </c>
      <c r="L16" s="3" t="s">
        <v>2</v>
      </c>
      <c r="N16" s="1" t="s">
        <v>19</v>
      </c>
      <c r="O16" s="2" t="s">
        <v>4</v>
      </c>
      <c r="P16" s="3" t="s">
        <v>2</v>
      </c>
      <c r="V16" s="1" t="s">
        <v>20</v>
      </c>
      <c r="W16" s="3" t="s">
        <v>4</v>
      </c>
      <c r="X16" s="3" t="s">
        <v>2</v>
      </c>
    </row>
    <row r="17" spans="1:24" x14ac:dyDescent="0.3">
      <c r="B17" s="5">
        <v>0</v>
      </c>
      <c r="C17">
        <v>0</v>
      </c>
      <c r="D17">
        <v>0</v>
      </c>
      <c r="F17" s="4">
        <v>0</v>
      </c>
      <c r="G17">
        <v>64</v>
      </c>
      <c r="H17">
        <f>G17/99*100</f>
        <v>64.646464646464651</v>
      </c>
      <c r="J17" s="4">
        <v>0</v>
      </c>
      <c r="K17">
        <v>676</v>
      </c>
      <c r="L17">
        <f>K17/1002*100</f>
        <v>67.465069860279442</v>
      </c>
      <c r="N17" s="4">
        <v>0</v>
      </c>
      <c r="O17" s="7">
        <v>3</v>
      </c>
      <c r="P17">
        <f>O17/7*100</f>
        <v>42.857142857142854</v>
      </c>
      <c r="V17" s="6">
        <v>0</v>
      </c>
      <c r="W17">
        <f>C17+G17+K17+O17</f>
        <v>743</v>
      </c>
      <c r="X17">
        <f>W17/$W$19*100</f>
        <v>66.997294860234447</v>
      </c>
    </row>
    <row r="18" spans="1:24" x14ac:dyDescent="0.3">
      <c r="B18" s="6">
        <v>1</v>
      </c>
      <c r="C18">
        <v>1</v>
      </c>
      <c r="D18">
        <v>100</v>
      </c>
      <c r="F18" s="4">
        <v>1</v>
      </c>
      <c r="G18">
        <v>35</v>
      </c>
      <c r="H18">
        <f t="shared" ref="H18:H19" si="11">G18/99*100</f>
        <v>35.353535353535356</v>
      </c>
      <c r="J18" s="4">
        <v>1</v>
      </c>
      <c r="K18">
        <v>326</v>
      </c>
      <c r="L18">
        <f t="shared" ref="L18:L19" si="12">K18/1002*100</f>
        <v>32.534930139720558</v>
      </c>
      <c r="N18" s="4">
        <v>1</v>
      </c>
      <c r="O18">
        <v>4</v>
      </c>
      <c r="P18">
        <f t="shared" ref="P18:P19" si="13">O18/7*100</f>
        <v>57.142857142857139</v>
      </c>
      <c r="V18" s="6">
        <v>1</v>
      </c>
      <c r="W18">
        <f>C18+G18+K18+O18</f>
        <v>366</v>
      </c>
      <c r="X18">
        <f t="shared" ref="X18:X19" si="14">W18/$W$19*100</f>
        <v>33.002705139765553</v>
      </c>
    </row>
    <row r="19" spans="1:24" x14ac:dyDescent="0.3">
      <c r="C19">
        <v>1</v>
      </c>
      <c r="D19">
        <v>100</v>
      </c>
      <c r="G19" s="7">
        <f>SUM(G17:G18)</f>
        <v>99</v>
      </c>
      <c r="H19">
        <f t="shared" si="11"/>
        <v>100</v>
      </c>
      <c r="K19" s="7">
        <f>SUM(K17:K18)</f>
        <v>1002</v>
      </c>
      <c r="L19">
        <f t="shared" si="12"/>
        <v>100</v>
      </c>
      <c r="O19" s="7">
        <f>SUM(O17:O18)</f>
        <v>7</v>
      </c>
      <c r="P19">
        <f t="shared" si="13"/>
        <v>100</v>
      </c>
      <c r="W19">
        <f t="shared" ref="W18:W19" si="15">C19+G19+K19+O19</f>
        <v>1109</v>
      </c>
      <c r="X19">
        <f t="shared" si="14"/>
        <v>100</v>
      </c>
    </row>
    <row r="22" spans="1:24" s="8" customFormat="1" x14ac:dyDescent="0.3"/>
    <row r="23" spans="1:24" x14ac:dyDescent="0.3">
      <c r="A23" t="s">
        <v>21</v>
      </c>
    </row>
    <row r="24" spans="1:24" x14ac:dyDescent="0.3">
      <c r="B24" s="1" t="s">
        <v>22</v>
      </c>
      <c r="C24" s="2" t="s">
        <v>4</v>
      </c>
      <c r="D24" s="3" t="s">
        <v>2</v>
      </c>
      <c r="F24" s="1" t="s">
        <v>23</v>
      </c>
      <c r="G24" s="2" t="s">
        <v>4</v>
      </c>
      <c r="H24" s="3" t="s">
        <v>2</v>
      </c>
      <c r="J24" s="1" t="s">
        <v>24</v>
      </c>
      <c r="K24" s="2" t="s">
        <v>4</v>
      </c>
      <c r="L24" s="3" t="s">
        <v>2</v>
      </c>
      <c r="N24" s="1" t="s">
        <v>25</v>
      </c>
      <c r="O24" s="2" t="s">
        <v>4</v>
      </c>
      <c r="P24" s="3" t="s">
        <v>2</v>
      </c>
      <c r="V24" s="1" t="s">
        <v>26</v>
      </c>
      <c r="W24" s="3" t="s">
        <v>4</v>
      </c>
      <c r="X24" s="3" t="s">
        <v>2</v>
      </c>
    </row>
    <row r="25" spans="1:24" x14ac:dyDescent="0.3">
      <c r="B25" s="6">
        <v>0</v>
      </c>
      <c r="C25">
        <v>1</v>
      </c>
      <c r="D25">
        <v>100</v>
      </c>
      <c r="F25" s="4">
        <v>0</v>
      </c>
      <c r="G25" s="7">
        <v>333</v>
      </c>
      <c r="H25">
        <f>G25/456*100</f>
        <v>73.026315789473685</v>
      </c>
      <c r="J25" s="4">
        <v>0</v>
      </c>
      <c r="K25">
        <v>2</v>
      </c>
      <c r="L25">
        <f>K25/3*100</f>
        <v>66.666666666666657</v>
      </c>
      <c r="N25" s="4">
        <v>0</v>
      </c>
      <c r="O25">
        <v>12</v>
      </c>
      <c r="P25">
        <f>O25/15*100</f>
        <v>80</v>
      </c>
      <c r="V25" s="6">
        <v>0</v>
      </c>
      <c r="W25">
        <f>C25+G25+K25+O25</f>
        <v>348</v>
      </c>
      <c r="X25">
        <f>W25/$W$27*100</f>
        <v>73.263157894736835</v>
      </c>
    </row>
    <row r="26" spans="1:24" x14ac:dyDescent="0.3">
      <c r="B26" s="5">
        <v>1</v>
      </c>
      <c r="C26">
        <v>0</v>
      </c>
      <c r="D26">
        <v>0</v>
      </c>
      <c r="F26" s="4">
        <v>1</v>
      </c>
      <c r="G26">
        <v>123</v>
      </c>
      <c r="H26">
        <f t="shared" ref="H26:H27" si="16">G26/456*100</f>
        <v>26.973684210526315</v>
      </c>
      <c r="J26" s="4">
        <v>1</v>
      </c>
      <c r="K26">
        <v>1</v>
      </c>
      <c r="L26">
        <f t="shared" ref="L26:L27" si="17">K26/3*100</f>
        <v>33.333333333333329</v>
      </c>
      <c r="N26" s="4">
        <v>1</v>
      </c>
      <c r="O26">
        <v>3</v>
      </c>
      <c r="P26">
        <f t="shared" ref="P26:P27" si="18">O26/15*100</f>
        <v>20</v>
      </c>
      <c r="V26" s="6">
        <v>1</v>
      </c>
      <c r="W26">
        <f t="shared" ref="W26:W27" si="19">C26+G26+K26+O26</f>
        <v>127</v>
      </c>
      <c r="X26">
        <f t="shared" ref="X26:X27" si="20">W26/$W$27*100</f>
        <v>26.736842105263158</v>
      </c>
    </row>
    <row r="27" spans="1:24" x14ac:dyDescent="0.3">
      <c r="C27">
        <v>1</v>
      </c>
      <c r="D27">
        <v>100</v>
      </c>
      <c r="G27" s="7">
        <f>SUM(G25:G26)</f>
        <v>456</v>
      </c>
      <c r="H27">
        <f t="shared" si="16"/>
        <v>100</v>
      </c>
      <c r="K27" s="7">
        <f>SUM(K25:K26)</f>
        <v>3</v>
      </c>
      <c r="L27">
        <f t="shared" si="17"/>
        <v>100</v>
      </c>
      <c r="O27" s="7">
        <v>15</v>
      </c>
      <c r="P27">
        <f t="shared" si="18"/>
        <v>100</v>
      </c>
      <c r="W27">
        <f t="shared" si="19"/>
        <v>475</v>
      </c>
      <c r="X27">
        <f t="shared" si="20"/>
        <v>100</v>
      </c>
    </row>
    <row r="30" spans="1:24" s="8" customFormat="1" x14ac:dyDescent="0.3"/>
    <row r="31" spans="1:24" x14ac:dyDescent="0.3">
      <c r="A31" t="s">
        <v>27</v>
      </c>
    </row>
    <row r="32" spans="1:24" x14ac:dyDescent="0.3">
      <c r="B32" s="1" t="s">
        <v>28</v>
      </c>
      <c r="C32" s="2" t="s">
        <v>4</v>
      </c>
      <c r="D32" s="3" t="s">
        <v>2</v>
      </c>
      <c r="F32" s="1" t="s">
        <v>29</v>
      </c>
      <c r="G32" s="2" t="s">
        <v>4</v>
      </c>
      <c r="H32" s="3" t="s">
        <v>2</v>
      </c>
      <c r="J32" s="1" t="s">
        <v>30</v>
      </c>
      <c r="K32" s="2" t="s">
        <v>4</v>
      </c>
      <c r="L32" s="3" t="s">
        <v>2</v>
      </c>
      <c r="V32" s="1" t="s">
        <v>31</v>
      </c>
      <c r="W32" s="3" t="s">
        <v>4</v>
      </c>
      <c r="X32" s="3" t="s">
        <v>2</v>
      </c>
    </row>
    <row r="33" spans="1:28" x14ac:dyDescent="0.3">
      <c r="B33" s="4">
        <v>0</v>
      </c>
      <c r="C33">
        <v>112</v>
      </c>
      <c r="D33">
        <f>C33/164*100</f>
        <v>68.292682926829272</v>
      </c>
      <c r="F33" s="4">
        <v>0</v>
      </c>
      <c r="G33" s="7">
        <v>3</v>
      </c>
      <c r="H33">
        <f>G33/13*100</f>
        <v>23.076923076923077</v>
      </c>
      <c r="J33" s="4">
        <v>0</v>
      </c>
      <c r="K33">
        <v>2</v>
      </c>
      <c r="L33">
        <v>100</v>
      </c>
      <c r="V33" s="6">
        <v>0</v>
      </c>
      <c r="W33">
        <f>C33+G33+K33</f>
        <v>117</v>
      </c>
      <c r="X33">
        <f>W33/$W$35*100</f>
        <v>65.363128491620117</v>
      </c>
    </row>
    <row r="34" spans="1:28" x14ac:dyDescent="0.3">
      <c r="B34" s="4">
        <v>1</v>
      </c>
      <c r="C34">
        <v>52</v>
      </c>
      <c r="D34">
        <f t="shared" ref="D34:D35" si="21">C34/164*100</f>
        <v>31.707317073170731</v>
      </c>
      <c r="F34" s="4">
        <v>1</v>
      </c>
      <c r="G34">
        <v>10</v>
      </c>
      <c r="H34">
        <f t="shared" ref="H34:H35" si="22">G34/13*100</f>
        <v>76.923076923076934</v>
      </c>
      <c r="J34" s="4">
        <v>1</v>
      </c>
      <c r="K34">
        <v>0</v>
      </c>
      <c r="L34">
        <v>0</v>
      </c>
      <c r="V34" s="6">
        <v>1</v>
      </c>
      <c r="W34">
        <f t="shared" ref="W34:W35" si="23">C34+G34+K34</f>
        <v>62</v>
      </c>
      <c r="X34">
        <f t="shared" ref="X34:X35" si="24">W34/$W$35*100</f>
        <v>34.63687150837989</v>
      </c>
    </row>
    <row r="35" spans="1:28" x14ac:dyDescent="0.3">
      <c r="C35" s="7">
        <f>SUM(C33:C34)</f>
        <v>164</v>
      </c>
      <c r="D35">
        <f t="shared" si="21"/>
        <v>100</v>
      </c>
      <c r="G35" s="7">
        <f>SUM(G33:G34)</f>
        <v>13</v>
      </c>
      <c r="H35">
        <f t="shared" si="22"/>
        <v>100</v>
      </c>
      <c r="K35">
        <v>2</v>
      </c>
      <c r="L35">
        <v>100</v>
      </c>
      <c r="W35">
        <f t="shared" si="23"/>
        <v>179</v>
      </c>
      <c r="X35">
        <f t="shared" si="24"/>
        <v>100</v>
      </c>
    </row>
    <row r="38" spans="1:28" s="8" customFormat="1" x14ac:dyDescent="0.3"/>
    <row r="39" spans="1:28" x14ac:dyDescent="0.3">
      <c r="A39" t="s">
        <v>32</v>
      </c>
    </row>
    <row r="40" spans="1:28" x14ac:dyDescent="0.3">
      <c r="B40" s="1" t="s">
        <v>33</v>
      </c>
      <c r="C40" s="3" t="s">
        <v>4</v>
      </c>
      <c r="D40" s="3" t="s">
        <v>2</v>
      </c>
      <c r="F40" s="1" t="s">
        <v>34</v>
      </c>
      <c r="G40" s="3" t="s">
        <v>4</v>
      </c>
      <c r="H40" s="3" t="s">
        <v>2</v>
      </c>
      <c r="J40" s="1" t="s">
        <v>35</v>
      </c>
      <c r="K40" s="3" t="s">
        <v>4</v>
      </c>
      <c r="L40" s="3" t="s">
        <v>2</v>
      </c>
      <c r="N40" s="1" t="s">
        <v>36</v>
      </c>
      <c r="O40" s="3" t="s">
        <v>4</v>
      </c>
      <c r="P40" s="3" t="s">
        <v>2</v>
      </c>
      <c r="R40" s="1" t="s">
        <v>37</v>
      </c>
      <c r="S40" s="3" t="s">
        <v>4</v>
      </c>
      <c r="T40" s="3" t="s">
        <v>2</v>
      </c>
      <c r="V40" s="1" t="s">
        <v>38</v>
      </c>
      <c r="W40" s="3" t="s">
        <v>4</v>
      </c>
      <c r="X40" s="3" t="s">
        <v>2</v>
      </c>
    </row>
    <row r="41" spans="1:28" x14ac:dyDescent="0.3">
      <c r="B41" s="6">
        <v>0</v>
      </c>
      <c r="C41">
        <f>C3+C10+C17</f>
        <v>304</v>
      </c>
      <c r="D41">
        <f>C41/$C$43*100</f>
        <v>64.543524416135881</v>
      </c>
      <c r="F41" s="4">
        <v>0</v>
      </c>
      <c r="G41">
        <v>135</v>
      </c>
      <c r="H41">
        <v>45.302013422818796</v>
      </c>
      <c r="J41" s="6">
        <v>0</v>
      </c>
      <c r="K41">
        <f>K3+G10+G17+C25</f>
        <v>393</v>
      </c>
      <c r="L41">
        <f>K41/$K$43*100</f>
        <v>53.324287652645864</v>
      </c>
      <c r="N41" s="6">
        <v>0</v>
      </c>
      <c r="O41">
        <f>O3+K10+K17+G25+C33</f>
        <v>1592</v>
      </c>
      <c r="P41">
        <f>O41/$O$43*100</f>
        <v>68.034188034188034</v>
      </c>
      <c r="R41" s="6">
        <v>0</v>
      </c>
      <c r="S41">
        <f>O10+O17+K25+G33</f>
        <v>203</v>
      </c>
      <c r="T41">
        <f>S41/$S$43*100</f>
        <v>60.059171597633132</v>
      </c>
      <c r="V41" s="6">
        <v>0</v>
      </c>
      <c r="W41">
        <f>S3+O25+K33</f>
        <v>46</v>
      </c>
      <c r="X41">
        <f>W41/$W$43*100</f>
        <v>62.162162162162161</v>
      </c>
    </row>
    <row r="42" spans="1:28" x14ac:dyDescent="0.3">
      <c r="B42" s="6">
        <v>1</v>
      </c>
      <c r="C42">
        <f t="shared" ref="C42:C43" si="25">C4+C11+C18</f>
        <v>167</v>
      </c>
      <c r="D42">
        <f t="shared" ref="D42:D43" si="26">C42/$C$43*100</f>
        <v>35.456475583864119</v>
      </c>
      <c r="F42" s="4">
        <v>1</v>
      </c>
      <c r="G42">
        <v>163</v>
      </c>
      <c r="H42">
        <v>54.697986577181211</v>
      </c>
      <c r="J42" s="6">
        <v>1</v>
      </c>
      <c r="K42">
        <f t="shared" ref="K42:K43" si="27">K4+G11+G18+C26</f>
        <v>344</v>
      </c>
      <c r="L42">
        <f t="shared" ref="L42:L43" si="28">K42/$K$43*100</f>
        <v>46.675712347354136</v>
      </c>
      <c r="N42" s="6">
        <v>1</v>
      </c>
      <c r="O42">
        <f t="shared" ref="O42:O43" si="29">O4+K11+K18+G26+C34</f>
        <v>748</v>
      </c>
      <c r="P42">
        <f t="shared" ref="P42:P43" si="30">O42/$O$43*100</f>
        <v>31.965811965811962</v>
      </c>
      <c r="R42" s="6">
        <v>1</v>
      </c>
      <c r="S42">
        <f t="shared" ref="S42:S43" si="31">O11+O18+K26+G34</f>
        <v>135</v>
      </c>
      <c r="T42">
        <f t="shared" ref="T42:T43" si="32">S42/$S$43*100</f>
        <v>39.940828402366861</v>
      </c>
      <c r="V42" s="6">
        <v>1</v>
      </c>
      <c r="W42">
        <f t="shared" ref="W42:W43" si="33">S4+O26+K34</f>
        <v>28</v>
      </c>
      <c r="X42">
        <f t="shared" ref="X42:X43" si="34">W42/$W$43*100</f>
        <v>37.837837837837839</v>
      </c>
    </row>
    <row r="43" spans="1:28" x14ac:dyDescent="0.3">
      <c r="C43">
        <f t="shared" si="25"/>
        <v>471</v>
      </c>
      <c r="D43">
        <f t="shared" si="26"/>
        <v>100</v>
      </c>
      <c r="G43">
        <v>298</v>
      </c>
      <c r="H43">
        <v>100</v>
      </c>
      <c r="K43">
        <f t="shared" si="27"/>
        <v>737</v>
      </c>
      <c r="L43">
        <f t="shared" si="28"/>
        <v>100</v>
      </c>
      <c r="O43">
        <f t="shared" si="29"/>
        <v>2340</v>
      </c>
      <c r="P43">
        <f t="shared" si="30"/>
        <v>100</v>
      </c>
      <c r="S43">
        <f t="shared" si="31"/>
        <v>338</v>
      </c>
      <c r="T43">
        <f t="shared" si="32"/>
        <v>100</v>
      </c>
      <c r="W43">
        <f t="shared" si="33"/>
        <v>74</v>
      </c>
      <c r="X43">
        <f t="shared" si="34"/>
        <v>100</v>
      </c>
    </row>
    <row r="47" spans="1:28" x14ac:dyDescent="0.3">
      <c r="B47" s="1" t="s">
        <v>39</v>
      </c>
      <c r="C47" s="3" t="s">
        <v>4</v>
      </c>
      <c r="D47" s="3" t="s">
        <v>2</v>
      </c>
      <c r="F47" s="1" t="s">
        <v>8</v>
      </c>
      <c r="G47" s="3" t="s">
        <v>4</v>
      </c>
      <c r="H47" s="3" t="s">
        <v>2</v>
      </c>
      <c r="J47" s="1" t="s">
        <v>14</v>
      </c>
      <c r="K47" s="3" t="s">
        <v>4</v>
      </c>
      <c r="L47" s="3" t="s">
        <v>2</v>
      </c>
      <c r="N47" s="1" t="s">
        <v>20</v>
      </c>
      <c r="O47" s="3" t="s">
        <v>4</v>
      </c>
      <c r="P47" s="3" t="s">
        <v>2</v>
      </c>
      <c r="R47" s="1" t="s">
        <v>26</v>
      </c>
      <c r="S47" s="3" t="s">
        <v>4</v>
      </c>
      <c r="T47" s="3" t="s">
        <v>2</v>
      </c>
      <c r="V47" s="1" t="s">
        <v>31</v>
      </c>
      <c r="W47" s="3" t="s">
        <v>4</v>
      </c>
      <c r="X47" s="3" t="s">
        <v>2</v>
      </c>
      <c r="Z47" s="9" t="s">
        <v>40</v>
      </c>
      <c r="AA47" s="3" t="s">
        <v>4</v>
      </c>
      <c r="AB47" s="3" t="s">
        <v>2</v>
      </c>
    </row>
    <row r="48" spans="1:28" x14ac:dyDescent="0.3">
      <c r="B48" s="6">
        <v>0</v>
      </c>
      <c r="C48">
        <f>G48+K48+O48+S48+W48</f>
        <v>2673</v>
      </c>
      <c r="D48">
        <f>C48/$C$50*100</f>
        <v>62.775951150775015</v>
      </c>
      <c r="F48" s="6">
        <v>0</v>
      </c>
      <c r="G48">
        <v>797</v>
      </c>
      <c r="H48">
        <v>54.701441317776258</v>
      </c>
      <c r="J48" s="6">
        <v>0</v>
      </c>
      <c r="K48">
        <v>668</v>
      </c>
      <c r="L48">
        <v>64.354527938342969</v>
      </c>
      <c r="N48" s="6">
        <v>0</v>
      </c>
      <c r="O48">
        <v>743</v>
      </c>
      <c r="P48">
        <v>66.997294860234447</v>
      </c>
      <c r="R48" s="6">
        <v>0</v>
      </c>
      <c r="S48">
        <v>348</v>
      </c>
      <c r="T48">
        <v>73.263157894736835</v>
      </c>
      <c r="V48" s="6">
        <v>0</v>
      </c>
      <c r="W48">
        <v>117</v>
      </c>
      <c r="X48">
        <v>65.363128491620117</v>
      </c>
      <c r="Z48" s="6">
        <v>0</v>
      </c>
      <c r="AA48">
        <f>S48+W48</f>
        <v>465</v>
      </c>
      <c r="AB48">
        <f>AA48/$AA$50*100</f>
        <v>71.100917431192656</v>
      </c>
    </row>
    <row r="49" spans="2:28" x14ac:dyDescent="0.3">
      <c r="B49" s="6">
        <v>1</v>
      </c>
      <c r="C49">
        <f t="shared" ref="C49:C50" si="35">G49+K49+O49+S49+W49</f>
        <v>1585</v>
      </c>
      <c r="D49">
        <f t="shared" ref="D49:D50" si="36">C49/$C$50*100</f>
        <v>37.224048849224985</v>
      </c>
      <c r="F49" s="6">
        <v>1</v>
      </c>
      <c r="G49">
        <v>660</v>
      </c>
      <c r="H49">
        <v>45.298558682223749</v>
      </c>
      <c r="J49" s="6">
        <v>1</v>
      </c>
      <c r="K49">
        <v>370</v>
      </c>
      <c r="L49">
        <v>35.645472061657038</v>
      </c>
      <c r="N49" s="6">
        <v>1</v>
      </c>
      <c r="O49">
        <v>366</v>
      </c>
      <c r="P49">
        <v>33.002705139765553</v>
      </c>
      <c r="R49" s="6">
        <v>1</v>
      </c>
      <c r="S49">
        <v>127</v>
      </c>
      <c r="T49">
        <v>26.736842105263158</v>
      </c>
      <c r="V49" s="6">
        <v>1</v>
      </c>
      <c r="W49">
        <v>62</v>
      </c>
      <c r="X49">
        <v>34.63687150837989</v>
      </c>
      <c r="Z49" s="6">
        <v>1</v>
      </c>
      <c r="AA49">
        <f t="shared" ref="AA49:AA50" si="37">S49+W49</f>
        <v>189</v>
      </c>
      <c r="AB49">
        <f t="shared" ref="AB49:AB50" si="38">AA49/$AA$50*100</f>
        <v>28.899082568807337</v>
      </c>
    </row>
    <row r="50" spans="2:28" x14ac:dyDescent="0.3">
      <c r="C50">
        <f t="shared" si="35"/>
        <v>4258</v>
      </c>
      <c r="D50">
        <f t="shared" si="36"/>
        <v>100</v>
      </c>
      <c r="G50">
        <v>1457</v>
      </c>
      <c r="H50">
        <v>100</v>
      </c>
      <c r="K50">
        <v>1038</v>
      </c>
      <c r="L50">
        <v>100</v>
      </c>
      <c r="O50">
        <v>1109</v>
      </c>
      <c r="P50">
        <v>100</v>
      </c>
      <c r="S50">
        <v>475</v>
      </c>
      <c r="T50">
        <v>100</v>
      </c>
      <c r="W50">
        <v>179</v>
      </c>
      <c r="X50">
        <v>100</v>
      </c>
      <c r="AA50">
        <f t="shared" si="37"/>
        <v>654</v>
      </c>
      <c r="AB50">
        <f t="shared" si="38"/>
        <v>100</v>
      </c>
    </row>
    <row r="53" spans="2:28" x14ac:dyDescent="0.3">
      <c r="R53" s="1" t="s">
        <v>40</v>
      </c>
      <c r="S53" s="3" t="s">
        <v>4</v>
      </c>
      <c r="T53" s="3" t="s">
        <v>2</v>
      </c>
    </row>
    <row r="54" spans="2:28" x14ac:dyDescent="0.3">
      <c r="R54" s="6">
        <v>0</v>
      </c>
      <c r="S54">
        <f>S48+W48</f>
        <v>465</v>
      </c>
      <c r="T54">
        <f>S54/$S$56*100</f>
        <v>71.100917431192656</v>
      </c>
    </row>
    <row r="55" spans="2:28" x14ac:dyDescent="0.3">
      <c r="R55" s="6">
        <v>1</v>
      </c>
      <c r="S55">
        <f t="shared" ref="S55:S56" si="39">S49+W49</f>
        <v>189</v>
      </c>
      <c r="T55">
        <f t="shared" ref="T55:T56" si="40">S55/$S$56*100</f>
        <v>28.899082568807337</v>
      </c>
    </row>
    <row r="56" spans="2:28" x14ac:dyDescent="0.3">
      <c r="S56">
        <f t="shared" si="39"/>
        <v>654</v>
      </c>
      <c r="T56">
        <f t="shared" si="40"/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2FF-30CA-4CC9-920B-1983A08199A2}">
  <dimension ref="A1:AB56"/>
  <sheetViews>
    <sheetView topLeftCell="A34" workbookViewId="0">
      <selection activeCell="A34" sqref="A1:XFD1048576"/>
    </sheetView>
  </sheetViews>
  <sheetFormatPr defaultRowHeight="14.4" x14ac:dyDescent="0.3"/>
  <cols>
    <col min="4" max="4" width="6.33203125" customWidth="1"/>
    <col min="6" max="6" width="10.109375" bestFit="1" customWidth="1"/>
    <col min="8" max="8" width="6" customWidth="1"/>
    <col min="12" max="12" width="5.88671875" customWidth="1"/>
    <col min="16" max="16" width="5.77734375" customWidth="1"/>
    <col min="18" max="18" width="9.21875" bestFit="1" customWidth="1"/>
    <col min="20" max="20" width="6.109375" customWidth="1"/>
  </cols>
  <sheetData>
    <row r="1" spans="1:24" x14ac:dyDescent="0.3">
      <c r="A1" t="s">
        <v>0</v>
      </c>
    </row>
    <row r="2" spans="1:24" x14ac:dyDescent="0.3">
      <c r="B2" s="1" t="s">
        <v>1</v>
      </c>
      <c r="C2" s="2">
        <v>0</v>
      </c>
      <c r="D2" s="3" t="s">
        <v>2</v>
      </c>
      <c r="F2" s="1" t="s">
        <v>3</v>
      </c>
      <c r="G2" s="2" t="s">
        <v>4</v>
      </c>
      <c r="H2" s="3" t="s">
        <v>2</v>
      </c>
      <c r="J2" s="1" t="s">
        <v>5</v>
      </c>
      <c r="K2" s="2" t="s">
        <v>4</v>
      </c>
      <c r="L2" s="3" t="s">
        <v>2</v>
      </c>
      <c r="N2" s="1" t="s">
        <v>6</v>
      </c>
      <c r="O2" s="2" t="s">
        <v>4</v>
      </c>
      <c r="P2" s="3" t="s">
        <v>2</v>
      </c>
      <c r="R2" s="1" t="s">
        <v>7</v>
      </c>
      <c r="S2" s="2" t="s">
        <v>4</v>
      </c>
      <c r="T2" s="3" t="s">
        <v>2</v>
      </c>
      <c r="V2" s="1" t="s">
        <v>8</v>
      </c>
      <c r="W2" s="3" t="s">
        <v>4</v>
      </c>
      <c r="X2" s="3" t="s">
        <v>2</v>
      </c>
    </row>
    <row r="3" spans="1:24" x14ac:dyDescent="0.3">
      <c r="B3" s="4">
        <v>0</v>
      </c>
      <c r="C3">
        <v>267</v>
      </c>
      <c r="D3">
        <f>C3/469*100</f>
        <v>56.929637526652456</v>
      </c>
      <c r="F3" s="4">
        <v>0</v>
      </c>
      <c r="G3" s="7">
        <v>223</v>
      </c>
      <c r="H3">
        <f>G3/298*100</f>
        <v>74.832214765100673</v>
      </c>
      <c r="J3" s="4">
        <v>0</v>
      </c>
      <c r="K3" s="7">
        <v>439</v>
      </c>
      <c r="L3">
        <f>K3/630*100</f>
        <v>69.682539682539684</v>
      </c>
      <c r="N3" s="5">
        <v>0</v>
      </c>
      <c r="O3">
        <v>2</v>
      </c>
      <c r="P3">
        <f>O3/3*100</f>
        <v>66.666666666666657</v>
      </c>
      <c r="R3" s="4">
        <v>0</v>
      </c>
      <c r="S3">
        <v>35</v>
      </c>
      <c r="T3">
        <f>S3/57*100</f>
        <v>61.403508771929829</v>
      </c>
      <c r="V3" s="6">
        <v>0</v>
      </c>
      <c r="W3">
        <f>C3+G3+K3+O3+S3</f>
        <v>966</v>
      </c>
      <c r="X3">
        <f>W3/$W$5*100</f>
        <v>66.300617707618386</v>
      </c>
    </row>
    <row r="4" spans="1:24" x14ac:dyDescent="0.3">
      <c r="B4" s="4">
        <v>1</v>
      </c>
      <c r="C4">
        <v>202</v>
      </c>
      <c r="D4">
        <f t="shared" ref="D4:D5" si="0">C4/469*100</f>
        <v>43.070362473347544</v>
      </c>
      <c r="F4" s="4">
        <v>1</v>
      </c>
      <c r="G4">
        <v>75</v>
      </c>
      <c r="H4">
        <f t="shared" ref="H4:H5" si="1">G4/298*100</f>
        <v>25.167785234899331</v>
      </c>
      <c r="J4" s="4">
        <v>1</v>
      </c>
      <c r="K4">
        <v>191</v>
      </c>
      <c r="L4">
        <f t="shared" ref="L4:L5" si="2">K4/630*100</f>
        <v>30.317460317460316</v>
      </c>
      <c r="N4" s="6">
        <v>1</v>
      </c>
      <c r="O4">
        <v>1</v>
      </c>
      <c r="P4">
        <f t="shared" ref="P4:P5" si="3">O4/3*100</f>
        <v>33.333333333333329</v>
      </c>
      <c r="R4" s="4">
        <v>1</v>
      </c>
      <c r="S4">
        <v>22</v>
      </c>
      <c r="T4">
        <f t="shared" ref="T4:T5" si="4">S4/57*100</f>
        <v>38.596491228070171</v>
      </c>
      <c r="V4" s="6">
        <v>1</v>
      </c>
      <c r="W4">
        <f t="shared" ref="W4:W5" si="5">C4+G4+K4+O4+S4</f>
        <v>491</v>
      </c>
      <c r="X4">
        <f>W4/$W$5*100</f>
        <v>33.699382292381607</v>
      </c>
    </row>
    <row r="5" spans="1:24" x14ac:dyDescent="0.3">
      <c r="C5" s="7">
        <f>SUM(C3:C4)</f>
        <v>469</v>
      </c>
      <c r="D5">
        <f t="shared" si="0"/>
        <v>100</v>
      </c>
      <c r="G5" s="7">
        <f>SUM(G3:G4)</f>
        <v>298</v>
      </c>
      <c r="H5">
        <f t="shared" si="1"/>
        <v>100</v>
      </c>
      <c r="K5" s="7">
        <f>SUM(K3:K4)</f>
        <v>630</v>
      </c>
      <c r="L5">
        <f t="shared" si="2"/>
        <v>100</v>
      </c>
      <c r="O5" s="7">
        <v>3</v>
      </c>
      <c r="P5">
        <f t="shared" si="3"/>
        <v>100</v>
      </c>
      <c r="R5" s="10"/>
      <c r="S5" s="7">
        <f>SUM(S3:S4)</f>
        <v>57</v>
      </c>
      <c r="T5">
        <f t="shared" si="4"/>
        <v>100</v>
      </c>
      <c r="W5">
        <f t="shared" si="5"/>
        <v>1457</v>
      </c>
      <c r="X5">
        <f>W5/$W$5*100</f>
        <v>100</v>
      </c>
    </row>
    <row r="7" spans="1:24" s="8" customFormat="1" x14ac:dyDescent="0.3"/>
    <row r="8" spans="1:24" x14ac:dyDescent="0.3">
      <c r="A8" t="s">
        <v>9</v>
      </c>
    </row>
    <row r="9" spans="1:24" x14ac:dyDescent="0.3">
      <c r="B9" s="1" t="s">
        <v>10</v>
      </c>
      <c r="C9" s="2" t="s">
        <v>4</v>
      </c>
      <c r="D9" s="3" t="s">
        <v>2</v>
      </c>
      <c r="F9" s="1" t="s">
        <v>11</v>
      </c>
      <c r="G9" s="2" t="s">
        <v>4</v>
      </c>
      <c r="H9" s="3" t="s">
        <v>2</v>
      </c>
      <c r="J9" s="1" t="s">
        <v>12</v>
      </c>
      <c r="K9" s="2" t="s">
        <v>4</v>
      </c>
      <c r="L9" s="3" t="s">
        <v>2</v>
      </c>
      <c r="N9" s="1" t="s">
        <v>13</v>
      </c>
      <c r="O9" s="2" t="s">
        <v>4</v>
      </c>
      <c r="P9" s="3" t="s">
        <v>2</v>
      </c>
      <c r="V9" s="1" t="s">
        <v>14</v>
      </c>
      <c r="W9" s="3" t="s">
        <v>4</v>
      </c>
      <c r="X9" s="3" t="s">
        <v>2</v>
      </c>
    </row>
    <row r="10" spans="1:24" x14ac:dyDescent="0.3">
      <c r="B10" s="5">
        <v>0</v>
      </c>
      <c r="C10">
        <v>1</v>
      </c>
      <c r="D10">
        <v>100</v>
      </c>
      <c r="F10" s="4">
        <v>0</v>
      </c>
      <c r="G10">
        <v>5</v>
      </c>
      <c r="H10">
        <f>G10/7*100</f>
        <v>71.428571428571431</v>
      </c>
      <c r="J10" s="4">
        <v>0</v>
      </c>
      <c r="K10">
        <v>367</v>
      </c>
      <c r="L10">
        <f>K10/714*100</f>
        <v>51.400560224089631</v>
      </c>
      <c r="N10" s="4">
        <v>0</v>
      </c>
      <c r="O10">
        <v>190</v>
      </c>
      <c r="P10">
        <f>O10/315*100</f>
        <v>60.317460317460316</v>
      </c>
      <c r="V10" s="6">
        <v>0</v>
      </c>
      <c r="W10">
        <f>C10+G10+K10+O10</f>
        <v>563</v>
      </c>
      <c r="X10">
        <f>W10/$W$12*100</f>
        <v>54.291224686595953</v>
      </c>
    </row>
    <row r="11" spans="1:24" x14ac:dyDescent="0.3">
      <c r="B11" s="6">
        <v>1</v>
      </c>
      <c r="C11">
        <v>0</v>
      </c>
      <c r="D11">
        <v>0</v>
      </c>
      <c r="F11" s="4">
        <v>1</v>
      </c>
      <c r="G11">
        <v>2</v>
      </c>
      <c r="H11">
        <f t="shared" ref="H11:H12" si="6">G11/7*100</f>
        <v>28.571428571428569</v>
      </c>
      <c r="J11" s="4">
        <v>1</v>
      </c>
      <c r="K11">
        <v>347</v>
      </c>
      <c r="L11">
        <f t="shared" ref="L11:L12" si="7">K11/714*100</f>
        <v>48.599439775910362</v>
      </c>
      <c r="N11" s="4">
        <v>1</v>
      </c>
      <c r="O11">
        <v>125</v>
      </c>
      <c r="P11">
        <f t="shared" ref="P11:P12" si="8">O11/315*100</f>
        <v>39.682539682539684</v>
      </c>
      <c r="V11" s="6">
        <v>1</v>
      </c>
      <c r="W11">
        <f t="shared" ref="W11:W12" si="9">C11+G11+K11+O11</f>
        <v>474</v>
      </c>
      <c r="X11">
        <f t="shared" ref="X11:X12" si="10">W11/$W$12*100</f>
        <v>45.708775313404047</v>
      </c>
    </row>
    <row r="12" spans="1:24" x14ac:dyDescent="0.3">
      <c r="C12">
        <v>1</v>
      </c>
      <c r="D12">
        <v>100</v>
      </c>
      <c r="G12">
        <v>7</v>
      </c>
      <c r="H12">
        <f t="shared" si="6"/>
        <v>100</v>
      </c>
      <c r="K12" s="7">
        <f>SUM(K10:K11)</f>
        <v>714</v>
      </c>
      <c r="L12">
        <f t="shared" si="7"/>
        <v>100</v>
      </c>
      <c r="O12" s="7">
        <f>SUM(O10:O11)</f>
        <v>315</v>
      </c>
      <c r="P12">
        <f t="shared" si="8"/>
        <v>100</v>
      </c>
      <c r="W12">
        <f t="shared" si="9"/>
        <v>1037</v>
      </c>
      <c r="X12">
        <f t="shared" si="10"/>
        <v>100</v>
      </c>
    </row>
    <row r="14" spans="1:24" s="8" customFormat="1" x14ac:dyDescent="0.3"/>
    <row r="15" spans="1:24" x14ac:dyDescent="0.3">
      <c r="A15" t="s">
        <v>15</v>
      </c>
    </row>
    <row r="16" spans="1:24" x14ac:dyDescent="0.3">
      <c r="B16" s="1" t="s">
        <v>16</v>
      </c>
      <c r="C16" s="2" t="s">
        <v>4</v>
      </c>
      <c r="D16" s="3" t="s">
        <v>2</v>
      </c>
      <c r="F16" s="1" t="s">
        <v>17</v>
      </c>
      <c r="G16" s="2" t="s">
        <v>4</v>
      </c>
      <c r="H16" s="3" t="s">
        <v>2</v>
      </c>
      <c r="J16" s="1" t="s">
        <v>18</v>
      </c>
      <c r="K16" s="2" t="s">
        <v>4</v>
      </c>
      <c r="L16" s="3" t="s">
        <v>2</v>
      </c>
      <c r="N16" s="1" t="s">
        <v>19</v>
      </c>
      <c r="O16" s="2" t="s">
        <v>4</v>
      </c>
      <c r="P16" s="3" t="s">
        <v>2</v>
      </c>
      <c r="V16" s="1" t="s">
        <v>20</v>
      </c>
      <c r="W16" s="3" t="s">
        <v>4</v>
      </c>
      <c r="X16" s="3" t="s">
        <v>2</v>
      </c>
    </row>
    <row r="17" spans="1:24" x14ac:dyDescent="0.3">
      <c r="B17" s="5">
        <v>0</v>
      </c>
      <c r="C17">
        <v>1</v>
      </c>
      <c r="D17">
        <v>100</v>
      </c>
      <c r="F17" s="4">
        <v>0</v>
      </c>
      <c r="G17">
        <v>53</v>
      </c>
      <c r="H17">
        <f>G17/99*100</f>
        <v>53.535353535353536</v>
      </c>
      <c r="J17" s="4">
        <v>0</v>
      </c>
      <c r="K17">
        <v>539</v>
      </c>
      <c r="L17">
        <f>K17/1001*100</f>
        <v>53.846153846153847</v>
      </c>
      <c r="N17" s="4">
        <v>0</v>
      </c>
      <c r="O17" s="7">
        <v>7</v>
      </c>
      <c r="P17">
        <v>100</v>
      </c>
      <c r="V17" s="6">
        <v>0</v>
      </c>
      <c r="W17">
        <f>C17+G17+K17+O17</f>
        <v>600</v>
      </c>
      <c r="X17">
        <f>W17/$W$19*100</f>
        <v>54.151624548736464</v>
      </c>
    </row>
    <row r="18" spans="1:24" x14ac:dyDescent="0.3">
      <c r="B18" s="6">
        <v>1</v>
      </c>
      <c r="C18">
        <v>0</v>
      </c>
      <c r="D18">
        <v>0</v>
      </c>
      <c r="F18" s="4">
        <v>1</v>
      </c>
      <c r="G18">
        <v>46</v>
      </c>
      <c r="H18">
        <f t="shared" ref="H18:H19" si="11">G18/99*100</f>
        <v>46.464646464646464</v>
      </c>
      <c r="J18" s="4">
        <v>1</v>
      </c>
      <c r="K18">
        <v>462</v>
      </c>
      <c r="L18">
        <f t="shared" ref="L18:L19" si="12">K18/1001*100</f>
        <v>46.153846153846153</v>
      </c>
      <c r="N18" s="4">
        <v>1</v>
      </c>
      <c r="O18">
        <v>0</v>
      </c>
      <c r="P18">
        <v>0</v>
      </c>
      <c r="V18" s="6">
        <v>1</v>
      </c>
      <c r="W18">
        <f t="shared" ref="W18:W19" si="13">C18+G18+K18+O18</f>
        <v>508</v>
      </c>
      <c r="X18">
        <f t="shared" ref="X18:X19" si="14">W18/$W$19*100</f>
        <v>45.848375451263543</v>
      </c>
    </row>
    <row r="19" spans="1:24" x14ac:dyDescent="0.3">
      <c r="C19">
        <v>1</v>
      </c>
      <c r="D19">
        <v>100</v>
      </c>
      <c r="G19" s="7">
        <f>SUM(G17:G18)</f>
        <v>99</v>
      </c>
      <c r="H19">
        <f t="shared" si="11"/>
        <v>100</v>
      </c>
      <c r="K19" s="7">
        <f>SUM(K17:K18)</f>
        <v>1001</v>
      </c>
      <c r="L19">
        <f t="shared" si="12"/>
        <v>100</v>
      </c>
      <c r="O19" s="7">
        <v>7</v>
      </c>
      <c r="P19">
        <v>100</v>
      </c>
      <c r="W19">
        <f t="shared" si="13"/>
        <v>1108</v>
      </c>
      <c r="X19">
        <f t="shared" si="14"/>
        <v>100</v>
      </c>
    </row>
    <row r="22" spans="1:24" s="8" customFormat="1" x14ac:dyDescent="0.3"/>
    <row r="23" spans="1:24" x14ac:dyDescent="0.3">
      <c r="A23" t="s">
        <v>21</v>
      </c>
    </row>
    <row r="24" spans="1:24" x14ac:dyDescent="0.3">
      <c r="B24" s="1" t="s">
        <v>22</v>
      </c>
      <c r="C24" s="2" t="s">
        <v>4</v>
      </c>
      <c r="D24" s="3" t="s">
        <v>2</v>
      </c>
      <c r="F24" s="1" t="s">
        <v>23</v>
      </c>
      <c r="G24" s="2" t="s">
        <v>4</v>
      </c>
      <c r="H24" s="3" t="s">
        <v>2</v>
      </c>
      <c r="J24" s="1" t="s">
        <v>24</v>
      </c>
      <c r="K24" s="2" t="s">
        <v>4</v>
      </c>
      <c r="L24" s="3" t="s">
        <v>2</v>
      </c>
      <c r="N24" s="1" t="s">
        <v>25</v>
      </c>
      <c r="O24" s="2" t="s">
        <v>4</v>
      </c>
      <c r="P24" s="3" t="s">
        <v>2</v>
      </c>
      <c r="V24" s="1" t="s">
        <v>26</v>
      </c>
      <c r="W24" s="3" t="s">
        <v>4</v>
      </c>
      <c r="X24" s="3" t="s">
        <v>2</v>
      </c>
    </row>
    <row r="25" spans="1:24" x14ac:dyDescent="0.3">
      <c r="B25" s="6">
        <v>0</v>
      </c>
      <c r="C25">
        <v>0</v>
      </c>
      <c r="D25">
        <v>0</v>
      </c>
      <c r="F25" s="4">
        <v>0</v>
      </c>
      <c r="G25" s="7">
        <v>216</v>
      </c>
      <c r="H25">
        <f>G25/455*100</f>
        <v>47.472527472527467</v>
      </c>
      <c r="J25" s="4">
        <v>0</v>
      </c>
      <c r="K25" s="7">
        <v>1</v>
      </c>
      <c r="L25">
        <f>K25/3*100</f>
        <v>33.333333333333329</v>
      </c>
      <c r="N25" s="4">
        <v>0</v>
      </c>
      <c r="O25" s="7">
        <v>5</v>
      </c>
      <c r="P25">
        <f>O25/15*100</f>
        <v>33.333333333333329</v>
      </c>
      <c r="V25" s="6">
        <v>0</v>
      </c>
      <c r="W25">
        <f>C25+G25+K25+O25</f>
        <v>222</v>
      </c>
      <c r="X25">
        <f>W25/$W$27*100</f>
        <v>46.835443037974684</v>
      </c>
    </row>
    <row r="26" spans="1:24" x14ac:dyDescent="0.3">
      <c r="B26" s="5">
        <v>1</v>
      </c>
      <c r="C26">
        <v>1</v>
      </c>
      <c r="D26">
        <v>100</v>
      </c>
      <c r="F26" s="4">
        <v>1</v>
      </c>
      <c r="G26">
        <v>239</v>
      </c>
      <c r="H26">
        <f t="shared" ref="H26:H27" si="15">G26/455*100</f>
        <v>52.527472527472533</v>
      </c>
      <c r="J26" s="4">
        <v>1</v>
      </c>
      <c r="K26">
        <v>2</v>
      </c>
      <c r="L26">
        <f t="shared" ref="L26:L27" si="16">K26/3*100</f>
        <v>66.666666666666657</v>
      </c>
      <c r="N26" s="4">
        <v>1</v>
      </c>
      <c r="O26">
        <v>10</v>
      </c>
      <c r="P26">
        <f t="shared" ref="P26:P27" si="17">O26/15*100</f>
        <v>66.666666666666657</v>
      </c>
      <c r="V26" s="6">
        <v>1</v>
      </c>
      <c r="W26">
        <f t="shared" ref="W26:W27" si="18">C26+G26+K26+O26</f>
        <v>252</v>
      </c>
      <c r="X26">
        <f t="shared" ref="X26:X27" si="19">W26/$W$27*100</f>
        <v>53.164556962025308</v>
      </c>
    </row>
    <row r="27" spans="1:24" x14ac:dyDescent="0.3">
      <c r="C27">
        <v>1</v>
      </c>
      <c r="D27">
        <v>100</v>
      </c>
      <c r="G27" s="7">
        <f>SUM(G25:G26)</f>
        <v>455</v>
      </c>
      <c r="H27">
        <f t="shared" si="15"/>
        <v>100</v>
      </c>
      <c r="K27">
        <v>3</v>
      </c>
      <c r="L27">
        <f t="shared" si="16"/>
        <v>100</v>
      </c>
      <c r="O27">
        <v>15</v>
      </c>
      <c r="P27">
        <f t="shared" si="17"/>
        <v>100</v>
      </c>
      <c r="W27">
        <f t="shared" si="18"/>
        <v>474</v>
      </c>
      <c r="X27">
        <f t="shared" si="19"/>
        <v>100</v>
      </c>
    </row>
    <row r="30" spans="1:24" s="8" customFormat="1" x14ac:dyDescent="0.3"/>
    <row r="31" spans="1:24" x14ac:dyDescent="0.3">
      <c r="A31" t="s">
        <v>27</v>
      </c>
    </row>
    <row r="32" spans="1:24" x14ac:dyDescent="0.3">
      <c r="B32" s="1" t="s">
        <v>28</v>
      </c>
      <c r="C32" s="2" t="s">
        <v>4</v>
      </c>
      <c r="D32" s="3" t="s">
        <v>2</v>
      </c>
      <c r="F32" s="1" t="s">
        <v>29</v>
      </c>
      <c r="G32" s="2" t="s">
        <v>4</v>
      </c>
      <c r="H32" s="3" t="s">
        <v>2</v>
      </c>
      <c r="J32" s="1" t="s">
        <v>30</v>
      </c>
      <c r="K32" s="2" t="s">
        <v>4</v>
      </c>
      <c r="L32" s="3" t="s">
        <v>2</v>
      </c>
      <c r="V32" s="1" t="s">
        <v>31</v>
      </c>
      <c r="W32" s="3" t="s">
        <v>4</v>
      </c>
      <c r="X32" s="3" t="s">
        <v>2</v>
      </c>
    </row>
    <row r="33" spans="1:28" x14ac:dyDescent="0.3">
      <c r="B33" s="4">
        <v>0</v>
      </c>
      <c r="C33">
        <v>93</v>
      </c>
      <c r="D33">
        <f>C33/164*100</f>
        <v>56.707317073170728</v>
      </c>
      <c r="F33" s="4">
        <v>0</v>
      </c>
      <c r="G33" s="7">
        <v>10</v>
      </c>
      <c r="H33">
        <f>G33/13*100</f>
        <v>76.923076923076934</v>
      </c>
      <c r="J33" s="4">
        <v>0</v>
      </c>
      <c r="K33">
        <v>1</v>
      </c>
      <c r="L33">
        <v>50</v>
      </c>
      <c r="V33" s="6">
        <v>0</v>
      </c>
      <c r="W33">
        <f>C33+G33+K33</f>
        <v>104</v>
      </c>
      <c r="X33">
        <f>W33/$W$35*100</f>
        <v>58.100558659217882</v>
      </c>
    </row>
    <row r="34" spans="1:28" x14ac:dyDescent="0.3">
      <c r="B34" s="4">
        <v>1</v>
      </c>
      <c r="C34">
        <v>71</v>
      </c>
      <c r="D34">
        <f t="shared" ref="D34:D35" si="20">C34/164*100</f>
        <v>43.292682926829265</v>
      </c>
      <c r="F34" s="4">
        <v>1</v>
      </c>
      <c r="G34">
        <v>3</v>
      </c>
      <c r="H34">
        <f t="shared" ref="H34:H35" si="21">G34/13*100</f>
        <v>23.076923076923077</v>
      </c>
      <c r="J34" s="4">
        <v>1</v>
      </c>
      <c r="K34">
        <v>1</v>
      </c>
      <c r="L34">
        <v>50</v>
      </c>
      <c r="V34" s="6">
        <v>1</v>
      </c>
      <c r="W34">
        <f t="shared" ref="W34:W35" si="22">C34+G34+K34</f>
        <v>75</v>
      </c>
      <c r="X34">
        <f t="shared" ref="X34:X35" si="23">W34/$W$35*100</f>
        <v>41.899441340782126</v>
      </c>
    </row>
    <row r="35" spans="1:28" x14ac:dyDescent="0.3">
      <c r="C35" s="7">
        <f>SUM(C33:C34)</f>
        <v>164</v>
      </c>
      <c r="D35">
        <f t="shared" si="20"/>
        <v>100</v>
      </c>
      <c r="G35" s="7">
        <f>SUM(G33:G34)</f>
        <v>13</v>
      </c>
      <c r="H35">
        <f t="shared" si="21"/>
        <v>100</v>
      </c>
      <c r="K35" s="7">
        <f>SUM(K33:K34)</f>
        <v>2</v>
      </c>
      <c r="L35">
        <v>100</v>
      </c>
      <c r="W35">
        <f t="shared" si="22"/>
        <v>179</v>
      </c>
      <c r="X35">
        <f t="shared" si="23"/>
        <v>100</v>
      </c>
    </row>
    <row r="38" spans="1:28" s="8" customFormat="1" x14ac:dyDescent="0.3"/>
    <row r="39" spans="1:28" x14ac:dyDescent="0.3">
      <c r="A39" t="s">
        <v>32</v>
      </c>
    </row>
    <row r="40" spans="1:28" x14ac:dyDescent="0.3">
      <c r="B40" s="1" t="s">
        <v>33</v>
      </c>
      <c r="C40" s="3" t="s">
        <v>4</v>
      </c>
      <c r="D40" s="3" t="s">
        <v>2</v>
      </c>
      <c r="F40" s="1" t="s">
        <v>34</v>
      </c>
      <c r="G40" s="3" t="s">
        <v>4</v>
      </c>
      <c r="H40" s="3" t="s">
        <v>2</v>
      </c>
      <c r="J40" s="1" t="s">
        <v>35</v>
      </c>
      <c r="K40" s="3" t="s">
        <v>4</v>
      </c>
      <c r="L40" s="3" t="s">
        <v>2</v>
      </c>
      <c r="N40" s="1" t="s">
        <v>36</v>
      </c>
      <c r="O40" s="3" t="s">
        <v>4</v>
      </c>
      <c r="P40" s="3" t="s">
        <v>2</v>
      </c>
      <c r="R40" s="1" t="s">
        <v>37</v>
      </c>
      <c r="S40" s="3" t="s">
        <v>4</v>
      </c>
      <c r="T40" s="3" t="s">
        <v>2</v>
      </c>
      <c r="V40" s="1" t="s">
        <v>38</v>
      </c>
      <c r="W40" s="3" t="s">
        <v>4</v>
      </c>
      <c r="X40" s="3" t="s">
        <v>2</v>
      </c>
    </row>
    <row r="41" spans="1:28" x14ac:dyDescent="0.3">
      <c r="B41" s="6">
        <v>0</v>
      </c>
      <c r="C41">
        <f>C3+C10+C17</f>
        <v>269</v>
      </c>
      <c r="D41">
        <f>C41/$C$43*100</f>
        <v>57.112526539278129</v>
      </c>
      <c r="F41" s="4">
        <v>0</v>
      </c>
      <c r="G41">
        <v>223</v>
      </c>
      <c r="H41">
        <v>74.832214765100673</v>
      </c>
      <c r="J41" s="6">
        <v>0</v>
      </c>
      <c r="K41">
        <f>K3+G10+G17+C25</f>
        <v>497</v>
      </c>
      <c r="L41">
        <f>K41/$K$43*100</f>
        <v>67.435549525101763</v>
      </c>
      <c r="N41" s="6">
        <v>0</v>
      </c>
      <c r="O41">
        <f>O3+K10+K17+G25+C33</f>
        <v>1217</v>
      </c>
      <c r="P41">
        <f>O41/$O$43*100</f>
        <v>52.075310226786478</v>
      </c>
      <c r="R41" s="6">
        <v>0</v>
      </c>
      <c r="S41">
        <f>O10+O17+K25+G33</f>
        <v>208</v>
      </c>
      <c r="T41">
        <f>S41/$S$43*100</f>
        <v>61.53846153846154</v>
      </c>
      <c r="V41" s="6">
        <v>0</v>
      </c>
      <c r="W41">
        <f>S3+O25+K33</f>
        <v>41</v>
      </c>
      <c r="X41">
        <f>W41/$W$43*100</f>
        <v>55.405405405405403</v>
      </c>
    </row>
    <row r="42" spans="1:28" x14ac:dyDescent="0.3">
      <c r="B42" s="6">
        <v>1</v>
      </c>
      <c r="C42">
        <f t="shared" ref="C42:C43" si="24">C4+C11+C18</f>
        <v>202</v>
      </c>
      <c r="D42">
        <f t="shared" ref="D42:D43" si="25">C42/$C$43*100</f>
        <v>42.887473460721871</v>
      </c>
      <c r="F42" s="4">
        <v>1</v>
      </c>
      <c r="G42">
        <v>75</v>
      </c>
      <c r="H42">
        <v>25.167785234899331</v>
      </c>
      <c r="J42" s="6">
        <v>1</v>
      </c>
      <c r="K42">
        <f t="shared" ref="K42:K43" si="26">K4+G11+G18+C26</f>
        <v>240</v>
      </c>
      <c r="L42">
        <f t="shared" ref="L42:L43" si="27">K42/$K$43*100</f>
        <v>32.564450474898237</v>
      </c>
      <c r="N42" s="6">
        <v>1</v>
      </c>
      <c r="O42">
        <f t="shared" ref="O42:O43" si="28">O4+K11+K18+G26+C34</f>
        <v>1120</v>
      </c>
      <c r="P42">
        <f t="shared" ref="P42:P43" si="29">O42/$O$43*100</f>
        <v>47.924689773213522</v>
      </c>
      <c r="R42" s="6">
        <v>1</v>
      </c>
      <c r="S42">
        <f t="shared" ref="S42:S43" si="30">O11+O18+K26+G34</f>
        <v>130</v>
      </c>
      <c r="T42">
        <f t="shared" ref="T42:T43" si="31">S42/$S$43*100</f>
        <v>38.461538461538467</v>
      </c>
      <c r="V42" s="6">
        <v>1</v>
      </c>
      <c r="W42">
        <f t="shared" ref="W42:W43" si="32">S4+O26+K34</f>
        <v>33</v>
      </c>
      <c r="X42">
        <f t="shared" ref="X42:X43" si="33">W42/$W$43*100</f>
        <v>44.594594594594597</v>
      </c>
    </row>
    <row r="43" spans="1:28" x14ac:dyDescent="0.3">
      <c r="C43">
        <f t="shared" si="24"/>
        <v>471</v>
      </c>
      <c r="D43">
        <f t="shared" si="25"/>
        <v>100</v>
      </c>
      <c r="G43">
        <v>298</v>
      </c>
      <c r="H43">
        <v>100</v>
      </c>
      <c r="K43">
        <f t="shared" si="26"/>
        <v>737</v>
      </c>
      <c r="L43">
        <f t="shared" si="27"/>
        <v>100</v>
      </c>
      <c r="O43">
        <f t="shared" si="28"/>
        <v>2337</v>
      </c>
      <c r="P43">
        <f t="shared" si="29"/>
        <v>100</v>
      </c>
      <c r="S43">
        <f t="shared" si="30"/>
        <v>338</v>
      </c>
      <c r="T43">
        <f t="shared" si="31"/>
        <v>100</v>
      </c>
      <c r="W43">
        <f t="shared" si="32"/>
        <v>74</v>
      </c>
      <c r="X43">
        <f t="shared" si="33"/>
        <v>100</v>
      </c>
    </row>
    <row r="47" spans="1:28" x14ac:dyDescent="0.3">
      <c r="B47" s="1" t="s">
        <v>39</v>
      </c>
      <c r="C47" s="3" t="s">
        <v>4</v>
      </c>
      <c r="D47" s="3" t="s">
        <v>2</v>
      </c>
      <c r="F47" s="1" t="s">
        <v>8</v>
      </c>
      <c r="G47" s="3" t="s">
        <v>4</v>
      </c>
      <c r="H47" s="3" t="s">
        <v>2</v>
      </c>
      <c r="J47" s="1" t="s">
        <v>14</v>
      </c>
      <c r="K47" s="3" t="s">
        <v>4</v>
      </c>
      <c r="L47" s="3" t="s">
        <v>2</v>
      </c>
      <c r="N47" s="1" t="s">
        <v>20</v>
      </c>
      <c r="O47" s="3" t="s">
        <v>4</v>
      </c>
      <c r="P47" s="3" t="s">
        <v>2</v>
      </c>
      <c r="R47" s="1" t="s">
        <v>26</v>
      </c>
      <c r="S47" s="3" t="s">
        <v>4</v>
      </c>
      <c r="T47" s="3" t="s">
        <v>2</v>
      </c>
      <c r="V47" s="1" t="s">
        <v>31</v>
      </c>
      <c r="W47" s="3" t="s">
        <v>4</v>
      </c>
      <c r="X47" s="3" t="s">
        <v>2</v>
      </c>
      <c r="Z47" s="9" t="s">
        <v>40</v>
      </c>
      <c r="AA47" s="3" t="s">
        <v>4</v>
      </c>
      <c r="AB47" s="3" t="s">
        <v>2</v>
      </c>
    </row>
    <row r="48" spans="1:28" x14ac:dyDescent="0.3">
      <c r="B48" s="6">
        <v>0</v>
      </c>
      <c r="C48">
        <f>G48+K48+O48+S48+W48</f>
        <v>2455</v>
      </c>
      <c r="D48">
        <f>C48/$C$50*100</f>
        <v>57.696827262044657</v>
      </c>
      <c r="F48" s="6">
        <v>0</v>
      </c>
      <c r="G48">
        <v>966</v>
      </c>
      <c r="H48">
        <v>66.300617707618386</v>
      </c>
      <c r="J48" s="6">
        <v>0</v>
      </c>
      <c r="K48">
        <v>563</v>
      </c>
      <c r="L48">
        <v>54.291224686595953</v>
      </c>
      <c r="N48" s="6">
        <v>0</v>
      </c>
      <c r="O48">
        <v>600</v>
      </c>
      <c r="P48">
        <v>54.151624548736464</v>
      </c>
      <c r="R48" s="6">
        <v>0</v>
      </c>
      <c r="S48">
        <v>222</v>
      </c>
      <c r="T48">
        <v>46.835443037974684</v>
      </c>
      <c r="V48" s="6">
        <v>0</v>
      </c>
      <c r="W48">
        <v>104</v>
      </c>
      <c r="X48">
        <v>58.100558659217882</v>
      </c>
      <c r="Z48" s="6">
        <v>0</v>
      </c>
      <c r="AA48">
        <f>S48+W48</f>
        <v>326</v>
      </c>
      <c r="AB48">
        <f>AA48/$AA$50*100</f>
        <v>49.923430321592647</v>
      </c>
    </row>
    <row r="49" spans="2:28" x14ac:dyDescent="0.3">
      <c r="B49" s="6">
        <v>1</v>
      </c>
      <c r="C49">
        <f t="shared" ref="C49:C50" si="34">G49+K49+O49+S49+W49</f>
        <v>1800</v>
      </c>
      <c r="D49">
        <f t="shared" ref="D49:D50" si="35">C49/$C$50*100</f>
        <v>42.30317273795535</v>
      </c>
      <c r="F49" s="6">
        <v>1</v>
      </c>
      <c r="G49">
        <v>491</v>
      </c>
      <c r="H49">
        <v>33.699382292381607</v>
      </c>
      <c r="J49" s="6">
        <v>1</v>
      </c>
      <c r="K49">
        <v>474</v>
      </c>
      <c r="L49">
        <v>45.708775313404047</v>
      </c>
      <c r="N49" s="6">
        <v>1</v>
      </c>
      <c r="O49">
        <v>508</v>
      </c>
      <c r="P49">
        <v>45.848375451263543</v>
      </c>
      <c r="R49" s="6">
        <v>1</v>
      </c>
      <c r="S49">
        <v>252</v>
      </c>
      <c r="T49">
        <v>53.164556962025308</v>
      </c>
      <c r="V49" s="6">
        <v>1</v>
      </c>
      <c r="W49">
        <v>75</v>
      </c>
      <c r="X49">
        <v>41.899441340782126</v>
      </c>
      <c r="Z49" s="6">
        <v>1</v>
      </c>
      <c r="AA49">
        <f t="shared" ref="AA49:AA50" si="36">S49+W49</f>
        <v>327</v>
      </c>
      <c r="AB49">
        <f t="shared" ref="AB49:AB50" si="37">AA49/$AA$50*100</f>
        <v>50.076569678407346</v>
      </c>
    </row>
    <row r="50" spans="2:28" x14ac:dyDescent="0.3">
      <c r="C50">
        <f t="shared" si="34"/>
        <v>4255</v>
      </c>
      <c r="D50">
        <f t="shared" si="35"/>
        <v>100</v>
      </c>
      <c r="G50">
        <v>1457</v>
      </c>
      <c r="H50">
        <v>100</v>
      </c>
      <c r="K50">
        <v>1037</v>
      </c>
      <c r="L50">
        <v>100</v>
      </c>
      <c r="O50">
        <v>1108</v>
      </c>
      <c r="P50">
        <v>100</v>
      </c>
      <c r="S50">
        <v>474</v>
      </c>
      <c r="T50">
        <v>100</v>
      </c>
      <c r="W50">
        <v>179</v>
      </c>
      <c r="X50">
        <v>100</v>
      </c>
      <c r="AA50">
        <f t="shared" si="36"/>
        <v>653</v>
      </c>
      <c r="AB50">
        <f t="shared" si="37"/>
        <v>100</v>
      </c>
    </row>
    <row r="53" spans="2:28" x14ac:dyDescent="0.3">
      <c r="R53" s="1" t="s">
        <v>40</v>
      </c>
      <c r="S53" s="3" t="s">
        <v>4</v>
      </c>
      <c r="T53" s="3" t="s">
        <v>2</v>
      </c>
    </row>
    <row r="54" spans="2:28" x14ac:dyDescent="0.3">
      <c r="R54" s="6">
        <v>0</v>
      </c>
      <c r="S54">
        <f>S48+W48</f>
        <v>326</v>
      </c>
      <c r="T54">
        <f>S54/$S$56*100</f>
        <v>49.923430321592647</v>
      </c>
    </row>
    <row r="55" spans="2:28" x14ac:dyDescent="0.3">
      <c r="R55" s="6">
        <v>1</v>
      </c>
      <c r="S55">
        <f t="shared" ref="S55:S56" si="38">S49+W49</f>
        <v>327</v>
      </c>
      <c r="T55">
        <f t="shared" ref="T55:T56" si="39">S55/$S$56*100</f>
        <v>50.076569678407346</v>
      </c>
    </row>
    <row r="56" spans="2:28" x14ac:dyDescent="0.3">
      <c r="S56">
        <f t="shared" si="38"/>
        <v>653</v>
      </c>
      <c r="T56">
        <f t="shared" si="39"/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1B2B-E124-4078-9658-BF185B4C09DA}">
  <dimension ref="A1:AB56"/>
  <sheetViews>
    <sheetView tabSelected="1" topLeftCell="A31" workbookViewId="0">
      <selection activeCell="F55" sqref="F55"/>
    </sheetView>
  </sheetViews>
  <sheetFormatPr defaultRowHeight="14.4" x14ac:dyDescent="0.3"/>
  <cols>
    <col min="4" max="4" width="6.33203125" customWidth="1"/>
    <col min="6" max="6" width="10.109375" bestFit="1" customWidth="1"/>
    <col min="8" max="8" width="6" customWidth="1"/>
    <col min="12" max="12" width="5.88671875" customWidth="1"/>
    <col min="16" max="16" width="5.77734375" customWidth="1"/>
    <col min="18" max="18" width="9.21875" bestFit="1" customWidth="1"/>
    <col min="20" max="20" width="6.109375" customWidth="1"/>
  </cols>
  <sheetData>
    <row r="1" spans="1:24" x14ac:dyDescent="0.3">
      <c r="A1" t="s">
        <v>0</v>
      </c>
    </row>
    <row r="2" spans="1:24" x14ac:dyDescent="0.3">
      <c r="B2" s="1" t="s">
        <v>1</v>
      </c>
      <c r="C2" s="2">
        <v>0</v>
      </c>
      <c r="D2" s="3" t="s">
        <v>2</v>
      </c>
      <c r="F2" s="1" t="s">
        <v>3</v>
      </c>
      <c r="G2" s="2" t="s">
        <v>4</v>
      </c>
      <c r="H2" s="3" t="s">
        <v>2</v>
      </c>
      <c r="J2" s="1" t="s">
        <v>5</v>
      </c>
      <c r="K2" s="2" t="s">
        <v>4</v>
      </c>
      <c r="L2" s="3" t="s">
        <v>2</v>
      </c>
      <c r="N2" s="1" t="s">
        <v>6</v>
      </c>
      <c r="O2" s="2" t="s">
        <v>4</v>
      </c>
      <c r="P2" s="3" t="s">
        <v>2</v>
      </c>
      <c r="R2" s="1" t="s">
        <v>7</v>
      </c>
      <c r="S2" s="2" t="s">
        <v>4</v>
      </c>
      <c r="T2" s="3" t="s">
        <v>2</v>
      </c>
      <c r="V2" s="1" t="s">
        <v>8</v>
      </c>
      <c r="W2" s="3" t="s">
        <v>4</v>
      </c>
      <c r="X2" s="3" t="s">
        <v>2</v>
      </c>
    </row>
    <row r="3" spans="1:24" x14ac:dyDescent="0.3">
      <c r="B3" s="4">
        <v>0</v>
      </c>
      <c r="C3" s="7">
        <v>220</v>
      </c>
      <c r="D3">
        <f>C3/469*100</f>
        <v>46.908315565031984</v>
      </c>
      <c r="F3" s="4">
        <v>0</v>
      </c>
      <c r="G3" s="7">
        <v>184</v>
      </c>
      <c r="H3">
        <f>G3/298*100</f>
        <v>61.744966442953022</v>
      </c>
      <c r="J3" s="4">
        <v>0</v>
      </c>
      <c r="K3" s="7">
        <v>375</v>
      </c>
      <c r="L3">
        <f>K3/630*100</f>
        <v>59.523809523809526</v>
      </c>
      <c r="N3" s="5">
        <v>0</v>
      </c>
      <c r="O3">
        <v>2</v>
      </c>
      <c r="P3">
        <f>O3/3*100</f>
        <v>66.666666666666657</v>
      </c>
      <c r="R3" s="4">
        <v>0</v>
      </c>
      <c r="S3" s="7">
        <v>27</v>
      </c>
      <c r="T3">
        <f>S3/57*100</f>
        <v>47.368421052631575</v>
      </c>
      <c r="V3" s="6">
        <v>0</v>
      </c>
      <c r="W3">
        <f>C3+G3+K3+O3+S3</f>
        <v>808</v>
      </c>
      <c r="X3">
        <f>W3/$W$5*100</f>
        <v>55.456417295813324</v>
      </c>
    </row>
    <row r="4" spans="1:24" x14ac:dyDescent="0.3">
      <c r="B4" s="4">
        <v>1</v>
      </c>
      <c r="C4">
        <v>249</v>
      </c>
      <c r="D4">
        <f t="shared" ref="D4:D5" si="0">C4/469*100</f>
        <v>53.091684434968009</v>
      </c>
      <c r="F4" s="4">
        <v>1</v>
      </c>
      <c r="G4">
        <v>114</v>
      </c>
      <c r="H4">
        <f t="shared" ref="H4:H5" si="1">G4/298*100</f>
        <v>38.255033557046978</v>
      </c>
      <c r="J4" s="4">
        <v>1</v>
      </c>
      <c r="K4">
        <v>255</v>
      </c>
      <c r="L4">
        <f t="shared" ref="L4:L5" si="2">K4/630*100</f>
        <v>40.476190476190474</v>
      </c>
      <c r="N4" s="6">
        <v>1</v>
      </c>
      <c r="O4">
        <v>1</v>
      </c>
      <c r="P4">
        <f t="shared" ref="P4:P5" si="3">O4/3*100</f>
        <v>33.333333333333329</v>
      </c>
      <c r="R4" s="4">
        <v>1</v>
      </c>
      <c r="S4">
        <v>30</v>
      </c>
      <c r="T4">
        <f t="shared" ref="T4:T5" si="4">S4/57*100</f>
        <v>52.631578947368418</v>
      </c>
      <c r="V4" s="6">
        <v>1</v>
      </c>
      <c r="W4">
        <f t="shared" ref="W4:W5" si="5">C4+G4+K4+O4+S4</f>
        <v>649</v>
      </c>
      <c r="X4">
        <f>W4/$W$5*100</f>
        <v>44.543582704186683</v>
      </c>
    </row>
    <row r="5" spans="1:24" x14ac:dyDescent="0.3">
      <c r="C5" s="7">
        <f>SUM(C3:C4)</f>
        <v>469</v>
      </c>
      <c r="D5">
        <f t="shared" si="0"/>
        <v>100</v>
      </c>
      <c r="G5" s="7">
        <f>SUM(G3:G4)</f>
        <v>298</v>
      </c>
      <c r="H5">
        <f t="shared" si="1"/>
        <v>100</v>
      </c>
      <c r="K5" s="7">
        <f>SUM(K3:K4)</f>
        <v>630</v>
      </c>
      <c r="L5">
        <f t="shared" si="2"/>
        <v>100</v>
      </c>
      <c r="O5" s="7">
        <f>SUM(O3:O4)</f>
        <v>3</v>
      </c>
      <c r="P5">
        <f t="shared" si="3"/>
        <v>100</v>
      </c>
      <c r="R5" s="10"/>
      <c r="S5" s="7">
        <f>SUM(S3:S4)</f>
        <v>57</v>
      </c>
      <c r="T5">
        <f t="shared" si="4"/>
        <v>100</v>
      </c>
      <c r="W5">
        <f t="shared" si="5"/>
        <v>1457</v>
      </c>
      <c r="X5">
        <f>W5/$W$5*100</f>
        <v>100</v>
      </c>
    </row>
    <row r="7" spans="1:24" s="8" customFormat="1" x14ac:dyDescent="0.3"/>
    <row r="8" spans="1:24" x14ac:dyDescent="0.3">
      <c r="A8" t="s">
        <v>9</v>
      </c>
    </row>
    <row r="9" spans="1:24" x14ac:dyDescent="0.3">
      <c r="B9" s="1" t="s">
        <v>10</v>
      </c>
      <c r="C9" s="2" t="s">
        <v>4</v>
      </c>
      <c r="D9" s="3" t="s">
        <v>2</v>
      </c>
      <c r="F9" s="1" t="s">
        <v>11</v>
      </c>
      <c r="G9" s="2" t="s">
        <v>4</v>
      </c>
      <c r="H9" s="3" t="s">
        <v>2</v>
      </c>
      <c r="J9" s="1" t="s">
        <v>12</v>
      </c>
      <c r="K9" s="2" t="s">
        <v>4</v>
      </c>
      <c r="L9" s="3" t="s">
        <v>2</v>
      </c>
      <c r="N9" s="1" t="s">
        <v>13</v>
      </c>
      <c r="O9" s="2" t="s">
        <v>4</v>
      </c>
      <c r="P9" s="3" t="s">
        <v>2</v>
      </c>
      <c r="V9" s="1" t="s">
        <v>14</v>
      </c>
      <c r="W9" s="3" t="s">
        <v>4</v>
      </c>
      <c r="X9" s="3" t="s">
        <v>2</v>
      </c>
    </row>
    <row r="10" spans="1:24" x14ac:dyDescent="0.3">
      <c r="B10" s="5">
        <v>0</v>
      </c>
      <c r="C10">
        <v>1</v>
      </c>
      <c r="D10">
        <v>100</v>
      </c>
      <c r="F10" s="4">
        <v>0</v>
      </c>
      <c r="G10">
        <v>5</v>
      </c>
      <c r="H10">
        <f>G10/7*100</f>
        <v>71.428571428571431</v>
      </c>
      <c r="J10" s="4">
        <v>0</v>
      </c>
      <c r="K10" s="7">
        <v>316</v>
      </c>
      <c r="L10">
        <f>K10/714*100</f>
        <v>44.257703081232492</v>
      </c>
      <c r="N10" s="4">
        <v>0</v>
      </c>
      <c r="O10">
        <v>167</v>
      </c>
      <c r="P10">
        <f>O10/315*100</f>
        <v>53.015873015873019</v>
      </c>
      <c r="V10" s="6">
        <v>0</v>
      </c>
      <c r="W10">
        <f>C10+G10+K10+O10</f>
        <v>489</v>
      </c>
      <c r="X10">
        <f>W10/$W$12*100</f>
        <v>47.155255544840884</v>
      </c>
    </row>
    <row r="11" spans="1:24" x14ac:dyDescent="0.3">
      <c r="B11" s="6">
        <v>1</v>
      </c>
      <c r="C11">
        <v>0</v>
      </c>
      <c r="D11">
        <v>0</v>
      </c>
      <c r="F11" s="4">
        <v>1</v>
      </c>
      <c r="G11">
        <v>2</v>
      </c>
      <c r="H11">
        <f t="shared" ref="H11:H12" si="6">G11/7*100</f>
        <v>28.571428571428569</v>
      </c>
      <c r="J11" s="4">
        <v>1</v>
      </c>
      <c r="K11">
        <v>398</v>
      </c>
      <c r="L11">
        <f t="shared" ref="L11:L12" si="7">K11/714*100</f>
        <v>55.742296918767508</v>
      </c>
      <c r="N11" s="4">
        <v>1</v>
      </c>
      <c r="O11">
        <v>148</v>
      </c>
      <c r="P11">
        <f t="shared" ref="P11:P12" si="8">O11/315*100</f>
        <v>46.984126984126981</v>
      </c>
      <c r="V11" s="6">
        <v>1</v>
      </c>
      <c r="W11">
        <f t="shared" ref="W11:W12" si="9">C11+G11+K11+O11</f>
        <v>548</v>
      </c>
      <c r="X11">
        <f t="shared" ref="X11:X12" si="10">W11/$W$12*100</f>
        <v>52.844744455159109</v>
      </c>
    </row>
    <row r="12" spans="1:24" x14ac:dyDescent="0.3">
      <c r="C12">
        <v>1</v>
      </c>
      <c r="D12">
        <v>100</v>
      </c>
      <c r="G12" s="7">
        <f>SUM(G10:G11)</f>
        <v>7</v>
      </c>
      <c r="H12">
        <f t="shared" si="6"/>
        <v>100</v>
      </c>
      <c r="K12" s="7">
        <f>SUM(K10:K11)</f>
        <v>714</v>
      </c>
      <c r="L12">
        <f t="shared" si="7"/>
        <v>100</v>
      </c>
      <c r="O12" s="7">
        <f>SUM(O10:O11)</f>
        <v>315</v>
      </c>
      <c r="P12">
        <f t="shared" si="8"/>
        <v>100</v>
      </c>
      <c r="W12">
        <f t="shared" si="9"/>
        <v>1037</v>
      </c>
      <c r="X12">
        <f t="shared" si="10"/>
        <v>100</v>
      </c>
    </row>
    <row r="14" spans="1:24" s="8" customFormat="1" x14ac:dyDescent="0.3"/>
    <row r="15" spans="1:24" x14ac:dyDescent="0.3">
      <c r="A15" t="s">
        <v>15</v>
      </c>
    </row>
    <row r="16" spans="1:24" x14ac:dyDescent="0.3">
      <c r="B16" s="1" t="s">
        <v>16</v>
      </c>
      <c r="C16" s="2" t="s">
        <v>4</v>
      </c>
      <c r="D16" s="3" t="s">
        <v>2</v>
      </c>
      <c r="F16" s="1" t="s">
        <v>17</v>
      </c>
      <c r="G16" s="2" t="s">
        <v>4</v>
      </c>
      <c r="H16" s="3" t="s">
        <v>2</v>
      </c>
      <c r="J16" s="1" t="s">
        <v>18</v>
      </c>
      <c r="K16" s="2" t="s">
        <v>4</v>
      </c>
      <c r="L16" s="3" t="s">
        <v>2</v>
      </c>
      <c r="N16" s="1" t="s">
        <v>19</v>
      </c>
      <c r="O16" s="2" t="s">
        <v>4</v>
      </c>
      <c r="P16" s="3" t="s">
        <v>2</v>
      </c>
      <c r="V16" s="1" t="s">
        <v>20</v>
      </c>
      <c r="W16" s="3" t="s">
        <v>4</v>
      </c>
      <c r="X16" s="3" t="s">
        <v>2</v>
      </c>
    </row>
    <row r="17" spans="1:24" x14ac:dyDescent="0.3">
      <c r="B17" s="5">
        <v>0</v>
      </c>
      <c r="C17">
        <v>1</v>
      </c>
      <c r="D17">
        <v>100</v>
      </c>
      <c r="F17" s="4">
        <v>0</v>
      </c>
      <c r="G17" s="7">
        <v>43</v>
      </c>
      <c r="H17">
        <f>G17/99*100</f>
        <v>43.43434343434344</v>
      </c>
      <c r="J17" s="4">
        <v>0</v>
      </c>
      <c r="K17" s="7">
        <v>463</v>
      </c>
      <c r="L17">
        <f>K17/1001*100</f>
        <v>46.25374625374625</v>
      </c>
      <c r="N17" s="4">
        <v>0</v>
      </c>
      <c r="O17" s="7">
        <v>5</v>
      </c>
      <c r="P17">
        <f>O17/7*100</f>
        <v>71.428571428571431</v>
      </c>
      <c r="V17" s="6">
        <v>0</v>
      </c>
      <c r="W17">
        <f>C17+G17+K17+O17</f>
        <v>512</v>
      </c>
      <c r="X17">
        <f>W17/$W$19*100</f>
        <v>46.209386281588451</v>
      </c>
    </row>
    <row r="18" spans="1:24" x14ac:dyDescent="0.3">
      <c r="B18" s="6">
        <v>1</v>
      </c>
      <c r="C18">
        <v>0</v>
      </c>
      <c r="D18">
        <v>0</v>
      </c>
      <c r="F18" s="4">
        <v>1</v>
      </c>
      <c r="G18">
        <v>56</v>
      </c>
      <c r="H18">
        <f t="shared" ref="H18:H19" si="11">G18/99*100</f>
        <v>56.56565656565656</v>
      </c>
      <c r="J18" s="4">
        <v>1</v>
      </c>
      <c r="K18">
        <v>538</v>
      </c>
      <c r="L18">
        <f t="shared" ref="L18:L19" si="12">K18/1001*100</f>
        <v>53.74625374625375</v>
      </c>
      <c r="N18" s="4">
        <v>1</v>
      </c>
      <c r="O18">
        <v>2</v>
      </c>
      <c r="P18">
        <f t="shared" ref="P18:P20" si="13">O18/7*100</f>
        <v>28.571428571428569</v>
      </c>
      <c r="V18" s="6">
        <v>1</v>
      </c>
      <c r="W18">
        <f t="shared" ref="W18:W19" si="14">C18+G18+K18+O18</f>
        <v>596</v>
      </c>
      <c r="X18">
        <f t="shared" ref="X18:X19" si="15">W18/$W$19*100</f>
        <v>53.790613718411549</v>
      </c>
    </row>
    <row r="19" spans="1:24" x14ac:dyDescent="0.3">
      <c r="C19">
        <v>1</v>
      </c>
      <c r="D19">
        <v>100</v>
      </c>
      <c r="G19" s="7">
        <f>SUM(G17:G18)</f>
        <v>99</v>
      </c>
      <c r="H19">
        <f t="shared" si="11"/>
        <v>100</v>
      </c>
      <c r="K19" s="7">
        <f>SUM(K17:K18)</f>
        <v>1001</v>
      </c>
      <c r="L19">
        <f t="shared" si="12"/>
        <v>100</v>
      </c>
      <c r="O19" s="7">
        <v>7</v>
      </c>
      <c r="P19">
        <f t="shared" si="13"/>
        <v>100</v>
      </c>
      <c r="W19">
        <f t="shared" si="14"/>
        <v>1108</v>
      </c>
      <c r="X19">
        <f t="shared" si="15"/>
        <v>100</v>
      </c>
    </row>
    <row r="22" spans="1:24" s="8" customFormat="1" x14ac:dyDescent="0.3"/>
    <row r="23" spans="1:24" x14ac:dyDescent="0.3">
      <c r="A23" t="s">
        <v>21</v>
      </c>
    </row>
    <row r="24" spans="1:24" x14ac:dyDescent="0.3">
      <c r="B24" s="1" t="s">
        <v>22</v>
      </c>
      <c r="C24" s="2" t="s">
        <v>4</v>
      </c>
      <c r="D24" s="3" t="s">
        <v>2</v>
      </c>
      <c r="F24" s="1" t="s">
        <v>23</v>
      </c>
      <c r="G24" s="2" t="s">
        <v>4</v>
      </c>
      <c r="H24" s="3" t="s">
        <v>2</v>
      </c>
      <c r="J24" s="1" t="s">
        <v>24</v>
      </c>
      <c r="K24" s="2" t="s">
        <v>4</v>
      </c>
      <c r="L24" s="3" t="s">
        <v>2</v>
      </c>
      <c r="N24" s="1" t="s">
        <v>25</v>
      </c>
      <c r="O24" s="2" t="s">
        <v>4</v>
      </c>
      <c r="P24" s="3" t="s">
        <v>2</v>
      </c>
      <c r="V24" s="1" t="s">
        <v>26</v>
      </c>
      <c r="W24" s="3" t="s">
        <v>4</v>
      </c>
      <c r="X24" s="3" t="s">
        <v>2</v>
      </c>
    </row>
    <row r="25" spans="1:24" x14ac:dyDescent="0.3">
      <c r="B25" s="6">
        <v>0</v>
      </c>
      <c r="C25">
        <v>0</v>
      </c>
      <c r="D25">
        <v>0</v>
      </c>
      <c r="F25" s="4">
        <v>0</v>
      </c>
      <c r="G25" s="7">
        <v>179</v>
      </c>
      <c r="H25">
        <f>G25/455*100</f>
        <v>39.340659340659343</v>
      </c>
      <c r="J25" s="4">
        <v>0</v>
      </c>
      <c r="K25">
        <v>1</v>
      </c>
      <c r="L25">
        <f>K25/3*100</f>
        <v>33.333333333333329</v>
      </c>
      <c r="N25" s="4">
        <v>0</v>
      </c>
      <c r="O25">
        <v>5</v>
      </c>
      <c r="P25">
        <f>O25/15*100</f>
        <v>33.333333333333329</v>
      </c>
      <c r="V25" s="6">
        <v>0</v>
      </c>
      <c r="W25">
        <f>C25+G25+K25+O25</f>
        <v>185</v>
      </c>
      <c r="X25">
        <f>W25/$W$27*100</f>
        <v>39.029535864978904</v>
      </c>
    </row>
    <row r="26" spans="1:24" x14ac:dyDescent="0.3">
      <c r="B26" s="5">
        <v>1</v>
      </c>
      <c r="C26">
        <v>1</v>
      </c>
      <c r="D26">
        <v>100</v>
      </c>
      <c r="F26" s="4">
        <v>1</v>
      </c>
      <c r="G26">
        <v>276</v>
      </c>
      <c r="H26">
        <f t="shared" ref="H26:H27" si="16">G26/455*100</f>
        <v>60.659340659340657</v>
      </c>
      <c r="J26" s="4">
        <v>1</v>
      </c>
      <c r="K26">
        <v>2</v>
      </c>
      <c r="L26">
        <f t="shared" ref="L26:L27" si="17">K26/3*100</f>
        <v>66.666666666666657</v>
      </c>
      <c r="N26" s="4">
        <v>1</v>
      </c>
      <c r="O26">
        <v>10</v>
      </c>
      <c r="P26">
        <f t="shared" ref="P26:P27" si="18">O26/15*100</f>
        <v>66.666666666666657</v>
      </c>
      <c r="V26" s="6">
        <v>1</v>
      </c>
      <c r="W26">
        <f t="shared" ref="W26:W27" si="19">C26+G26+K26+O26</f>
        <v>289</v>
      </c>
      <c r="X26">
        <f t="shared" ref="X26:X27" si="20">W26/$W$27*100</f>
        <v>60.970464135021096</v>
      </c>
    </row>
    <row r="27" spans="1:24" x14ac:dyDescent="0.3">
      <c r="C27">
        <v>1</v>
      </c>
      <c r="D27">
        <v>100</v>
      </c>
      <c r="G27" s="7">
        <f>SUM(G25:G26)</f>
        <v>455</v>
      </c>
      <c r="H27">
        <f t="shared" si="16"/>
        <v>100</v>
      </c>
      <c r="K27" s="7">
        <f>SUM(K25:K26)</f>
        <v>3</v>
      </c>
      <c r="L27">
        <f t="shared" si="17"/>
        <v>100</v>
      </c>
      <c r="O27" s="7">
        <f>SUM(O25:O26)</f>
        <v>15</v>
      </c>
      <c r="P27">
        <f t="shared" si="18"/>
        <v>100</v>
      </c>
      <c r="W27">
        <f t="shared" si="19"/>
        <v>474</v>
      </c>
      <c r="X27">
        <f t="shared" si="20"/>
        <v>100</v>
      </c>
    </row>
    <row r="30" spans="1:24" s="8" customFormat="1" x14ac:dyDescent="0.3"/>
    <row r="31" spans="1:24" x14ac:dyDescent="0.3">
      <c r="A31" t="s">
        <v>27</v>
      </c>
    </row>
    <row r="32" spans="1:24" x14ac:dyDescent="0.3">
      <c r="B32" s="1" t="s">
        <v>28</v>
      </c>
      <c r="C32" s="2" t="s">
        <v>4</v>
      </c>
      <c r="D32" s="3" t="s">
        <v>2</v>
      </c>
      <c r="F32" s="1" t="s">
        <v>29</v>
      </c>
      <c r="G32" s="2" t="s">
        <v>4</v>
      </c>
      <c r="H32" s="3" t="s">
        <v>2</v>
      </c>
      <c r="J32" s="1" t="s">
        <v>30</v>
      </c>
      <c r="K32" s="2" t="s">
        <v>4</v>
      </c>
      <c r="L32" s="3" t="s">
        <v>2</v>
      </c>
      <c r="V32" s="1" t="s">
        <v>31</v>
      </c>
      <c r="W32" s="3" t="s">
        <v>4</v>
      </c>
      <c r="X32" s="3" t="s">
        <v>2</v>
      </c>
    </row>
    <row r="33" spans="1:28" x14ac:dyDescent="0.3">
      <c r="B33" s="4">
        <v>0</v>
      </c>
      <c r="C33" s="7">
        <v>74</v>
      </c>
      <c r="D33">
        <f>C33/164*100</f>
        <v>45.121951219512198</v>
      </c>
      <c r="F33" s="4">
        <v>0</v>
      </c>
      <c r="G33" s="7">
        <v>9</v>
      </c>
      <c r="H33">
        <f>G33/13*100</f>
        <v>69.230769230769226</v>
      </c>
      <c r="J33" s="4">
        <v>0</v>
      </c>
      <c r="K33">
        <v>1</v>
      </c>
      <c r="L33">
        <v>50</v>
      </c>
      <c r="V33" s="6">
        <v>0</v>
      </c>
      <c r="W33">
        <f>C33+G33+K33</f>
        <v>84</v>
      </c>
      <c r="X33">
        <f>W33/$W$35*100</f>
        <v>46.927374301675975</v>
      </c>
    </row>
    <row r="34" spans="1:28" x14ac:dyDescent="0.3">
      <c r="B34" s="4">
        <v>1</v>
      </c>
      <c r="C34">
        <v>90</v>
      </c>
      <c r="D34">
        <f t="shared" ref="D34:D35" si="21">C34/164*100</f>
        <v>54.878048780487809</v>
      </c>
      <c r="F34" s="4">
        <v>1</v>
      </c>
      <c r="G34">
        <v>4</v>
      </c>
      <c r="H34">
        <f t="shared" ref="H34:H35" si="22">G34/13*100</f>
        <v>30.76923076923077</v>
      </c>
      <c r="J34" s="4">
        <v>1</v>
      </c>
      <c r="K34">
        <v>1</v>
      </c>
      <c r="L34">
        <v>50</v>
      </c>
      <c r="V34" s="6">
        <v>1</v>
      </c>
      <c r="W34">
        <f t="shared" ref="W34:W35" si="23">C34+G34+K34</f>
        <v>95</v>
      </c>
      <c r="X34">
        <f t="shared" ref="X34:X35" si="24">W34/$W$35*100</f>
        <v>53.072625698324025</v>
      </c>
    </row>
    <row r="35" spans="1:28" x14ac:dyDescent="0.3">
      <c r="C35" s="7">
        <f>SUM(C33:C34)</f>
        <v>164</v>
      </c>
      <c r="D35">
        <f t="shared" si="21"/>
        <v>100</v>
      </c>
      <c r="G35" s="7">
        <f>SUM(G33:G34)</f>
        <v>13</v>
      </c>
      <c r="H35">
        <f t="shared" si="22"/>
        <v>100</v>
      </c>
      <c r="K35" s="7">
        <v>2</v>
      </c>
      <c r="L35">
        <v>100</v>
      </c>
      <c r="W35">
        <f t="shared" si="23"/>
        <v>179</v>
      </c>
      <c r="X35">
        <f t="shared" si="24"/>
        <v>100</v>
      </c>
    </row>
    <row r="38" spans="1:28" s="8" customFormat="1" x14ac:dyDescent="0.3"/>
    <row r="39" spans="1:28" x14ac:dyDescent="0.3">
      <c r="A39" t="s">
        <v>32</v>
      </c>
    </row>
    <row r="40" spans="1:28" x14ac:dyDescent="0.3">
      <c r="B40" s="1" t="s">
        <v>33</v>
      </c>
      <c r="C40" s="3" t="s">
        <v>4</v>
      </c>
      <c r="D40" s="3" t="s">
        <v>2</v>
      </c>
      <c r="F40" s="1" t="s">
        <v>34</v>
      </c>
      <c r="G40" s="3" t="s">
        <v>4</v>
      </c>
      <c r="H40" s="3" t="s">
        <v>2</v>
      </c>
      <c r="J40" s="1" t="s">
        <v>35</v>
      </c>
      <c r="K40" s="3" t="s">
        <v>4</v>
      </c>
      <c r="L40" s="3" t="s">
        <v>2</v>
      </c>
      <c r="N40" s="1" t="s">
        <v>36</v>
      </c>
      <c r="O40" s="3" t="s">
        <v>4</v>
      </c>
      <c r="P40" s="3" t="s">
        <v>2</v>
      </c>
      <c r="R40" s="1" t="s">
        <v>37</v>
      </c>
      <c r="S40" s="3" t="s">
        <v>4</v>
      </c>
      <c r="T40" s="3" t="s">
        <v>2</v>
      </c>
      <c r="V40" s="1" t="s">
        <v>38</v>
      </c>
      <c r="W40" s="3" t="s">
        <v>4</v>
      </c>
      <c r="X40" s="3" t="s">
        <v>2</v>
      </c>
    </row>
    <row r="41" spans="1:28" x14ac:dyDescent="0.3">
      <c r="B41" s="6">
        <v>0</v>
      </c>
      <c r="C41">
        <f>C3+C10+C17</f>
        <v>222</v>
      </c>
      <c r="D41">
        <f>C41/$C$43*100</f>
        <v>47.133757961783438</v>
      </c>
      <c r="F41" s="4">
        <v>0</v>
      </c>
      <c r="G41">
        <v>184</v>
      </c>
      <c r="H41">
        <v>61.744966442953022</v>
      </c>
      <c r="J41" s="6">
        <v>0</v>
      </c>
      <c r="K41">
        <f>K3+G10+G17+C25</f>
        <v>423</v>
      </c>
      <c r="L41">
        <f>K41/$K$43*100</f>
        <v>57.394843962008146</v>
      </c>
      <c r="N41" s="6">
        <v>0</v>
      </c>
      <c r="O41">
        <f>O3+K10+K17+G25+C33</f>
        <v>1034</v>
      </c>
      <c r="P41">
        <f>O41/$O$43*100</f>
        <v>44.244758237056054</v>
      </c>
      <c r="R41" s="6">
        <v>0</v>
      </c>
      <c r="S41">
        <f>O10+O17+K25+G33</f>
        <v>182</v>
      </c>
      <c r="T41">
        <f>S41/$S$43*100</f>
        <v>53.846153846153847</v>
      </c>
      <c r="V41" s="6">
        <v>0</v>
      </c>
      <c r="W41">
        <f>S3+O25+K33</f>
        <v>33</v>
      </c>
      <c r="X41">
        <f>W41/$W$43*100</f>
        <v>44.594594594594597</v>
      </c>
    </row>
    <row r="42" spans="1:28" x14ac:dyDescent="0.3">
      <c r="B42" s="6">
        <v>1</v>
      </c>
      <c r="C42">
        <f t="shared" ref="C42:C43" si="25">C4+C11+C18</f>
        <v>249</v>
      </c>
      <c r="D42">
        <f t="shared" ref="D42:D43" si="26">C42/$C$43*100</f>
        <v>52.866242038216562</v>
      </c>
      <c r="F42" s="4">
        <v>1</v>
      </c>
      <c r="G42">
        <v>114</v>
      </c>
      <c r="H42">
        <v>38.255033557046978</v>
      </c>
      <c r="J42" s="6">
        <v>1</v>
      </c>
      <c r="K42">
        <f t="shared" ref="K42:K43" si="27">K4+G11+G18+C26</f>
        <v>314</v>
      </c>
      <c r="L42">
        <f t="shared" ref="L42:L43" si="28">K42/$K$43*100</f>
        <v>42.605156037991861</v>
      </c>
      <c r="N42" s="6">
        <v>1</v>
      </c>
      <c r="O42">
        <f t="shared" ref="O42:O43" si="29">O4+K11+K18+G26+C34</f>
        <v>1303</v>
      </c>
      <c r="P42">
        <f t="shared" ref="P42:P43" si="30">O42/$O$43*100</f>
        <v>55.755241762943939</v>
      </c>
      <c r="R42" s="6">
        <v>1</v>
      </c>
      <c r="S42">
        <f t="shared" ref="S42:S43" si="31">O11+O18+K26+G34</f>
        <v>156</v>
      </c>
      <c r="T42">
        <f t="shared" ref="T42:T43" si="32">S42/$S$43*100</f>
        <v>46.153846153846153</v>
      </c>
      <c r="V42" s="6">
        <v>1</v>
      </c>
      <c r="W42">
        <f t="shared" ref="W42:W43" si="33">S4+O26+K34</f>
        <v>41</v>
      </c>
      <c r="X42">
        <f t="shared" ref="X42:X43" si="34">W42/$W$43*100</f>
        <v>55.405405405405403</v>
      </c>
    </row>
    <row r="43" spans="1:28" x14ac:dyDescent="0.3">
      <c r="C43">
        <f t="shared" si="25"/>
        <v>471</v>
      </c>
      <c r="D43">
        <f t="shared" si="26"/>
        <v>100</v>
      </c>
      <c r="G43">
        <v>298</v>
      </c>
      <c r="H43">
        <v>100</v>
      </c>
      <c r="K43">
        <f t="shared" si="27"/>
        <v>737</v>
      </c>
      <c r="L43">
        <f t="shared" si="28"/>
        <v>100</v>
      </c>
      <c r="O43">
        <f t="shared" si="29"/>
        <v>2337</v>
      </c>
      <c r="P43">
        <f t="shared" si="30"/>
        <v>100</v>
      </c>
      <c r="S43">
        <f t="shared" si="31"/>
        <v>338</v>
      </c>
      <c r="T43">
        <f t="shared" si="32"/>
        <v>100</v>
      </c>
      <c r="W43">
        <f t="shared" si="33"/>
        <v>74</v>
      </c>
      <c r="X43">
        <f t="shared" si="34"/>
        <v>100</v>
      </c>
    </row>
    <row r="47" spans="1:28" x14ac:dyDescent="0.3">
      <c r="B47" s="1" t="s">
        <v>39</v>
      </c>
      <c r="C47" s="3" t="s">
        <v>4</v>
      </c>
      <c r="D47" s="3" t="s">
        <v>2</v>
      </c>
      <c r="F47" s="1" t="s">
        <v>8</v>
      </c>
      <c r="G47" s="3" t="s">
        <v>4</v>
      </c>
      <c r="H47" s="3" t="s">
        <v>2</v>
      </c>
      <c r="J47" s="1" t="s">
        <v>14</v>
      </c>
      <c r="K47" s="3" t="s">
        <v>4</v>
      </c>
      <c r="L47" s="3" t="s">
        <v>2</v>
      </c>
      <c r="N47" s="1" t="s">
        <v>20</v>
      </c>
      <c r="O47" s="3" t="s">
        <v>4</v>
      </c>
      <c r="P47" s="3" t="s">
        <v>2</v>
      </c>
      <c r="R47" s="1" t="s">
        <v>26</v>
      </c>
      <c r="S47" s="3" t="s">
        <v>4</v>
      </c>
      <c r="T47" s="3" t="s">
        <v>2</v>
      </c>
      <c r="V47" s="1" t="s">
        <v>31</v>
      </c>
      <c r="W47" s="3" t="s">
        <v>4</v>
      </c>
      <c r="X47" s="3" t="s">
        <v>2</v>
      </c>
      <c r="Z47" s="9" t="s">
        <v>40</v>
      </c>
      <c r="AA47" s="3" t="s">
        <v>4</v>
      </c>
      <c r="AB47" s="3" t="s">
        <v>2</v>
      </c>
    </row>
    <row r="48" spans="1:28" x14ac:dyDescent="0.3">
      <c r="B48" s="6">
        <v>0</v>
      </c>
      <c r="C48">
        <f>G48+K48+O48+S48+W48</f>
        <v>2078</v>
      </c>
      <c r="D48">
        <f>C48/$C$50*100</f>
        <v>48.836662749706228</v>
      </c>
      <c r="F48" s="6">
        <v>0</v>
      </c>
      <c r="G48">
        <v>808</v>
      </c>
      <c r="H48">
        <v>55.456417295813324</v>
      </c>
      <c r="J48" s="6">
        <v>0</v>
      </c>
      <c r="K48">
        <v>489</v>
      </c>
      <c r="L48">
        <v>47.155255544840884</v>
      </c>
      <c r="N48" s="6">
        <v>0</v>
      </c>
      <c r="O48">
        <v>512</v>
      </c>
      <c r="P48">
        <v>46.209386281588451</v>
      </c>
      <c r="R48" s="6">
        <v>0</v>
      </c>
      <c r="S48">
        <v>185</v>
      </c>
      <c r="T48">
        <v>39.029535864978904</v>
      </c>
      <c r="V48" s="6">
        <v>0</v>
      </c>
      <c r="W48">
        <v>84</v>
      </c>
      <c r="X48">
        <v>46.927374301675975</v>
      </c>
      <c r="Z48" s="6">
        <v>0</v>
      </c>
      <c r="AA48">
        <f>S48+W48</f>
        <v>269</v>
      </c>
      <c r="AB48">
        <f>AA48/$AA$50*100</f>
        <v>41.194486983154668</v>
      </c>
    </row>
    <row r="49" spans="2:28" x14ac:dyDescent="0.3">
      <c r="B49" s="6">
        <v>1</v>
      </c>
      <c r="C49">
        <f t="shared" ref="C49:C50" si="35">G49+K49+O49+S49+W49</f>
        <v>2177</v>
      </c>
      <c r="D49">
        <f t="shared" ref="D49:D50" si="36">C49/$C$50*100</f>
        <v>51.163337250293772</v>
      </c>
      <c r="F49" s="6">
        <v>1</v>
      </c>
      <c r="G49">
        <v>649</v>
      </c>
      <c r="H49">
        <v>44.543582704186683</v>
      </c>
      <c r="J49" s="6">
        <v>1</v>
      </c>
      <c r="K49">
        <v>548</v>
      </c>
      <c r="L49">
        <v>52.844744455159109</v>
      </c>
      <c r="N49" s="6">
        <v>1</v>
      </c>
      <c r="O49">
        <v>596</v>
      </c>
      <c r="P49">
        <v>53.790613718411549</v>
      </c>
      <c r="R49" s="6">
        <v>1</v>
      </c>
      <c r="S49">
        <v>289</v>
      </c>
      <c r="T49">
        <v>60.970464135021096</v>
      </c>
      <c r="V49" s="6">
        <v>1</v>
      </c>
      <c r="W49">
        <v>95</v>
      </c>
      <c r="X49">
        <v>53.072625698324025</v>
      </c>
      <c r="Z49" s="6">
        <v>1</v>
      </c>
      <c r="AA49">
        <f t="shared" ref="AA49:AA50" si="37">S49+W49</f>
        <v>384</v>
      </c>
      <c r="AB49">
        <f t="shared" ref="AB49:AB50" si="38">AA49/$AA$50*100</f>
        <v>58.805513016845332</v>
      </c>
    </row>
    <row r="50" spans="2:28" x14ac:dyDescent="0.3">
      <c r="C50">
        <f t="shared" si="35"/>
        <v>4255</v>
      </c>
      <c r="D50">
        <f t="shared" si="36"/>
        <v>100</v>
      </c>
      <c r="G50">
        <v>1457</v>
      </c>
      <c r="H50">
        <v>100</v>
      </c>
      <c r="K50">
        <v>1037</v>
      </c>
      <c r="L50">
        <v>100</v>
      </c>
      <c r="O50">
        <v>1108</v>
      </c>
      <c r="P50">
        <v>100</v>
      </c>
      <c r="S50">
        <v>474</v>
      </c>
      <c r="T50">
        <v>100</v>
      </c>
      <c r="W50">
        <v>179</v>
      </c>
      <c r="X50">
        <v>100</v>
      </c>
      <c r="AA50">
        <f t="shared" si="37"/>
        <v>653</v>
      </c>
      <c r="AB50">
        <f t="shared" si="38"/>
        <v>100</v>
      </c>
    </row>
    <row r="53" spans="2:28" x14ac:dyDescent="0.3">
      <c r="R53" s="1" t="s">
        <v>40</v>
      </c>
      <c r="S53" s="3" t="s">
        <v>4</v>
      </c>
      <c r="T53" s="3" t="s">
        <v>2</v>
      </c>
    </row>
    <row r="54" spans="2:28" x14ac:dyDescent="0.3">
      <c r="R54" s="6">
        <v>0</v>
      </c>
      <c r="S54">
        <f>S48+W48</f>
        <v>269</v>
      </c>
      <c r="T54">
        <f>S54/$S$56*100</f>
        <v>41.194486983154668</v>
      </c>
    </row>
    <row r="55" spans="2:28" x14ac:dyDescent="0.3">
      <c r="R55" s="6">
        <v>1</v>
      </c>
      <c r="S55">
        <f t="shared" ref="S55:S56" si="39">S49+W49</f>
        <v>384</v>
      </c>
      <c r="T55">
        <f t="shared" ref="T55:T56" si="40">S55/$S$56*100</f>
        <v>58.805513016845332</v>
      </c>
    </row>
    <row r="56" spans="2:28" x14ac:dyDescent="0.3">
      <c r="S56">
        <f t="shared" si="39"/>
        <v>653</v>
      </c>
      <c r="T56">
        <f t="shared" si="4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Mali1</vt:lpstr>
      <vt:lpstr>Mali_Scaled</vt:lpstr>
      <vt:lpstr>Mali_SiO2</vt:lpstr>
      <vt:lpstr>Mali_SiO2_time</vt:lpstr>
      <vt:lpstr>Mali_time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2020-06-08T11:38:45Z</dcterms:created>
  <dcterms:modified xsi:type="dcterms:W3CDTF">2020-06-10T14:13:20Z</dcterms:modified>
</cp:coreProperties>
</file>