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CLUSTER\groups_time_area\PCA_time\"/>
    </mc:Choice>
  </mc:AlternateContent>
  <xr:revisionPtr revIDLastSave="0" documentId="13_ncr:1_{5D3501A8-8799-4844-A130-098B78F20857}" xr6:coauthVersionLast="45" xr6:coauthVersionMax="45" xr10:uidLastSave="{00000000-0000-0000-0000-000000000000}"/>
  <bookViews>
    <workbookView xWindow="-108" yWindow="-108" windowWidth="23256" windowHeight="12576" activeTab="3" xr2:uid="{814DA05E-AFF2-46A0-A419-5454826B0C11}"/>
  </bookViews>
  <sheets>
    <sheet name="4_groups" sheetId="1" r:id="rId1"/>
    <sheet name="5_groups" sheetId="2" r:id="rId2"/>
    <sheet name="Birch(4)" sheetId="3" r:id="rId3"/>
    <sheet name="K_means(4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1" i="4" l="1"/>
  <c r="K53" i="4"/>
  <c r="K54" i="4"/>
  <c r="K55" i="4"/>
  <c r="K56" i="4"/>
  <c r="K52" i="4"/>
  <c r="C52" i="4"/>
  <c r="W53" i="4"/>
  <c r="W54" i="4"/>
  <c r="W55" i="4"/>
  <c r="W56" i="4"/>
  <c r="W52" i="4"/>
  <c r="S53" i="4"/>
  <c r="S54" i="4"/>
  <c r="S55" i="4"/>
  <c r="S56" i="4"/>
  <c r="S52" i="4"/>
  <c r="O53" i="4"/>
  <c r="O54" i="4"/>
  <c r="O55" i="4"/>
  <c r="O56" i="4"/>
  <c r="O52" i="4"/>
  <c r="C53" i="4"/>
  <c r="C54" i="4"/>
  <c r="C55" i="4"/>
  <c r="C56" i="4"/>
  <c r="W44" i="4"/>
  <c r="X44" i="4" s="1"/>
  <c r="W45" i="4"/>
  <c r="W46" i="4"/>
  <c r="W47" i="4"/>
  <c r="X45" i="4" s="1"/>
  <c r="W43" i="4"/>
  <c r="X43" i="4" s="1"/>
  <c r="W34" i="4"/>
  <c r="W35" i="4"/>
  <c r="W36" i="4"/>
  <c r="W37" i="4"/>
  <c r="W33" i="4"/>
  <c r="W24" i="4"/>
  <c r="W25" i="4"/>
  <c r="W26" i="4"/>
  <c r="W27" i="4"/>
  <c r="W23" i="4"/>
  <c r="W14" i="4"/>
  <c r="W15" i="4"/>
  <c r="W16" i="4"/>
  <c r="W17" i="4"/>
  <c r="W13" i="4"/>
  <c r="W4" i="4"/>
  <c r="W5" i="4"/>
  <c r="W6" i="4"/>
  <c r="W7" i="4"/>
  <c r="W3" i="4"/>
  <c r="H44" i="4"/>
  <c r="H45" i="4"/>
  <c r="H46" i="4"/>
  <c r="H47" i="4"/>
  <c r="H43" i="4"/>
  <c r="D44" i="4"/>
  <c r="D45" i="4"/>
  <c r="D46" i="4"/>
  <c r="D47" i="4"/>
  <c r="D43" i="4"/>
  <c r="P34" i="4"/>
  <c r="P35" i="4"/>
  <c r="P36" i="4"/>
  <c r="P37" i="4"/>
  <c r="P33" i="4"/>
  <c r="L34" i="4"/>
  <c r="L35" i="4"/>
  <c r="L36" i="4"/>
  <c r="L37" i="4"/>
  <c r="L33" i="4"/>
  <c r="H34" i="4"/>
  <c r="H35" i="4"/>
  <c r="H36" i="4"/>
  <c r="H37" i="4"/>
  <c r="H33" i="4"/>
  <c r="P24" i="4"/>
  <c r="P25" i="4"/>
  <c r="P26" i="4"/>
  <c r="P27" i="4"/>
  <c r="P23" i="4"/>
  <c r="L24" i="4"/>
  <c r="L25" i="4"/>
  <c r="L26" i="4"/>
  <c r="L27" i="4"/>
  <c r="L23" i="4"/>
  <c r="H24" i="4"/>
  <c r="H25" i="4"/>
  <c r="H26" i="4"/>
  <c r="H27" i="4"/>
  <c r="H23" i="4"/>
  <c r="D24" i="4"/>
  <c r="D25" i="4"/>
  <c r="D26" i="4"/>
  <c r="D27" i="4"/>
  <c r="D23" i="4"/>
  <c r="P14" i="4"/>
  <c r="P15" i="4"/>
  <c r="P16" i="4"/>
  <c r="P17" i="4"/>
  <c r="P13" i="4"/>
  <c r="L14" i="4"/>
  <c r="L15" i="4"/>
  <c r="L16" i="4"/>
  <c r="L17" i="4"/>
  <c r="L13" i="4"/>
  <c r="H14" i="4"/>
  <c r="H15" i="4"/>
  <c r="H16" i="4"/>
  <c r="H17" i="4"/>
  <c r="H13" i="4"/>
  <c r="T4" i="4"/>
  <c r="T5" i="4"/>
  <c r="T6" i="4"/>
  <c r="T7" i="4"/>
  <c r="T3" i="4"/>
  <c r="L4" i="4"/>
  <c r="L5" i="4"/>
  <c r="L6" i="4"/>
  <c r="L7" i="4"/>
  <c r="L3" i="4"/>
  <c r="H4" i="4"/>
  <c r="H5" i="4"/>
  <c r="H6" i="4"/>
  <c r="H7" i="4"/>
  <c r="H3" i="4"/>
  <c r="D4" i="4"/>
  <c r="D5" i="4"/>
  <c r="D6" i="4"/>
  <c r="D7" i="4"/>
  <c r="D3" i="4"/>
  <c r="G47" i="4"/>
  <c r="C47" i="4"/>
  <c r="O37" i="4"/>
  <c r="G37" i="4"/>
  <c r="K27" i="4"/>
  <c r="G27" i="4"/>
  <c r="O17" i="4"/>
  <c r="K17" i="4"/>
  <c r="S7" i="4"/>
  <c r="K7" i="4"/>
  <c r="G7" i="4"/>
  <c r="C7" i="4"/>
  <c r="C61" i="3"/>
  <c r="W52" i="3"/>
  <c r="S52" i="3"/>
  <c r="O52" i="3"/>
  <c r="K52" i="3"/>
  <c r="W53" i="3"/>
  <c r="W54" i="3"/>
  <c r="W55" i="3"/>
  <c r="W56" i="3"/>
  <c r="S53" i="3"/>
  <c r="S54" i="3"/>
  <c r="S55" i="3"/>
  <c r="S56" i="3"/>
  <c r="O53" i="3"/>
  <c r="O54" i="3"/>
  <c r="O55" i="3"/>
  <c r="O56" i="3"/>
  <c r="K53" i="3"/>
  <c r="K54" i="3"/>
  <c r="K55" i="3"/>
  <c r="K56" i="3"/>
  <c r="C53" i="3"/>
  <c r="C54" i="3"/>
  <c r="C55" i="3"/>
  <c r="C56" i="3"/>
  <c r="C52" i="3"/>
  <c r="W44" i="3"/>
  <c r="W45" i="3"/>
  <c r="W46" i="3"/>
  <c r="W47" i="3"/>
  <c r="W43" i="3"/>
  <c r="W34" i="3"/>
  <c r="W35" i="3"/>
  <c r="W36" i="3"/>
  <c r="W37" i="3"/>
  <c r="W33" i="3"/>
  <c r="W24" i="3"/>
  <c r="W25" i="3"/>
  <c r="W26" i="3"/>
  <c r="W27" i="3"/>
  <c r="W23" i="3"/>
  <c r="W14" i="3"/>
  <c r="W15" i="3"/>
  <c r="W16" i="3"/>
  <c r="W17" i="3"/>
  <c r="W13" i="3"/>
  <c r="W4" i="3"/>
  <c r="W5" i="3"/>
  <c r="W6" i="3"/>
  <c r="W7" i="3"/>
  <c r="W3" i="3"/>
  <c r="H44" i="3"/>
  <c r="H45" i="3"/>
  <c r="H46" i="3"/>
  <c r="H47" i="3"/>
  <c r="H43" i="3"/>
  <c r="D44" i="3"/>
  <c r="D45" i="3"/>
  <c r="D46" i="3"/>
  <c r="D47" i="3"/>
  <c r="D43" i="3"/>
  <c r="P34" i="3"/>
  <c r="P35" i="3"/>
  <c r="P36" i="3"/>
  <c r="P37" i="3"/>
  <c r="P33" i="3"/>
  <c r="L34" i="3"/>
  <c r="L35" i="3"/>
  <c r="L36" i="3"/>
  <c r="L37" i="3"/>
  <c r="L33" i="3"/>
  <c r="H34" i="3"/>
  <c r="H35" i="3"/>
  <c r="H36" i="3"/>
  <c r="H37" i="3"/>
  <c r="H33" i="3"/>
  <c r="P24" i="3"/>
  <c r="P25" i="3"/>
  <c r="P26" i="3"/>
  <c r="P27" i="3"/>
  <c r="P23" i="3"/>
  <c r="L24" i="3"/>
  <c r="L25" i="3"/>
  <c r="L26" i="3"/>
  <c r="L27" i="3"/>
  <c r="L23" i="3"/>
  <c r="H24" i="3"/>
  <c r="H25" i="3"/>
  <c r="H26" i="3"/>
  <c r="H27" i="3"/>
  <c r="H23" i="3"/>
  <c r="P14" i="3"/>
  <c r="P15" i="3"/>
  <c r="P16" i="3"/>
  <c r="P17" i="3"/>
  <c r="P13" i="3"/>
  <c r="L14" i="3"/>
  <c r="L15" i="3"/>
  <c r="L16" i="3"/>
  <c r="L17" i="3"/>
  <c r="L13" i="3"/>
  <c r="H14" i="3"/>
  <c r="H15" i="3"/>
  <c r="H16" i="3"/>
  <c r="H17" i="3"/>
  <c r="H13" i="3"/>
  <c r="T4" i="3"/>
  <c r="T5" i="3"/>
  <c r="T6" i="3"/>
  <c r="T7" i="3"/>
  <c r="T3" i="3"/>
  <c r="L4" i="3"/>
  <c r="L5" i="3"/>
  <c r="L6" i="3"/>
  <c r="L7" i="3"/>
  <c r="L3" i="3"/>
  <c r="H4" i="3"/>
  <c r="H5" i="3"/>
  <c r="H6" i="3"/>
  <c r="H7" i="3"/>
  <c r="H3" i="3"/>
  <c r="D4" i="3"/>
  <c r="D5" i="3"/>
  <c r="D6" i="3"/>
  <c r="D7" i="3"/>
  <c r="D3" i="3"/>
  <c r="G47" i="3"/>
  <c r="X47" i="3" s="1"/>
  <c r="C47" i="3"/>
  <c r="G37" i="3"/>
  <c r="K27" i="3"/>
  <c r="G27" i="3"/>
  <c r="O17" i="3"/>
  <c r="K17" i="3"/>
  <c r="G17" i="3"/>
  <c r="L56" i="3" s="1"/>
  <c r="S7" i="3"/>
  <c r="K7" i="3"/>
  <c r="G7" i="3"/>
  <c r="C7" i="3"/>
  <c r="S73" i="4"/>
  <c r="T73" i="4" s="1"/>
  <c r="S72" i="4"/>
  <c r="T72" i="4" s="1"/>
  <c r="S71" i="4"/>
  <c r="T71" i="4" s="1"/>
  <c r="S70" i="4"/>
  <c r="T70" i="4" s="1"/>
  <c r="S69" i="4"/>
  <c r="T69" i="4" s="1"/>
  <c r="X47" i="4"/>
  <c r="X46" i="4"/>
  <c r="L56" i="4"/>
  <c r="S73" i="3"/>
  <c r="T73" i="3" s="1"/>
  <c r="S72" i="3"/>
  <c r="T72" i="3" s="1"/>
  <c r="S71" i="3"/>
  <c r="S70" i="3"/>
  <c r="T70" i="3" s="1"/>
  <c r="S69" i="3"/>
  <c r="T69" i="3" s="1"/>
  <c r="L54" i="4" l="1"/>
  <c r="X3" i="4"/>
  <c r="X4" i="4"/>
  <c r="D55" i="4"/>
  <c r="C63" i="4"/>
  <c r="C62" i="4"/>
  <c r="X16" i="3"/>
  <c r="X45" i="3"/>
  <c r="X14" i="3"/>
  <c r="X43" i="3"/>
  <c r="X53" i="3"/>
  <c r="L53" i="4"/>
  <c r="X55" i="4"/>
  <c r="X53" i="4"/>
  <c r="X56" i="4"/>
  <c r="P53" i="4"/>
  <c r="X54" i="4"/>
  <c r="L52" i="4"/>
  <c r="P56" i="4"/>
  <c r="P54" i="4"/>
  <c r="P52" i="4"/>
  <c r="L55" i="4"/>
  <c r="X7" i="4"/>
  <c r="X5" i="4"/>
  <c r="X6" i="4"/>
  <c r="X52" i="4"/>
  <c r="P55" i="4"/>
  <c r="X24" i="4"/>
  <c r="D52" i="4"/>
  <c r="D54" i="4"/>
  <c r="D56" i="4"/>
  <c r="C64" i="4"/>
  <c r="T56" i="4"/>
  <c r="D53" i="4"/>
  <c r="X14" i="4"/>
  <c r="L54" i="3"/>
  <c r="X56" i="3"/>
  <c r="X54" i="3"/>
  <c r="X52" i="3"/>
  <c r="X55" i="3"/>
  <c r="L55" i="3"/>
  <c r="X24" i="3"/>
  <c r="L53" i="3"/>
  <c r="L52" i="3"/>
  <c r="X17" i="3"/>
  <c r="D55" i="3"/>
  <c r="T56" i="3"/>
  <c r="C63" i="3"/>
  <c r="C62" i="3"/>
  <c r="X33" i="3"/>
  <c r="P52" i="3"/>
  <c r="X44" i="3"/>
  <c r="X46" i="3"/>
  <c r="C64" i="3"/>
  <c r="X15" i="3"/>
  <c r="T71" i="3"/>
  <c r="W36" i="2"/>
  <c r="S81" i="2"/>
  <c r="C67" i="2"/>
  <c r="W60" i="2"/>
  <c r="W61" i="2"/>
  <c r="W62" i="2"/>
  <c r="W63" i="2"/>
  <c r="W64" i="2"/>
  <c r="W59" i="2"/>
  <c r="S60" i="2"/>
  <c r="S61" i="2"/>
  <c r="S62" i="2"/>
  <c r="S63" i="2"/>
  <c r="S64" i="2"/>
  <c r="S59" i="2"/>
  <c r="O60" i="2"/>
  <c r="O61" i="2"/>
  <c r="O62" i="2"/>
  <c r="O63" i="2"/>
  <c r="O64" i="2"/>
  <c r="O59" i="2"/>
  <c r="K60" i="2"/>
  <c r="K61" i="2"/>
  <c r="K62" i="2"/>
  <c r="K63" i="2"/>
  <c r="K64" i="2"/>
  <c r="K59" i="2"/>
  <c r="C60" i="2"/>
  <c r="C61" i="2"/>
  <c r="C62" i="2"/>
  <c r="C63" i="2"/>
  <c r="C64" i="2"/>
  <c r="C59" i="2"/>
  <c r="W48" i="2"/>
  <c r="W49" i="2"/>
  <c r="W50" i="2"/>
  <c r="W51" i="2"/>
  <c r="W52" i="2"/>
  <c r="W47" i="2"/>
  <c r="H48" i="2"/>
  <c r="H49" i="2"/>
  <c r="H50" i="2"/>
  <c r="H51" i="2"/>
  <c r="H52" i="2"/>
  <c r="H47" i="2"/>
  <c r="D48" i="2"/>
  <c r="D49" i="2"/>
  <c r="D50" i="2"/>
  <c r="D51" i="2"/>
  <c r="D52" i="2"/>
  <c r="D47" i="2"/>
  <c r="W41" i="2"/>
  <c r="W37" i="2"/>
  <c r="W38" i="2"/>
  <c r="W39" i="2"/>
  <c r="W40" i="2"/>
  <c r="P37" i="2"/>
  <c r="P38" i="2"/>
  <c r="P39" i="2"/>
  <c r="P40" i="2"/>
  <c r="P41" i="2"/>
  <c r="P36" i="2"/>
  <c r="H37" i="2"/>
  <c r="H38" i="2"/>
  <c r="H39" i="2"/>
  <c r="H40" i="2"/>
  <c r="H41" i="2"/>
  <c r="H36" i="2"/>
  <c r="W26" i="2"/>
  <c r="W27" i="2"/>
  <c r="W28" i="2"/>
  <c r="W29" i="2"/>
  <c r="W30" i="2"/>
  <c r="W25" i="2"/>
  <c r="P26" i="2"/>
  <c r="P27" i="2"/>
  <c r="P28" i="2"/>
  <c r="P29" i="2"/>
  <c r="P30" i="2"/>
  <c r="P25" i="2"/>
  <c r="L26" i="2"/>
  <c r="L27" i="2"/>
  <c r="L28" i="2"/>
  <c r="L29" i="2"/>
  <c r="L30" i="2"/>
  <c r="L25" i="2"/>
  <c r="H26" i="2"/>
  <c r="H27" i="2"/>
  <c r="H28" i="2"/>
  <c r="H29" i="2"/>
  <c r="H30" i="2"/>
  <c r="H25" i="2"/>
  <c r="W15" i="2"/>
  <c r="W16" i="2"/>
  <c r="W17" i="2"/>
  <c r="W18" i="2"/>
  <c r="W19" i="2"/>
  <c r="W14" i="2"/>
  <c r="P15" i="2"/>
  <c r="P16" i="2"/>
  <c r="P17" i="2"/>
  <c r="P18" i="2"/>
  <c r="P19" i="2"/>
  <c r="P14" i="2"/>
  <c r="L15" i="2"/>
  <c r="L16" i="2"/>
  <c r="L17" i="2"/>
  <c r="L18" i="2"/>
  <c r="L19" i="2"/>
  <c r="L14" i="2"/>
  <c r="H15" i="2"/>
  <c r="H16" i="2"/>
  <c r="H17" i="2"/>
  <c r="H18" i="2"/>
  <c r="H19" i="2"/>
  <c r="H14" i="2"/>
  <c r="W4" i="2"/>
  <c r="W5" i="2"/>
  <c r="W6" i="2"/>
  <c r="W7" i="2"/>
  <c r="W8" i="2"/>
  <c r="W3" i="2"/>
  <c r="T4" i="2"/>
  <c r="T5" i="2"/>
  <c r="T6" i="2"/>
  <c r="T7" i="2"/>
  <c r="T8" i="2"/>
  <c r="T3" i="2"/>
  <c r="P4" i="2"/>
  <c r="P5" i="2"/>
  <c r="P6" i="2"/>
  <c r="P7" i="2"/>
  <c r="P8" i="2"/>
  <c r="P3" i="2"/>
  <c r="L4" i="2"/>
  <c r="L5" i="2"/>
  <c r="L6" i="2"/>
  <c r="L7" i="2"/>
  <c r="L8" i="2"/>
  <c r="L3" i="2"/>
  <c r="H3" i="2"/>
  <c r="H4" i="2"/>
  <c r="H5" i="2"/>
  <c r="H6" i="2"/>
  <c r="H7" i="2"/>
  <c r="H8" i="2"/>
  <c r="D4" i="2"/>
  <c r="D5" i="2"/>
  <c r="D6" i="2"/>
  <c r="D7" i="2"/>
  <c r="D8" i="2"/>
  <c r="D3" i="2"/>
  <c r="G52" i="2"/>
  <c r="C52" i="2"/>
  <c r="O41" i="2"/>
  <c r="G41" i="2"/>
  <c r="O30" i="2"/>
  <c r="K30" i="2"/>
  <c r="G30" i="2"/>
  <c r="O19" i="2"/>
  <c r="K19" i="2"/>
  <c r="G19" i="2"/>
  <c r="S8" i="2"/>
  <c r="K8" i="2"/>
  <c r="G8" i="2"/>
  <c r="C8" i="2"/>
  <c r="T78" i="2"/>
  <c r="S80" i="2"/>
  <c r="T80" i="2" s="1"/>
  <c r="T79" i="2"/>
  <c r="S79" i="2"/>
  <c r="S78" i="2"/>
  <c r="S77" i="2"/>
  <c r="S76" i="2"/>
  <c r="X26" i="4" l="1"/>
  <c r="X13" i="4"/>
  <c r="X15" i="4"/>
  <c r="X25" i="4"/>
  <c r="X35" i="3"/>
  <c r="X13" i="3"/>
  <c r="D52" i="3"/>
  <c r="T53" i="4"/>
  <c r="X17" i="4"/>
  <c r="X16" i="4"/>
  <c r="T52" i="4"/>
  <c r="T54" i="4"/>
  <c r="T55" i="4"/>
  <c r="X34" i="4"/>
  <c r="X35" i="4"/>
  <c r="X37" i="4"/>
  <c r="X36" i="4"/>
  <c r="X33" i="4"/>
  <c r="C65" i="4"/>
  <c r="D64" i="4" s="1"/>
  <c r="X23" i="4"/>
  <c r="X27" i="4"/>
  <c r="X7" i="3"/>
  <c r="X6" i="3"/>
  <c r="X4" i="3"/>
  <c r="C65" i="3"/>
  <c r="D56" i="3"/>
  <c r="T55" i="3"/>
  <c r="P56" i="3"/>
  <c r="P55" i="3"/>
  <c r="P53" i="3"/>
  <c r="X3" i="3"/>
  <c r="T54" i="3"/>
  <c r="D53" i="3"/>
  <c r="X5" i="3"/>
  <c r="X37" i="3"/>
  <c r="X36" i="3"/>
  <c r="X34" i="3"/>
  <c r="P54" i="3"/>
  <c r="D54" i="3"/>
  <c r="X26" i="3"/>
  <c r="X27" i="3"/>
  <c r="X25" i="3"/>
  <c r="T53" i="3"/>
  <c r="X23" i="3"/>
  <c r="T52" i="3"/>
  <c r="T76" i="2"/>
  <c r="T77" i="2"/>
  <c r="X49" i="2"/>
  <c r="X51" i="2"/>
  <c r="C71" i="2"/>
  <c r="X50" i="2"/>
  <c r="X52" i="2"/>
  <c r="X15" i="2"/>
  <c r="X47" i="2"/>
  <c r="C70" i="2"/>
  <c r="C68" i="2"/>
  <c r="X61" i="2"/>
  <c r="X64" i="2"/>
  <c r="X62" i="2"/>
  <c r="X63" i="2"/>
  <c r="L59" i="2"/>
  <c r="P62" i="2"/>
  <c r="L64" i="2"/>
  <c r="L60" i="2"/>
  <c r="L61" i="2"/>
  <c r="P63" i="2"/>
  <c r="P59" i="2"/>
  <c r="P64" i="2"/>
  <c r="P60" i="2"/>
  <c r="L62" i="2"/>
  <c r="X14" i="2"/>
  <c r="X17" i="2"/>
  <c r="X19" i="2"/>
  <c r="X60" i="2"/>
  <c r="X59" i="2"/>
  <c r="P61" i="2"/>
  <c r="X16" i="2"/>
  <c r="X18" i="2"/>
  <c r="L63" i="2"/>
  <c r="D63" i="2"/>
  <c r="T81" i="2"/>
  <c r="X39" i="2"/>
  <c r="X6" i="2"/>
  <c r="C69" i="2"/>
  <c r="X26" i="2"/>
  <c r="X48" i="2"/>
  <c r="D65" i="4" l="1"/>
  <c r="D61" i="4"/>
  <c r="D63" i="4"/>
  <c r="D62" i="4"/>
  <c r="D65" i="3"/>
  <c r="D61" i="3"/>
  <c r="D62" i="3"/>
  <c r="D63" i="3"/>
  <c r="D64" i="3"/>
  <c r="X29" i="2"/>
  <c r="X27" i="2"/>
  <c r="X37" i="2"/>
  <c r="X5" i="2"/>
  <c r="C72" i="2"/>
  <c r="D67" i="2" s="1"/>
  <c r="D61" i="2"/>
  <c r="D62" i="2"/>
  <c r="D64" i="2"/>
  <c r="X28" i="2"/>
  <c r="X30" i="2"/>
  <c r="X25" i="2"/>
  <c r="T62" i="2"/>
  <c r="T63" i="2"/>
  <c r="T59" i="2"/>
  <c r="T64" i="2"/>
  <c r="D59" i="2"/>
  <c r="T60" i="2"/>
  <c r="X41" i="2"/>
  <c r="X40" i="2"/>
  <c r="X36" i="2"/>
  <c r="X38" i="2"/>
  <c r="T61" i="2"/>
  <c r="X4" i="2"/>
  <c r="X8" i="2"/>
  <c r="X7" i="2"/>
  <c r="X3" i="2"/>
  <c r="D60" i="2"/>
  <c r="D72" i="2" l="1"/>
  <c r="D70" i="2"/>
  <c r="D71" i="2"/>
  <c r="D68" i="2"/>
  <c r="D69" i="2"/>
  <c r="S69" i="1" l="1"/>
  <c r="G52" i="1"/>
  <c r="H52" i="1" s="1"/>
  <c r="G53" i="1"/>
  <c r="H53" i="1" s="1"/>
  <c r="G54" i="1"/>
  <c r="H54" i="1"/>
  <c r="G55" i="1"/>
  <c r="H55" i="1"/>
  <c r="G56" i="1"/>
  <c r="H56" i="1"/>
  <c r="C61" i="1"/>
  <c r="W53" i="1"/>
  <c r="W54" i="1"/>
  <c r="W55" i="1"/>
  <c r="W56" i="1"/>
  <c r="X56" i="1" s="1"/>
  <c r="S53" i="1"/>
  <c r="S54" i="1"/>
  <c r="S55" i="1"/>
  <c r="S56" i="1"/>
  <c r="O53" i="1"/>
  <c r="O54" i="1"/>
  <c r="O55" i="1"/>
  <c r="O56" i="1"/>
  <c r="K53" i="1"/>
  <c r="K54" i="1"/>
  <c r="K55" i="1"/>
  <c r="K56" i="1"/>
  <c r="C53" i="1"/>
  <c r="C54" i="1"/>
  <c r="C55" i="1"/>
  <c r="C56" i="1"/>
  <c r="C52" i="1"/>
  <c r="W44" i="1"/>
  <c r="W45" i="1"/>
  <c r="W46" i="1"/>
  <c r="W47" i="1"/>
  <c r="W43" i="1"/>
  <c r="H44" i="1"/>
  <c r="H45" i="1"/>
  <c r="H46" i="1"/>
  <c r="H47" i="1"/>
  <c r="H43" i="1"/>
  <c r="D44" i="1"/>
  <c r="D45" i="1"/>
  <c r="D46" i="1"/>
  <c r="D47" i="1"/>
  <c r="D43" i="1"/>
  <c r="C47" i="1"/>
  <c r="W34" i="1"/>
  <c r="W35" i="1"/>
  <c r="W36" i="1"/>
  <c r="W37" i="1"/>
  <c r="W33" i="1"/>
  <c r="P34" i="1"/>
  <c r="P35" i="1"/>
  <c r="P36" i="1"/>
  <c r="P37" i="1"/>
  <c r="P33" i="1"/>
  <c r="L34" i="1"/>
  <c r="L35" i="1"/>
  <c r="L36" i="1"/>
  <c r="L37" i="1"/>
  <c r="L33" i="1"/>
  <c r="H34" i="1"/>
  <c r="H35" i="1"/>
  <c r="H36" i="1"/>
  <c r="H37" i="1"/>
  <c r="H33" i="1"/>
  <c r="D34" i="1"/>
  <c r="D35" i="1"/>
  <c r="D36" i="1"/>
  <c r="D37" i="1"/>
  <c r="D33" i="1"/>
  <c r="O37" i="1"/>
  <c r="G37" i="1"/>
  <c r="W24" i="1"/>
  <c r="W25" i="1"/>
  <c r="W26" i="1"/>
  <c r="W27" i="1"/>
  <c r="W23" i="1"/>
  <c r="P24" i="1"/>
  <c r="P25" i="1"/>
  <c r="P26" i="1"/>
  <c r="P27" i="1"/>
  <c r="P23" i="1"/>
  <c r="L24" i="1"/>
  <c r="L25" i="1"/>
  <c r="L26" i="1"/>
  <c r="L27" i="1"/>
  <c r="L23" i="1"/>
  <c r="H24" i="1"/>
  <c r="H25" i="1"/>
  <c r="H26" i="1"/>
  <c r="H27" i="1"/>
  <c r="H23" i="1"/>
  <c r="K27" i="1"/>
  <c r="G27" i="1"/>
  <c r="W14" i="1"/>
  <c r="W15" i="1"/>
  <c r="W16" i="1"/>
  <c r="W17" i="1"/>
  <c r="W13" i="1"/>
  <c r="P14" i="1"/>
  <c r="P15" i="1"/>
  <c r="P16" i="1"/>
  <c r="P17" i="1"/>
  <c r="P13" i="1"/>
  <c r="L14" i="1"/>
  <c r="L15" i="1"/>
  <c r="L16" i="1"/>
  <c r="L17" i="1"/>
  <c r="L13" i="1"/>
  <c r="O17" i="1"/>
  <c r="K17" i="1"/>
  <c r="H14" i="1"/>
  <c r="H15" i="1"/>
  <c r="H16" i="1"/>
  <c r="H17" i="1"/>
  <c r="H13" i="1"/>
  <c r="W4" i="1"/>
  <c r="W5" i="1"/>
  <c r="W6" i="1"/>
  <c r="W7" i="1"/>
  <c r="W3" i="1"/>
  <c r="T4" i="1"/>
  <c r="T5" i="1"/>
  <c r="T6" i="1"/>
  <c r="T7" i="1"/>
  <c r="T3" i="1"/>
  <c r="L4" i="1"/>
  <c r="L5" i="1"/>
  <c r="L6" i="1"/>
  <c r="L7" i="1"/>
  <c r="L3" i="1"/>
  <c r="H4" i="1"/>
  <c r="H5" i="1"/>
  <c r="H6" i="1"/>
  <c r="H7" i="1"/>
  <c r="H3" i="1"/>
  <c r="D4" i="1"/>
  <c r="D5" i="1"/>
  <c r="D6" i="1"/>
  <c r="D7" i="1"/>
  <c r="D3" i="1"/>
  <c r="S7" i="1"/>
  <c r="K7" i="1"/>
  <c r="G7" i="1"/>
  <c r="C7" i="1"/>
  <c r="S73" i="1"/>
  <c r="T73" i="1" s="1"/>
  <c r="S72" i="1"/>
  <c r="T72" i="1" s="1"/>
  <c r="S71" i="1"/>
  <c r="T71" i="1" s="1"/>
  <c r="S70" i="1"/>
  <c r="T70" i="1" s="1"/>
  <c r="T69" i="1"/>
  <c r="W52" i="1"/>
  <c r="S52" i="1"/>
  <c r="O52" i="1"/>
  <c r="K52" i="1"/>
  <c r="X47" i="1"/>
  <c r="X7" i="1"/>
  <c r="L56" i="1" l="1"/>
  <c r="X25" i="1"/>
  <c r="X26" i="1"/>
  <c r="L53" i="1"/>
  <c r="X53" i="1"/>
  <c r="X54" i="1"/>
  <c r="X52" i="1"/>
  <c r="X55" i="1"/>
  <c r="D55" i="1"/>
  <c r="X43" i="1"/>
  <c r="X44" i="1"/>
  <c r="D54" i="1"/>
  <c r="X45" i="1"/>
  <c r="X46" i="1"/>
  <c r="C62" i="1"/>
  <c r="L52" i="1"/>
  <c r="L55" i="1"/>
  <c r="D56" i="1"/>
  <c r="L54" i="1"/>
  <c r="X5" i="1"/>
  <c r="X4" i="1"/>
  <c r="X37" i="1"/>
  <c r="T56" i="1"/>
  <c r="C63" i="1"/>
  <c r="X3" i="1"/>
  <c r="D52" i="1"/>
  <c r="X6" i="1"/>
  <c r="C64" i="1"/>
  <c r="X27" i="1"/>
  <c r="X23" i="1"/>
  <c r="D53" i="1"/>
  <c r="P56" i="1"/>
  <c r="X16" i="1"/>
  <c r="X24" i="1" l="1"/>
  <c r="P52" i="1"/>
  <c r="C65" i="1"/>
  <c r="D65" i="1" s="1"/>
  <c r="T53" i="1"/>
  <c r="T55" i="1"/>
  <c r="X33" i="1"/>
  <c r="T52" i="1"/>
  <c r="T54" i="1"/>
  <c r="X17" i="1"/>
  <c r="X13" i="1"/>
  <c r="X15" i="1"/>
  <c r="P55" i="1"/>
  <c r="X14" i="1"/>
  <c r="X35" i="1"/>
  <c r="X34" i="1"/>
  <c r="P53" i="1"/>
  <c r="X36" i="1"/>
  <c r="P54" i="1"/>
  <c r="D63" i="1" l="1"/>
  <c r="D64" i="1"/>
  <c r="D62" i="1"/>
  <c r="D61" i="1"/>
</calcChain>
</file>

<file path=xl/sharedStrings.xml><?xml version="1.0" encoding="utf-8"?>
<sst xmlns="http://schemas.openxmlformats.org/spreadsheetml/2006/main" count="400" uniqueCount="48">
  <si>
    <t>Area1</t>
  </si>
  <si>
    <t>Area1_Tr</t>
  </si>
  <si>
    <t>%</t>
  </si>
  <si>
    <t>Area1_Tr_J</t>
  </si>
  <si>
    <t>Area1_J</t>
  </si>
  <si>
    <t>Area1_K</t>
  </si>
  <si>
    <t>Area1_Mz</t>
  </si>
  <si>
    <t>Area1_total</t>
  </si>
  <si>
    <t>groups</t>
  </si>
  <si>
    <t>Area2</t>
  </si>
  <si>
    <t>Area2_Tr</t>
  </si>
  <si>
    <t>Area2_J</t>
  </si>
  <si>
    <t>Area2_K</t>
  </si>
  <si>
    <t>Area2_Pg</t>
  </si>
  <si>
    <t>Area2_total</t>
  </si>
  <si>
    <t>Area3</t>
  </si>
  <si>
    <t>Area3_Tr</t>
  </si>
  <si>
    <t>Area3_J</t>
  </si>
  <si>
    <t>Area3_K</t>
  </si>
  <si>
    <t>Are3_Pg</t>
  </si>
  <si>
    <t>Area3_total</t>
  </si>
  <si>
    <t>Area4</t>
  </si>
  <si>
    <t>Area4_J</t>
  </si>
  <si>
    <t>Area4_K</t>
  </si>
  <si>
    <t>Area4_Pg</t>
  </si>
  <si>
    <t>Area4_Mz</t>
  </si>
  <si>
    <t>Area4_total</t>
  </si>
  <si>
    <t>Area5</t>
  </si>
  <si>
    <t>Area5_K</t>
  </si>
  <si>
    <t>Area5_Pg</t>
  </si>
  <si>
    <t>Area5_Mz</t>
  </si>
  <si>
    <t>Area5_total</t>
  </si>
  <si>
    <t>All_areas</t>
  </si>
  <si>
    <t>Tr</t>
  </si>
  <si>
    <t>Tr_J</t>
  </si>
  <si>
    <t>J</t>
  </si>
  <si>
    <t>K</t>
  </si>
  <si>
    <t>Pg</t>
  </si>
  <si>
    <t>Mz</t>
  </si>
  <si>
    <t>total</t>
  </si>
  <si>
    <t>Area4+5_total</t>
  </si>
  <si>
    <t>Area1_tot</t>
  </si>
  <si>
    <t>Area2_tot</t>
  </si>
  <si>
    <t>Area3_Pg</t>
  </si>
  <si>
    <t>Area3_tot</t>
  </si>
  <si>
    <t>Area4_tot</t>
  </si>
  <si>
    <t>Area5_tot</t>
  </si>
  <si>
    <t>Area4+5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</si>
</sst>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/>
    </xf>
    <xf numFmtId="0" fontId="3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0" fillId="2" borderId="2" xfId="0" applyFill="1" applyBorder="1"/>
    <xf numFmtId="0" fontId="3" fillId="3" borderId="3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/>
    </xf>
    <xf numFmtId="0" fontId="0" fillId="5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57C2-BEBA-44B4-A990-79756D42F16B}">
  <dimension ref="A1:X73"/>
  <sheetViews>
    <sheetView topLeftCell="A49" workbookViewId="0">
      <selection activeCell="H42" sqref="H42"/>
    </sheetView>
  </sheetViews>
  <sheetFormatPr defaultRowHeight="14.4" x14ac:dyDescent="0.3"/>
  <cols>
    <col min="4" max="4" width="6.109375" customWidth="1"/>
    <col min="6" max="6" width="10.109375" bestFit="1" customWidth="1"/>
    <col min="8" max="8" width="5.77734375" customWidth="1"/>
    <col min="12" max="12" width="6.109375" customWidth="1"/>
    <col min="16" max="16" width="6.109375" customWidth="1"/>
    <col min="20" max="20" width="6.44140625" customWidth="1"/>
    <col min="22" max="22" width="10.6640625" bestFit="1" customWidth="1"/>
  </cols>
  <sheetData>
    <row r="1" spans="1:24" x14ac:dyDescent="0.3">
      <c r="A1" t="s">
        <v>0</v>
      </c>
    </row>
    <row r="2" spans="1:24" x14ac:dyDescent="0.3">
      <c r="B2" s="1" t="s">
        <v>1</v>
      </c>
      <c r="C2" s="2">
        <v>0</v>
      </c>
      <c r="D2" s="3" t="s">
        <v>2</v>
      </c>
      <c r="F2" s="1" t="s">
        <v>3</v>
      </c>
      <c r="G2" s="2">
        <v>0</v>
      </c>
      <c r="H2" s="3" t="s">
        <v>2</v>
      </c>
      <c r="J2" s="1" t="s">
        <v>4</v>
      </c>
      <c r="K2" s="2">
        <v>0</v>
      </c>
      <c r="L2" s="3" t="s">
        <v>2</v>
      </c>
      <c r="N2" s="1" t="s">
        <v>5</v>
      </c>
      <c r="O2" s="2">
        <v>0</v>
      </c>
      <c r="P2" s="3" t="s">
        <v>2</v>
      </c>
      <c r="R2" s="1" t="s">
        <v>6</v>
      </c>
      <c r="S2" s="2">
        <v>0</v>
      </c>
      <c r="T2" s="3" t="s">
        <v>2</v>
      </c>
      <c r="V2" s="1" t="s">
        <v>7</v>
      </c>
      <c r="W2" s="3" t="s">
        <v>8</v>
      </c>
      <c r="X2" s="3" t="s">
        <v>2</v>
      </c>
    </row>
    <row r="3" spans="1:24" x14ac:dyDescent="0.3">
      <c r="B3" s="4">
        <v>0</v>
      </c>
      <c r="C3">
        <v>240</v>
      </c>
      <c r="D3">
        <f>C3/469*100</f>
        <v>51.172707889125803</v>
      </c>
      <c r="F3" s="4">
        <v>0</v>
      </c>
      <c r="G3">
        <v>130</v>
      </c>
      <c r="H3">
        <f>G3/298*100</f>
        <v>43.624161073825505</v>
      </c>
      <c r="J3" s="4">
        <v>0</v>
      </c>
      <c r="K3">
        <v>256</v>
      </c>
      <c r="L3">
        <f>K3/630*100</f>
        <v>40.634920634920633</v>
      </c>
      <c r="N3" s="4">
        <v>0</v>
      </c>
      <c r="O3">
        <v>0</v>
      </c>
      <c r="P3">
        <v>0</v>
      </c>
      <c r="R3" s="4">
        <v>0</v>
      </c>
      <c r="S3">
        <v>31</v>
      </c>
      <c r="T3">
        <f>S3/57*100</f>
        <v>54.385964912280706</v>
      </c>
      <c r="V3" s="5">
        <v>0</v>
      </c>
      <c r="W3">
        <f>C3+G3+K3+O3+S3</f>
        <v>657</v>
      </c>
      <c r="X3">
        <f>W3/$W$7*100</f>
        <v>45.092656142759097</v>
      </c>
    </row>
    <row r="4" spans="1:24" x14ac:dyDescent="0.3">
      <c r="B4" s="4">
        <v>1</v>
      </c>
      <c r="C4">
        <v>80</v>
      </c>
      <c r="D4">
        <f t="shared" ref="D4:D7" si="0">C4/469*100</f>
        <v>17.057569296375267</v>
      </c>
      <c r="F4" s="4">
        <v>1</v>
      </c>
      <c r="G4">
        <v>52</v>
      </c>
      <c r="H4">
        <f t="shared" ref="H4:H7" si="1">G4/298*100</f>
        <v>17.449664429530202</v>
      </c>
      <c r="J4" s="4">
        <v>1</v>
      </c>
      <c r="K4">
        <v>139</v>
      </c>
      <c r="L4">
        <f t="shared" ref="L4:L7" si="2">K4/630*100</f>
        <v>22.063492063492063</v>
      </c>
      <c r="N4" s="5">
        <v>1</v>
      </c>
      <c r="O4">
        <v>0</v>
      </c>
      <c r="P4">
        <v>0</v>
      </c>
      <c r="R4" s="4">
        <v>1</v>
      </c>
      <c r="S4">
        <v>9</v>
      </c>
      <c r="T4">
        <f t="shared" ref="T4:T7" si="3">S4/57*100</f>
        <v>15.789473684210526</v>
      </c>
      <c r="V4" s="5">
        <v>1</v>
      </c>
      <c r="W4">
        <f t="shared" ref="W4:W7" si="4">C4+G4+K4+O4+S4</f>
        <v>280</v>
      </c>
      <c r="X4">
        <f t="shared" ref="X4:X7" si="5">W4/$W$7*100</f>
        <v>19.217570350034315</v>
      </c>
    </row>
    <row r="5" spans="1:24" x14ac:dyDescent="0.3">
      <c r="B5" s="4">
        <v>2</v>
      </c>
      <c r="C5">
        <v>81</v>
      </c>
      <c r="D5">
        <f t="shared" si="0"/>
        <v>17.270788912579956</v>
      </c>
      <c r="F5" s="4">
        <v>2</v>
      </c>
      <c r="G5">
        <v>62</v>
      </c>
      <c r="H5">
        <f t="shared" si="1"/>
        <v>20.80536912751678</v>
      </c>
      <c r="J5" s="4">
        <v>2</v>
      </c>
      <c r="K5">
        <v>142</v>
      </c>
      <c r="L5">
        <f t="shared" si="2"/>
        <v>22.539682539682541</v>
      </c>
      <c r="N5" s="4">
        <v>2</v>
      </c>
      <c r="O5">
        <v>2</v>
      </c>
      <c r="P5">
        <v>66.67</v>
      </c>
      <c r="R5" s="4">
        <v>2</v>
      </c>
      <c r="S5">
        <v>12</v>
      </c>
      <c r="T5">
        <f t="shared" si="3"/>
        <v>21.052631578947366</v>
      </c>
      <c r="V5" s="5">
        <v>2</v>
      </c>
      <c r="W5">
        <f t="shared" si="4"/>
        <v>299</v>
      </c>
      <c r="X5">
        <f t="shared" si="5"/>
        <v>20.521619766643788</v>
      </c>
    </row>
    <row r="6" spans="1:24" x14ac:dyDescent="0.3">
      <c r="B6" s="4">
        <v>3</v>
      </c>
      <c r="C6">
        <v>68</v>
      </c>
      <c r="D6">
        <f t="shared" si="0"/>
        <v>14.498933901918976</v>
      </c>
      <c r="F6" s="4">
        <v>3</v>
      </c>
      <c r="G6">
        <v>54</v>
      </c>
      <c r="H6">
        <f t="shared" si="1"/>
        <v>18.120805369127517</v>
      </c>
      <c r="J6" s="4">
        <v>3</v>
      </c>
      <c r="K6">
        <v>93</v>
      </c>
      <c r="L6">
        <f t="shared" si="2"/>
        <v>14.761904761904763</v>
      </c>
      <c r="N6" s="5">
        <v>3</v>
      </c>
      <c r="O6">
        <v>1</v>
      </c>
      <c r="P6">
        <v>33.33</v>
      </c>
      <c r="R6" s="4">
        <v>3</v>
      </c>
      <c r="S6">
        <v>5</v>
      </c>
      <c r="T6">
        <f t="shared" si="3"/>
        <v>8.7719298245614024</v>
      </c>
      <c r="V6" s="5">
        <v>3</v>
      </c>
      <c r="W6">
        <f t="shared" si="4"/>
        <v>221</v>
      </c>
      <c r="X6">
        <f t="shared" si="5"/>
        <v>15.168153740562801</v>
      </c>
    </row>
    <row r="7" spans="1:24" x14ac:dyDescent="0.3">
      <c r="C7" s="6">
        <f>SUM(C3:C6)</f>
        <v>469</v>
      </c>
      <c r="D7">
        <f t="shared" si="0"/>
        <v>100</v>
      </c>
      <c r="G7" s="6">
        <f>SUM(G3:G6)</f>
        <v>298</v>
      </c>
      <c r="H7">
        <f t="shared" si="1"/>
        <v>100</v>
      </c>
      <c r="K7" s="6">
        <f>SUM(K3:K6)</f>
        <v>630</v>
      </c>
      <c r="L7">
        <f t="shared" si="2"/>
        <v>100</v>
      </c>
      <c r="O7" s="6">
        <v>3</v>
      </c>
      <c r="P7">
        <v>100</v>
      </c>
      <c r="S7" s="6">
        <f>SUM(S3:S6)</f>
        <v>57</v>
      </c>
      <c r="T7">
        <f t="shared" si="3"/>
        <v>100</v>
      </c>
      <c r="W7">
        <f t="shared" si="4"/>
        <v>1457</v>
      </c>
      <c r="X7">
        <f t="shared" si="5"/>
        <v>100</v>
      </c>
    </row>
    <row r="10" spans="1:24" s="7" customFormat="1" x14ac:dyDescent="0.3"/>
    <row r="11" spans="1:24" x14ac:dyDescent="0.3">
      <c r="A11" t="s">
        <v>9</v>
      </c>
    </row>
    <row r="12" spans="1:24" x14ac:dyDescent="0.3">
      <c r="B12" s="1" t="s">
        <v>10</v>
      </c>
      <c r="C12" s="2">
        <v>0</v>
      </c>
      <c r="D12" s="3" t="s">
        <v>2</v>
      </c>
      <c r="F12" s="1" t="s">
        <v>11</v>
      </c>
      <c r="G12" s="2">
        <v>0</v>
      </c>
      <c r="H12" s="3" t="s">
        <v>2</v>
      </c>
      <c r="J12" s="1" t="s">
        <v>12</v>
      </c>
      <c r="K12" s="2">
        <v>0</v>
      </c>
      <c r="L12" s="3" t="s">
        <v>2</v>
      </c>
      <c r="N12" s="1" t="s">
        <v>13</v>
      </c>
      <c r="O12" s="2">
        <v>0</v>
      </c>
      <c r="P12" s="3" t="s">
        <v>2</v>
      </c>
      <c r="V12" s="1" t="s">
        <v>14</v>
      </c>
      <c r="W12" s="3" t="s">
        <v>8</v>
      </c>
      <c r="X12" s="3" t="s">
        <v>2</v>
      </c>
    </row>
    <row r="13" spans="1:24" x14ac:dyDescent="0.3">
      <c r="B13" s="5">
        <v>0</v>
      </c>
      <c r="C13">
        <v>0</v>
      </c>
      <c r="D13">
        <v>0</v>
      </c>
      <c r="F13" s="4">
        <v>0</v>
      </c>
      <c r="G13">
        <v>4</v>
      </c>
      <c r="H13">
        <f>G13/7*100</f>
        <v>57.142857142857139</v>
      </c>
      <c r="J13" s="4">
        <v>0</v>
      </c>
      <c r="K13">
        <v>381</v>
      </c>
      <c r="L13">
        <f>K13/714*100</f>
        <v>53.361344537815128</v>
      </c>
      <c r="N13" s="4">
        <v>0</v>
      </c>
      <c r="O13">
        <v>153</v>
      </c>
      <c r="P13">
        <f>O13/315*100</f>
        <v>48.571428571428569</v>
      </c>
      <c r="V13" s="5">
        <v>0</v>
      </c>
      <c r="W13">
        <f>C13+G13+K13+O13</f>
        <v>538</v>
      </c>
      <c r="X13">
        <f>W13/$W$17*100</f>
        <v>51.880424300867887</v>
      </c>
    </row>
    <row r="14" spans="1:24" x14ac:dyDescent="0.3">
      <c r="B14" s="5">
        <v>1</v>
      </c>
      <c r="C14">
        <v>0</v>
      </c>
      <c r="D14">
        <v>0</v>
      </c>
      <c r="F14" s="4">
        <v>1</v>
      </c>
      <c r="G14">
        <v>1</v>
      </c>
      <c r="H14">
        <f t="shared" ref="H14:H17" si="6">G14/7*100</f>
        <v>14.285714285714285</v>
      </c>
      <c r="J14" s="4">
        <v>1</v>
      </c>
      <c r="K14">
        <v>108</v>
      </c>
      <c r="L14">
        <f t="shared" ref="L14:L17" si="7">K14/714*100</f>
        <v>15.126050420168067</v>
      </c>
      <c r="N14" s="4">
        <v>1</v>
      </c>
      <c r="O14">
        <v>60</v>
      </c>
      <c r="P14">
        <f t="shared" ref="P14:P17" si="8">O14/315*100</f>
        <v>19.047619047619047</v>
      </c>
      <c r="V14" s="5">
        <v>1</v>
      </c>
      <c r="W14">
        <f t="shared" ref="W14:W17" si="9">C14+G14+K14+O14</f>
        <v>169</v>
      </c>
      <c r="X14">
        <f t="shared" ref="X14:X17" si="10">W14/$W$17*100</f>
        <v>16.297010607521699</v>
      </c>
    </row>
    <row r="15" spans="1:24" x14ac:dyDescent="0.3">
      <c r="B15" s="4">
        <v>2</v>
      </c>
      <c r="C15">
        <v>1</v>
      </c>
      <c r="D15">
        <v>100</v>
      </c>
      <c r="F15" s="4">
        <v>2</v>
      </c>
      <c r="G15">
        <v>1</v>
      </c>
      <c r="H15">
        <f t="shared" si="6"/>
        <v>14.285714285714285</v>
      </c>
      <c r="J15" s="4">
        <v>2</v>
      </c>
      <c r="K15">
        <v>142</v>
      </c>
      <c r="L15">
        <f t="shared" si="7"/>
        <v>19.88795518207283</v>
      </c>
      <c r="N15" s="4">
        <v>2</v>
      </c>
      <c r="O15">
        <v>69</v>
      </c>
      <c r="P15">
        <f t="shared" si="8"/>
        <v>21.904761904761905</v>
      </c>
      <c r="V15" s="5">
        <v>2</v>
      </c>
      <c r="W15">
        <f t="shared" si="9"/>
        <v>213</v>
      </c>
      <c r="X15">
        <f t="shared" si="10"/>
        <v>20.540019286403087</v>
      </c>
    </row>
    <row r="16" spans="1:24" x14ac:dyDescent="0.3">
      <c r="B16" s="5">
        <v>3</v>
      </c>
      <c r="C16">
        <v>0</v>
      </c>
      <c r="D16">
        <v>0</v>
      </c>
      <c r="F16" s="4">
        <v>3</v>
      </c>
      <c r="G16">
        <v>1</v>
      </c>
      <c r="H16">
        <f t="shared" si="6"/>
        <v>14.285714285714285</v>
      </c>
      <c r="J16" s="4">
        <v>3</v>
      </c>
      <c r="K16">
        <v>83</v>
      </c>
      <c r="L16">
        <f t="shared" si="7"/>
        <v>11.624649859943977</v>
      </c>
      <c r="N16" s="4">
        <v>3</v>
      </c>
      <c r="O16">
        <v>33</v>
      </c>
      <c r="P16">
        <f t="shared" si="8"/>
        <v>10.476190476190476</v>
      </c>
      <c r="V16" s="5">
        <v>3</v>
      </c>
      <c r="W16">
        <f t="shared" si="9"/>
        <v>117</v>
      </c>
      <c r="X16">
        <f t="shared" si="10"/>
        <v>11.282545805207329</v>
      </c>
    </row>
    <row r="17" spans="1:24" x14ac:dyDescent="0.3">
      <c r="C17">
        <v>1</v>
      </c>
      <c r="D17">
        <v>100</v>
      </c>
      <c r="G17" s="6">
        <v>7</v>
      </c>
      <c r="H17">
        <f t="shared" si="6"/>
        <v>100</v>
      </c>
      <c r="K17" s="6">
        <f>SUM(K13:K16)</f>
        <v>714</v>
      </c>
      <c r="L17">
        <f t="shared" si="7"/>
        <v>100</v>
      </c>
      <c r="O17" s="6">
        <f>SUM(O13:O16)</f>
        <v>315</v>
      </c>
      <c r="P17">
        <f t="shared" si="8"/>
        <v>100</v>
      </c>
      <c r="W17">
        <f t="shared" si="9"/>
        <v>1037</v>
      </c>
      <c r="X17">
        <f t="shared" si="10"/>
        <v>100</v>
      </c>
    </row>
    <row r="20" spans="1:24" s="7" customFormat="1" x14ac:dyDescent="0.3"/>
    <row r="21" spans="1:24" x14ac:dyDescent="0.3">
      <c r="A21" t="s">
        <v>15</v>
      </c>
    </row>
    <row r="22" spans="1:24" x14ac:dyDescent="0.3">
      <c r="B22" s="1" t="s">
        <v>16</v>
      </c>
      <c r="C22" s="2">
        <v>0</v>
      </c>
      <c r="D22" s="3" t="s">
        <v>2</v>
      </c>
      <c r="F22" s="1" t="s">
        <v>17</v>
      </c>
      <c r="G22" s="2">
        <v>0</v>
      </c>
      <c r="H22" s="3" t="s">
        <v>2</v>
      </c>
      <c r="J22" s="1" t="s">
        <v>18</v>
      </c>
      <c r="K22" s="2">
        <v>0</v>
      </c>
      <c r="L22" s="3" t="s">
        <v>2</v>
      </c>
      <c r="N22" s="1" t="s">
        <v>19</v>
      </c>
      <c r="O22" s="2">
        <v>0</v>
      </c>
      <c r="P22" s="3" t="s">
        <v>2</v>
      </c>
      <c r="V22" s="1" t="s">
        <v>20</v>
      </c>
      <c r="W22" s="3" t="s">
        <v>8</v>
      </c>
      <c r="X22" s="3" t="s">
        <v>2</v>
      </c>
    </row>
    <row r="23" spans="1:24" x14ac:dyDescent="0.3">
      <c r="B23" s="4">
        <v>0</v>
      </c>
      <c r="C23">
        <v>0</v>
      </c>
      <c r="D23">
        <v>0</v>
      </c>
      <c r="F23" s="4">
        <v>0</v>
      </c>
      <c r="G23">
        <v>55</v>
      </c>
      <c r="H23">
        <f>G23/99*100</f>
        <v>55.555555555555557</v>
      </c>
      <c r="J23" s="4">
        <v>0</v>
      </c>
      <c r="K23">
        <v>515</v>
      </c>
      <c r="L23">
        <f>K23/1001*100</f>
        <v>51.448551448551449</v>
      </c>
      <c r="N23" s="4">
        <v>0</v>
      </c>
      <c r="O23">
        <v>3</v>
      </c>
      <c r="P23">
        <f>O23/7*100</f>
        <v>42.857142857142854</v>
      </c>
      <c r="V23" s="5">
        <v>0</v>
      </c>
      <c r="W23">
        <f>C23+G23+K23+O23</f>
        <v>573</v>
      </c>
      <c r="X23">
        <f>W23/$W$27*100</f>
        <v>51.714801444043324</v>
      </c>
    </row>
    <row r="24" spans="1:24" x14ac:dyDescent="0.3">
      <c r="B24" s="5">
        <v>1</v>
      </c>
      <c r="C24">
        <v>0</v>
      </c>
      <c r="D24">
        <v>0</v>
      </c>
      <c r="F24" s="4">
        <v>1</v>
      </c>
      <c r="G24">
        <v>17</v>
      </c>
      <c r="H24">
        <f t="shared" ref="H24:H27" si="11">G24/99*100</f>
        <v>17.171717171717169</v>
      </c>
      <c r="J24" s="4">
        <v>1</v>
      </c>
      <c r="K24">
        <v>186</v>
      </c>
      <c r="L24">
        <f t="shared" ref="L24:L27" si="12">K24/1001*100</f>
        <v>18.581418581418582</v>
      </c>
      <c r="N24" s="4">
        <v>1</v>
      </c>
      <c r="O24">
        <v>0</v>
      </c>
      <c r="P24">
        <f t="shared" ref="P24:P27" si="13">O24/7*100</f>
        <v>0</v>
      </c>
      <c r="V24" s="5">
        <v>1</v>
      </c>
      <c r="W24">
        <f t="shared" ref="W24:W27" si="14">C24+G24+K24+O24</f>
        <v>203</v>
      </c>
      <c r="X24">
        <f t="shared" ref="X24:X27" si="15">W24/$W$27*100</f>
        <v>18.321299638989171</v>
      </c>
    </row>
    <row r="25" spans="1:24" x14ac:dyDescent="0.3">
      <c r="B25" s="5">
        <v>2</v>
      </c>
      <c r="C25">
        <v>0</v>
      </c>
      <c r="D25">
        <v>0</v>
      </c>
      <c r="F25" s="4">
        <v>2</v>
      </c>
      <c r="G25">
        <v>14</v>
      </c>
      <c r="H25">
        <f t="shared" si="11"/>
        <v>14.14141414141414</v>
      </c>
      <c r="J25" s="4">
        <v>2</v>
      </c>
      <c r="K25">
        <v>163</v>
      </c>
      <c r="L25">
        <f t="shared" si="12"/>
        <v>16.283716283716284</v>
      </c>
      <c r="N25" s="4">
        <v>2</v>
      </c>
      <c r="O25">
        <v>1</v>
      </c>
      <c r="P25">
        <f t="shared" si="13"/>
        <v>14.285714285714285</v>
      </c>
      <c r="V25" s="5">
        <v>2</v>
      </c>
      <c r="W25">
        <f t="shared" si="14"/>
        <v>178</v>
      </c>
      <c r="X25">
        <f t="shared" si="15"/>
        <v>16.064981949458485</v>
      </c>
    </row>
    <row r="26" spans="1:24" x14ac:dyDescent="0.3">
      <c r="B26" s="5">
        <v>3</v>
      </c>
      <c r="C26">
        <v>1</v>
      </c>
      <c r="D26">
        <v>100</v>
      </c>
      <c r="F26" s="4">
        <v>3</v>
      </c>
      <c r="G26">
        <v>13</v>
      </c>
      <c r="H26">
        <f t="shared" si="11"/>
        <v>13.131313131313133</v>
      </c>
      <c r="J26" s="4">
        <v>3</v>
      </c>
      <c r="K26">
        <v>137</v>
      </c>
      <c r="L26">
        <f t="shared" si="12"/>
        <v>13.686313686313687</v>
      </c>
      <c r="N26" s="4">
        <v>3</v>
      </c>
      <c r="O26">
        <v>3</v>
      </c>
      <c r="P26">
        <f t="shared" si="13"/>
        <v>42.857142857142854</v>
      </c>
      <c r="V26" s="5">
        <v>3</v>
      </c>
      <c r="W26">
        <f t="shared" si="14"/>
        <v>154</v>
      </c>
      <c r="X26">
        <f t="shared" si="15"/>
        <v>13.898916967509026</v>
      </c>
    </row>
    <row r="27" spans="1:24" x14ac:dyDescent="0.3">
      <c r="C27">
        <v>1</v>
      </c>
      <c r="D27">
        <v>100</v>
      </c>
      <c r="G27" s="6">
        <f>SUM(G23:G26)</f>
        <v>99</v>
      </c>
      <c r="H27">
        <f t="shared" si="11"/>
        <v>100</v>
      </c>
      <c r="K27" s="6">
        <f>SUM(K23:K26)</f>
        <v>1001</v>
      </c>
      <c r="L27">
        <f t="shared" si="12"/>
        <v>100</v>
      </c>
      <c r="O27" s="6">
        <v>7</v>
      </c>
      <c r="P27">
        <f t="shared" si="13"/>
        <v>100</v>
      </c>
      <c r="W27">
        <f t="shared" si="14"/>
        <v>1108</v>
      </c>
      <c r="X27">
        <f t="shared" si="15"/>
        <v>100</v>
      </c>
    </row>
    <row r="30" spans="1:24" s="7" customFormat="1" x14ac:dyDescent="0.3"/>
    <row r="31" spans="1:24" x14ac:dyDescent="0.3">
      <c r="A31" t="s">
        <v>21</v>
      </c>
    </row>
    <row r="32" spans="1:24" x14ac:dyDescent="0.3">
      <c r="B32" s="1" t="s">
        <v>22</v>
      </c>
      <c r="C32" s="2">
        <v>0</v>
      </c>
      <c r="D32" s="3" t="s">
        <v>2</v>
      </c>
      <c r="F32" s="1" t="s">
        <v>23</v>
      </c>
      <c r="G32" s="2">
        <v>0</v>
      </c>
      <c r="H32" s="3" t="s">
        <v>2</v>
      </c>
      <c r="J32" s="1" t="s">
        <v>24</v>
      </c>
      <c r="K32" s="2">
        <v>0</v>
      </c>
      <c r="L32" s="3" t="s">
        <v>2</v>
      </c>
      <c r="N32" s="1" t="s">
        <v>25</v>
      </c>
      <c r="O32" s="2">
        <v>0</v>
      </c>
      <c r="P32" s="3" t="s">
        <v>2</v>
      </c>
      <c r="V32" s="1" t="s">
        <v>26</v>
      </c>
      <c r="W32" s="3" t="s">
        <v>8</v>
      </c>
      <c r="X32" s="3" t="s">
        <v>2</v>
      </c>
    </row>
    <row r="33" spans="1:24" x14ac:dyDescent="0.3">
      <c r="B33" s="5">
        <v>0</v>
      </c>
      <c r="C33">
        <v>1</v>
      </c>
      <c r="D33">
        <f>C33/1*100</f>
        <v>100</v>
      </c>
      <c r="F33" s="4">
        <v>0</v>
      </c>
      <c r="G33">
        <v>266</v>
      </c>
      <c r="H33">
        <f>G33/455*100</f>
        <v>58.461538461538467</v>
      </c>
      <c r="J33" s="4">
        <v>0</v>
      </c>
      <c r="K33">
        <v>2</v>
      </c>
      <c r="L33">
        <f>K33/3*100</f>
        <v>66.666666666666657</v>
      </c>
      <c r="N33" s="4">
        <v>0</v>
      </c>
      <c r="O33">
        <v>9</v>
      </c>
      <c r="P33">
        <f>O33/15*100</f>
        <v>60</v>
      </c>
      <c r="V33" s="5">
        <v>0</v>
      </c>
      <c r="W33">
        <f>C33+G33+K33+O33</f>
        <v>278</v>
      </c>
      <c r="X33">
        <f>W33/$W$37*100</f>
        <v>58.649789029535867</v>
      </c>
    </row>
    <row r="34" spans="1:24" x14ac:dyDescent="0.3">
      <c r="B34" s="4">
        <v>1</v>
      </c>
      <c r="C34">
        <v>0</v>
      </c>
      <c r="D34">
        <f t="shared" ref="D34:D37" si="16">C34/1*100</f>
        <v>0</v>
      </c>
      <c r="F34" s="4">
        <v>1</v>
      </c>
      <c r="G34">
        <v>69</v>
      </c>
      <c r="H34">
        <f t="shared" ref="H34:H37" si="17">G34/455*100</f>
        <v>15.164835164835164</v>
      </c>
      <c r="J34" s="4">
        <v>1</v>
      </c>
      <c r="K34">
        <v>0</v>
      </c>
      <c r="L34">
        <f t="shared" ref="L34:L37" si="18">K34/3*100</f>
        <v>0</v>
      </c>
      <c r="N34" s="4">
        <v>1</v>
      </c>
      <c r="O34">
        <v>2</v>
      </c>
      <c r="P34">
        <f t="shared" ref="P34:P37" si="19">O34/15*100</f>
        <v>13.333333333333334</v>
      </c>
      <c r="V34" s="5">
        <v>1</v>
      </c>
      <c r="W34">
        <f t="shared" ref="W34:W37" si="20">C34+G34+K34+O34</f>
        <v>71</v>
      </c>
      <c r="X34">
        <f t="shared" ref="X34:X37" si="21">W34/$W$37*100</f>
        <v>14.978902953586498</v>
      </c>
    </row>
    <row r="35" spans="1:24" x14ac:dyDescent="0.3">
      <c r="B35" s="5">
        <v>2</v>
      </c>
      <c r="C35">
        <v>0</v>
      </c>
      <c r="D35">
        <f t="shared" si="16"/>
        <v>0</v>
      </c>
      <c r="F35" s="4">
        <v>2</v>
      </c>
      <c r="G35">
        <v>62</v>
      </c>
      <c r="H35">
        <f t="shared" si="17"/>
        <v>13.626373626373626</v>
      </c>
      <c r="J35" s="5">
        <v>2</v>
      </c>
      <c r="K35">
        <v>1</v>
      </c>
      <c r="L35">
        <f t="shared" si="18"/>
        <v>33.333333333333329</v>
      </c>
      <c r="N35" s="4">
        <v>2</v>
      </c>
      <c r="O35">
        <v>3</v>
      </c>
      <c r="P35">
        <f t="shared" si="19"/>
        <v>20</v>
      </c>
      <c r="V35" s="5">
        <v>2</v>
      </c>
      <c r="W35">
        <f t="shared" si="20"/>
        <v>66</v>
      </c>
      <c r="X35">
        <f t="shared" si="21"/>
        <v>13.924050632911392</v>
      </c>
    </row>
    <row r="36" spans="1:24" x14ac:dyDescent="0.3">
      <c r="B36" s="5">
        <v>3</v>
      </c>
      <c r="C36">
        <v>0</v>
      </c>
      <c r="D36">
        <f t="shared" si="16"/>
        <v>0</v>
      </c>
      <c r="F36" s="4">
        <v>3</v>
      </c>
      <c r="G36">
        <v>58</v>
      </c>
      <c r="H36">
        <f t="shared" si="17"/>
        <v>12.747252747252746</v>
      </c>
      <c r="J36" s="5">
        <v>3</v>
      </c>
      <c r="K36">
        <v>0</v>
      </c>
      <c r="L36">
        <f t="shared" si="18"/>
        <v>0</v>
      </c>
      <c r="N36" s="4">
        <v>3</v>
      </c>
      <c r="O36">
        <v>1</v>
      </c>
      <c r="P36">
        <f t="shared" si="19"/>
        <v>6.666666666666667</v>
      </c>
      <c r="V36" s="5">
        <v>3</v>
      </c>
      <c r="W36">
        <f t="shared" si="20"/>
        <v>59</v>
      </c>
      <c r="X36">
        <f t="shared" si="21"/>
        <v>12.447257383966246</v>
      </c>
    </row>
    <row r="37" spans="1:24" x14ac:dyDescent="0.3">
      <c r="C37">
        <v>1</v>
      </c>
      <c r="D37">
        <f t="shared" si="16"/>
        <v>100</v>
      </c>
      <c r="G37" s="6">
        <f>SUM(G33:G36)</f>
        <v>455</v>
      </c>
      <c r="H37">
        <f t="shared" si="17"/>
        <v>100</v>
      </c>
      <c r="K37" s="6">
        <v>3</v>
      </c>
      <c r="L37">
        <f t="shared" si="18"/>
        <v>100</v>
      </c>
      <c r="O37" s="6">
        <f>SUM(O33:O36)</f>
        <v>15</v>
      </c>
      <c r="P37">
        <f t="shared" si="19"/>
        <v>100</v>
      </c>
      <c r="W37">
        <f t="shared" si="20"/>
        <v>474</v>
      </c>
      <c r="X37">
        <f t="shared" si="21"/>
        <v>100</v>
      </c>
    </row>
    <row r="40" spans="1:24" s="7" customFormat="1" x14ac:dyDescent="0.3"/>
    <row r="41" spans="1:24" x14ac:dyDescent="0.3">
      <c r="A41" t="s">
        <v>27</v>
      </c>
    </row>
    <row r="42" spans="1:24" x14ac:dyDescent="0.3">
      <c r="B42" s="1" t="s">
        <v>28</v>
      </c>
      <c r="C42" s="2">
        <v>0</v>
      </c>
      <c r="D42" s="3" t="s">
        <v>2</v>
      </c>
      <c r="F42" s="1" t="s">
        <v>29</v>
      </c>
      <c r="G42" s="2">
        <v>0</v>
      </c>
      <c r="H42" s="3" t="s">
        <v>2</v>
      </c>
      <c r="J42" s="1" t="s">
        <v>30</v>
      </c>
      <c r="K42" s="2">
        <v>0</v>
      </c>
      <c r="L42" s="3" t="s">
        <v>2</v>
      </c>
      <c r="V42" s="1" t="s">
        <v>31</v>
      </c>
      <c r="W42" s="3" t="s">
        <v>8</v>
      </c>
      <c r="X42" s="3" t="s">
        <v>2</v>
      </c>
    </row>
    <row r="43" spans="1:24" x14ac:dyDescent="0.3">
      <c r="B43" s="4">
        <v>0</v>
      </c>
      <c r="C43">
        <v>79</v>
      </c>
      <c r="D43">
        <f>C43/164*100</f>
        <v>48.170731707317074</v>
      </c>
      <c r="F43" s="4">
        <v>0</v>
      </c>
      <c r="G43">
        <v>7</v>
      </c>
      <c r="H43">
        <f>G43/13*100</f>
        <v>53.846153846153847</v>
      </c>
      <c r="J43" s="5">
        <v>0</v>
      </c>
      <c r="K43">
        <v>0</v>
      </c>
      <c r="L43">
        <v>0</v>
      </c>
      <c r="V43" s="5">
        <v>0</v>
      </c>
      <c r="W43">
        <f>C43+G43+K43</f>
        <v>86</v>
      </c>
      <c r="X43">
        <f>W43/$W$47*100</f>
        <v>48.044692737430168</v>
      </c>
    </row>
    <row r="44" spans="1:24" x14ac:dyDescent="0.3">
      <c r="B44" s="4">
        <v>1</v>
      </c>
      <c r="C44">
        <v>29</v>
      </c>
      <c r="D44">
        <f t="shared" ref="D44:D47" si="22">C44/164*100</f>
        <v>17.682926829268293</v>
      </c>
      <c r="F44" s="4">
        <v>1</v>
      </c>
      <c r="G44">
        <v>0</v>
      </c>
      <c r="H44">
        <f t="shared" ref="H44:H47" si="23">G44/13*100</f>
        <v>0</v>
      </c>
      <c r="J44" s="4">
        <v>1</v>
      </c>
      <c r="K44">
        <v>1</v>
      </c>
      <c r="L44">
        <v>50</v>
      </c>
      <c r="V44" s="5">
        <v>1</v>
      </c>
      <c r="W44">
        <f t="shared" ref="W44:W47" si="24">C44+G44+K44</f>
        <v>30</v>
      </c>
      <c r="X44">
        <f t="shared" ref="X44:X47" si="25">W44/$W$47*100</f>
        <v>16.759776536312849</v>
      </c>
    </row>
    <row r="45" spans="1:24" x14ac:dyDescent="0.3">
      <c r="B45" s="4">
        <v>2</v>
      </c>
      <c r="C45">
        <v>33</v>
      </c>
      <c r="D45">
        <f t="shared" si="22"/>
        <v>20.121951219512198</v>
      </c>
      <c r="F45" s="4">
        <v>2</v>
      </c>
      <c r="G45">
        <v>3</v>
      </c>
      <c r="H45">
        <f t="shared" si="23"/>
        <v>23.076923076923077</v>
      </c>
      <c r="J45" s="4">
        <v>2</v>
      </c>
      <c r="K45">
        <v>0</v>
      </c>
      <c r="L45">
        <v>0</v>
      </c>
      <c r="V45" s="5">
        <v>2</v>
      </c>
      <c r="W45">
        <f t="shared" si="24"/>
        <v>36</v>
      </c>
      <c r="X45">
        <f t="shared" si="25"/>
        <v>20.11173184357542</v>
      </c>
    </row>
    <row r="46" spans="1:24" x14ac:dyDescent="0.3">
      <c r="B46" s="4">
        <v>3</v>
      </c>
      <c r="C46">
        <v>23</v>
      </c>
      <c r="D46">
        <f t="shared" si="22"/>
        <v>14.02439024390244</v>
      </c>
      <c r="F46" s="4">
        <v>3</v>
      </c>
      <c r="G46">
        <v>3</v>
      </c>
      <c r="H46">
        <f t="shared" si="23"/>
        <v>23.076923076923077</v>
      </c>
      <c r="J46" s="5">
        <v>3</v>
      </c>
      <c r="K46">
        <v>1</v>
      </c>
      <c r="L46">
        <v>50</v>
      </c>
      <c r="V46" s="5">
        <v>3</v>
      </c>
      <c r="W46">
        <f t="shared" si="24"/>
        <v>27</v>
      </c>
      <c r="X46">
        <f t="shared" si="25"/>
        <v>15.083798882681565</v>
      </c>
    </row>
    <row r="47" spans="1:24" x14ac:dyDescent="0.3">
      <c r="C47" s="6">
        <f>SUM(C43:C46)</f>
        <v>164</v>
      </c>
      <c r="D47">
        <f t="shared" si="22"/>
        <v>100</v>
      </c>
      <c r="G47" s="6">
        <v>13</v>
      </c>
      <c r="H47">
        <f t="shared" si="23"/>
        <v>100</v>
      </c>
      <c r="K47" s="6">
        <v>2</v>
      </c>
      <c r="L47">
        <v>100</v>
      </c>
      <c r="W47">
        <f t="shared" si="24"/>
        <v>179</v>
      </c>
      <c r="X47">
        <f t="shared" si="25"/>
        <v>100</v>
      </c>
    </row>
    <row r="49" spans="1:24" s="7" customFormat="1" x14ac:dyDescent="0.3"/>
    <row r="50" spans="1:24" x14ac:dyDescent="0.3">
      <c r="A50" t="s">
        <v>32</v>
      </c>
    </row>
    <row r="51" spans="1:24" x14ac:dyDescent="0.3">
      <c r="B51" s="1" t="s">
        <v>33</v>
      </c>
      <c r="C51" s="3" t="s">
        <v>8</v>
      </c>
      <c r="D51" s="3" t="s">
        <v>2</v>
      </c>
      <c r="F51" s="1" t="s">
        <v>34</v>
      </c>
      <c r="G51" s="3" t="s">
        <v>8</v>
      </c>
      <c r="H51" s="3" t="s">
        <v>2</v>
      </c>
      <c r="J51" s="1" t="s">
        <v>35</v>
      </c>
      <c r="K51" s="3" t="s">
        <v>8</v>
      </c>
      <c r="L51" s="3" t="s">
        <v>2</v>
      </c>
      <c r="N51" s="1" t="s">
        <v>36</v>
      </c>
      <c r="O51" s="3" t="s">
        <v>8</v>
      </c>
      <c r="P51" s="3" t="s">
        <v>2</v>
      </c>
      <c r="R51" s="1" t="s">
        <v>37</v>
      </c>
      <c r="S51" s="3" t="s">
        <v>8</v>
      </c>
      <c r="T51" s="3" t="s">
        <v>2</v>
      </c>
      <c r="V51" s="1" t="s">
        <v>38</v>
      </c>
      <c r="W51" s="3" t="s">
        <v>8</v>
      </c>
      <c r="X51" s="3" t="s">
        <v>2</v>
      </c>
    </row>
    <row r="52" spans="1:24" x14ac:dyDescent="0.3">
      <c r="B52" s="5">
        <v>0</v>
      </c>
      <c r="C52">
        <f>C3+C13+C23</f>
        <v>240</v>
      </c>
      <c r="D52">
        <f>C52/$C$56*100</f>
        <v>50.955414012738856</v>
      </c>
      <c r="F52" s="4">
        <v>0</v>
      </c>
      <c r="G52">
        <f>G3</f>
        <v>130</v>
      </c>
      <c r="H52">
        <f>G52/$G$56*100</f>
        <v>43.624161073825505</v>
      </c>
      <c r="J52" s="5">
        <v>0</v>
      </c>
      <c r="K52">
        <f>K3+G13+G23+C33</f>
        <v>316</v>
      </c>
      <c r="L52">
        <f>K52/$K$56*100</f>
        <v>42.876526458616013</v>
      </c>
      <c r="N52" s="5">
        <v>0</v>
      </c>
      <c r="O52">
        <f>O3+K13+K23+G33+C43</f>
        <v>1241</v>
      </c>
      <c r="P52">
        <f>O52/$O$56*100</f>
        <v>53.102267864783911</v>
      </c>
      <c r="R52" s="5">
        <v>0</v>
      </c>
      <c r="S52">
        <f>O13+O23+K33+G43</f>
        <v>165</v>
      </c>
      <c r="T52">
        <f>S52/$S$56*100</f>
        <v>48.816568047337277</v>
      </c>
      <c r="V52" s="5">
        <v>0</v>
      </c>
      <c r="W52">
        <f>S3+O33+K43</f>
        <v>40</v>
      </c>
      <c r="X52">
        <f>W52/$W$56*100</f>
        <v>54.054054054054056</v>
      </c>
    </row>
    <row r="53" spans="1:24" x14ac:dyDescent="0.3">
      <c r="B53" s="5">
        <v>1</v>
      </c>
      <c r="C53">
        <f t="shared" ref="C53:C56" si="26">C4+C14+C24</f>
        <v>80</v>
      </c>
      <c r="D53">
        <f t="shared" ref="D53:D56" si="27">C53/$C$56*100</f>
        <v>16.985138004246284</v>
      </c>
      <c r="F53" s="4">
        <v>1</v>
      </c>
      <c r="G53">
        <f t="shared" ref="G53:G56" si="28">G4</f>
        <v>52</v>
      </c>
      <c r="H53">
        <f t="shared" ref="H53:H56" si="29">G53/$G$56*100</f>
        <v>17.449664429530202</v>
      </c>
      <c r="J53" s="5">
        <v>1</v>
      </c>
      <c r="K53">
        <f t="shared" ref="K53:K56" si="30">K4+G14+G24+C34</f>
        <v>157</v>
      </c>
      <c r="L53">
        <f t="shared" ref="L53:L56" si="31">K53/$K$56*100</f>
        <v>21.302578018995931</v>
      </c>
      <c r="N53" s="5">
        <v>1</v>
      </c>
      <c r="O53">
        <f t="shared" ref="O53:O56" si="32">O4+K14+K24+G34+C44</f>
        <v>392</v>
      </c>
      <c r="P53">
        <f t="shared" ref="P53:P56" si="33">O53/$O$56*100</f>
        <v>16.773641420624731</v>
      </c>
      <c r="R53" s="5">
        <v>1</v>
      </c>
      <c r="S53">
        <f t="shared" ref="S53:S56" si="34">O14+O24+K34+G44</f>
        <v>60</v>
      </c>
      <c r="T53">
        <f t="shared" ref="T53:T56" si="35">S53/$S$56*100</f>
        <v>17.751479289940828</v>
      </c>
      <c r="V53" s="5">
        <v>1</v>
      </c>
      <c r="W53">
        <f t="shared" ref="W53:W56" si="36">S4+O34+K44</f>
        <v>12</v>
      </c>
      <c r="X53">
        <f t="shared" ref="X53:X56" si="37">W53/$W$56*100</f>
        <v>16.216216216216218</v>
      </c>
    </row>
    <row r="54" spans="1:24" x14ac:dyDescent="0.3">
      <c r="B54" s="5">
        <v>2</v>
      </c>
      <c r="C54">
        <f t="shared" si="26"/>
        <v>82</v>
      </c>
      <c r="D54">
        <f t="shared" si="27"/>
        <v>17.40976645435244</v>
      </c>
      <c r="F54" s="4">
        <v>2</v>
      </c>
      <c r="G54">
        <f t="shared" si="28"/>
        <v>62</v>
      </c>
      <c r="H54">
        <f t="shared" si="29"/>
        <v>20.80536912751678</v>
      </c>
      <c r="J54" s="5">
        <v>2</v>
      </c>
      <c r="K54">
        <f t="shared" si="30"/>
        <v>157</v>
      </c>
      <c r="L54">
        <f t="shared" si="31"/>
        <v>21.302578018995931</v>
      </c>
      <c r="N54" s="5">
        <v>2</v>
      </c>
      <c r="O54">
        <f t="shared" si="32"/>
        <v>402</v>
      </c>
      <c r="P54">
        <f t="shared" si="33"/>
        <v>17.201540436456998</v>
      </c>
      <c r="R54" s="5">
        <v>2</v>
      </c>
      <c r="S54">
        <f t="shared" si="34"/>
        <v>74</v>
      </c>
      <c r="T54">
        <f t="shared" si="35"/>
        <v>21.893491124260358</v>
      </c>
      <c r="V54" s="5">
        <v>2</v>
      </c>
      <c r="W54">
        <f t="shared" si="36"/>
        <v>15</v>
      </c>
      <c r="X54">
        <f t="shared" si="37"/>
        <v>20.27027027027027</v>
      </c>
    </row>
    <row r="55" spans="1:24" x14ac:dyDescent="0.3">
      <c r="B55" s="5">
        <v>3</v>
      </c>
      <c r="C55">
        <f t="shared" si="26"/>
        <v>69</v>
      </c>
      <c r="D55">
        <f t="shared" si="27"/>
        <v>14.64968152866242</v>
      </c>
      <c r="F55" s="4">
        <v>3</v>
      </c>
      <c r="G55">
        <f t="shared" si="28"/>
        <v>54</v>
      </c>
      <c r="H55">
        <f t="shared" si="29"/>
        <v>18.120805369127517</v>
      </c>
      <c r="J55" s="5">
        <v>3</v>
      </c>
      <c r="K55">
        <f t="shared" si="30"/>
        <v>107</v>
      </c>
      <c r="L55">
        <f t="shared" si="31"/>
        <v>14.518317503392131</v>
      </c>
      <c r="N55" s="5">
        <v>3</v>
      </c>
      <c r="O55">
        <f t="shared" si="32"/>
        <v>302</v>
      </c>
      <c r="P55">
        <f t="shared" si="33"/>
        <v>12.922550278134359</v>
      </c>
      <c r="R55" s="5">
        <v>3</v>
      </c>
      <c r="S55">
        <f t="shared" si="34"/>
        <v>39</v>
      </c>
      <c r="T55">
        <f t="shared" si="35"/>
        <v>11.538461538461538</v>
      </c>
      <c r="V55" s="5">
        <v>3</v>
      </c>
      <c r="W55">
        <f t="shared" si="36"/>
        <v>7</v>
      </c>
      <c r="X55">
        <f t="shared" si="37"/>
        <v>9.4594594594594597</v>
      </c>
    </row>
    <row r="56" spans="1:24" x14ac:dyDescent="0.3">
      <c r="C56">
        <f t="shared" si="26"/>
        <v>471</v>
      </c>
      <c r="D56">
        <f t="shared" si="27"/>
        <v>100</v>
      </c>
      <c r="G56">
        <f t="shared" si="28"/>
        <v>298</v>
      </c>
      <c r="H56">
        <f t="shared" si="29"/>
        <v>100</v>
      </c>
      <c r="K56">
        <f t="shared" si="30"/>
        <v>737</v>
      </c>
      <c r="L56">
        <f t="shared" si="31"/>
        <v>100</v>
      </c>
      <c r="O56">
        <f t="shared" si="32"/>
        <v>2337</v>
      </c>
      <c r="P56">
        <f t="shared" si="33"/>
        <v>100</v>
      </c>
      <c r="S56">
        <f t="shared" si="34"/>
        <v>338</v>
      </c>
      <c r="T56">
        <f t="shared" si="35"/>
        <v>100</v>
      </c>
      <c r="W56">
        <f t="shared" si="36"/>
        <v>74</v>
      </c>
      <c r="X56">
        <f t="shared" si="37"/>
        <v>100</v>
      </c>
    </row>
    <row r="60" spans="1:24" x14ac:dyDescent="0.3">
      <c r="B60" s="1" t="s">
        <v>39</v>
      </c>
      <c r="C60" s="3" t="s">
        <v>8</v>
      </c>
      <c r="D60" s="3" t="s">
        <v>2</v>
      </c>
      <c r="F60" s="1" t="s">
        <v>7</v>
      </c>
      <c r="G60" s="3" t="s">
        <v>8</v>
      </c>
      <c r="H60" s="3" t="s">
        <v>2</v>
      </c>
      <c r="J60" s="1" t="s">
        <v>14</v>
      </c>
      <c r="K60" s="3" t="s">
        <v>8</v>
      </c>
      <c r="L60" s="3" t="s">
        <v>2</v>
      </c>
      <c r="N60" s="1" t="s">
        <v>20</v>
      </c>
      <c r="O60" s="3" t="s">
        <v>8</v>
      </c>
      <c r="P60" s="3" t="s">
        <v>2</v>
      </c>
      <c r="R60" s="1" t="s">
        <v>26</v>
      </c>
      <c r="S60" s="3" t="s">
        <v>8</v>
      </c>
      <c r="T60" s="3" t="s">
        <v>2</v>
      </c>
      <c r="V60" s="1" t="s">
        <v>31</v>
      </c>
      <c r="W60" s="3" t="s">
        <v>8</v>
      </c>
      <c r="X60" s="3" t="s">
        <v>2</v>
      </c>
    </row>
    <row r="61" spans="1:24" x14ac:dyDescent="0.3">
      <c r="B61" s="5">
        <v>0</v>
      </c>
      <c r="C61">
        <f>C52+G52+K52+O52+S52+W52</f>
        <v>2132</v>
      </c>
      <c r="D61">
        <f>C61/$C$65*100</f>
        <v>50.105757931844884</v>
      </c>
      <c r="F61" s="5">
        <v>0</v>
      </c>
      <c r="G61">
        <v>657</v>
      </c>
      <c r="H61">
        <v>45.092656142759097</v>
      </c>
      <c r="J61" s="5">
        <v>0</v>
      </c>
      <c r="K61">
        <v>538</v>
      </c>
      <c r="L61">
        <v>51.880424300867887</v>
      </c>
      <c r="N61" s="5">
        <v>0</v>
      </c>
      <c r="O61">
        <v>573</v>
      </c>
      <c r="P61">
        <v>51.714801444043324</v>
      </c>
      <c r="R61" s="5">
        <v>0</v>
      </c>
      <c r="S61">
        <v>278</v>
      </c>
      <c r="T61">
        <v>58.649789029535867</v>
      </c>
      <c r="V61" s="5">
        <v>0</v>
      </c>
      <c r="W61">
        <v>86</v>
      </c>
      <c r="X61">
        <v>48.044692737430168</v>
      </c>
    </row>
    <row r="62" spans="1:24" x14ac:dyDescent="0.3">
      <c r="B62" s="5">
        <v>1</v>
      </c>
      <c r="C62">
        <f t="shared" ref="C62:C65" si="38">C53+G53+K53+O53+S53+W53</f>
        <v>753</v>
      </c>
      <c r="D62">
        <f t="shared" ref="D62:D65" si="39">C62/$C$65*100</f>
        <v>17.696827262044653</v>
      </c>
      <c r="F62" s="5">
        <v>1</v>
      </c>
      <c r="G62">
        <v>280</v>
      </c>
      <c r="H62">
        <v>19.217570350034315</v>
      </c>
      <c r="J62" s="5">
        <v>1</v>
      </c>
      <c r="K62">
        <v>169</v>
      </c>
      <c r="L62">
        <v>16.297010607521699</v>
      </c>
      <c r="N62" s="5">
        <v>1</v>
      </c>
      <c r="O62">
        <v>203</v>
      </c>
      <c r="P62">
        <v>18.321299638989171</v>
      </c>
      <c r="R62" s="5">
        <v>1</v>
      </c>
      <c r="S62">
        <v>71</v>
      </c>
      <c r="T62">
        <v>14.978902953586498</v>
      </c>
      <c r="V62" s="5">
        <v>1</v>
      </c>
      <c r="W62">
        <v>30</v>
      </c>
      <c r="X62">
        <v>16.759776536312849</v>
      </c>
    </row>
    <row r="63" spans="1:24" x14ac:dyDescent="0.3">
      <c r="B63" s="5">
        <v>2</v>
      </c>
      <c r="C63">
        <f t="shared" si="38"/>
        <v>792</v>
      </c>
      <c r="D63">
        <f t="shared" si="39"/>
        <v>18.613396004700352</v>
      </c>
      <c r="F63" s="5">
        <v>2</v>
      </c>
      <c r="G63">
        <v>299</v>
      </c>
      <c r="H63">
        <v>20.521619766643788</v>
      </c>
      <c r="J63" s="5">
        <v>2</v>
      </c>
      <c r="K63">
        <v>213</v>
      </c>
      <c r="L63">
        <v>20.540019286403087</v>
      </c>
      <c r="N63" s="5">
        <v>2</v>
      </c>
      <c r="O63">
        <v>178</v>
      </c>
      <c r="P63">
        <v>16.064981949458485</v>
      </c>
      <c r="R63" s="5">
        <v>2</v>
      </c>
      <c r="S63">
        <v>66</v>
      </c>
      <c r="T63">
        <v>13.924050632911392</v>
      </c>
      <c r="V63" s="5">
        <v>2</v>
      </c>
      <c r="W63">
        <v>36</v>
      </c>
      <c r="X63">
        <v>20.11173184357542</v>
      </c>
    </row>
    <row r="64" spans="1:24" x14ac:dyDescent="0.3">
      <c r="B64" s="5">
        <v>3</v>
      </c>
      <c r="C64">
        <f t="shared" si="38"/>
        <v>578</v>
      </c>
      <c r="D64">
        <f t="shared" si="39"/>
        <v>13.584018801410105</v>
      </c>
      <c r="F64" s="5">
        <v>3</v>
      </c>
      <c r="G64">
        <v>221</v>
      </c>
      <c r="H64">
        <v>15.168153740562801</v>
      </c>
      <c r="J64" s="5">
        <v>3</v>
      </c>
      <c r="K64">
        <v>117</v>
      </c>
      <c r="L64">
        <v>11.282545805207329</v>
      </c>
      <c r="N64" s="5">
        <v>3</v>
      </c>
      <c r="O64">
        <v>154</v>
      </c>
      <c r="P64">
        <v>13.898916967509026</v>
      </c>
      <c r="R64" s="5">
        <v>3</v>
      </c>
      <c r="S64">
        <v>59</v>
      </c>
      <c r="T64">
        <v>12.447257383966246</v>
      </c>
      <c r="V64" s="5">
        <v>3</v>
      </c>
      <c r="W64">
        <v>27</v>
      </c>
      <c r="X64">
        <v>15.083798882681565</v>
      </c>
    </row>
    <row r="65" spans="3:24" x14ac:dyDescent="0.3">
      <c r="C65">
        <f t="shared" si="38"/>
        <v>4255</v>
      </c>
      <c r="D65">
        <f t="shared" si="39"/>
        <v>100</v>
      </c>
      <c r="G65">
        <v>1457</v>
      </c>
      <c r="H65">
        <v>100</v>
      </c>
      <c r="K65">
        <v>1037</v>
      </c>
      <c r="L65">
        <v>100</v>
      </c>
      <c r="O65">
        <v>1108</v>
      </c>
      <c r="P65">
        <v>100</v>
      </c>
      <c r="S65">
        <v>474</v>
      </c>
      <c r="T65">
        <v>100</v>
      </c>
      <c r="W65">
        <v>179</v>
      </c>
      <c r="X65">
        <v>100</v>
      </c>
    </row>
    <row r="68" spans="3:24" x14ac:dyDescent="0.3">
      <c r="R68" s="1" t="s">
        <v>40</v>
      </c>
      <c r="S68" s="3" t="s">
        <v>8</v>
      </c>
      <c r="T68" s="3" t="s">
        <v>2</v>
      </c>
    </row>
    <row r="69" spans="3:24" x14ac:dyDescent="0.3">
      <c r="R69" s="5">
        <v>0</v>
      </c>
      <c r="S69">
        <f>S61+W61</f>
        <v>364</v>
      </c>
      <c r="T69">
        <f>S69/$S$73*100</f>
        <v>55.742725880551305</v>
      </c>
    </row>
    <row r="70" spans="3:24" x14ac:dyDescent="0.3">
      <c r="R70" s="5">
        <v>1</v>
      </c>
      <c r="S70">
        <f t="shared" ref="S70:S73" si="40">S62+W62</f>
        <v>101</v>
      </c>
      <c r="T70">
        <f t="shared" ref="T70:T73" si="41">S70/$S$73*100</f>
        <v>15.46707503828484</v>
      </c>
    </row>
    <row r="71" spans="3:24" x14ac:dyDescent="0.3">
      <c r="R71" s="5">
        <v>2</v>
      </c>
      <c r="S71">
        <f t="shared" si="40"/>
        <v>102</v>
      </c>
      <c r="T71">
        <f t="shared" si="41"/>
        <v>15.620214395099541</v>
      </c>
    </row>
    <row r="72" spans="3:24" x14ac:dyDescent="0.3">
      <c r="R72" s="5">
        <v>3</v>
      </c>
      <c r="S72">
        <f t="shared" si="40"/>
        <v>86</v>
      </c>
      <c r="T72">
        <f t="shared" si="41"/>
        <v>13.169984686064318</v>
      </c>
    </row>
    <row r="73" spans="3:24" x14ac:dyDescent="0.3">
      <c r="S73">
        <f t="shared" si="40"/>
        <v>653</v>
      </c>
      <c r="T73">
        <f t="shared" si="41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65A8-9A77-4E6E-BC16-B11A6DB02AE9}">
  <dimension ref="A1:X81"/>
  <sheetViews>
    <sheetView topLeftCell="A37" workbookViewId="0">
      <selection activeCell="E81" sqref="E81"/>
    </sheetView>
  </sheetViews>
  <sheetFormatPr defaultRowHeight="14.4" x14ac:dyDescent="0.3"/>
  <cols>
    <col min="4" max="4" width="6.33203125" customWidth="1"/>
    <col min="6" max="6" width="10.109375" bestFit="1" customWidth="1"/>
    <col min="8" max="8" width="5.5546875" customWidth="1"/>
    <col min="10" max="10" width="9.21875" bestFit="1" customWidth="1"/>
    <col min="12" max="12" width="5.88671875" customWidth="1"/>
    <col min="14" max="14" width="9.21875" bestFit="1" customWidth="1"/>
    <col min="16" max="16" width="5.88671875" customWidth="1"/>
    <col min="20" max="20" width="5" customWidth="1"/>
    <col min="22" max="22" width="9.21875" bestFit="1" customWidth="1"/>
  </cols>
  <sheetData>
    <row r="1" spans="1:24" x14ac:dyDescent="0.3">
      <c r="A1" t="s">
        <v>0</v>
      </c>
    </row>
    <row r="2" spans="1:24" x14ac:dyDescent="0.3">
      <c r="B2" s="8" t="s">
        <v>1</v>
      </c>
      <c r="C2" s="2">
        <v>0</v>
      </c>
      <c r="D2" s="3" t="s">
        <v>2</v>
      </c>
      <c r="F2" s="8" t="s">
        <v>3</v>
      </c>
      <c r="G2" s="2">
        <v>0</v>
      </c>
      <c r="H2" s="3" t="s">
        <v>2</v>
      </c>
      <c r="J2" s="8" t="s">
        <v>4</v>
      </c>
      <c r="K2" s="2">
        <v>0</v>
      </c>
      <c r="L2" s="3" t="s">
        <v>2</v>
      </c>
      <c r="N2" s="8" t="s">
        <v>5</v>
      </c>
      <c r="O2" s="2">
        <v>0</v>
      </c>
      <c r="P2" s="3" t="s">
        <v>2</v>
      </c>
      <c r="R2" s="8" t="s">
        <v>6</v>
      </c>
      <c r="S2" s="2">
        <v>0</v>
      </c>
      <c r="T2" s="3" t="s">
        <v>2</v>
      </c>
      <c r="V2" s="8" t="s">
        <v>41</v>
      </c>
      <c r="W2" s="3" t="s">
        <v>8</v>
      </c>
      <c r="X2" s="3" t="s">
        <v>2</v>
      </c>
    </row>
    <row r="3" spans="1:24" x14ac:dyDescent="0.3">
      <c r="B3" s="4">
        <v>0</v>
      </c>
      <c r="C3">
        <v>81</v>
      </c>
      <c r="D3">
        <f>C3/469*100</f>
        <v>17.270788912579956</v>
      </c>
      <c r="F3" s="4">
        <v>0</v>
      </c>
      <c r="G3">
        <v>62</v>
      </c>
      <c r="H3">
        <f t="shared" ref="H3:H8" si="0">G3/298*100</f>
        <v>20.80536912751678</v>
      </c>
      <c r="J3" s="4">
        <v>0</v>
      </c>
      <c r="K3">
        <v>142</v>
      </c>
      <c r="L3">
        <f>K3/630*100</f>
        <v>22.539682539682541</v>
      </c>
      <c r="N3" s="10">
        <v>0</v>
      </c>
      <c r="O3">
        <v>2</v>
      </c>
      <c r="P3">
        <f>O3/3*100</f>
        <v>66.666666666666657</v>
      </c>
      <c r="R3" s="9">
        <v>0</v>
      </c>
      <c r="S3">
        <v>12</v>
      </c>
      <c r="T3">
        <f>S3/57*100</f>
        <v>21.052631578947366</v>
      </c>
      <c r="V3" s="10">
        <v>0</v>
      </c>
      <c r="W3">
        <f>C3+G3+K3+O3+S3</f>
        <v>299</v>
      </c>
      <c r="X3">
        <f t="shared" ref="X3:X8" si="1">W3/$W$8*100</f>
        <v>20.521619766643788</v>
      </c>
    </row>
    <row r="4" spans="1:24" x14ac:dyDescent="0.3">
      <c r="B4" s="4">
        <v>1</v>
      </c>
      <c r="C4">
        <v>80</v>
      </c>
      <c r="D4">
        <f t="shared" ref="D4:D8" si="2">C4/469*100</f>
        <v>17.057569296375267</v>
      </c>
      <c r="F4" s="4">
        <v>1</v>
      </c>
      <c r="G4">
        <v>52</v>
      </c>
      <c r="H4">
        <f t="shared" si="0"/>
        <v>17.449664429530202</v>
      </c>
      <c r="J4" s="9">
        <v>1</v>
      </c>
      <c r="K4">
        <v>139</v>
      </c>
      <c r="L4">
        <f t="shared" ref="L4:L8" si="3">K4/630*100</f>
        <v>22.063492063492063</v>
      </c>
      <c r="N4" s="5">
        <v>1</v>
      </c>
      <c r="O4">
        <v>0</v>
      </c>
      <c r="P4">
        <f t="shared" ref="P4:P8" si="4">O4/3*100</f>
        <v>0</v>
      </c>
      <c r="R4" s="4">
        <v>1</v>
      </c>
      <c r="S4">
        <v>9</v>
      </c>
      <c r="T4">
        <f t="shared" ref="T4:T8" si="5">S4/57*100</f>
        <v>15.789473684210526</v>
      </c>
      <c r="V4" s="5">
        <v>1</v>
      </c>
      <c r="W4">
        <f t="shared" ref="W4:W8" si="6">C4+G4+K4+O4+S4</f>
        <v>280</v>
      </c>
      <c r="X4">
        <f t="shared" si="1"/>
        <v>19.217570350034315</v>
      </c>
    </row>
    <row r="5" spans="1:24" x14ac:dyDescent="0.3">
      <c r="B5" s="4">
        <v>2</v>
      </c>
      <c r="C5">
        <v>116</v>
      </c>
      <c r="D5">
        <f t="shared" si="2"/>
        <v>24.733475479744136</v>
      </c>
      <c r="F5" s="4">
        <v>2</v>
      </c>
      <c r="G5">
        <v>77</v>
      </c>
      <c r="H5">
        <f t="shared" si="0"/>
        <v>25.838926174496645</v>
      </c>
      <c r="J5" s="4">
        <v>2</v>
      </c>
      <c r="K5">
        <v>143</v>
      </c>
      <c r="L5">
        <f t="shared" si="3"/>
        <v>22.698412698412699</v>
      </c>
      <c r="N5" s="4">
        <v>2</v>
      </c>
      <c r="O5">
        <v>0</v>
      </c>
      <c r="P5">
        <f t="shared" si="4"/>
        <v>0</v>
      </c>
      <c r="R5" s="4">
        <v>2</v>
      </c>
      <c r="S5">
        <v>17</v>
      </c>
      <c r="T5">
        <f t="shared" si="5"/>
        <v>29.82456140350877</v>
      </c>
      <c r="V5" s="5">
        <v>2</v>
      </c>
      <c r="W5">
        <f t="shared" si="6"/>
        <v>353</v>
      </c>
      <c r="X5">
        <f t="shared" si="1"/>
        <v>24.227865477007548</v>
      </c>
    </row>
    <row r="6" spans="1:24" x14ac:dyDescent="0.3">
      <c r="B6" s="4">
        <v>3</v>
      </c>
      <c r="C6">
        <v>68</v>
      </c>
      <c r="D6">
        <f t="shared" si="2"/>
        <v>14.498933901918976</v>
      </c>
      <c r="F6" s="9">
        <v>3</v>
      </c>
      <c r="G6">
        <v>54</v>
      </c>
      <c r="H6">
        <f t="shared" si="0"/>
        <v>18.120805369127517</v>
      </c>
      <c r="J6" s="4">
        <v>3</v>
      </c>
      <c r="K6">
        <v>93</v>
      </c>
      <c r="L6">
        <f t="shared" si="3"/>
        <v>14.761904761904763</v>
      </c>
      <c r="N6" s="4">
        <v>3</v>
      </c>
      <c r="O6">
        <v>1</v>
      </c>
      <c r="P6">
        <f t="shared" si="4"/>
        <v>33.333333333333329</v>
      </c>
      <c r="R6" s="4">
        <v>3</v>
      </c>
      <c r="S6">
        <v>5</v>
      </c>
      <c r="T6">
        <f t="shared" si="5"/>
        <v>8.7719298245614024</v>
      </c>
      <c r="V6" s="5">
        <v>3</v>
      </c>
      <c r="W6">
        <f t="shared" si="6"/>
        <v>221</v>
      </c>
      <c r="X6">
        <f t="shared" si="1"/>
        <v>15.168153740562801</v>
      </c>
    </row>
    <row r="7" spans="1:24" x14ac:dyDescent="0.3">
      <c r="B7" s="9">
        <v>4</v>
      </c>
      <c r="C7">
        <v>124</v>
      </c>
      <c r="D7">
        <f t="shared" si="2"/>
        <v>26.439232409381663</v>
      </c>
      <c r="F7" s="4">
        <v>4</v>
      </c>
      <c r="G7">
        <v>53</v>
      </c>
      <c r="H7">
        <f t="shared" si="0"/>
        <v>17.785234899328859</v>
      </c>
      <c r="J7" s="4">
        <v>4</v>
      </c>
      <c r="K7">
        <v>113</v>
      </c>
      <c r="L7">
        <f t="shared" si="3"/>
        <v>17.936507936507937</v>
      </c>
      <c r="N7" s="5">
        <v>4</v>
      </c>
      <c r="O7">
        <v>0</v>
      </c>
      <c r="P7">
        <f t="shared" si="4"/>
        <v>0</v>
      </c>
      <c r="R7" s="4">
        <v>4</v>
      </c>
      <c r="S7">
        <v>14</v>
      </c>
      <c r="T7">
        <f t="shared" si="5"/>
        <v>24.561403508771928</v>
      </c>
      <c r="V7" s="5">
        <v>4</v>
      </c>
      <c r="W7">
        <f t="shared" si="6"/>
        <v>304</v>
      </c>
      <c r="X7">
        <f t="shared" si="1"/>
        <v>20.864790665751546</v>
      </c>
    </row>
    <row r="8" spans="1:24" x14ac:dyDescent="0.3">
      <c r="C8" s="6">
        <f>SUM(C3:C7)</f>
        <v>469</v>
      </c>
      <c r="D8">
        <f t="shared" si="2"/>
        <v>100</v>
      </c>
      <c r="G8" s="6">
        <f>SUM(G3:G7)</f>
        <v>298</v>
      </c>
      <c r="H8">
        <f t="shared" si="0"/>
        <v>100</v>
      </c>
      <c r="K8" s="6">
        <f>SUM(K3:K7)</f>
        <v>630</v>
      </c>
      <c r="L8">
        <f t="shared" si="3"/>
        <v>100</v>
      </c>
      <c r="O8" s="6">
        <v>3</v>
      </c>
      <c r="P8">
        <f t="shared" si="4"/>
        <v>100</v>
      </c>
      <c r="S8" s="6">
        <f>SUM(S3:S7)</f>
        <v>57</v>
      </c>
      <c r="T8">
        <f t="shared" si="5"/>
        <v>100</v>
      </c>
      <c r="W8">
        <f t="shared" si="6"/>
        <v>1457</v>
      </c>
      <c r="X8">
        <f t="shared" si="1"/>
        <v>100</v>
      </c>
    </row>
    <row r="11" spans="1:24" s="11" customFormat="1" x14ac:dyDescent="0.3"/>
    <row r="12" spans="1:24" x14ac:dyDescent="0.3">
      <c r="A12" t="s">
        <v>9</v>
      </c>
    </row>
    <row r="13" spans="1:24" x14ac:dyDescent="0.3">
      <c r="B13" s="8" t="s">
        <v>10</v>
      </c>
      <c r="C13" s="2">
        <v>0</v>
      </c>
      <c r="D13" s="3" t="s">
        <v>2</v>
      </c>
      <c r="F13" s="8" t="s">
        <v>11</v>
      </c>
      <c r="G13" s="2">
        <v>0</v>
      </c>
      <c r="H13" s="3" t="s">
        <v>2</v>
      </c>
      <c r="J13" s="8" t="s">
        <v>12</v>
      </c>
      <c r="K13" s="2">
        <v>0</v>
      </c>
      <c r="L13" s="3" t="s">
        <v>2</v>
      </c>
      <c r="N13" s="8" t="s">
        <v>13</v>
      </c>
      <c r="O13" s="2">
        <v>0</v>
      </c>
      <c r="P13" s="3" t="s">
        <v>2</v>
      </c>
      <c r="V13" s="8" t="s">
        <v>42</v>
      </c>
      <c r="W13" s="3" t="s">
        <v>8</v>
      </c>
      <c r="X13" s="3" t="s">
        <v>2</v>
      </c>
    </row>
    <row r="14" spans="1:24" x14ac:dyDescent="0.3">
      <c r="B14" s="10">
        <v>0</v>
      </c>
      <c r="C14">
        <v>1</v>
      </c>
      <c r="D14">
        <v>100</v>
      </c>
      <c r="F14" s="9">
        <v>0</v>
      </c>
      <c r="G14">
        <v>1</v>
      </c>
      <c r="H14">
        <f>G14/7*100</f>
        <v>14.285714285714285</v>
      </c>
      <c r="J14" s="4">
        <v>0</v>
      </c>
      <c r="K14">
        <v>142</v>
      </c>
      <c r="L14">
        <f>K14/714*100</f>
        <v>19.88795518207283</v>
      </c>
      <c r="N14" s="4">
        <v>0</v>
      </c>
      <c r="O14">
        <v>69</v>
      </c>
      <c r="P14">
        <f>O14/315*100</f>
        <v>21.904761904761905</v>
      </c>
      <c r="V14" s="10">
        <v>0</v>
      </c>
      <c r="W14">
        <f>C14+G14+K14+O14</f>
        <v>213</v>
      </c>
      <c r="X14">
        <f t="shared" ref="X14:X19" si="7">W14/$W$19*100</f>
        <v>20.540019286403087</v>
      </c>
    </row>
    <row r="15" spans="1:24" x14ac:dyDescent="0.3">
      <c r="B15" s="5">
        <v>1</v>
      </c>
      <c r="C15">
        <v>0</v>
      </c>
      <c r="D15">
        <v>0</v>
      </c>
      <c r="F15" s="4">
        <v>1</v>
      </c>
      <c r="G15">
        <v>1</v>
      </c>
      <c r="H15">
        <f t="shared" ref="H15:H19" si="8">G15/7*100</f>
        <v>14.285714285714285</v>
      </c>
      <c r="J15" s="4">
        <v>1</v>
      </c>
      <c r="K15">
        <v>108</v>
      </c>
      <c r="L15">
        <f t="shared" ref="L15:L19" si="9">K15/714*100</f>
        <v>15.126050420168067</v>
      </c>
      <c r="N15" s="4">
        <v>1</v>
      </c>
      <c r="O15">
        <v>60</v>
      </c>
      <c r="P15">
        <f t="shared" ref="P15:P19" si="10">O15/315*100</f>
        <v>19.047619047619047</v>
      </c>
      <c r="V15" s="5">
        <v>1</v>
      </c>
      <c r="W15">
        <f t="shared" ref="W15:W19" si="11">C15+G15+K15+O15</f>
        <v>169</v>
      </c>
      <c r="X15">
        <f t="shared" si="7"/>
        <v>16.297010607521699</v>
      </c>
    </row>
    <row r="16" spans="1:24" x14ac:dyDescent="0.3">
      <c r="B16" s="5">
        <v>2</v>
      </c>
      <c r="C16">
        <v>0</v>
      </c>
      <c r="D16">
        <v>0</v>
      </c>
      <c r="F16" s="4">
        <v>2</v>
      </c>
      <c r="G16">
        <v>1</v>
      </c>
      <c r="H16">
        <f t="shared" si="8"/>
        <v>14.285714285714285</v>
      </c>
      <c r="J16" s="4">
        <v>2</v>
      </c>
      <c r="K16">
        <v>167</v>
      </c>
      <c r="L16">
        <f t="shared" si="9"/>
        <v>23.389355742296917</v>
      </c>
      <c r="N16" s="4">
        <v>2</v>
      </c>
      <c r="O16">
        <v>65</v>
      </c>
      <c r="P16">
        <f t="shared" si="10"/>
        <v>20.634920634920633</v>
      </c>
      <c r="V16" s="5">
        <v>2</v>
      </c>
      <c r="W16">
        <f t="shared" si="11"/>
        <v>233</v>
      </c>
      <c r="X16">
        <f t="shared" si="7"/>
        <v>22.468659594985535</v>
      </c>
    </row>
    <row r="17" spans="1:24" x14ac:dyDescent="0.3">
      <c r="B17" s="5">
        <v>3</v>
      </c>
      <c r="C17">
        <v>0</v>
      </c>
      <c r="D17">
        <v>0</v>
      </c>
      <c r="F17" s="4">
        <v>3</v>
      </c>
      <c r="G17">
        <v>1</v>
      </c>
      <c r="H17">
        <f t="shared" si="8"/>
        <v>14.285714285714285</v>
      </c>
      <c r="J17" s="4">
        <v>3</v>
      </c>
      <c r="K17">
        <v>83</v>
      </c>
      <c r="L17">
        <f t="shared" si="9"/>
        <v>11.624649859943977</v>
      </c>
      <c r="N17" s="4">
        <v>3</v>
      </c>
      <c r="O17">
        <v>33</v>
      </c>
      <c r="P17">
        <f t="shared" si="10"/>
        <v>10.476190476190476</v>
      </c>
      <c r="V17" s="5">
        <v>3</v>
      </c>
      <c r="W17">
        <f t="shared" si="11"/>
        <v>117</v>
      </c>
      <c r="X17">
        <f t="shared" si="7"/>
        <v>11.282545805207329</v>
      </c>
    </row>
    <row r="18" spans="1:24" x14ac:dyDescent="0.3">
      <c r="B18" s="5">
        <v>4</v>
      </c>
      <c r="C18">
        <v>0</v>
      </c>
      <c r="D18">
        <v>0</v>
      </c>
      <c r="F18" s="4">
        <v>4</v>
      </c>
      <c r="G18">
        <v>3</v>
      </c>
      <c r="H18">
        <f t="shared" si="8"/>
        <v>42.857142857142854</v>
      </c>
      <c r="J18" s="9">
        <v>4</v>
      </c>
      <c r="K18">
        <v>214</v>
      </c>
      <c r="L18">
        <f t="shared" si="9"/>
        <v>29.971988795518207</v>
      </c>
      <c r="N18" s="9">
        <v>4</v>
      </c>
      <c r="O18">
        <v>88</v>
      </c>
      <c r="P18">
        <f t="shared" si="10"/>
        <v>27.936507936507937</v>
      </c>
      <c r="V18" s="5">
        <v>4</v>
      </c>
      <c r="W18">
        <f t="shared" si="11"/>
        <v>305</v>
      </c>
      <c r="X18">
        <f t="shared" si="7"/>
        <v>29.411764705882355</v>
      </c>
    </row>
    <row r="19" spans="1:24" x14ac:dyDescent="0.3">
      <c r="C19">
        <v>1</v>
      </c>
      <c r="D19">
        <v>100</v>
      </c>
      <c r="G19" s="6">
        <f>SUM(G14:G18)</f>
        <v>7</v>
      </c>
      <c r="H19">
        <f t="shared" si="8"/>
        <v>100</v>
      </c>
      <c r="K19" s="6">
        <f>SUM(K14:K18)</f>
        <v>714</v>
      </c>
      <c r="L19">
        <f t="shared" si="9"/>
        <v>100</v>
      </c>
      <c r="O19" s="6">
        <f>SUM(O14:O18)</f>
        <v>315</v>
      </c>
      <c r="P19">
        <f t="shared" si="10"/>
        <v>100</v>
      </c>
      <c r="W19">
        <f t="shared" si="11"/>
        <v>1037</v>
      </c>
      <c r="X19">
        <f t="shared" si="7"/>
        <v>100</v>
      </c>
    </row>
    <row r="22" spans="1:24" s="11" customFormat="1" x14ac:dyDescent="0.3"/>
    <row r="23" spans="1:24" x14ac:dyDescent="0.3">
      <c r="A23" t="s">
        <v>15</v>
      </c>
    </row>
    <row r="24" spans="1:24" x14ac:dyDescent="0.3">
      <c r="B24" s="8" t="s">
        <v>16</v>
      </c>
      <c r="C24" s="2">
        <v>0</v>
      </c>
      <c r="D24" s="3" t="s">
        <v>2</v>
      </c>
      <c r="F24" s="8" t="s">
        <v>17</v>
      </c>
      <c r="G24" s="2">
        <v>0</v>
      </c>
      <c r="H24" s="3" t="s">
        <v>2</v>
      </c>
      <c r="J24" s="8" t="s">
        <v>18</v>
      </c>
      <c r="K24" s="2">
        <v>0</v>
      </c>
      <c r="L24" s="3" t="s">
        <v>2</v>
      </c>
      <c r="N24" s="8" t="s">
        <v>43</v>
      </c>
      <c r="O24" s="2">
        <v>0</v>
      </c>
      <c r="P24" s="3" t="s">
        <v>2</v>
      </c>
      <c r="V24" s="8" t="s">
        <v>44</v>
      </c>
      <c r="W24" s="3" t="s">
        <v>8</v>
      </c>
      <c r="X24" s="3" t="s">
        <v>2</v>
      </c>
    </row>
    <row r="25" spans="1:24" x14ac:dyDescent="0.3">
      <c r="B25" s="10">
        <v>0</v>
      </c>
      <c r="C25">
        <v>0</v>
      </c>
      <c r="D25">
        <v>0</v>
      </c>
      <c r="F25" s="4">
        <v>0</v>
      </c>
      <c r="G25">
        <v>14</v>
      </c>
      <c r="H25">
        <f>G25/99*100</f>
        <v>14.14141414141414</v>
      </c>
      <c r="J25" s="4">
        <v>0</v>
      </c>
      <c r="K25">
        <v>163</v>
      </c>
      <c r="L25">
        <f>K25/1001*100</f>
        <v>16.283716283716284</v>
      </c>
      <c r="N25" s="4">
        <v>0</v>
      </c>
      <c r="O25">
        <v>1</v>
      </c>
      <c r="P25">
        <f>O25/7*100</f>
        <v>14.285714285714285</v>
      </c>
      <c r="V25" s="10">
        <v>0</v>
      </c>
      <c r="W25">
        <f>C25+G25+K25+O25</f>
        <v>178</v>
      </c>
      <c r="X25">
        <f t="shared" ref="X25:X30" si="12">W25/$W$30*100</f>
        <v>16.064981949458485</v>
      </c>
    </row>
    <row r="26" spans="1:24" x14ac:dyDescent="0.3">
      <c r="B26" s="5">
        <v>1</v>
      </c>
      <c r="C26">
        <v>0</v>
      </c>
      <c r="D26">
        <v>0</v>
      </c>
      <c r="F26" s="4">
        <v>1</v>
      </c>
      <c r="G26">
        <v>17</v>
      </c>
      <c r="H26">
        <f t="shared" ref="H26:H30" si="13">G26/99*100</f>
        <v>17.171717171717169</v>
      </c>
      <c r="J26" s="4">
        <v>1</v>
      </c>
      <c r="K26">
        <v>186</v>
      </c>
      <c r="L26">
        <f t="shared" ref="L26:L30" si="14">K26/1001*100</f>
        <v>18.581418581418582</v>
      </c>
      <c r="N26" s="5">
        <v>1</v>
      </c>
      <c r="O26">
        <v>0</v>
      </c>
      <c r="P26">
        <f t="shared" ref="P26:P30" si="15">O26/7*100</f>
        <v>0</v>
      </c>
      <c r="V26" s="5">
        <v>1</v>
      </c>
      <c r="W26">
        <f t="shared" ref="W26:W30" si="16">C26+G26+K26+O26</f>
        <v>203</v>
      </c>
      <c r="X26">
        <f t="shared" si="12"/>
        <v>18.321299638989171</v>
      </c>
    </row>
    <row r="27" spans="1:24" x14ac:dyDescent="0.3">
      <c r="B27" s="5">
        <v>2</v>
      </c>
      <c r="C27">
        <v>0</v>
      </c>
      <c r="D27">
        <v>0</v>
      </c>
      <c r="F27" s="4">
        <v>2</v>
      </c>
      <c r="G27">
        <v>24</v>
      </c>
      <c r="H27">
        <f t="shared" si="13"/>
        <v>24.242424242424242</v>
      </c>
      <c r="J27" s="4">
        <v>2</v>
      </c>
      <c r="K27">
        <v>220</v>
      </c>
      <c r="L27">
        <f t="shared" si="14"/>
        <v>21.978021978021978</v>
      </c>
      <c r="N27" s="4">
        <v>2</v>
      </c>
      <c r="O27">
        <v>2</v>
      </c>
      <c r="P27">
        <f t="shared" si="15"/>
        <v>28.571428571428569</v>
      </c>
      <c r="V27" s="5">
        <v>2</v>
      </c>
      <c r="W27">
        <f t="shared" si="16"/>
        <v>246</v>
      </c>
      <c r="X27">
        <f t="shared" si="12"/>
        <v>22.202166064981949</v>
      </c>
    </row>
    <row r="28" spans="1:24" x14ac:dyDescent="0.3">
      <c r="B28" s="5">
        <v>3</v>
      </c>
      <c r="C28">
        <v>1</v>
      </c>
      <c r="D28">
        <v>100</v>
      </c>
      <c r="F28" s="4">
        <v>3</v>
      </c>
      <c r="G28">
        <v>13</v>
      </c>
      <c r="H28">
        <f t="shared" si="13"/>
        <v>13.131313131313133</v>
      </c>
      <c r="J28" s="4">
        <v>3</v>
      </c>
      <c r="K28">
        <v>137</v>
      </c>
      <c r="L28">
        <f t="shared" si="14"/>
        <v>13.686313686313687</v>
      </c>
      <c r="N28" s="4">
        <v>3</v>
      </c>
      <c r="O28">
        <v>3</v>
      </c>
      <c r="P28">
        <f t="shared" si="15"/>
        <v>42.857142857142854</v>
      </c>
      <c r="V28" s="5">
        <v>3</v>
      </c>
      <c r="W28">
        <f t="shared" si="16"/>
        <v>154</v>
      </c>
      <c r="X28">
        <f t="shared" si="12"/>
        <v>13.898916967509026</v>
      </c>
    </row>
    <row r="29" spans="1:24" x14ac:dyDescent="0.3">
      <c r="B29" s="4">
        <v>4</v>
      </c>
      <c r="C29">
        <v>0</v>
      </c>
      <c r="D29">
        <v>0</v>
      </c>
      <c r="F29" s="9">
        <v>4</v>
      </c>
      <c r="G29">
        <v>31</v>
      </c>
      <c r="H29">
        <f t="shared" si="13"/>
        <v>31.313131313131315</v>
      </c>
      <c r="J29" s="9">
        <v>4</v>
      </c>
      <c r="K29">
        <v>295</v>
      </c>
      <c r="L29">
        <f t="shared" si="14"/>
        <v>29.47052947052947</v>
      </c>
      <c r="N29" s="9">
        <v>4</v>
      </c>
      <c r="O29">
        <v>1</v>
      </c>
      <c r="P29">
        <f t="shared" si="15"/>
        <v>14.285714285714285</v>
      </c>
      <c r="V29" s="5">
        <v>4</v>
      </c>
      <c r="W29">
        <f t="shared" si="16"/>
        <v>327</v>
      </c>
      <c r="X29">
        <f t="shared" si="12"/>
        <v>29.512635379061368</v>
      </c>
    </row>
    <row r="30" spans="1:24" x14ac:dyDescent="0.3">
      <c r="C30">
        <v>1</v>
      </c>
      <c r="D30">
        <v>100</v>
      </c>
      <c r="G30" s="6">
        <f>SUM(G25:G29)</f>
        <v>99</v>
      </c>
      <c r="H30">
        <f t="shared" si="13"/>
        <v>100</v>
      </c>
      <c r="K30" s="6">
        <f>SUM(K25:K29)</f>
        <v>1001</v>
      </c>
      <c r="L30">
        <f t="shared" si="14"/>
        <v>100</v>
      </c>
      <c r="O30" s="6">
        <f>SUM(O25:O29)</f>
        <v>7</v>
      </c>
      <c r="P30">
        <f t="shared" si="15"/>
        <v>100</v>
      </c>
      <c r="W30">
        <f t="shared" si="16"/>
        <v>1108</v>
      </c>
      <c r="X30">
        <f t="shared" si="12"/>
        <v>100</v>
      </c>
    </row>
    <row r="33" spans="1:24" s="11" customFormat="1" x14ac:dyDescent="0.3"/>
    <row r="34" spans="1:24" x14ac:dyDescent="0.3">
      <c r="A34" t="s">
        <v>21</v>
      </c>
    </row>
    <row r="35" spans="1:24" x14ac:dyDescent="0.3">
      <c r="B35" s="8" t="s">
        <v>22</v>
      </c>
      <c r="C35" s="2">
        <v>0</v>
      </c>
      <c r="D35" s="3" t="s">
        <v>2</v>
      </c>
      <c r="F35" s="8" t="s">
        <v>23</v>
      </c>
      <c r="G35" s="2">
        <v>0</v>
      </c>
      <c r="H35" s="3" t="s">
        <v>2</v>
      </c>
      <c r="J35" s="8" t="s">
        <v>24</v>
      </c>
      <c r="K35" s="2">
        <v>0</v>
      </c>
      <c r="L35" s="3" t="s">
        <v>2</v>
      </c>
      <c r="N35" s="8" t="s">
        <v>25</v>
      </c>
      <c r="O35" s="2">
        <v>0</v>
      </c>
      <c r="P35" s="3" t="s">
        <v>2</v>
      </c>
      <c r="V35" s="8" t="s">
        <v>45</v>
      </c>
      <c r="W35" s="3" t="s">
        <v>8</v>
      </c>
      <c r="X35" s="3" t="s">
        <v>2</v>
      </c>
    </row>
    <row r="36" spans="1:24" x14ac:dyDescent="0.3">
      <c r="B36" s="9">
        <v>0</v>
      </c>
      <c r="C36">
        <v>0</v>
      </c>
      <c r="D36">
        <v>0</v>
      </c>
      <c r="F36" s="4">
        <v>0</v>
      </c>
      <c r="G36">
        <v>62</v>
      </c>
      <c r="H36">
        <f>G36/455*100</f>
        <v>13.626373626373626</v>
      </c>
      <c r="J36" s="9">
        <v>0</v>
      </c>
      <c r="K36">
        <v>1</v>
      </c>
      <c r="L36">
        <v>33.33</v>
      </c>
      <c r="N36" s="4">
        <v>0</v>
      </c>
      <c r="O36">
        <v>3</v>
      </c>
      <c r="P36">
        <f>O36/15*100</f>
        <v>20</v>
      </c>
      <c r="V36" s="10">
        <v>0</v>
      </c>
      <c r="W36">
        <f>C36+G36+K36+O36</f>
        <v>66</v>
      </c>
      <c r="X36">
        <f t="shared" ref="X36:X41" si="17">W36/$W$41*100</f>
        <v>13.924050632911392</v>
      </c>
    </row>
    <row r="37" spans="1:24" x14ac:dyDescent="0.3">
      <c r="B37" s="5">
        <v>1</v>
      </c>
      <c r="C37">
        <v>0</v>
      </c>
      <c r="D37">
        <v>0</v>
      </c>
      <c r="F37" s="4">
        <v>1</v>
      </c>
      <c r="G37">
        <v>69</v>
      </c>
      <c r="H37">
        <f t="shared" ref="H37:H41" si="18">G37/455*100</f>
        <v>15.164835164835164</v>
      </c>
      <c r="J37" s="5">
        <v>1</v>
      </c>
      <c r="K37">
        <v>0</v>
      </c>
      <c r="L37">
        <v>0</v>
      </c>
      <c r="N37" s="4">
        <v>1</v>
      </c>
      <c r="O37">
        <v>2</v>
      </c>
      <c r="P37">
        <f t="shared" ref="P37:P41" si="19">O37/15*100</f>
        <v>13.333333333333334</v>
      </c>
      <c r="V37" s="5">
        <v>1</v>
      </c>
      <c r="W37">
        <f t="shared" ref="W37:W40" si="20">C37+G37+K37+O37</f>
        <v>71</v>
      </c>
      <c r="X37">
        <f t="shared" si="17"/>
        <v>14.978902953586498</v>
      </c>
    </row>
    <row r="38" spans="1:24" x14ac:dyDescent="0.3">
      <c r="B38" s="5">
        <v>2</v>
      </c>
      <c r="C38">
        <v>1</v>
      </c>
      <c r="D38">
        <v>100</v>
      </c>
      <c r="F38" s="4">
        <v>2</v>
      </c>
      <c r="G38">
        <v>110</v>
      </c>
      <c r="H38">
        <f t="shared" si="18"/>
        <v>24.175824175824175</v>
      </c>
      <c r="J38" s="4">
        <v>2</v>
      </c>
      <c r="K38">
        <v>0</v>
      </c>
      <c r="L38">
        <v>0</v>
      </c>
      <c r="N38" s="9">
        <v>2</v>
      </c>
      <c r="O38">
        <v>2</v>
      </c>
      <c r="P38">
        <f t="shared" si="19"/>
        <v>13.333333333333334</v>
      </c>
      <c r="V38" s="5">
        <v>2</v>
      </c>
      <c r="W38">
        <f t="shared" si="20"/>
        <v>113</v>
      </c>
      <c r="X38">
        <f t="shared" si="17"/>
        <v>23.839662447257385</v>
      </c>
    </row>
    <row r="39" spans="1:24" x14ac:dyDescent="0.3">
      <c r="B39" s="5">
        <v>3</v>
      </c>
      <c r="C39">
        <v>0</v>
      </c>
      <c r="D39">
        <v>0</v>
      </c>
      <c r="F39" s="4">
        <v>3</v>
      </c>
      <c r="G39">
        <v>58</v>
      </c>
      <c r="H39">
        <f t="shared" si="18"/>
        <v>12.747252747252746</v>
      </c>
      <c r="J39" s="5">
        <v>3</v>
      </c>
      <c r="K39">
        <v>0</v>
      </c>
      <c r="L39">
        <v>0</v>
      </c>
      <c r="N39" s="4">
        <v>3</v>
      </c>
      <c r="O39">
        <v>1</v>
      </c>
      <c r="P39">
        <f t="shared" si="19"/>
        <v>6.666666666666667</v>
      </c>
      <c r="V39" s="5">
        <v>3</v>
      </c>
      <c r="W39">
        <f t="shared" si="20"/>
        <v>59</v>
      </c>
      <c r="X39">
        <f t="shared" si="17"/>
        <v>12.447257383966246</v>
      </c>
    </row>
    <row r="40" spans="1:24" x14ac:dyDescent="0.3">
      <c r="B40" s="5">
        <v>4</v>
      </c>
      <c r="C40">
        <v>0</v>
      </c>
      <c r="D40">
        <v>0</v>
      </c>
      <c r="F40" s="9">
        <v>4</v>
      </c>
      <c r="G40">
        <v>156</v>
      </c>
      <c r="H40">
        <f t="shared" si="18"/>
        <v>34.285714285714285</v>
      </c>
      <c r="J40" s="4">
        <v>4</v>
      </c>
      <c r="K40">
        <v>2</v>
      </c>
      <c r="L40">
        <v>66.67</v>
      </c>
      <c r="N40" s="4">
        <v>4</v>
      </c>
      <c r="O40">
        <v>7</v>
      </c>
      <c r="P40">
        <f t="shared" si="19"/>
        <v>46.666666666666664</v>
      </c>
      <c r="V40" s="5">
        <v>4</v>
      </c>
      <c r="W40">
        <f t="shared" si="20"/>
        <v>165</v>
      </c>
      <c r="X40">
        <f t="shared" si="17"/>
        <v>34.810126582278485</v>
      </c>
    </row>
    <row r="41" spans="1:24" x14ac:dyDescent="0.3">
      <c r="C41">
        <v>1</v>
      </c>
      <c r="D41">
        <v>100</v>
      </c>
      <c r="G41" s="6">
        <f>SUM(G36:G40)</f>
        <v>455</v>
      </c>
      <c r="H41">
        <f t="shared" si="18"/>
        <v>100</v>
      </c>
      <c r="K41">
        <v>3</v>
      </c>
      <c r="L41">
        <v>100</v>
      </c>
      <c r="O41" s="6">
        <f>SUM(O36:O40)</f>
        <v>15</v>
      </c>
      <c r="P41">
        <f t="shared" si="19"/>
        <v>100</v>
      </c>
      <c r="W41">
        <f>C41+G41+K41+O41</f>
        <v>474</v>
      </c>
      <c r="X41">
        <f t="shared" si="17"/>
        <v>100</v>
      </c>
    </row>
    <row r="44" spans="1:24" s="11" customFormat="1" x14ac:dyDescent="0.3"/>
    <row r="45" spans="1:24" x14ac:dyDescent="0.3">
      <c r="A45" t="s">
        <v>27</v>
      </c>
    </row>
    <row r="46" spans="1:24" x14ac:dyDescent="0.3">
      <c r="B46" s="8" t="s">
        <v>28</v>
      </c>
      <c r="C46" s="2">
        <v>0</v>
      </c>
      <c r="D46" s="3" t="s">
        <v>2</v>
      </c>
      <c r="F46" s="8" t="s">
        <v>29</v>
      </c>
      <c r="G46" s="2">
        <v>0</v>
      </c>
      <c r="H46" s="3" t="s">
        <v>2</v>
      </c>
      <c r="J46" s="8" t="s">
        <v>30</v>
      </c>
      <c r="K46" s="2">
        <v>0</v>
      </c>
      <c r="L46" s="3" t="s">
        <v>2</v>
      </c>
      <c r="V46" s="8" t="s">
        <v>46</v>
      </c>
      <c r="W46" s="3" t="s">
        <v>8</v>
      </c>
      <c r="X46" s="3" t="s">
        <v>2</v>
      </c>
    </row>
    <row r="47" spans="1:24" x14ac:dyDescent="0.3">
      <c r="B47" s="9">
        <v>0</v>
      </c>
      <c r="C47">
        <v>33</v>
      </c>
      <c r="D47">
        <f>C47/164*100</f>
        <v>20.121951219512198</v>
      </c>
      <c r="F47" s="4">
        <v>0</v>
      </c>
      <c r="G47">
        <v>3</v>
      </c>
      <c r="H47">
        <f>G47/13*100</f>
        <v>23.076923076923077</v>
      </c>
      <c r="J47" s="9">
        <v>0</v>
      </c>
      <c r="K47">
        <v>0</v>
      </c>
      <c r="L47">
        <v>0</v>
      </c>
      <c r="V47" s="10">
        <v>0</v>
      </c>
      <c r="W47">
        <f>C47+G47+K47</f>
        <v>36</v>
      </c>
      <c r="X47">
        <f t="shared" ref="X47:X52" si="21">W47/$W$52*100</f>
        <v>20.11173184357542</v>
      </c>
    </row>
    <row r="48" spans="1:24" x14ac:dyDescent="0.3">
      <c r="B48" s="4">
        <v>1</v>
      </c>
      <c r="C48">
        <v>29</v>
      </c>
      <c r="D48">
        <f t="shared" ref="D48:D52" si="22">C48/164*100</f>
        <v>17.682926829268293</v>
      </c>
      <c r="F48" s="4">
        <v>1</v>
      </c>
      <c r="G48">
        <v>0</v>
      </c>
      <c r="H48">
        <f t="shared" ref="H48:H52" si="23">G48/13*100</f>
        <v>0</v>
      </c>
      <c r="J48" s="5">
        <v>1</v>
      </c>
      <c r="K48">
        <v>1</v>
      </c>
      <c r="L48">
        <v>50</v>
      </c>
      <c r="V48" s="5">
        <v>1</v>
      </c>
      <c r="W48">
        <f t="shared" ref="W48:W52" si="24">C48+G48+K48</f>
        <v>30</v>
      </c>
      <c r="X48">
        <f t="shared" si="21"/>
        <v>16.759776536312849</v>
      </c>
    </row>
    <row r="49" spans="1:24" x14ac:dyDescent="0.3">
      <c r="B49" s="4">
        <v>2</v>
      </c>
      <c r="C49">
        <v>39</v>
      </c>
      <c r="D49">
        <f t="shared" si="22"/>
        <v>23.780487804878049</v>
      </c>
      <c r="F49" s="4">
        <v>2</v>
      </c>
      <c r="G49">
        <v>4</v>
      </c>
      <c r="H49">
        <f t="shared" si="23"/>
        <v>30.76923076923077</v>
      </c>
      <c r="J49" s="5">
        <v>2</v>
      </c>
      <c r="K49">
        <v>0</v>
      </c>
      <c r="L49">
        <v>0</v>
      </c>
      <c r="V49" s="5">
        <v>2</v>
      </c>
      <c r="W49">
        <f t="shared" si="24"/>
        <v>43</v>
      </c>
      <c r="X49">
        <f t="shared" si="21"/>
        <v>24.022346368715084</v>
      </c>
    </row>
    <row r="50" spans="1:24" x14ac:dyDescent="0.3">
      <c r="B50" s="4">
        <v>3</v>
      </c>
      <c r="C50">
        <v>23</v>
      </c>
      <c r="D50">
        <f t="shared" si="22"/>
        <v>14.02439024390244</v>
      </c>
      <c r="F50" s="4">
        <v>3</v>
      </c>
      <c r="G50">
        <v>3</v>
      </c>
      <c r="H50">
        <f t="shared" si="23"/>
        <v>23.076923076923077</v>
      </c>
      <c r="J50" s="4">
        <v>3</v>
      </c>
      <c r="K50">
        <v>1</v>
      </c>
      <c r="L50">
        <v>50</v>
      </c>
      <c r="V50" s="5">
        <v>3</v>
      </c>
      <c r="W50">
        <f t="shared" si="24"/>
        <v>27</v>
      </c>
      <c r="X50">
        <f t="shared" si="21"/>
        <v>15.083798882681565</v>
      </c>
    </row>
    <row r="51" spans="1:24" x14ac:dyDescent="0.3">
      <c r="B51" s="4">
        <v>4</v>
      </c>
      <c r="C51">
        <v>40</v>
      </c>
      <c r="D51">
        <f t="shared" si="22"/>
        <v>24.390243902439025</v>
      </c>
      <c r="F51" s="9">
        <v>4</v>
      </c>
      <c r="G51">
        <v>3</v>
      </c>
      <c r="H51">
        <f t="shared" si="23"/>
        <v>23.076923076923077</v>
      </c>
      <c r="J51" s="5">
        <v>4</v>
      </c>
      <c r="K51">
        <v>0</v>
      </c>
      <c r="L51">
        <v>0</v>
      </c>
      <c r="V51" s="5">
        <v>4</v>
      </c>
      <c r="W51">
        <f t="shared" si="24"/>
        <v>43</v>
      </c>
      <c r="X51">
        <f t="shared" si="21"/>
        <v>24.022346368715084</v>
      </c>
    </row>
    <row r="52" spans="1:24" x14ac:dyDescent="0.3">
      <c r="C52" s="6">
        <f>SUM(C47:C51)</f>
        <v>164</v>
      </c>
      <c r="D52">
        <f t="shared" si="22"/>
        <v>100</v>
      </c>
      <c r="G52" s="6">
        <f>SUM(G47:G51)</f>
        <v>13</v>
      </c>
      <c r="H52">
        <f t="shared" si="23"/>
        <v>100</v>
      </c>
      <c r="K52" s="6">
        <v>2</v>
      </c>
      <c r="L52">
        <v>100</v>
      </c>
      <c r="W52">
        <f t="shared" si="24"/>
        <v>179</v>
      </c>
      <c r="X52">
        <f t="shared" si="21"/>
        <v>100</v>
      </c>
    </row>
    <row r="55" spans="1:24" s="11" customFormat="1" x14ac:dyDescent="0.3"/>
    <row r="56" spans="1:24" x14ac:dyDescent="0.3">
      <c r="A56" t="s">
        <v>32</v>
      </c>
    </row>
    <row r="58" spans="1:24" x14ac:dyDescent="0.3">
      <c r="B58" s="1" t="s">
        <v>33</v>
      </c>
      <c r="C58" s="3" t="s">
        <v>8</v>
      </c>
      <c r="D58" s="3" t="s">
        <v>2</v>
      </c>
      <c r="F58" s="1" t="s">
        <v>34</v>
      </c>
      <c r="G58" s="3" t="s">
        <v>8</v>
      </c>
      <c r="H58" s="3" t="s">
        <v>2</v>
      </c>
      <c r="J58" s="1" t="s">
        <v>35</v>
      </c>
      <c r="K58" s="3" t="s">
        <v>8</v>
      </c>
      <c r="L58" s="3" t="s">
        <v>2</v>
      </c>
      <c r="N58" s="1" t="s">
        <v>36</v>
      </c>
      <c r="O58" s="3" t="s">
        <v>8</v>
      </c>
      <c r="P58" s="3" t="s">
        <v>2</v>
      </c>
      <c r="R58" s="1" t="s">
        <v>37</v>
      </c>
      <c r="S58" s="3" t="s">
        <v>8</v>
      </c>
      <c r="T58" s="3" t="s">
        <v>2</v>
      </c>
      <c r="V58" s="1" t="s">
        <v>38</v>
      </c>
      <c r="W58" s="3" t="s">
        <v>8</v>
      </c>
      <c r="X58" s="3" t="s">
        <v>2</v>
      </c>
    </row>
    <row r="59" spans="1:24" x14ac:dyDescent="0.3">
      <c r="B59" s="5">
        <v>0</v>
      </c>
      <c r="C59">
        <f>C3+C14+C25</f>
        <v>82</v>
      </c>
      <c r="D59">
        <f t="shared" ref="D59:D64" si="25">C59/$C$64*100</f>
        <v>17.40976645435244</v>
      </c>
      <c r="F59" s="4">
        <v>0</v>
      </c>
      <c r="G59">
        <v>62</v>
      </c>
      <c r="H59">
        <v>20.80536912751678</v>
      </c>
      <c r="J59" s="5">
        <v>0</v>
      </c>
      <c r="K59">
        <f>K3+G14+G25+C36</f>
        <v>157</v>
      </c>
      <c r="L59">
        <f t="shared" ref="L59:L64" si="26">K59/$K$64*100</f>
        <v>21.302578018995931</v>
      </c>
      <c r="N59" s="5">
        <v>0</v>
      </c>
      <c r="O59">
        <f>O3+K14+K25+G36+C47</f>
        <v>402</v>
      </c>
      <c r="P59">
        <f t="shared" ref="P59:P64" si="27">O59/$O$64*100</f>
        <v>17.201540436456998</v>
      </c>
      <c r="R59" s="5">
        <v>0</v>
      </c>
      <c r="S59">
        <f>O14+O25+K36+G47</f>
        <v>74</v>
      </c>
      <c r="T59">
        <f t="shared" ref="T59:T64" si="28">S59/$S$64*100</f>
        <v>21.893491124260358</v>
      </c>
      <c r="V59" s="5">
        <v>0</v>
      </c>
      <c r="W59">
        <f>S3+O36+K47</f>
        <v>15</v>
      </c>
      <c r="X59">
        <f t="shared" ref="X59:X64" si="29">W59/$W$64*100</f>
        <v>20.27027027027027</v>
      </c>
    </row>
    <row r="60" spans="1:24" x14ac:dyDescent="0.3">
      <c r="B60" s="5">
        <v>1</v>
      </c>
      <c r="C60">
        <f t="shared" ref="C60:C64" si="30">C4+C15+C26</f>
        <v>80</v>
      </c>
      <c r="D60">
        <f t="shared" si="25"/>
        <v>16.985138004246284</v>
      </c>
      <c r="F60" s="4">
        <v>1</v>
      </c>
      <c r="G60">
        <v>52</v>
      </c>
      <c r="H60">
        <v>17.449664429530202</v>
      </c>
      <c r="J60" s="5">
        <v>1</v>
      </c>
      <c r="K60">
        <f t="shared" ref="K60:K64" si="31">K4+G15+G26+C37</f>
        <v>157</v>
      </c>
      <c r="L60">
        <f t="shared" si="26"/>
        <v>21.302578018995931</v>
      </c>
      <c r="N60" s="5">
        <v>1</v>
      </c>
      <c r="O60">
        <f t="shared" ref="O60:O64" si="32">O4+K15+K26+G37+C48</f>
        <v>392</v>
      </c>
      <c r="P60">
        <f t="shared" si="27"/>
        <v>16.773641420624731</v>
      </c>
      <c r="R60" s="5">
        <v>1</v>
      </c>
      <c r="S60">
        <f t="shared" ref="S60:S64" si="33">O15+O26+K37+G48</f>
        <v>60</v>
      </c>
      <c r="T60">
        <f t="shared" si="28"/>
        <v>17.751479289940828</v>
      </c>
      <c r="V60" s="5">
        <v>1</v>
      </c>
      <c r="W60">
        <f t="shared" ref="W60:W64" si="34">S4+O37+K48</f>
        <v>12</v>
      </c>
      <c r="X60">
        <f t="shared" si="29"/>
        <v>16.216216216216218</v>
      </c>
    </row>
    <row r="61" spans="1:24" x14ac:dyDescent="0.3">
      <c r="B61" s="5">
        <v>2</v>
      </c>
      <c r="C61">
        <f t="shared" si="30"/>
        <v>116</v>
      </c>
      <c r="D61">
        <f t="shared" si="25"/>
        <v>24.628450106157114</v>
      </c>
      <c r="F61" s="4">
        <v>2</v>
      </c>
      <c r="G61">
        <v>77</v>
      </c>
      <c r="H61">
        <v>25.838926174496645</v>
      </c>
      <c r="J61" s="5">
        <v>2</v>
      </c>
      <c r="K61">
        <f t="shared" si="31"/>
        <v>169</v>
      </c>
      <c r="L61">
        <f t="shared" si="26"/>
        <v>22.930800542740844</v>
      </c>
      <c r="N61" s="5">
        <v>2</v>
      </c>
      <c r="O61">
        <f t="shared" si="32"/>
        <v>536</v>
      </c>
      <c r="P61">
        <f t="shared" si="27"/>
        <v>22.935387248609331</v>
      </c>
      <c r="R61" s="5">
        <v>2</v>
      </c>
      <c r="S61">
        <f t="shared" si="33"/>
        <v>71</v>
      </c>
      <c r="T61">
        <f t="shared" si="28"/>
        <v>21.005917159763314</v>
      </c>
      <c r="V61" s="5">
        <v>2</v>
      </c>
      <c r="W61">
        <f t="shared" si="34"/>
        <v>19</v>
      </c>
      <c r="X61">
        <f t="shared" si="29"/>
        <v>25.675675675675674</v>
      </c>
    </row>
    <row r="62" spans="1:24" x14ac:dyDescent="0.3">
      <c r="B62" s="5">
        <v>3</v>
      </c>
      <c r="C62">
        <f t="shared" si="30"/>
        <v>69</v>
      </c>
      <c r="D62">
        <f t="shared" si="25"/>
        <v>14.64968152866242</v>
      </c>
      <c r="F62" s="4">
        <v>3</v>
      </c>
      <c r="G62">
        <v>54</v>
      </c>
      <c r="H62">
        <v>18.120805369127517</v>
      </c>
      <c r="J62" s="5">
        <v>3</v>
      </c>
      <c r="K62">
        <f t="shared" si="31"/>
        <v>107</v>
      </c>
      <c r="L62">
        <f t="shared" si="26"/>
        <v>14.518317503392131</v>
      </c>
      <c r="N62" s="5">
        <v>3</v>
      </c>
      <c r="O62">
        <f t="shared" si="32"/>
        <v>302</v>
      </c>
      <c r="P62">
        <f t="shared" si="27"/>
        <v>12.922550278134359</v>
      </c>
      <c r="R62" s="5">
        <v>3</v>
      </c>
      <c r="S62">
        <f t="shared" si="33"/>
        <v>39</v>
      </c>
      <c r="T62">
        <f t="shared" si="28"/>
        <v>11.538461538461538</v>
      </c>
      <c r="V62" s="5">
        <v>3</v>
      </c>
      <c r="W62">
        <f t="shared" si="34"/>
        <v>7</v>
      </c>
      <c r="X62">
        <f t="shared" si="29"/>
        <v>9.4594594594594597</v>
      </c>
    </row>
    <row r="63" spans="1:24" x14ac:dyDescent="0.3">
      <c r="B63" s="5">
        <v>4</v>
      </c>
      <c r="C63">
        <f t="shared" si="30"/>
        <v>124</v>
      </c>
      <c r="D63">
        <f t="shared" si="25"/>
        <v>26.326963906581742</v>
      </c>
      <c r="F63" s="4">
        <v>4</v>
      </c>
      <c r="G63">
        <v>53</v>
      </c>
      <c r="H63">
        <v>17.785234899328859</v>
      </c>
      <c r="J63" s="5">
        <v>4</v>
      </c>
      <c r="K63">
        <f t="shared" si="31"/>
        <v>147</v>
      </c>
      <c r="L63">
        <f t="shared" si="26"/>
        <v>19.945725915875169</v>
      </c>
      <c r="N63" s="5">
        <v>4</v>
      </c>
      <c r="O63">
        <f t="shared" si="32"/>
        <v>705</v>
      </c>
      <c r="P63">
        <f t="shared" si="27"/>
        <v>30.166880616174584</v>
      </c>
      <c r="R63" s="5">
        <v>4</v>
      </c>
      <c r="S63">
        <f t="shared" si="33"/>
        <v>94</v>
      </c>
      <c r="T63">
        <f t="shared" si="28"/>
        <v>27.810650887573964</v>
      </c>
      <c r="V63" s="5">
        <v>4</v>
      </c>
      <c r="W63">
        <f t="shared" si="34"/>
        <v>21</v>
      </c>
      <c r="X63">
        <f t="shared" si="29"/>
        <v>28.378378378378379</v>
      </c>
    </row>
    <row r="64" spans="1:24" x14ac:dyDescent="0.3">
      <c r="C64">
        <f t="shared" si="30"/>
        <v>471</v>
      </c>
      <c r="D64">
        <f t="shared" si="25"/>
        <v>100</v>
      </c>
      <c r="G64">
        <v>298</v>
      </c>
      <c r="H64">
        <v>100</v>
      </c>
      <c r="K64">
        <f t="shared" si="31"/>
        <v>737</v>
      </c>
      <c r="L64">
        <f t="shared" si="26"/>
        <v>100</v>
      </c>
      <c r="O64">
        <f t="shared" si="32"/>
        <v>2337</v>
      </c>
      <c r="P64">
        <f t="shared" si="27"/>
        <v>100</v>
      </c>
      <c r="S64">
        <f t="shared" si="33"/>
        <v>338</v>
      </c>
      <c r="T64">
        <f t="shared" si="28"/>
        <v>100</v>
      </c>
      <c r="W64">
        <f t="shared" si="34"/>
        <v>74</v>
      </c>
      <c r="X64">
        <f t="shared" si="29"/>
        <v>100</v>
      </c>
    </row>
    <row r="66" spans="2:24" x14ac:dyDescent="0.3">
      <c r="B66" s="1" t="s">
        <v>39</v>
      </c>
      <c r="C66" s="3" t="s">
        <v>8</v>
      </c>
      <c r="D66" s="3" t="s">
        <v>2</v>
      </c>
      <c r="F66" s="1" t="s">
        <v>41</v>
      </c>
      <c r="G66" s="3" t="s">
        <v>8</v>
      </c>
      <c r="H66" s="3" t="s">
        <v>2</v>
      </c>
      <c r="J66" s="1" t="s">
        <v>42</v>
      </c>
      <c r="K66" s="3" t="s">
        <v>8</v>
      </c>
      <c r="L66" s="3" t="s">
        <v>2</v>
      </c>
      <c r="N66" s="1" t="s">
        <v>44</v>
      </c>
      <c r="O66" s="3" t="s">
        <v>8</v>
      </c>
      <c r="P66" s="3" t="s">
        <v>2</v>
      </c>
      <c r="R66" s="1" t="s">
        <v>45</v>
      </c>
      <c r="S66" s="3" t="s">
        <v>8</v>
      </c>
      <c r="T66" s="3" t="s">
        <v>2</v>
      </c>
      <c r="V66" s="1" t="s">
        <v>46</v>
      </c>
      <c r="W66" s="3" t="s">
        <v>8</v>
      </c>
      <c r="X66" s="3" t="s">
        <v>2</v>
      </c>
    </row>
    <row r="67" spans="2:24" x14ac:dyDescent="0.3">
      <c r="B67" s="5">
        <v>0</v>
      </c>
      <c r="C67">
        <f>C59+G59+K59+O59+S59+W59</f>
        <v>792</v>
      </c>
      <c r="D67">
        <f t="shared" ref="D67:D72" si="35">C67/$C$72*100</f>
        <v>18.613396004700352</v>
      </c>
      <c r="F67" s="5">
        <v>0</v>
      </c>
      <c r="G67">
        <v>299</v>
      </c>
      <c r="H67">
        <v>20.521619766643788</v>
      </c>
      <c r="J67" s="5">
        <v>0</v>
      </c>
      <c r="K67">
        <v>213</v>
      </c>
      <c r="L67">
        <v>20.540019286403087</v>
      </c>
      <c r="N67" s="5">
        <v>0</v>
      </c>
      <c r="O67">
        <v>178</v>
      </c>
      <c r="P67">
        <v>16.064981949458485</v>
      </c>
      <c r="R67" s="5">
        <v>0</v>
      </c>
      <c r="S67">
        <v>66</v>
      </c>
      <c r="T67">
        <v>13.924050632911392</v>
      </c>
      <c r="V67" s="5">
        <v>0</v>
      </c>
      <c r="W67">
        <v>36</v>
      </c>
      <c r="X67">
        <v>20.11173184357542</v>
      </c>
    </row>
    <row r="68" spans="2:24" x14ac:dyDescent="0.3">
      <c r="B68" s="5">
        <v>1</v>
      </c>
      <c r="C68">
        <f t="shared" ref="C68:C72" si="36">C60+G60+K60+O60+S60+W60</f>
        <v>753</v>
      </c>
      <c r="D68">
        <f t="shared" si="35"/>
        <v>17.696827262044653</v>
      </c>
      <c r="F68" s="5">
        <v>1</v>
      </c>
      <c r="G68">
        <v>280</v>
      </c>
      <c r="H68">
        <v>19.217570350034315</v>
      </c>
      <c r="J68" s="5">
        <v>1</v>
      </c>
      <c r="K68">
        <v>169</v>
      </c>
      <c r="L68">
        <v>16.297010607521699</v>
      </c>
      <c r="N68" s="5">
        <v>1</v>
      </c>
      <c r="O68">
        <v>203</v>
      </c>
      <c r="P68">
        <v>18.321299638989171</v>
      </c>
      <c r="R68" s="5">
        <v>1</v>
      </c>
      <c r="S68">
        <v>71</v>
      </c>
      <c r="T68">
        <v>14.978902953586498</v>
      </c>
      <c r="V68" s="5">
        <v>1</v>
      </c>
      <c r="W68">
        <v>30</v>
      </c>
      <c r="X68">
        <v>16.759776536312849</v>
      </c>
    </row>
    <row r="69" spans="2:24" x14ac:dyDescent="0.3">
      <c r="B69" s="5">
        <v>2</v>
      </c>
      <c r="C69">
        <f t="shared" si="36"/>
        <v>988</v>
      </c>
      <c r="D69">
        <f t="shared" si="35"/>
        <v>23.219741480611045</v>
      </c>
      <c r="F69" s="5">
        <v>2</v>
      </c>
      <c r="G69">
        <v>353</v>
      </c>
      <c r="H69">
        <v>24.227865477007548</v>
      </c>
      <c r="J69" s="5">
        <v>2</v>
      </c>
      <c r="K69">
        <v>233</v>
      </c>
      <c r="L69">
        <v>22.468659594985535</v>
      </c>
      <c r="N69" s="5">
        <v>2</v>
      </c>
      <c r="O69">
        <v>246</v>
      </c>
      <c r="P69">
        <v>22.202166064981949</v>
      </c>
      <c r="R69" s="5">
        <v>2</v>
      </c>
      <c r="S69">
        <v>113</v>
      </c>
      <c r="T69">
        <v>23.839662447257385</v>
      </c>
      <c r="V69" s="5">
        <v>2</v>
      </c>
      <c r="W69">
        <v>43</v>
      </c>
      <c r="X69">
        <v>24.022346368715084</v>
      </c>
    </row>
    <row r="70" spans="2:24" x14ac:dyDescent="0.3">
      <c r="B70" s="5">
        <v>3</v>
      </c>
      <c r="C70">
        <f t="shared" si="36"/>
        <v>578</v>
      </c>
      <c r="D70">
        <f t="shared" si="35"/>
        <v>13.584018801410105</v>
      </c>
      <c r="F70" s="5">
        <v>3</v>
      </c>
      <c r="G70">
        <v>221</v>
      </c>
      <c r="H70">
        <v>15.168153740562801</v>
      </c>
      <c r="J70" s="5">
        <v>3</v>
      </c>
      <c r="K70">
        <v>117</v>
      </c>
      <c r="L70">
        <v>11.282545805207329</v>
      </c>
      <c r="N70" s="5">
        <v>3</v>
      </c>
      <c r="O70">
        <v>154</v>
      </c>
      <c r="P70">
        <v>13.898916967509026</v>
      </c>
      <c r="R70" s="5">
        <v>3</v>
      </c>
      <c r="S70">
        <v>59</v>
      </c>
      <c r="T70">
        <v>12.447257383966246</v>
      </c>
      <c r="V70" s="5">
        <v>3</v>
      </c>
      <c r="W70">
        <v>27</v>
      </c>
      <c r="X70">
        <v>15.083798882681565</v>
      </c>
    </row>
    <row r="71" spans="2:24" x14ac:dyDescent="0.3">
      <c r="B71" s="5">
        <v>4</v>
      </c>
      <c r="C71">
        <f t="shared" si="36"/>
        <v>1144</v>
      </c>
      <c r="D71">
        <f t="shared" si="35"/>
        <v>26.886016451233839</v>
      </c>
      <c r="F71" s="5">
        <v>4</v>
      </c>
      <c r="G71">
        <v>304</v>
      </c>
      <c r="H71">
        <v>20.864790665751546</v>
      </c>
      <c r="J71" s="5">
        <v>4</v>
      </c>
      <c r="K71">
        <v>305</v>
      </c>
      <c r="L71">
        <v>29.411764705882355</v>
      </c>
      <c r="N71" s="5">
        <v>4</v>
      </c>
      <c r="O71">
        <v>327</v>
      </c>
      <c r="P71">
        <v>29.512635379061368</v>
      </c>
      <c r="R71" s="5">
        <v>4</v>
      </c>
      <c r="S71">
        <v>165</v>
      </c>
      <c r="T71">
        <v>34.810126582278485</v>
      </c>
      <c r="V71" s="5">
        <v>4</v>
      </c>
      <c r="W71">
        <v>43</v>
      </c>
      <c r="X71">
        <v>24.022346368715084</v>
      </c>
    </row>
    <row r="72" spans="2:24" x14ac:dyDescent="0.3">
      <c r="C72">
        <f t="shared" si="36"/>
        <v>4255</v>
      </c>
      <c r="D72">
        <f t="shared" si="35"/>
        <v>100</v>
      </c>
      <c r="G72">
        <v>1457</v>
      </c>
      <c r="H72">
        <v>100</v>
      </c>
      <c r="K72">
        <v>1037</v>
      </c>
      <c r="L72">
        <v>100</v>
      </c>
      <c r="O72">
        <v>1108</v>
      </c>
      <c r="P72">
        <v>100</v>
      </c>
      <c r="S72">
        <v>474</v>
      </c>
      <c r="T72">
        <v>100</v>
      </c>
      <c r="W72">
        <v>179</v>
      </c>
      <c r="X72">
        <v>100</v>
      </c>
    </row>
    <row r="75" spans="2:24" x14ac:dyDescent="0.3">
      <c r="R75" s="1" t="s">
        <v>47</v>
      </c>
      <c r="S75" s="3" t="s">
        <v>8</v>
      </c>
      <c r="T75" s="3" t="s">
        <v>2</v>
      </c>
    </row>
    <row r="76" spans="2:24" x14ac:dyDescent="0.3">
      <c r="R76" s="5">
        <v>0</v>
      </c>
      <c r="S76">
        <f t="shared" ref="S76:S80" si="37">S67+W67</f>
        <v>102</v>
      </c>
      <c r="T76">
        <f>S76/$S$81*100</f>
        <v>15.620214395099541</v>
      </c>
    </row>
    <row r="77" spans="2:24" x14ac:dyDescent="0.3">
      <c r="R77" s="5">
        <v>1</v>
      </c>
      <c r="S77">
        <f t="shared" si="37"/>
        <v>101</v>
      </c>
      <c r="T77">
        <f>S77/$S$81*100</f>
        <v>15.46707503828484</v>
      </c>
    </row>
    <row r="78" spans="2:24" x14ac:dyDescent="0.3">
      <c r="R78" s="5">
        <v>2</v>
      </c>
      <c r="S78">
        <f t="shared" si="37"/>
        <v>156</v>
      </c>
      <c r="T78">
        <f>S78/$S$81*100</f>
        <v>23.889739663093415</v>
      </c>
    </row>
    <row r="79" spans="2:24" x14ac:dyDescent="0.3">
      <c r="R79" s="5">
        <v>3</v>
      </c>
      <c r="S79">
        <f t="shared" si="37"/>
        <v>86</v>
      </c>
      <c r="T79">
        <f>S79/$S$81*100</f>
        <v>13.169984686064318</v>
      </c>
    </row>
    <row r="80" spans="2:24" x14ac:dyDescent="0.3">
      <c r="R80" s="5">
        <v>4</v>
      </c>
      <c r="S80">
        <f t="shared" si="37"/>
        <v>208</v>
      </c>
      <c r="T80">
        <f t="shared" ref="T80" si="38">S80/$S$81*100</f>
        <v>31.852986217457886</v>
      </c>
    </row>
    <row r="81" spans="19:20" x14ac:dyDescent="0.3">
      <c r="S81">
        <f>S72+W72</f>
        <v>653</v>
      </c>
      <c r="T81">
        <f>S81/$S$81*100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027B-DDD6-44E7-B84E-9CC91B9FF6AA}">
  <dimension ref="A1:X73"/>
  <sheetViews>
    <sheetView topLeftCell="A49" workbookViewId="0">
      <selection activeCell="C69" sqref="C69"/>
    </sheetView>
  </sheetViews>
  <sheetFormatPr defaultRowHeight="14.4" x14ac:dyDescent="0.3"/>
  <cols>
    <col min="4" max="4" width="6.109375" customWidth="1"/>
    <col min="6" max="6" width="10.109375" bestFit="1" customWidth="1"/>
    <col min="8" max="8" width="5.77734375" customWidth="1"/>
    <col min="12" max="12" width="6.109375" customWidth="1"/>
    <col min="16" max="16" width="6.109375" customWidth="1"/>
    <col min="20" max="20" width="6.44140625" customWidth="1"/>
    <col min="22" max="22" width="10.6640625" bestFit="1" customWidth="1"/>
  </cols>
  <sheetData>
    <row r="1" spans="1:24" x14ac:dyDescent="0.3">
      <c r="A1" t="s">
        <v>0</v>
      </c>
    </row>
    <row r="2" spans="1:24" x14ac:dyDescent="0.3">
      <c r="B2" s="1" t="s">
        <v>1</v>
      </c>
      <c r="C2" s="2">
        <v>0</v>
      </c>
      <c r="D2" s="3" t="s">
        <v>2</v>
      </c>
      <c r="F2" s="1" t="s">
        <v>3</v>
      </c>
      <c r="G2" s="2">
        <v>0</v>
      </c>
      <c r="H2" s="3" t="s">
        <v>2</v>
      </c>
      <c r="J2" s="1" t="s">
        <v>4</v>
      </c>
      <c r="K2" s="2">
        <v>0</v>
      </c>
      <c r="L2" s="3" t="s">
        <v>2</v>
      </c>
      <c r="N2" s="1" t="s">
        <v>5</v>
      </c>
      <c r="O2" s="2">
        <v>0</v>
      </c>
      <c r="P2" s="3" t="s">
        <v>2</v>
      </c>
      <c r="R2" s="1" t="s">
        <v>6</v>
      </c>
      <c r="S2" s="2">
        <v>0</v>
      </c>
      <c r="T2" s="3" t="s">
        <v>2</v>
      </c>
      <c r="V2" s="1" t="s">
        <v>7</v>
      </c>
      <c r="W2" s="3" t="s">
        <v>8</v>
      </c>
      <c r="X2" s="3" t="s">
        <v>2</v>
      </c>
    </row>
    <row r="3" spans="1:24" x14ac:dyDescent="0.3">
      <c r="B3" s="4">
        <v>0</v>
      </c>
      <c r="C3">
        <v>236</v>
      </c>
      <c r="D3">
        <f>C3/469*100</f>
        <v>50.319829424307038</v>
      </c>
      <c r="F3" s="4">
        <v>0</v>
      </c>
      <c r="G3">
        <v>145</v>
      </c>
      <c r="H3">
        <f>G3/298*100</f>
        <v>48.65771812080537</v>
      </c>
      <c r="J3" s="4">
        <v>0</v>
      </c>
      <c r="K3">
        <v>289</v>
      </c>
      <c r="L3">
        <f>K3/630*100</f>
        <v>45.873015873015873</v>
      </c>
      <c r="N3" s="4">
        <v>0</v>
      </c>
      <c r="O3">
        <v>3</v>
      </c>
      <c r="P3">
        <v>100</v>
      </c>
      <c r="R3" s="4">
        <v>0</v>
      </c>
      <c r="S3">
        <v>26</v>
      </c>
      <c r="T3">
        <f>S3/57*100</f>
        <v>45.614035087719294</v>
      </c>
      <c r="V3" s="5">
        <v>0</v>
      </c>
      <c r="W3">
        <f>C3+G3+K3+O3+S3</f>
        <v>699</v>
      </c>
      <c r="X3">
        <f>W3/$W$7*100</f>
        <v>47.975291695264247</v>
      </c>
    </row>
    <row r="4" spans="1:24" x14ac:dyDescent="0.3">
      <c r="B4" s="4">
        <v>1</v>
      </c>
      <c r="C4">
        <v>135</v>
      </c>
      <c r="D4">
        <f t="shared" ref="D4:D7" si="0">C4/469*100</f>
        <v>28.784648187633259</v>
      </c>
      <c r="F4" s="4">
        <v>1</v>
      </c>
      <c r="G4">
        <v>94</v>
      </c>
      <c r="H4">
        <f t="shared" ref="H4:H7" si="1">G4/298*100</f>
        <v>31.543624161073826</v>
      </c>
      <c r="J4" s="4">
        <v>1</v>
      </c>
      <c r="K4">
        <v>232</v>
      </c>
      <c r="L4">
        <f t="shared" ref="L4:L7" si="2">K4/630*100</f>
        <v>36.82539682539683</v>
      </c>
      <c r="N4" s="5">
        <v>1</v>
      </c>
      <c r="O4">
        <v>0</v>
      </c>
      <c r="P4">
        <v>0</v>
      </c>
      <c r="R4" s="4">
        <v>1</v>
      </c>
      <c r="S4">
        <v>16</v>
      </c>
      <c r="T4">
        <f t="shared" ref="T4:T7" si="3">S4/57*100</f>
        <v>28.07017543859649</v>
      </c>
      <c r="V4" s="5">
        <v>1</v>
      </c>
      <c r="W4">
        <f t="shared" ref="W4:W7" si="4">C4+G4+K4+O4+S4</f>
        <v>477</v>
      </c>
      <c r="X4">
        <f t="shared" ref="X4:X7" si="5">W4/$W$7*100</f>
        <v>32.738503774879888</v>
      </c>
    </row>
    <row r="5" spans="1:24" x14ac:dyDescent="0.3">
      <c r="B5" s="4">
        <v>2</v>
      </c>
      <c r="C5">
        <v>11</v>
      </c>
      <c r="D5">
        <f t="shared" si="0"/>
        <v>2.3454157782515992</v>
      </c>
      <c r="F5" s="4">
        <v>2</v>
      </c>
      <c r="G5">
        <v>6</v>
      </c>
      <c r="H5">
        <f t="shared" si="1"/>
        <v>2.0134228187919461</v>
      </c>
      <c r="J5" s="4">
        <v>2</v>
      </c>
      <c r="K5">
        <v>12</v>
      </c>
      <c r="L5">
        <f t="shared" si="2"/>
        <v>1.9047619047619049</v>
      </c>
      <c r="N5" s="4">
        <v>2</v>
      </c>
      <c r="O5">
        <v>0</v>
      </c>
      <c r="P5">
        <v>0</v>
      </c>
      <c r="R5" s="4">
        <v>2</v>
      </c>
      <c r="S5">
        <v>2</v>
      </c>
      <c r="T5">
        <f t="shared" si="3"/>
        <v>3.5087719298245612</v>
      </c>
      <c r="V5" s="5">
        <v>2</v>
      </c>
      <c r="W5">
        <f t="shared" si="4"/>
        <v>31</v>
      </c>
      <c r="X5">
        <f t="shared" si="5"/>
        <v>2.1276595744680851</v>
      </c>
    </row>
    <row r="6" spans="1:24" x14ac:dyDescent="0.3">
      <c r="B6" s="4">
        <v>3</v>
      </c>
      <c r="C6">
        <v>87</v>
      </c>
      <c r="D6">
        <f t="shared" si="0"/>
        <v>18.550106609808104</v>
      </c>
      <c r="F6" s="4">
        <v>3</v>
      </c>
      <c r="G6">
        <v>53</v>
      </c>
      <c r="H6">
        <f t="shared" si="1"/>
        <v>17.785234899328859</v>
      </c>
      <c r="J6" s="4">
        <v>3</v>
      </c>
      <c r="K6">
        <v>97</v>
      </c>
      <c r="L6">
        <f t="shared" si="2"/>
        <v>15.396825396825397</v>
      </c>
      <c r="N6" s="5">
        <v>3</v>
      </c>
      <c r="O6">
        <v>0</v>
      </c>
      <c r="P6">
        <v>0</v>
      </c>
      <c r="R6" s="4">
        <v>3</v>
      </c>
      <c r="S6">
        <v>13</v>
      </c>
      <c r="T6">
        <f t="shared" si="3"/>
        <v>22.807017543859647</v>
      </c>
      <c r="V6" s="5">
        <v>3</v>
      </c>
      <c r="W6">
        <f t="shared" si="4"/>
        <v>250</v>
      </c>
      <c r="X6">
        <f t="shared" si="5"/>
        <v>17.158544955387782</v>
      </c>
    </row>
    <row r="7" spans="1:24" x14ac:dyDescent="0.3">
      <c r="C7" s="6">
        <f>SUM(C3:C6)</f>
        <v>469</v>
      </c>
      <c r="D7">
        <f t="shared" si="0"/>
        <v>100</v>
      </c>
      <c r="G7" s="6">
        <f>SUM(G3:G6)</f>
        <v>298</v>
      </c>
      <c r="H7">
        <f t="shared" si="1"/>
        <v>100</v>
      </c>
      <c r="K7" s="6">
        <f>SUM(K3:K6)</f>
        <v>630</v>
      </c>
      <c r="L7">
        <f t="shared" si="2"/>
        <v>100</v>
      </c>
      <c r="O7" s="6">
        <v>3</v>
      </c>
      <c r="P7">
        <v>100</v>
      </c>
      <c r="S7" s="6">
        <f>SUM(S3:S6)</f>
        <v>57</v>
      </c>
      <c r="T7">
        <f t="shared" si="3"/>
        <v>100</v>
      </c>
      <c r="W7">
        <f t="shared" si="4"/>
        <v>1457</v>
      </c>
      <c r="X7">
        <f t="shared" si="5"/>
        <v>100</v>
      </c>
    </row>
    <row r="10" spans="1:24" s="7" customFormat="1" x14ac:dyDescent="0.3"/>
    <row r="11" spans="1:24" x14ac:dyDescent="0.3">
      <c r="A11" t="s">
        <v>9</v>
      </c>
    </row>
    <row r="12" spans="1:24" x14ac:dyDescent="0.3">
      <c r="B12" s="1" t="s">
        <v>10</v>
      </c>
      <c r="C12" s="2">
        <v>0</v>
      </c>
      <c r="D12" s="3" t="s">
        <v>2</v>
      </c>
      <c r="F12" s="1" t="s">
        <v>11</v>
      </c>
      <c r="G12" s="2">
        <v>0</v>
      </c>
      <c r="H12" s="3" t="s">
        <v>2</v>
      </c>
      <c r="J12" s="1" t="s">
        <v>12</v>
      </c>
      <c r="K12" s="2">
        <v>0</v>
      </c>
      <c r="L12" s="3" t="s">
        <v>2</v>
      </c>
      <c r="N12" s="1" t="s">
        <v>13</v>
      </c>
      <c r="O12" s="2">
        <v>0</v>
      </c>
      <c r="P12" s="3" t="s">
        <v>2</v>
      </c>
      <c r="V12" s="1" t="s">
        <v>14</v>
      </c>
      <c r="W12" s="3" t="s">
        <v>8</v>
      </c>
      <c r="X12" s="3" t="s">
        <v>2</v>
      </c>
    </row>
    <row r="13" spans="1:24" x14ac:dyDescent="0.3">
      <c r="B13" s="5">
        <v>0</v>
      </c>
      <c r="C13">
        <v>1</v>
      </c>
      <c r="D13">
        <v>100</v>
      </c>
      <c r="F13" s="4">
        <v>0</v>
      </c>
      <c r="G13">
        <v>4</v>
      </c>
      <c r="H13">
        <f>G13/7*100</f>
        <v>57.142857142857139</v>
      </c>
      <c r="J13" s="4">
        <v>0</v>
      </c>
      <c r="K13">
        <v>359</v>
      </c>
      <c r="L13">
        <f>K13/714*100</f>
        <v>50.280112044817926</v>
      </c>
      <c r="N13" s="4">
        <v>0</v>
      </c>
      <c r="O13">
        <v>157</v>
      </c>
      <c r="P13">
        <f>O13/315*100</f>
        <v>49.841269841269842</v>
      </c>
      <c r="V13" s="5">
        <v>0</v>
      </c>
      <c r="W13">
        <f>C13+G13+K13+O13</f>
        <v>521</v>
      </c>
      <c r="X13">
        <f>W13/$W$17*100</f>
        <v>50.241080038572804</v>
      </c>
    </row>
    <row r="14" spans="1:24" x14ac:dyDescent="0.3">
      <c r="B14" s="5">
        <v>1</v>
      </c>
      <c r="C14">
        <v>0</v>
      </c>
      <c r="D14">
        <v>0</v>
      </c>
      <c r="F14" s="4">
        <v>1</v>
      </c>
      <c r="G14">
        <v>2</v>
      </c>
      <c r="H14">
        <f t="shared" ref="H14:H18" si="6">G14/7*100</f>
        <v>28.571428571428569</v>
      </c>
      <c r="J14" s="4">
        <v>1</v>
      </c>
      <c r="K14">
        <v>191</v>
      </c>
      <c r="L14">
        <f t="shared" ref="L14:L17" si="7">K14/714*100</f>
        <v>26.750700280112046</v>
      </c>
      <c r="N14" s="4">
        <v>1</v>
      </c>
      <c r="O14">
        <v>94</v>
      </c>
      <c r="P14">
        <f t="shared" ref="P14:P17" si="8">O14/315*100</f>
        <v>29.841269841269842</v>
      </c>
      <c r="V14" s="5">
        <v>1</v>
      </c>
      <c r="W14">
        <f t="shared" ref="W14:W17" si="9">C14+G14+K14+O14</f>
        <v>287</v>
      </c>
      <c r="X14">
        <f t="shared" ref="X14:X17" si="10">W14/$W$17*100</f>
        <v>27.675988428158149</v>
      </c>
    </row>
    <row r="15" spans="1:24" x14ac:dyDescent="0.3">
      <c r="B15" s="4">
        <v>2</v>
      </c>
      <c r="C15">
        <v>0</v>
      </c>
      <c r="D15">
        <v>0</v>
      </c>
      <c r="F15" s="4">
        <v>2</v>
      </c>
      <c r="G15">
        <v>0</v>
      </c>
      <c r="H15">
        <f t="shared" si="6"/>
        <v>0</v>
      </c>
      <c r="J15" s="4">
        <v>2</v>
      </c>
      <c r="K15">
        <v>37</v>
      </c>
      <c r="L15">
        <f t="shared" si="7"/>
        <v>5.1820728291316529</v>
      </c>
      <c r="N15" s="4">
        <v>2</v>
      </c>
      <c r="O15">
        <v>12</v>
      </c>
      <c r="P15">
        <f t="shared" si="8"/>
        <v>3.8095238095238098</v>
      </c>
      <c r="V15" s="5">
        <v>2</v>
      </c>
      <c r="W15">
        <f t="shared" si="9"/>
        <v>49</v>
      </c>
      <c r="X15">
        <f t="shared" si="10"/>
        <v>4.725168756027001</v>
      </c>
    </row>
    <row r="16" spans="1:24" x14ac:dyDescent="0.3">
      <c r="B16" s="5">
        <v>3</v>
      </c>
      <c r="C16">
        <v>0</v>
      </c>
      <c r="D16">
        <v>0</v>
      </c>
      <c r="F16" s="4">
        <v>3</v>
      </c>
      <c r="G16">
        <v>1</v>
      </c>
      <c r="H16">
        <f t="shared" si="6"/>
        <v>14.285714285714285</v>
      </c>
      <c r="J16" s="4">
        <v>3</v>
      </c>
      <c r="K16">
        <v>127</v>
      </c>
      <c r="L16">
        <f t="shared" si="7"/>
        <v>17.787114845938376</v>
      </c>
      <c r="N16" s="4">
        <v>3</v>
      </c>
      <c r="O16">
        <v>52</v>
      </c>
      <c r="P16">
        <f t="shared" si="8"/>
        <v>16.507936507936506</v>
      </c>
      <c r="V16" s="5">
        <v>3</v>
      </c>
      <c r="W16">
        <f t="shared" si="9"/>
        <v>180</v>
      </c>
      <c r="X16">
        <f t="shared" si="10"/>
        <v>17.357762777242044</v>
      </c>
    </row>
    <row r="17" spans="1:24" x14ac:dyDescent="0.3">
      <c r="C17">
        <v>1</v>
      </c>
      <c r="D17">
        <v>100</v>
      </c>
      <c r="G17" s="6">
        <f>SUM(G13:G16)</f>
        <v>7</v>
      </c>
      <c r="H17">
        <f t="shared" si="6"/>
        <v>100</v>
      </c>
      <c r="K17" s="6">
        <f>SUM(K13:K16)</f>
        <v>714</v>
      </c>
      <c r="L17">
        <f t="shared" si="7"/>
        <v>100</v>
      </c>
      <c r="O17" s="6">
        <f>SUM(O13:O16)</f>
        <v>315</v>
      </c>
      <c r="P17">
        <f t="shared" si="8"/>
        <v>100</v>
      </c>
      <c r="W17">
        <f t="shared" si="9"/>
        <v>1037</v>
      </c>
      <c r="X17">
        <f t="shared" si="10"/>
        <v>100</v>
      </c>
    </row>
    <row r="20" spans="1:24" s="7" customFormat="1" x14ac:dyDescent="0.3"/>
    <row r="21" spans="1:24" x14ac:dyDescent="0.3">
      <c r="A21" t="s">
        <v>15</v>
      </c>
    </row>
    <row r="22" spans="1:24" x14ac:dyDescent="0.3">
      <c r="B22" s="1" t="s">
        <v>16</v>
      </c>
      <c r="C22" s="2">
        <v>0</v>
      </c>
      <c r="D22" s="3" t="s">
        <v>2</v>
      </c>
      <c r="F22" s="1" t="s">
        <v>17</v>
      </c>
      <c r="G22" s="2">
        <v>0</v>
      </c>
      <c r="H22" s="3" t="s">
        <v>2</v>
      </c>
      <c r="J22" s="1" t="s">
        <v>18</v>
      </c>
      <c r="K22" s="2">
        <v>0</v>
      </c>
      <c r="L22" s="3" t="s">
        <v>2</v>
      </c>
      <c r="N22" s="1" t="s">
        <v>19</v>
      </c>
      <c r="O22" s="2">
        <v>0</v>
      </c>
      <c r="P22" s="3" t="s">
        <v>2</v>
      </c>
      <c r="V22" s="1" t="s">
        <v>20</v>
      </c>
      <c r="W22" s="3" t="s">
        <v>8</v>
      </c>
      <c r="X22" s="3" t="s">
        <v>2</v>
      </c>
    </row>
    <row r="23" spans="1:24" x14ac:dyDescent="0.3">
      <c r="B23" s="4">
        <v>0</v>
      </c>
      <c r="C23">
        <v>1</v>
      </c>
      <c r="D23">
        <v>100</v>
      </c>
      <c r="F23" s="4">
        <v>0</v>
      </c>
      <c r="G23">
        <v>57</v>
      </c>
      <c r="H23">
        <f>G23/99*100</f>
        <v>57.575757575757578</v>
      </c>
      <c r="J23" s="4">
        <v>0</v>
      </c>
      <c r="K23">
        <v>520</v>
      </c>
      <c r="L23">
        <f>K23/1001*100</f>
        <v>51.94805194805194</v>
      </c>
      <c r="N23" s="4">
        <v>0</v>
      </c>
      <c r="O23">
        <v>6</v>
      </c>
      <c r="P23">
        <f>O23/7*100</f>
        <v>85.714285714285708</v>
      </c>
      <c r="V23" s="5">
        <v>0</v>
      </c>
      <c r="W23">
        <f>C23+G23+K23+O23</f>
        <v>584</v>
      </c>
      <c r="X23">
        <f>W23/$W$27*100</f>
        <v>52.707581227436826</v>
      </c>
    </row>
    <row r="24" spans="1:24" x14ac:dyDescent="0.3">
      <c r="B24" s="5">
        <v>1</v>
      </c>
      <c r="C24">
        <v>0</v>
      </c>
      <c r="D24">
        <v>0</v>
      </c>
      <c r="F24" s="4">
        <v>1</v>
      </c>
      <c r="G24">
        <v>25</v>
      </c>
      <c r="H24">
        <f t="shared" ref="H24:H27" si="11">G24/99*100</f>
        <v>25.252525252525253</v>
      </c>
      <c r="J24" s="4">
        <v>1</v>
      </c>
      <c r="K24">
        <v>264</v>
      </c>
      <c r="L24">
        <f t="shared" ref="L24:L27" si="12">K24/1001*100</f>
        <v>26.373626373626376</v>
      </c>
      <c r="N24" s="4">
        <v>1</v>
      </c>
      <c r="O24">
        <v>0</v>
      </c>
      <c r="P24">
        <f t="shared" ref="P24:P27" si="13">O24/7*100</f>
        <v>0</v>
      </c>
      <c r="V24" s="5">
        <v>1</v>
      </c>
      <c r="W24">
        <f t="shared" ref="W24:W27" si="14">C24+G24+K24+O24</f>
        <v>289</v>
      </c>
      <c r="X24">
        <f t="shared" ref="X24:X27" si="15">W24/$W$27*100</f>
        <v>26.083032490974727</v>
      </c>
    </row>
    <row r="25" spans="1:24" x14ac:dyDescent="0.3">
      <c r="B25" s="5">
        <v>2</v>
      </c>
      <c r="C25">
        <v>0</v>
      </c>
      <c r="D25">
        <v>0</v>
      </c>
      <c r="F25" s="4">
        <v>2</v>
      </c>
      <c r="G25">
        <v>4</v>
      </c>
      <c r="H25">
        <f t="shared" si="11"/>
        <v>4.0404040404040407</v>
      </c>
      <c r="J25" s="4">
        <v>2</v>
      </c>
      <c r="K25">
        <v>36</v>
      </c>
      <c r="L25">
        <f t="shared" si="12"/>
        <v>3.5964035964035967</v>
      </c>
      <c r="N25" s="4">
        <v>2</v>
      </c>
      <c r="O25">
        <v>0</v>
      </c>
      <c r="P25">
        <f t="shared" si="13"/>
        <v>0</v>
      </c>
      <c r="V25" s="5">
        <v>2</v>
      </c>
      <c r="W25">
        <f t="shared" si="14"/>
        <v>40</v>
      </c>
      <c r="X25">
        <f t="shared" si="15"/>
        <v>3.6101083032490973</v>
      </c>
    </row>
    <row r="26" spans="1:24" x14ac:dyDescent="0.3">
      <c r="B26" s="5">
        <v>3</v>
      </c>
      <c r="C26">
        <v>0</v>
      </c>
      <c r="D26">
        <v>0</v>
      </c>
      <c r="F26" s="4">
        <v>3</v>
      </c>
      <c r="G26">
        <v>13</v>
      </c>
      <c r="H26">
        <f t="shared" si="11"/>
        <v>13.131313131313133</v>
      </c>
      <c r="J26" s="4">
        <v>3</v>
      </c>
      <c r="K26">
        <v>181</v>
      </c>
      <c r="L26">
        <f t="shared" si="12"/>
        <v>18.081918081918083</v>
      </c>
      <c r="N26" s="4">
        <v>3</v>
      </c>
      <c r="O26">
        <v>1</v>
      </c>
      <c r="P26">
        <f t="shared" si="13"/>
        <v>14.285714285714285</v>
      </c>
      <c r="V26" s="5">
        <v>3</v>
      </c>
      <c r="W26">
        <f t="shared" si="14"/>
        <v>195</v>
      </c>
      <c r="X26">
        <f t="shared" si="15"/>
        <v>17.599277978339352</v>
      </c>
    </row>
    <row r="27" spans="1:24" x14ac:dyDescent="0.3">
      <c r="C27">
        <v>1</v>
      </c>
      <c r="D27">
        <v>100</v>
      </c>
      <c r="G27" s="6">
        <f>SUM(G23:G26)</f>
        <v>99</v>
      </c>
      <c r="H27">
        <f t="shared" si="11"/>
        <v>100</v>
      </c>
      <c r="K27" s="6">
        <f>SUM(K23:K26)</f>
        <v>1001</v>
      </c>
      <c r="L27">
        <f t="shared" si="12"/>
        <v>100</v>
      </c>
      <c r="O27" s="6">
        <v>7</v>
      </c>
      <c r="P27">
        <f t="shared" si="13"/>
        <v>100</v>
      </c>
      <c r="W27">
        <f t="shared" si="14"/>
        <v>1108</v>
      </c>
      <c r="X27">
        <f t="shared" si="15"/>
        <v>100</v>
      </c>
    </row>
    <row r="30" spans="1:24" s="7" customFormat="1" x14ac:dyDescent="0.3"/>
    <row r="31" spans="1:24" x14ac:dyDescent="0.3">
      <c r="A31" t="s">
        <v>21</v>
      </c>
    </row>
    <row r="32" spans="1:24" x14ac:dyDescent="0.3">
      <c r="B32" s="1" t="s">
        <v>22</v>
      </c>
      <c r="C32" s="2">
        <v>0</v>
      </c>
      <c r="D32" s="3" t="s">
        <v>2</v>
      </c>
      <c r="F32" s="1" t="s">
        <v>23</v>
      </c>
      <c r="G32" s="2">
        <v>0</v>
      </c>
      <c r="H32" s="3" t="s">
        <v>2</v>
      </c>
      <c r="J32" s="1" t="s">
        <v>24</v>
      </c>
      <c r="K32" s="2">
        <v>0</v>
      </c>
      <c r="L32" s="3" t="s">
        <v>2</v>
      </c>
      <c r="N32" s="1" t="s">
        <v>25</v>
      </c>
      <c r="O32" s="2">
        <v>0</v>
      </c>
      <c r="P32" s="3" t="s">
        <v>2</v>
      </c>
      <c r="V32" s="1" t="s">
        <v>26</v>
      </c>
      <c r="W32" s="3" t="s">
        <v>8</v>
      </c>
      <c r="X32" s="3" t="s">
        <v>2</v>
      </c>
    </row>
    <row r="33" spans="1:24" x14ac:dyDescent="0.3">
      <c r="B33" s="5">
        <v>0</v>
      </c>
      <c r="C33">
        <v>0</v>
      </c>
      <c r="D33">
        <v>0</v>
      </c>
      <c r="F33" s="4">
        <v>0</v>
      </c>
      <c r="G33">
        <v>243</v>
      </c>
      <c r="H33">
        <f>G33/445*100</f>
        <v>54.606741573033716</v>
      </c>
      <c r="J33" s="4">
        <v>0</v>
      </c>
      <c r="K33">
        <v>1</v>
      </c>
      <c r="L33">
        <f>K33/3*100</f>
        <v>33.333333333333329</v>
      </c>
      <c r="N33" s="4">
        <v>0</v>
      </c>
      <c r="O33">
        <v>12</v>
      </c>
      <c r="P33">
        <f>O33/15*100</f>
        <v>80</v>
      </c>
      <c r="V33" s="5">
        <v>0</v>
      </c>
      <c r="W33">
        <f>C33+G33+K33+O33</f>
        <v>256</v>
      </c>
      <c r="X33">
        <f>W33/$W$37*100</f>
        <v>55.172413793103445</v>
      </c>
    </row>
    <row r="34" spans="1:24" x14ac:dyDescent="0.3">
      <c r="B34" s="4">
        <v>1</v>
      </c>
      <c r="C34">
        <v>0</v>
      </c>
      <c r="D34">
        <v>0</v>
      </c>
      <c r="F34" s="4">
        <v>1</v>
      </c>
      <c r="G34">
        <v>109</v>
      </c>
      <c r="H34">
        <f t="shared" ref="H34:H37" si="16">G34/445*100</f>
        <v>24.49438202247191</v>
      </c>
      <c r="J34" s="4">
        <v>1</v>
      </c>
      <c r="K34">
        <v>1</v>
      </c>
      <c r="L34">
        <f t="shared" ref="L34:L37" si="17">K34/3*100</f>
        <v>33.333333333333329</v>
      </c>
      <c r="N34" s="4">
        <v>1</v>
      </c>
      <c r="O34">
        <v>2</v>
      </c>
      <c r="P34">
        <f t="shared" ref="P34:P37" si="18">O34/15*100</f>
        <v>13.333333333333334</v>
      </c>
      <c r="V34" s="5">
        <v>1</v>
      </c>
      <c r="W34">
        <f t="shared" ref="W34:W37" si="19">C34+G34+K34+O34</f>
        <v>112</v>
      </c>
      <c r="X34">
        <f t="shared" ref="X34:X37" si="20">W34/$W$37*100</f>
        <v>24.137931034482758</v>
      </c>
    </row>
    <row r="35" spans="1:24" x14ac:dyDescent="0.3">
      <c r="B35" s="5">
        <v>2</v>
      </c>
      <c r="C35">
        <v>0</v>
      </c>
      <c r="D35">
        <v>0</v>
      </c>
      <c r="F35" s="4">
        <v>2</v>
      </c>
      <c r="G35">
        <v>10</v>
      </c>
      <c r="H35">
        <f t="shared" si="16"/>
        <v>2.2471910112359552</v>
      </c>
      <c r="J35" s="5">
        <v>2</v>
      </c>
      <c r="K35">
        <v>0</v>
      </c>
      <c r="L35">
        <f t="shared" si="17"/>
        <v>0</v>
      </c>
      <c r="N35" s="4">
        <v>2</v>
      </c>
      <c r="O35">
        <v>0</v>
      </c>
      <c r="P35">
        <f t="shared" si="18"/>
        <v>0</v>
      </c>
      <c r="V35" s="5">
        <v>2</v>
      </c>
      <c r="W35">
        <f t="shared" si="19"/>
        <v>10</v>
      </c>
      <c r="X35">
        <f t="shared" si="20"/>
        <v>2.1551724137931036</v>
      </c>
    </row>
    <row r="36" spans="1:24" x14ac:dyDescent="0.3">
      <c r="B36" s="5">
        <v>3</v>
      </c>
      <c r="C36">
        <v>1</v>
      </c>
      <c r="D36">
        <v>100</v>
      </c>
      <c r="F36" s="4">
        <v>3</v>
      </c>
      <c r="G36">
        <v>83</v>
      </c>
      <c r="H36">
        <f t="shared" si="16"/>
        <v>18.651685393258425</v>
      </c>
      <c r="J36" s="5">
        <v>3</v>
      </c>
      <c r="K36">
        <v>1</v>
      </c>
      <c r="L36">
        <f t="shared" si="17"/>
        <v>33.333333333333329</v>
      </c>
      <c r="N36" s="4">
        <v>3</v>
      </c>
      <c r="O36">
        <v>1</v>
      </c>
      <c r="P36">
        <f t="shared" si="18"/>
        <v>6.666666666666667</v>
      </c>
      <c r="V36" s="5">
        <v>3</v>
      </c>
      <c r="W36">
        <f t="shared" si="19"/>
        <v>86</v>
      </c>
      <c r="X36">
        <f t="shared" si="20"/>
        <v>18.53448275862069</v>
      </c>
    </row>
    <row r="37" spans="1:24" x14ac:dyDescent="0.3">
      <c r="C37">
        <v>1</v>
      </c>
      <c r="D37">
        <v>100</v>
      </c>
      <c r="G37" s="6">
        <f>SUM(G33:G36)</f>
        <v>445</v>
      </c>
      <c r="H37">
        <f t="shared" si="16"/>
        <v>100</v>
      </c>
      <c r="K37" s="6">
        <v>3</v>
      </c>
      <c r="L37">
        <f t="shared" si="17"/>
        <v>100</v>
      </c>
      <c r="O37" s="6">
        <v>15</v>
      </c>
      <c r="P37">
        <f t="shared" si="18"/>
        <v>100</v>
      </c>
      <c r="W37">
        <f t="shared" si="19"/>
        <v>464</v>
      </c>
      <c r="X37">
        <f t="shared" si="20"/>
        <v>100</v>
      </c>
    </row>
    <row r="40" spans="1:24" s="7" customFormat="1" x14ac:dyDescent="0.3"/>
    <row r="41" spans="1:24" x14ac:dyDescent="0.3">
      <c r="A41" t="s">
        <v>27</v>
      </c>
    </row>
    <row r="42" spans="1:24" x14ac:dyDescent="0.3">
      <c r="B42" s="1" t="s">
        <v>28</v>
      </c>
      <c r="C42" s="2">
        <v>0</v>
      </c>
      <c r="D42" s="3" t="s">
        <v>2</v>
      </c>
      <c r="F42" s="1" t="s">
        <v>29</v>
      </c>
      <c r="G42" s="2">
        <v>0</v>
      </c>
      <c r="H42" s="3" t="s">
        <v>2</v>
      </c>
      <c r="J42" s="1" t="s">
        <v>30</v>
      </c>
      <c r="K42" s="2">
        <v>0</v>
      </c>
      <c r="L42" s="3" t="s">
        <v>2</v>
      </c>
      <c r="V42" s="1" t="s">
        <v>31</v>
      </c>
      <c r="W42" s="3" t="s">
        <v>8</v>
      </c>
      <c r="X42" s="3" t="s">
        <v>2</v>
      </c>
    </row>
    <row r="43" spans="1:24" x14ac:dyDescent="0.3">
      <c r="B43" s="4">
        <v>0</v>
      </c>
      <c r="C43">
        <v>77</v>
      </c>
      <c r="D43">
        <f>C43/164*100</f>
        <v>46.951219512195117</v>
      </c>
      <c r="F43" s="4">
        <v>0</v>
      </c>
      <c r="G43">
        <v>5</v>
      </c>
      <c r="H43">
        <f>G43/13*100</f>
        <v>38.461538461538467</v>
      </c>
      <c r="J43" s="5">
        <v>0</v>
      </c>
      <c r="K43">
        <v>1</v>
      </c>
      <c r="L43">
        <v>50</v>
      </c>
      <c r="V43" s="5">
        <v>0</v>
      </c>
      <c r="W43">
        <f>C43+G43+K43</f>
        <v>83</v>
      </c>
      <c r="X43">
        <f>W43/$W$47*100</f>
        <v>46.368715083798882</v>
      </c>
    </row>
    <row r="44" spans="1:24" x14ac:dyDescent="0.3">
      <c r="B44" s="4">
        <v>1</v>
      </c>
      <c r="C44">
        <v>46</v>
      </c>
      <c r="D44">
        <f t="shared" ref="D44:D47" si="21">C44/164*100</f>
        <v>28.04878048780488</v>
      </c>
      <c r="F44" s="4">
        <v>1</v>
      </c>
      <c r="G44">
        <v>4</v>
      </c>
      <c r="H44">
        <f t="shared" ref="H44:H47" si="22">G44/13*100</f>
        <v>30.76923076923077</v>
      </c>
      <c r="J44" s="4">
        <v>1</v>
      </c>
      <c r="K44">
        <v>1</v>
      </c>
      <c r="L44">
        <v>50</v>
      </c>
      <c r="V44" s="5">
        <v>1</v>
      </c>
      <c r="W44">
        <f t="shared" ref="W44:W47" si="23">C44+G44+K44</f>
        <v>51</v>
      </c>
      <c r="X44">
        <f t="shared" ref="X44:X47" si="24">W44/$W$47*100</f>
        <v>28.491620111731841</v>
      </c>
    </row>
    <row r="45" spans="1:24" x14ac:dyDescent="0.3">
      <c r="B45" s="4">
        <v>2</v>
      </c>
      <c r="C45">
        <v>7</v>
      </c>
      <c r="D45">
        <f t="shared" si="21"/>
        <v>4.2682926829268295</v>
      </c>
      <c r="F45" s="4">
        <v>2</v>
      </c>
      <c r="G45">
        <v>0</v>
      </c>
      <c r="H45">
        <f t="shared" si="22"/>
        <v>0</v>
      </c>
      <c r="J45" s="4">
        <v>2</v>
      </c>
      <c r="K45">
        <v>0</v>
      </c>
      <c r="L45">
        <v>0</v>
      </c>
      <c r="V45" s="5">
        <v>2</v>
      </c>
      <c r="W45">
        <f t="shared" si="23"/>
        <v>7</v>
      </c>
      <c r="X45">
        <f t="shared" si="24"/>
        <v>3.9106145251396649</v>
      </c>
    </row>
    <row r="46" spans="1:24" x14ac:dyDescent="0.3">
      <c r="B46" s="4">
        <v>3</v>
      </c>
      <c r="C46">
        <v>34</v>
      </c>
      <c r="D46">
        <f t="shared" si="21"/>
        <v>20.73170731707317</v>
      </c>
      <c r="F46" s="4">
        <v>3</v>
      </c>
      <c r="G46">
        <v>4</v>
      </c>
      <c r="H46">
        <f t="shared" si="22"/>
        <v>30.76923076923077</v>
      </c>
      <c r="J46" s="5">
        <v>3</v>
      </c>
      <c r="K46">
        <v>0</v>
      </c>
      <c r="L46">
        <v>0</v>
      </c>
      <c r="V46" s="5">
        <v>3</v>
      </c>
      <c r="W46">
        <f t="shared" si="23"/>
        <v>38</v>
      </c>
      <c r="X46">
        <f t="shared" si="24"/>
        <v>21.229050279329609</v>
      </c>
    </row>
    <row r="47" spans="1:24" x14ac:dyDescent="0.3">
      <c r="C47" s="6">
        <f>SUM(C43:C46)</f>
        <v>164</v>
      </c>
      <c r="D47">
        <f t="shared" si="21"/>
        <v>100</v>
      </c>
      <c r="G47" s="6">
        <f>SUM(G43:G46)</f>
        <v>13</v>
      </c>
      <c r="H47">
        <f t="shared" si="22"/>
        <v>100</v>
      </c>
      <c r="K47" s="6">
        <v>2</v>
      </c>
      <c r="L47">
        <v>100</v>
      </c>
      <c r="W47">
        <f t="shared" si="23"/>
        <v>179</v>
      </c>
      <c r="X47">
        <f t="shared" si="24"/>
        <v>100</v>
      </c>
    </row>
    <row r="49" spans="1:24" s="7" customFormat="1" x14ac:dyDescent="0.3"/>
    <row r="50" spans="1:24" x14ac:dyDescent="0.3">
      <c r="A50" t="s">
        <v>32</v>
      </c>
    </row>
    <row r="51" spans="1:24" x14ac:dyDescent="0.3">
      <c r="B51" s="1" t="s">
        <v>33</v>
      </c>
      <c r="C51" s="3" t="s">
        <v>8</v>
      </c>
      <c r="D51" s="3" t="s">
        <v>2</v>
      </c>
      <c r="F51" s="1" t="s">
        <v>34</v>
      </c>
      <c r="G51" s="3" t="s">
        <v>8</v>
      </c>
      <c r="H51" s="3" t="s">
        <v>2</v>
      </c>
      <c r="J51" s="1" t="s">
        <v>35</v>
      </c>
      <c r="K51" s="3" t="s">
        <v>8</v>
      </c>
      <c r="L51" s="3" t="s">
        <v>2</v>
      </c>
      <c r="N51" s="1" t="s">
        <v>36</v>
      </c>
      <c r="O51" s="3" t="s">
        <v>8</v>
      </c>
      <c r="P51" s="3" t="s">
        <v>2</v>
      </c>
      <c r="R51" s="1" t="s">
        <v>37</v>
      </c>
      <c r="S51" s="3" t="s">
        <v>8</v>
      </c>
      <c r="T51" s="3" t="s">
        <v>2</v>
      </c>
      <c r="V51" s="1" t="s">
        <v>38</v>
      </c>
      <c r="W51" s="3" t="s">
        <v>8</v>
      </c>
      <c r="X51" s="3" t="s">
        <v>2</v>
      </c>
    </row>
    <row r="52" spans="1:24" x14ac:dyDescent="0.3">
      <c r="B52" s="5">
        <v>0</v>
      </c>
      <c r="C52">
        <f>C3+C13+C23</f>
        <v>238</v>
      </c>
      <c r="D52">
        <f>C52/$C$56*100</f>
        <v>50.530785562632694</v>
      </c>
      <c r="F52" s="4">
        <v>0</v>
      </c>
      <c r="G52">
        <v>145</v>
      </c>
      <c r="H52">
        <v>48.65771812080537</v>
      </c>
      <c r="J52" s="5">
        <v>0</v>
      </c>
      <c r="K52">
        <f>K3+G13+G23+C33</f>
        <v>350</v>
      </c>
      <c r="L52">
        <f>K52/$K$56*100</f>
        <v>47.489823609226598</v>
      </c>
      <c r="N52" s="5">
        <v>0</v>
      </c>
      <c r="O52">
        <f>O3+K13+K23+G33+C43</f>
        <v>1202</v>
      </c>
      <c r="P52">
        <f>O52/$O$56*100</f>
        <v>51.654490760636008</v>
      </c>
      <c r="R52" s="5">
        <v>0</v>
      </c>
      <c r="S52">
        <f>O13+O23+K33+G43</f>
        <v>169</v>
      </c>
      <c r="T52">
        <f>S52/$S$56*100</f>
        <v>50</v>
      </c>
      <c r="V52" s="5">
        <v>0</v>
      </c>
      <c r="W52">
        <f>S3+O33+K43</f>
        <v>39</v>
      </c>
      <c r="X52">
        <f>W52/$W$56*100</f>
        <v>52.702702702702695</v>
      </c>
    </row>
    <row r="53" spans="1:24" x14ac:dyDescent="0.3">
      <c r="B53" s="5">
        <v>1</v>
      </c>
      <c r="C53">
        <f t="shared" ref="C53:C56" si="25">C4+C14+C24</f>
        <v>135</v>
      </c>
      <c r="D53">
        <f t="shared" ref="D53:D56" si="26">C53/$C$56*100</f>
        <v>28.662420382165603</v>
      </c>
      <c r="F53" s="4">
        <v>1</v>
      </c>
      <c r="G53">
        <v>94</v>
      </c>
      <c r="H53">
        <v>31.543624161073826</v>
      </c>
      <c r="J53" s="5">
        <v>1</v>
      </c>
      <c r="K53">
        <f t="shared" ref="K53:K56" si="27">K4+G14+G24+C34</f>
        <v>259</v>
      </c>
      <c r="L53">
        <f t="shared" ref="L53:L56" si="28">K53/$K$56*100</f>
        <v>35.142469470827677</v>
      </c>
      <c r="N53" s="5">
        <v>1</v>
      </c>
      <c r="O53">
        <f t="shared" ref="O53:O56" si="29">O4+K14+K24+G34+C44</f>
        <v>610</v>
      </c>
      <c r="P53">
        <f t="shared" ref="P53:P56" si="30">O53/$O$56*100</f>
        <v>26.214009454232919</v>
      </c>
      <c r="R53" s="5">
        <v>1</v>
      </c>
      <c r="S53">
        <f t="shared" ref="S53:S56" si="31">O14+O24+K34+G44</f>
        <v>99</v>
      </c>
      <c r="T53">
        <f t="shared" ref="T53:T56" si="32">S53/$S$56*100</f>
        <v>29.289940828402365</v>
      </c>
      <c r="V53" s="5">
        <v>1</v>
      </c>
      <c r="W53">
        <f t="shared" ref="W53:W56" si="33">S4+O34+K44</f>
        <v>19</v>
      </c>
      <c r="X53">
        <f t="shared" ref="X53:X56" si="34">W53/$W$56*100</f>
        <v>25.675675675675674</v>
      </c>
    </row>
    <row r="54" spans="1:24" x14ac:dyDescent="0.3">
      <c r="B54" s="5">
        <v>2</v>
      </c>
      <c r="C54">
        <f t="shared" si="25"/>
        <v>11</v>
      </c>
      <c r="D54">
        <f t="shared" si="26"/>
        <v>2.335456475583864</v>
      </c>
      <c r="F54" s="4">
        <v>2</v>
      </c>
      <c r="G54">
        <v>6</v>
      </c>
      <c r="H54">
        <v>2.0134228187919461</v>
      </c>
      <c r="J54" s="5">
        <v>2</v>
      </c>
      <c r="K54">
        <f t="shared" si="27"/>
        <v>16</v>
      </c>
      <c r="L54">
        <f t="shared" si="28"/>
        <v>2.1709633649932156</v>
      </c>
      <c r="N54" s="5">
        <v>2</v>
      </c>
      <c r="O54">
        <f t="shared" si="29"/>
        <v>90</v>
      </c>
      <c r="P54">
        <f t="shared" si="30"/>
        <v>3.867640739149119</v>
      </c>
      <c r="R54" s="5">
        <v>2</v>
      </c>
      <c r="S54">
        <f t="shared" si="31"/>
        <v>12</v>
      </c>
      <c r="T54">
        <f t="shared" si="32"/>
        <v>3.5502958579881656</v>
      </c>
      <c r="V54" s="5">
        <v>2</v>
      </c>
      <c r="W54">
        <f t="shared" si="33"/>
        <v>2</v>
      </c>
      <c r="X54">
        <f t="shared" si="34"/>
        <v>2.7027027027027026</v>
      </c>
    </row>
    <row r="55" spans="1:24" x14ac:dyDescent="0.3">
      <c r="B55" s="5">
        <v>3</v>
      </c>
      <c r="C55">
        <f t="shared" si="25"/>
        <v>87</v>
      </c>
      <c r="D55">
        <f t="shared" si="26"/>
        <v>18.471337579617835</v>
      </c>
      <c r="F55" s="4">
        <v>3</v>
      </c>
      <c r="G55">
        <v>53</v>
      </c>
      <c r="H55">
        <v>17.785234899328859</v>
      </c>
      <c r="J55" s="5">
        <v>3</v>
      </c>
      <c r="K55">
        <f t="shared" si="27"/>
        <v>112</v>
      </c>
      <c r="L55">
        <f t="shared" si="28"/>
        <v>15.19674355495251</v>
      </c>
      <c r="N55" s="5">
        <v>3</v>
      </c>
      <c r="O55">
        <f t="shared" si="29"/>
        <v>425</v>
      </c>
      <c r="P55">
        <f t="shared" si="30"/>
        <v>18.263859045981949</v>
      </c>
      <c r="R55" s="5">
        <v>3</v>
      </c>
      <c r="S55">
        <f t="shared" si="31"/>
        <v>58</v>
      </c>
      <c r="T55">
        <f t="shared" si="32"/>
        <v>17.159763313609467</v>
      </c>
      <c r="V55" s="5">
        <v>3</v>
      </c>
      <c r="W55">
        <f t="shared" si="33"/>
        <v>14</v>
      </c>
      <c r="X55">
        <f t="shared" si="34"/>
        <v>18.918918918918919</v>
      </c>
    </row>
    <row r="56" spans="1:24" x14ac:dyDescent="0.3">
      <c r="C56">
        <f t="shared" si="25"/>
        <v>471</v>
      </c>
      <c r="D56">
        <f t="shared" si="26"/>
        <v>100</v>
      </c>
      <c r="G56">
        <v>298</v>
      </c>
      <c r="H56">
        <v>100</v>
      </c>
      <c r="K56">
        <f t="shared" si="27"/>
        <v>737</v>
      </c>
      <c r="L56">
        <f t="shared" si="28"/>
        <v>100</v>
      </c>
      <c r="O56">
        <f t="shared" si="29"/>
        <v>2327</v>
      </c>
      <c r="P56">
        <f t="shared" si="30"/>
        <v>100</v>
      </c>
      <c r="S56">
        <f t="shared" si="31"/>
        <v>338</v>
      </c>
      <c r="T56">
        <f t="shared" si="32"/>
        <v>100</v>
      </c>
      <c r="W56">
        <f t="shared" si="33"/>
        <v>74</v>
      </c>
      <c r="X56">
        <f t="shared" si="34"/>
        <v>100</v>
      </c>
    </row>
    <row r="60" spans="1:24" x14ac:dyDescent="0.3">
      <c r="B60" s="1" t="s">
        <v>39</v>
      </c>
      <c r="C60" s="3" t="s">
        <v>8</v>
      </c>
      <c r="D60" s="3" t="s">
        <v>2</v>
      </c>
      <c r="F60" s="1" t="s">
        <v>7</v>
      </c>
      <c r="G60" s="3" t="s">
        <v>8</v>
      </c>
      <c r="H60" s="3" t="s">
        <v>2</v>
      </c>
      <c r="J60" s="1" t="s">
        <v>14</v>
      </c>
      <c r="K60" s="3" t="s">
        <v>8</v>
      </c>
      <c r="L60" s="3" t="s">
        <v>2</v>
      </c>
      <c r="N60" s="1" t="s">
        <v>20</v>
      </c>
      <c r="O60" s="3" t="s">
        <v>8</v>
      </c>
      <c r="P60" s="3" t="s">
        <v>2</v>
      </c>
      <c r="R60" s="1" t="s">
        <v>26</v>
      </c>
      <c r="S60" s="3" t="s">
        <v>8</v>
      </c>
      <c r="T60" s="3" t="s">
        <v>2</v>
      </c>
      <c r="V60" s="1" t="s">
        <v>31</v>
      </c>
      <c r="W60" s="3" t="s">
        <v>8</v>
      </c>
      <c r="X60" s="3" t="s">
        <v>2</v>
      </c>
    </row>
    <row r="61" spans="1:24" x14ac:dyDescent="0.3">
      <c r="B61" s="5">
        <v>0</v>
      </c>
      <c r="C61">
        <f>C52+G52+K52+O52+S52+W52</f>
        <v>2143</v>
      </c>
      <c r="D61">
        <f>C61/$C$65*100</f>
        <v>50.482921083627794</v>
      </c>
      <c r="F61" s="5">
        <v>0</v>
      </c>
      <c r="G61">
        <v>699</v>
      </c>
      <c r="H61">
        <v>47.975291695264247</v>
      </c>
      <c r="J61" s="5">
        <v>0</v>
      </c>
      <c r="K61">
        <v>521</v>
      </c>
      <c r="L61">
        <v>50.241080038572804</v>
      </c>
      <c r="N61" s="5">
        <v>0</v>
      </c>
      <c r="O61">
        <v>584</v>
      </c>
      <c r="P61">
        <v>52.707581227436826</v>
      </c>
      <c r="R61" s="5">
        <v>0</v>
      </c>
      <c r="S61">
        <v>256</v>
      </c>
      <c r="T61">
        <v>55.172413793103445</v>
      </c>
      <c r="V61" s="5">
        <v>0</v>
      </c>
      <c r="W61">
        <v>83</v>
      </c>
      <c r="X61">
        <v>46.368715083798882</v>
      </c>
    </row>
    <row r="62" spans="1:24" x14ac:dyDescent="0.3">
      <c r="B62" s="5">
        <v>1</v>
      </c>
      <c r="C62">
        <f t="shared" ref="C62:C65" si="35">C53+G53+K53+O53+S53+W53</f>
        <v>1216</v>
      </c>
      <c r="D62">
        <f t="shared" ref="D62:D65" si="36">C62/$C$65*100</f>
        <v>28.645465253239106</v>
      </c>
      <c r="F62" s="5">
        <v>1</v>
      </c>
      <c r="G62">
        <v>477</v>
      </c>
      <c r="H62">
        <v>32.738503774879888</v>
      </c>
      <c r="J62" s="5">
        <v>1</v>
      </c>
      <c r="K62">
        <v>287</v>
      </c>
      <c r="L62">
        <v>27.675988428158149</v>
      </c>
      <c r="N62" s="5">
        <v>1</v>
      </c>
      <c r="O62">
        <v>289</v>
      </c>
      <c r="P62">
        <v>26.083032490974727</v>
      </c>
      <c r="R62" s="5">
        <v>1</v>
      </c>
      <c r="S62">
        <v>112</v>
      </c>
      <c r="T62">
        <v>24.137931034482758</v>
      </c>
      <c r="V62" s="5">
        <v>1</v>
      </c>
      <c r="W62">
        <v>51</v>
      </c>
      <c r="X62">
        <v>28.491620111731841</v>
      </c>
    </row>
    <row r="63" spans="1:24" x14ac:dyDescent="0.3">
      <c r="B63" s="5">
        <v>2</v>
      </c>
      <c r="C63">
        <f t="shared" si="35"/>
        <v>137</v>
      </c>
      <c r="D63">
        <f t="shared" si="36"/>
        <v>3.2273262661955244</v>
      </c>
      <c r="F63" s="5">
        <v>2</v>
      </c>
      <c r="G63">
        <v>31</v>
      </c>
      <c r="H63">
        <v>2.1276595744680851</v>
      </c>
      <c r="J63" s="5">
        <v>2</v>
      </c>
      <c r="K63">
        <v>49</v>
      </c>
      <c r="L63">
        <v>4.725168756027001</v>
      </c>
      <c r="N63" s="5">
        <v>2</v>
      </c>
      <c r="O63">
        <v>40</v>
      </c>
      <c r="P63">
        <v>3.6101083032490973</v>
      </c>
      <c r="R63" s="5">
        <v>2</v>
      </c>
      <c r="S63">
        <v>10</v>
      </c>
      <c r="T63">
        <v>2.1551724137931036</v>
      </c>
      <c r="V63" s="5">
        <v>2</v>
      </c>
      <c r="W63">
        <v>7</v>
      </c>
      <c r="X63">
        <v>3.9106145251396649</v>
      </c>
    </row>
    <row r="64" spans="1:24" x14ac:dyDescent="0.3">
      <c r="B64" s="5">
        <v>3</v>
      </c>
      <c r="C64">
        <f t="shared" si="35"/>
        <v>749</v>
      </c>
      <c r="D64">
        <f t="shared" si="36"/>
        <v>17.644287396937575</v>
      </c>
      <c r="F64" s="5">
        <v>3</v>
      </c>
      <c r="G64">
        <v>250</v>
      </c>
      <c r="H64">
        <v>17.158544955387782</v>
      </c>
      <c r="J64" s="5">
        <v>3</v>
      </c>
      <c r="K64">
        <v>180</v>
      </c>
      <c r="L64">
        <v>17.357762777242044</v>
      </c>
      <c r="N64" s="5">
        <v>3</v>
      </c>
      <c r="O64">
        <v>195</v>
      </c>
      <c r="P64">
        <v>17.599277978339352</v>
      </c>
      <c r="R64" s="5">
        <v>3</v>
      </c>
      <c r="S64">
        <v>86</v>
      </c>
      <c r="T64">
        <v>18.53448275862069</v>
      </c>
      <c r="V64" s="5">
        <v>3</v>
      </c>
      <c r="W64">
        <v>38</v>
      </c>
      <c r="X64">
        <v>21.229050279329609</v>
      </c>
    </row>
    <row r="65" spans="3:24" x14ac:dyDescent="0.3">
      <c r="C65">
        <f t="shared" si="35"/>
        <v>4245</v>
      </c>
      <c r="D65">
        <f t="shared" si="36"/>
        <v>100</v>
      </c>
      <c r="G65">
        <v>1457</v>
      </c>
      <c r="H65">
        <v>100</v>
      </c>
      <c r="K65">
        <v>1037</v>
      </c>
      <c r="L65">
        <v>100</v>
      </c>
      <c r="O65">
        <v>1108</v>
      </c>
      <c r="P65">
        <v>100</v>
      </c>
      <c r="S65">
        <v>464</v>
      </c>
      <c r="T65">
        <v>100</v>
      </c>
      <c r="W65">
        <v>179</v>
      </c>
      <c r="X65">
        <v>100</v>
      </c>
    </row>
    <row r="68" spans="3:24" x14ac:dyDescent="0.3">
      <c r="R68" s="1" t="s">
        <v>40</v>
      </c>
      <c r="S68" s="3" t="s">
        <v>8</v>
      </c>
      <c r="T68" s="3" t="s">
        <v>2</v>
      </c>
    </row>
    <row r="69" spans="3:24" x14ac:dyDescent="0.3">
      <c r="R69" s="5">
        <v>0</v>
      </c>
      <c r="S69">
        <f>S61+W61</f>
        <v>339</v>
      </c>
      <c r="T69">
        <f>S69/$S$73*100</f>
        <v>52.721617418351471</v>
      </c>
    </row>
    <row r="70" spans="3:24" x14ac:dyDescent="0.3">
      <c r="R70" s="5">
        <v>1</v>
      </c>
      <c r="S70">
        <f t="shared" ref="S70:S73" si="37">S62+W62</f>
        <v>163</v>
      </c>
      <c r="T70">
        <f t="shared" ref="T70:T73" si="38">S70/$S$73*100</f>
        <v>25.34992223950233</v>
      </c>
    </row>
    <row r="71" spans="3:24" x14ac:dyDescent="0.3">
      <c r="R71" s="5">
        <v>2</v>
      </c>
      <c r="S71">
        <f t="shared" si="37"/>
        <v>17</v>
      </c>
      <c r="T71">
        <f t="shared" si="38"/>
        <v>2.6438569206842923</v>
      </c>
    </row>
    <row r="72" spans="3:24" x14ac:dyDescent="0.3">
      <c r="R72" s="5">
        <v>3</v>
      </c>
      <c r="S72">
        <f t="shared" si="37"/>
        <v>124</v>
      </c>
      <c r="T72">
        <f t="shared" si="38"/>
        <v>19.284603421461895</v>
      </c>
    </row>
    <row r="73" spans="3:24" x14ac:dyDescent="0.3">
      <c r="S73">
        <f t="shared" si="37"/>
        <v>643</v>
      </c>
      <c r="T73">
        <f t="shared" si="38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CB62-CFD1-49DF-8B59-AB143A6F6F37}">
  <dimension ref="A1:X73"/>
  <sheetViews>
    <sheetView tabSelected="1" topLeftCell="A46" workbookViewId="0">
      <selection activeCell="C70" sqref="C70"/>
    </sheetView>
  </sheetViews>
  <sheetFormatPr defaultRowHeight="14.4" x14ac:dyDescent="0.3"/>
  <cols>
    <col min="4" max="4" width="6.109375" customWidth="1"/>
    <col min="6" max="6" width="10.109375" bestFit="1" customWidth="1"/>
    <col min="8" max="8" width="5.77734375" customWidth="1"/>
    <col min="12" max="12" width="6.109375" customWidth="1"/>
    <col min="16" max="16" width="6.109375" customWidth="1"/>
    <col min="20" max="20" width="6.44140625" customWidth="1"/>
    <col min="22" max="22" width="10.6640625" bestFit="1" customWidth="1"/>
  </cols>
  <sheetData>
    <row r="1" spans="1:24" x14ac:dyDescent="0.3">
      <c r="A1" t="s">
        <v>0</v>
      </c>
    </row>
    <row r="2" spans="1:24" x14ac:dyDescent="0.3">
      <c r="B2" s="1" t="s">
        <v>1</v>
      </c>
      <c r="C2" s="2">
        <v>0</v>
      </c>
      <c r="D2" s="3" t="s">
        <v>2</v>
      </c>
      <c r="F2" s="1" t="s">
        <v>3</v>
      </c>
      <c r="G2" s="2">
        <v>0</v>
      </c>
      <c r="H2" s="3" t="s">
        <v>2</v>
      </c>
      <c r="J2" s="1" t="s">
        <v>4</v>
      </c>
      <c r="K2" s="2">
        <v>0</v>
      </c>
      <c r="L2" s="3" t="s">
        <v>2</v>
      </c>
      <c r="N2" s="1" t="s">
        <v>5</v>
      </c>
      <c r="O2" s="2">
        <v>0</v>
      </c>
      <c r="P2" s="3" t="s">
        <v>2</v>
      </c>
      <c r="R2" s="1" t="s">
        <v>6</v>
      </c>
      <c r="S2" s="2">
        <v>0</v>
      </c>
      <c r="T2" s="3" t="s">
        <v>2</v>
      </c>
      <c r="V2" s="1" t="s">
        <v>7</v>
      </c>
      <c r="W2" s="3" t="s">
        <v>8</v>
      </c>
      <c r="X2" s="3" t="s">
        <v>2</v>
      </c>
    </row>
    <row r="3" spans="1:24" x14ac:dyDescent="0.3">
      <c r="B3" s="4">
        <v>0</v>
      </c>
      <c r="C3">
        <v>156</v>
      </c>
      <c r="D3">
        <f>C3/469*100</f>
        <v>33.262260127931768</v>
      </c>
      <c r="F3" s="4">
        <v>0</v>
      </c>
      <c r="G3">
        <v>55</v>
      </c>
      <c r="H3">
        <f>G3/298*100</f>
        <v>18.456375838926174</v>
      </c>
      <c r="J3" s="4">
        <v>0</v>
      </c>
      <c r="K3">
        <v>147</v>
      </c>
      <c r="L3">
        <f>K3/630*100</f>
        <v>23.333333333333332</v>
      </c>
      <c r="N3" s="4">
        <v>0</v>
      </c>
      <c r="O3">
        <v>0</v>
      </c>
      <c r="P3">
        <v>0</v>
      </c>
      <c r="R3" s="4">
        <v>0</v>
      </c>
      <c r="S3">
        <v>17</v>
      </c>
      <c r="T3">
        <f>S3/57*100</f>
        <v>29.82456140350877</v>
      </c>
      <c r="V3" s="5">
        <v>0</v>
      </c>
      <c r="W3">
        <f>C3+G3+K3+O3+S3</f>
        <v>375</v>
      </c>
      <c r="X3">
        <f>W3/$W$7*100</f>
        <v>25.737817433081673</v>
      </c>
    </row>
    <row r="4" spans="1:24" x14ac:dyDescent="0.3">
      <c r="B4" s="4">
        <v>1</v>
      </c>
      <c r="C4">
        <v>93</v>
      </c>
      <c r="D4">
        <f t="shared" ref="D4:D7" si="0">C4/469*100</f>
        <v>19.829424307036248</v>
      </c>
      <c r="F4" s="4">
        <v>1</v>
      </c>
      <c r="G4">
        <v>75</v>
      </c>
      <c r="H4">
        <f t="shared" ref="H4:H7" si="1">G4/298*100</f>
        <v>25.167785234899331</v>
      </c>
      <c r="J4" s="4">
        <v>1</v>
      </c>
      <c r="K4">
        <v>183</v>
      </c>
      <c r="L4">
        <f t="shared" ref="L4:L7" si="2">K4/630*100</f>
        <v>29.047619047619051</v>
      </c>
      <c r="N4" s="5">
        <v>1</v>
      </c>
      <c r="O4">
        <v>0</v>
      </c>
      <c r="P4">
        <v>0</v>
      </c>
      <c r="R4" s="4">
        <v>1</v>
      </c>
      <c r="S4">
        <v>9</v>
      </c>
      <c r="T4">
        <f t="shared" ref="T4:T7" si="3">S4/57*100</f>
        <v>15.789473684210526</v>
      </c>
      <c r="V4" s="5">
        <v>1</v>
      </c>
      <c r="W4">
        <f t="shared" ref="W4:W7" si="4">C4+G4+K4+O4+S4</f>
        <v>360</v>
      </c>
      <c r="X4">
        <f t="shared" ref="X4:X7" si="5">W4/$W$7*100</f>
        <v>24.708304735758407</v>
      </c>
    </row>
    <row r="5" spans="1:24" x14ac:dyDescent="0.3">
      <c r="B5" s="4">
        <v>2</v>
      </c>
      <c r="C5">
        <v>77</v>
      </c>
      <c r="D5">
        <f t="shared" si="0"/>
        <v>16.417910447761194</v>
      </c>
      <c r="F5" s="4">
        <v>2</v>
      </c>
      <c r="G5">
        <v>62</v>
      </c>
      <c r="H5">
        <f t="shared" si="1"/>
        <v>20.80536912751678</v>
      </c>
      <c r="J5" s="4">
        <v>2</v>
      </c>
      <c r="K5">
        <v>100</v>
      </c>
      <c r="L5">
        <f t="shared" si="2"/>
        <v>15.873015873015872</v>
      </c>
      <c r="N5" s="4">
        <v>2</v>
      </c>
      <c r="O5">
        <v>0</v>
      </c>
      <c r="P5">
        <v>0</v>
      </c>
      <c r="R5" s="4">
        <v>2</v>
      </c>
      <c r="S5">
        <v>16</v>
      </c>
      <c r="T5">
        <f t="shared" si="3"/>
        <v>28.07017543859649</v>
      </c>
      <c r="V5" s="5">
        <v>2</v>
      </c>
      <c r="W5">
        <f t="shared" si="4"/>
        <v>255</v>
      </c>
      <c r="X5">
        <f t="shared" si="5"/>
        <v>17.50171585449554</v>
      </c>
    </row>
    <row r="6" spans="1:24" x14ac:dyDescent="0.3">
      <c r="B6" s="4">
        <v>3</v>
      </c>
      <c r="C6">
        <v>143</v>
      </c>
      <c r="D6">
        <f t="shared" si="0"/>
        <v>30.49040511727079</v>
      </c>
      <c r="F6" s="4">
        <v>3</v>
      </c>
      <c r="G6">
        <v>106</v>
      </c>
      <c r="H6">
        <f t="shared" si="1"/>
        <v>35.570469798657719</v>
      </c>
      <c r="J6" s="4">
        <v>3</v>
      </c>
      <c r="K6">
        <v>200</v>
      </c>
      <c r="L6">
        <f t="shared" si="2"/>
        <v>31.746031746031743</v>
      </c>
      <c r="N6" s="5">
        <v>3</v>
      </c>
      <c r="O6">
        <v>3</v>
      </c>
      <c r="P6">
        <v>100</v>
      </c>
      <c r="R6" s="4">
        <v>3</v>
      </c>
      <c r="S6">
        <v>15</v>
      </c>
      <c r="T6">
        <f t="shared" si="3"/>
        <v>26.315789473684209</v>
      </c>
      <c r="V6" s="5">
        <v>3</v>
      </c>
      <c r="W6">
        <f t="shared" si="4"/>
        <v>467</v>
      </c>
      <c r="X6">
        <f t="shared" si="5"/>
        <v>32.052161976664379</v>
      </c>
    </row>
    <row r="7" spans="1:24" x14ac:dyDescent="0.3">
      <c r="C7" s="6">
        <f>SUM(C3:C6)</f>
        <v>469</v>
      </c>
      <c r="D7">
        <f t="shared" si="0"/>
        <v>100</v>
      </c>
      <c r="G7" s="6">
        <f>SUM(G3:G6)</f>
        <v>298</v>
      </c>
      <c r="H7">
        <f t="shared" si="1"/>
        <v>100</v>
      </c>
      <c r="K7" s="6">
        <f>SUM(K3:K6)</f>
        <v>630</v>
      </c>
      <c r="L7">
        <f t="shared" si="2"/>
        <v>100</v>
      </c>
      <c r="O7" s="6">
        <v>3</v>
      </c>
      <c r="P7">
        <v>100</v>
      </c>
      <c r="S7" s="6">
        <f>SUM(S3:S6)</f>
        <v>57</v>
      </c>
      <c r="T7">
        <f t="shared" si="3"/>
        <v>100</v>
      </c>
      <c r="W7">
        <f t="shared" si="4"/>
        <v>1457</v>
      </c>
      <c r="X7">
        <f t="shared" si="5"/>
        <v>100</v>
      </c>
    </row>
    <row r="10" spans="1:24" s="7" customFormat="1" x14ac:dyDescent="0.3"/>
    <row r="11" spans="1:24" x14ac:dyDescent="0.3">
      <c r="A11" t="s">
        <v>9</v>
      </c>
    </row>
    <row r="12" spans="1:24" x14ac:dyDescent="0.3">
      <c r="B12" s="1" t="s">
        <v>10</v>
      </c>
      <c r="C12" s="2">
        <v>0</v>
      </c>
      <c r="D12" s="3" t="s">
        <v>2</v>
      </c>
      <c r="F12" s="1" t="s">
        <v>11</v>
      </c>
      <c r="G12" s="2">
        <v>0</v>
      </c>
      <c r="H12" s="3" t="s">
        <v>2</v>
      </c>
      <c r="J12" s="1" t="s">
        <v>12</v>
      </c>
      <c r="K12" s="2">
        <v>0</v>
      </c>
      <c r="L12" s="3" t="s">
        <v>2</v>
      </c>
      <c r="N12" s="1" t="s">
        <v>13</v>
      </c>
      <c r="O12" s="2">
        <v>0</v>
      </c>
      <c r="P12" s="3" t="s">
        <v>2</v>
      </c>
      <c r="V12" s="1" t="s">
        <v>14</v>
      </c>
      <c r="W12" s="3" t="s">
        <v>8</v>
      </c>
      <c r="X12" s="3" t="s">
        <v>2</v>
      </c>
    </row>
    <row r="13" spans="1:24" x14ac:dyDescent="0.3">
      <c r="B13" s="5">
        <v>0</v>
      </c>
      <c r="C13">
        <v>0</v>
      </c>
      <c r="D13">
        <v>0</v>
      </c>
      <c r="F13" s="4">
        <v>0</v>
      </c>
      <c r="G13">
        <v>1</v>
      </c>
      <c r="H13">
        <f>G13/7*100</f>
        <v>14.285714285714285</v>
      </c>
      <c r="J13" s="4">
        <v>0</v>
      </c>
      <c r="K13">
        <v>297</v>
      </c>
      <c r="L13">
        <f>K13/714*100</f>
        <v>41.596638655462186</v>
      </c>
      <c r="N13" s="4">
        <v>0</v>
      </c>
      <c r="O13">
        <v>109</v>
      </c>
      <c r="P13">
        <f>O13/315*100</f>
        <v>34.603174603174601</v>
      </c>
      <c r="V13" s="5">
        <v>0</v>
      </c>
      <c r="W13">
        <f>C13+G13+K13+O13</f>
        <v>407</v>
      </c>
      <c r="X13">
        <f>W13/$W$17*100</f>
        <v>39.247830279652845</v>
      </c>
    </row>
    <row r="14" spans="1:24" x14ac:dyDescent="0.3">
      <c r="B14" s="5">
        <v>1</v>
      </c>
      <c r="C14">
        <v>0</v>
      </c>
      <c r="D14">
        <v>0</v>
      </c>
      <c r="F14" s="4">
        <v>1</v>
      </c>
      <c r="G14">
        <v>2</v>
      </c>
      <c r="H14">
        <f t="shared" ref="H14:H17" si="6">G14/7*100</f>
        <v>28.571428571428569</v>
      </c>
      <c r="J14" s="4">
        <v>1</v>
      </c>
      <c r="K14">
        <v>144</v>
      </c>
      <c r="L14">
        <f t="shared" ref="L14:L17" si="7">K14/714*100</f>
        <v>20.168067226890756</v>
      </c>
      <c r="N14" s="4">
        <v>1</v>
      </c>
      <c r="O14">
        <v>77</v>
      </c>
      <c r="P14">
        <f t="shared" ref="P14:P17" si="8">O14/315*100</f>
        <v>24.444444444444443</v>
      </c>
      <c r="V14" s="5">
        <v>1</v>
      </c>
      <c r="W14">
        <f t="shared" ref="W14:W17" si="9">C14+G14+K14+O14</f>
        <v>223</v>
      </c>
      <c r="X14">
        <f t="shared" ref="X14:X17" si="10">W14/$W$17*100</f>
        <v>21.504339440694313</v>
      </c>
    </row>
    <row r="15" spans="1:24" x14ac:dyDescent="0.3">
      <c r="B15" s="4">
        <v>2</v>
      </c>
      <c r="C15">
        <v>0</v>
      </c>
      <c r="D15">
        <v>0</v>
      </c>
      <c r="F15" s="4">
        <v>2</v>
      </c>
      <c r="G15">
        <v>2</v>
      </c>
      <c r="H15">
        <f t="shared" si="6"/>
        <v>28.571428571428569</v>
      </c>
      <c r="J15" s="4">
        <v>2</v>
      </c>
      <c r="K15">
        <v>106</v>
      </c>
      <c r="L15">
        <f t="shared" si="7"/>
        <v>14.845938375350141</v>
      </c>
      <c r="N15" s="4">
        <v>2</v>
      </c>
      <c r="O15">
        <v>44</v>
      </c>
      <c r="P15">
        <f t="shared" si="8"/>
        <v>13.968253968253968</v>
      </c>
      <c r="V15" s="5">
        <v>2</v>
      </c>
      <c r="W15">
        <f t="shared" si="9"/>
        <v>152</v>
      </c>
      <c r="X15">
        <f t="shared" si="10"/>
        <v>14.657666345226616</v>
      </c>
    </row>
    <row r="16" spans="1:24" x14ac:dyDescent="0.3">
      <c r="B16" s="5">
        <v>3</v>
      </c>
      <c r="C16">
        <v>1</v>
      </c>
      <c r="D16">
        <v>100</v>
      </c>
      <c r="F16" s="4">
        <v>3</v>
      </c>
      <c r="G16">
        <v>2</v>
      </c>
      <c r="H16">
        <f t="shared" si="6"/>
        <v>28.571428571428569</v>
      </c>
      <c r="J16" s="4">
        <v>3</v>
      </c>
      <c r="K16">
        <v>167</v>
      </c>
      <c r="L16">
        <f t="shared" si="7"/>
        <v>23.389355742296917</v>
      </c>
      <c r="N16" s="4">
        <v>3</v>
      </c>
      <c r="O16">
        <v>85</v>
      </c>
      <c r="P16">
        <f t="shared" si="8"/>
        <v>26.984126984126984</v>
      </c>
      <c r="V16" s="5">
        <v>3</v>
      </c>
      <c r="W16">
        <f t="shared" si="9"/>
        <v>255</v>
      </c>
      <c r="X16">
        <f t="shared" si="10"/>
        <v>24.590163934426229</v>
      </c>
    </row>
    <row r="17" spans="1:24" x14ac:dyDescent="0.3">
      <c r="C17">
        <v>1</v>
      </c>
      <c r="D17">
        <v>100</v>
      </c>
      <c r="G17">
        <v>7</v>
      </c>
      <c r="H17">
        <f t="shared" si="6"/>
        <v>100</v>
      </c>
      <c r="K17" s="6">
        <f>SUM(K13:K16)</f>
        <v>714</v>
      </c>
      <c r="L17">
        <f t="shared" si="7"/>
        <v>100</v>
      </c>
      <c r="O17" s="6">
        <f>SUM(O13:O16)</f>
        <v>315</v>
      </c>
      <c r="P17">
        <f t="shared" si="8"/>
        <v>100</v>
      </c>
      <c r="W17">
        <f t="shared" si="9"/>
        <v>1037</v>
      </c>
      <c r="X17">
        <f t="shared" si="10"/>
        <v>100</v>
      </c>
    </row>
    <row r="20" spans="1:24" s="7" customFormat="1" x14ac:dyDescent="0.3"/>
    <row r="21" spans="1:24" x14ac:dyDescent="0.3">
      <c r="A21" t="s">
        <v>15</v>
      </c>
    </row>
    <row r="22" spans="1:24" x14ac:dyDescent="0.3">
      <c r="B22" s="1" t="s">
        <v>16</v>
      </c>
      <c r="C22" s="2">
        <v>0</v>
      </c>
      <c r="D22" s="3" t="s">
        <v>2</v>
      </c>
      <c r="F22" s="1" t="s">
        <v>17</v>
      </c>
      <c r="G22" s="2">
        <v>0</v>
      </c>
      <c r="H22" s="3" t="s">
        <v>2</v>
      </c>
      <c r="J22" s="1" t="s">
        <v>18</v>
      </c>
      <c r="K22" s="2">
        <v>0</v>
      </c>
      <c r="L22" s="3" t="s">
        <v>2</v>
      </c>
      <c r="N22" s="1" t="s">
        <v>19</v>
      </c>
      <c r="O22" s="2">
        <v>0</v>
      </c>
      <c r="P22" s="3" t="s">
        <v>2</v>
      </c>
      <c r="V22" s="1" t="s">
        <v>20</v>
      </c>
      <c r="W22" s="3" t="s">
        <v>8</v>
      </c>
      <c r="X22" s="3" t="s">
        <v>2</v>
      </c>
    </row>
    <row r="23" spans="1:24" x14ac:dyDescent="0.3">
      <c r="B23" s="4">
        <v>0</v>
      </c>
      <c r="C23">
        <v>0</v>
      </c>
      <c r="D23">
        <f>C23/1*100</f>
        <v>0</v>
      </c>
      <c r="F23" s="4">
        <v>0</v>
      </c>
      <c r="G23">
        <v>46</v>
      </c>
      <c r="H23">
        <f>G23/99*100</f>
        <v>46.464646464646464</v>
      </c>
      <c r="J23" s="4">
        <v>0</v>
      </c>
      <c r="K23">
        <v>392</v>
      </c>
      <c r="L23">
        <f>K23/1001*100</f>
        <v>39.16083916083916</v>
      </c>
      <c r="N23" s="4">
        <v>3</v>
      </c>
      <c r="O23">
        <v>1</v>
      </c>
      <c r="P23">
        <f>O23/7*100</f>
        <v>14.285714285714285</v>
      </c>
      <c r="V23" s="5">
        <v>0</v>
      </c>
      <c r="W23">
        <f>C23+G23+K23+O23</f>
        <v>439</v>
      </c>
      <c r="X23">
        <f>W23/$W$27*100</f>
        <v>39.620938628158846</v>
      </c>
    </row>
    <row r="24" spans="1:24" x14ac:dyDescent="0.3">
      <c r="B24" s="5">
        <v>1</v>
      </c>
      <c r="C24">
        <v>0</v>
      </c>
      <c r="D24">
        <f t="shared" ref="D24:D27" si="11">C24/1*100</f>
        <v>0</v>
      </c>
      <c r="F24" s="4">
        <v>1</v>
      </c>
      <c r="G24">
        <v>20</v>
      </c>
      <c r="H24">
        <f t="shared" ref="H24:H27" si="12">G24/99*100</f>
        <v>20.202020202020201</v>
      </c>
      <c r="J24" s="4">
        <v>1</v>
      </c>
      <c r="K24">
        <v>218</v>
      </c>
      <c r="L24">
        <f t="shared" ref="L24:L27" si="13">K24/1001*100</f>
        <v>21.778221778221781</v>
      </c>
      <c r="N24" s="4">
        <v>1</v>
      </c>
      <c r="O24">
        <v>0</v>
      </c>
      <c r="P24">
        <f t="shared" ref="P24:P27" si="14">O24/7*100</f>
        <v>0</v>
      </c>
      <c r="V24" s="5">
        <v>1</v>
      </c>
      <c r="W24">
        <f t="shared" ref="W24:W27" si="15">C24+G24+K24+O24</f>
        <v>238</v>
      </c>
      <c r="X24">
        <f t="shared" ref="X24:X27" si="16">W24/$W$27*100</f>
        <v>21.48014440433213</v>
      </c>
    </row>
    <row r="25" spans="1:24" x14ac:dyDescent="0.3">
      <c r="B25" s="5">
        <v>2</v>
      </c>
      <c r="C25">
        <v>0</v>
      </c>
      <c r="D25">
        <f t="shared" si="11"/>
        <v>0</v>
      </c>
      <c r="F25" s="4">
        <v>2</v>
      </c>
      <c r="G25">
        <v>12</v>
      </c>
      <c r="H25">
        <f t="shared" si="12"/>
        <v>12.121212121212121</v>
      </c>
      <c r="J25" s="4">
        <v>2</v>
      </c>
      <c r="K25">
        <v>143</v>
      </c>
      <c r="L25">
        <f t="shared" si="13"/>
        <v>14.285714285714285</v>
      </c>
      <c r="N25" s="4">
        <v>2</v>
      </c>
      <c r="O25">
        <v>1</v>
      </c>
      <c r="P25">
        <f t="shared" si="14"/>
        <v>14.285714285714285</v>
      </c>
      <c r="V25" s="5">
        <v>2</v>
      </c>
      <c r="W25">
        <f t="shared" si="15"/>
        <v>156</v>
      </c>
      <c r="X25">
        <f t="shared" si="16"/>
        <v>14.079422382671481</v>
      </c>
    </row>
    <row r="26" spans="1:24" x14ac:dyDescent="0.3">
      <c r="B26" s="5">
        <v>3</v>
      </c>
      <c r="C26">
        <v>1</v>
      </c>
      <c r="D26">
        <f t="shared" si="11"/>
        <v>100</v>
      </c>
      <c r="F26" s="4">
        <v>3</v>
      </c>
      <c r="G26">
        <v>21</v>
      </c>
      <c r="H26">
        <f t="shared" si="12"/>
        <v>21.212121212121211</v>
      </c>
      <c r="J26" s="4">
        <v>3</v>
      </c>
      <c r="K26">
        <v>248</v>
      </c>
      <c r="L26">
        <f t="shared" si="13"/>
        <v>24.775224775224775</v>
      </c>
      <c r="N26" s="4">
        <v>3</v>
      </c>
      <c r="O26">
        <v>5</v>
      </c>
      <c r="P26">
        <f t="shared" si="14"/>
        <v>71.428571428571431</v>
      </c>
      <c r="V26" s="5">
        <v>3</v>
      </c>
      <c r="W26">
        <f t="shared" si="15"/>
        <v>275</v>
      </c>
      <c r="X26">
        <f t="shared" si="16"/>
        <v>24.819494584837546</v>
      </c>
    </row>
    <row r="27" spans="1:24" x14ac:dyDescent="0.3">
      <c r="C27">
        <v>1</v>
      </c>
      <c r="D27">
        <f t="shared" si="11"/>
        <v>100</v>
      </c>
      <c r="G27" s="6">
        <f>SUM(G23:G26)</f>
        <v>99</v>
      </c>
      <c r="H27">
        <f t="shared" si="12"/>
        <v>100</v>
      </c>
      <c r="K27" s="6">
        <f>SUM(K23:K26)</f>
        <v>1001</v>
      </c>
      <c r="L27">
        <f t="shared" si="13"/>
        <v>100</v>
      </c>
      <c r="O27" s="6">
        <v>7</v>
      </c>
      <c r="P27">
        <f t="shared" si="14"/>
        <v>100</v>
      </c>
      <c r="W27">
        <f t="shared" si="15"/>
        <v>1108</v>
      </c>
      <c r="X27">
        <f t="shared" si="16"/>
        <v>100</v>
      </c>
    </row>
    <row r="30" spans="1:24" s="7" customFormat="1" x14ac:dyDescent="0.3"/>
    <row r="31" spans="1:24" x14ac:dyDescent="0.3">
      <c r="A31" t="s">
        <v>21</v>
      </c>
    </row>
    <row r="32" spans="1:24" x14ac:dyDescent="0.3">
      <c r="B32" s="1" t="s">
        <v>22</v>
      </c>
      <c r="C32" s="2">
        <v>0</v>
      </c>
      <c r="D32" s="3" t="s">
        <v>2</v>
      </c>
      <c r="F32" s="1" t="s">
        <v>23</v>
      </c>
      <c r="G32" s="2">
        <v>0</v>
      </c>
      <c r="H32" s="3" t="s">
        <v>2</v>
      </c>
      <c r="J32" s="1" t="s">
        <v>24</v>
      </c>
      <c r="K32" s="2">
        <v>0</v>
      </c>
      <c r="L32" s="3" t="s">
        <v>2</v>
      </c>
      <c r="N32" s="1" t="s">
        <v>25</v>
      </c>
      <c r="O32" s="2">
        <v>0</v>
      </c>
      <c r="P32" s="3" t="s">
        <v>2</v>
      </c>
      <c r="V32" s="1" t="s">
        <v>26</v>
      </c>
      <c r="W32" s="3" t="s">
        <v>8</v>
      </c>
      <c r="X32" s="3" t="s">
        <v>2</v>
      </c>
    </row>
    <row r="33" spans="1:24" x14ac:dyDescent="0.3">
      <c r="B33" s="5">
        <v>0</v>
      </c>
      <c r="C33">
        <v>1</v>
      </c>
      <c r="D33">
        <v>100</v>
      </c>
      <c r="F33" s="4">
        <v>0</v>
      </c>
      <c r="G33">
        <v>203</v>
      </c>
      <c r="H33">
        <f>G33/445*100</f>
        <v>45.617977528089888</v>
      </c>
      <c r="J33" s="4">
        <v>0</v>
      </c>
      <c r="K33">
        <v>2</v>
      </c>
      <c r="L33">
        <f>K33/3*100</f>
        <v>66.666666666666657</v>
      </c>
      <c r="N33" s="4">
        <v>0</v>
      </c>
      <c r="O33">
        <v>9</v>
      </c>
      <c r="P33">
        <f>O33/15*100</f>
        <v>60</v>
      </c>
      <c r="V33" s="5">
        <v>0</v>
      </c>
      <c r="W33">
        <f>C33+G33+K33+O33</f>
        <v>215</v>
      </c>
      <c r="X33">
        <f>W33/$W$37*100</f>
        <v>46.336206896551722</v>
      </c>
    </row>
    <row r="34" spans="1:24" x14ac:dyDescent="0.3">
      <c r="B34" s="4">
        <v>1</v>
      </c>
      <c r="C34">
        <v>0</v>
      </c>
      <c r="D34">
        <v>0</v>
      </c>
      <c r="F34" s="4">
        <v>1</v>
      </c>
      <c r="G34">
        <v>88</v>
      </c>
      <c r="H34">
        <f t="shared" ref="H34:H37" si="17">G34/445*100</f>
        <v>19.775280898876403</v>
      </c>
      <c r="J34" s="4">
        <v>1</v>
      </c>
      <c r="K34">
        <v>0</v>
      </c>
      <c r="L34">
        <f t="shared" ref="L34:L37" si="18">K34/3*100</f>
        <v>0</v>
      </c>
      <c r="N34" s="4">
        <v>1</v>
      </c>
      <c r="O34">
        <v>1</v>
      </c>
      <c r="P34">
        <f t="shared" ref="P34:P37" si="19">O34/15*100</f>
        <v>6.666666666666667</v>
      </c>
      <c r="V34" s="5">
        <v>1</v>
      </c>
      <c r="W34">
        <f t="shared" ref="W34:W37" si="20">C34+G34+K34+O34</f>
        <v>89</v>
      </c>
      <c r="X34">
        <f t="shared" ref="X34:X37" si="21">W34/$W$37*100</f>
        <v>19.181034482758623</v>
      </c>
    </row>
    <row r="35" spans="1:24" x14ac:dyDescent="0.3">
      <c r="B35" s="5">
        <v>2</v>
      </c>
      <c r="C35">
        <v>0</v>
      </c>
      <c r="D35">
        <v>0</v>
      </c>
      <c r="F35" s="4">
        <v>2</v>
      </c>
      <c r="G35">
        <v>56</v>
      </c>
      <c r="H35">
        <f t="shared" si="17"/>
        <v>12.584269662921349</v>
      </c>
      <c r="J35" s="5">
        <v>2</v>
      </c>
      <c r="K35">
        <v>1</v>
      </c>
      <c r="L35">
        <f t="shared" si="18"/>
        <v>33.333333333333329</v>
      </c>
      <c r="N35" s="4">
        <v>2</v>
      </c>
      <c r="O35">
        <v>2</v>
      </c>
      <c r="P35">
        <f t="shared" si="19"/>
        <v>13.333333333333334</v>
      </c>
      <c r="V35" s="5">
        <v>2</v>
      </c>
      <c r="W35">
        <f t="shared" si="20"/>
        <v>59</v>
      </c>
      <c r="X35">
        <f t="shared" si="21"/>
        <v>12.71551724137931</v>
      </c>
    </row>
    <row r="36" spans="1:24" x14ac:dyDescent="0.3">
      <c r="B36" s="5">
        <v>3</v>
      </c>
      <c r="C36">
        <v>0</v>
      </c>
      <c r="D36">
        <v>0</v>
      </c>
      <c r="F36" s="4">
        <v>3</v>
      </c>
      <c r="G36">
        <v>98</v>
      </c>
      <c r="H36">
        <f t="shared" si="17"/>
        <v>22.022471910112358</v>
      </c>
      <c r="J36" s="5">
        <v>3</v>
      </c>
      <c r="K36">
        <v>0</v>
      </c>
      <c r="L36">
        <f t="shared" si="18"/>
        <v>0</v>
      </c>
      <c r="N36" s="4">
        <v>3</v>
      </c>
      <c r="O36">
        <v>3</v>
      </c>
      <c r="P36">
        <f t="shared" si="19"/>
        <v>20</v>
      </c>
      <c r="V36" s="5">
        <v>3</v>
      </c>
      <c r="W36">
        <f t="shared" si="20"/>
        <v>101</v>
      </c>
      <c r="X36">
        <f t="shared" si="21"/>
        <v>21.767241379310345</v>
      </c>
    </row>
    <row r="37" spans="1:24" x14ac:dyDescent="0.3">
      <c r="C37">
        <v>1</v>
      </c>
      <c r="D37">
        <v>100</v>
      </c>
      <c r="G37" s="6">
        <f>SUM(G33:G36)</f>
        <v>445</v>
      </c>
      <c r="H37">
        <f t="shared" si="17"/>
        <v>100</v>
      </c>
      <c r="K37" s="6">
        <v>3</v>
      </c>
      <c r="L37">
        <f t="shared" si="18"/>
        <v>100</v>
      </c>
      <c r="O37" s="6">
        <f>SUM(O33:O36)</f>
        <v>15</v>
      </c>
      <c r="P37">
        <f t="shared" si="19"/>
        <v>100</v>
      </c>
      <c r="W37">
        <f t="shared" si="20"/>
        <v>464</v>
      </c>
      <c r="X37">
        <f t="shared" si="21"/>
        <v>100</v>
      </c>
    </row>
    <row r="40" spans="1:24" s="7" customFormat="1" x14ac:dyDescent="0.3"/>
    <row r="41" spans="1:24" x14ac:dyDescent="0.3">
      <c r="A41" t="s">
        <v>27</v>
      </c>
    </row>
    <row r="42" spans="1:24" x14ac:dyDescent="0.3">
      <c r="B42" s="1" t="s">
        <v>28</v>
      </c>
      <c r="C42" s="2">
        <v>0</v>
      </c>
      <c r="D42" s="3" t="s">
        <v>2</v>
      </c>
      <c r="F42" s="1" t="s">
        <v>29</v>
      </c>
      <c r="G42" s="2">
        <v>0</v>
      </c>
      <c r="H42" s="3" t="s">
        <v>2</v>
      </c>
      <c r="J42" s="1" t="s">
        <v>30</v>
      </c>
      <c r="K42" s="2">
        <v>0</v>
      </c>
      <c r="L42" s="3" t="s">
        <v>2</v>
      </c>
      <c r="V42" s="1" t="s">
        <v>31</v>
      </c>
      <c r="W42" s="3" t="s">
        <v>8</v>
      </c>
      <c r="X42" s="3" t="s">
        <v>2</v>
      </c>
    </row>
    <row r="43" spans="1:24" x14ac:dyDescent="0.3">
      <c r="B43" s="4">
        <v>0</v>
      </c>
      <c r="C43">
        <v>57</v>
      </c>
      <c r="D43">
        <f>C43/164*100</f>
        <v>34.756097560975604</v>
      </c>
      <c r="F43" s="4">
        <v>0</v>
      </c>
      <c r="G43">
        <v>2</v>
      </c>
      <c r="H43">
        <f>G43/13*100</f>
        <v>15.384615384615385</v>
      </c>
      <c r="J43" s="4">
        <v>0</v>
      </c>
      <c r="K43">
        <v>1</v>
      </c>
      <c r="L43">
        <v>50</v>
      </c>
      <c r="V43" s="5">
        <v>0</v>
      </c>
      <c r="W43">
        <f>C43+G43+K43</f>
        <v>60</v>
      </c>
      <c r="X43">
        <f>W43/$W$47*100</f>
        <v>33.519553072625698</v>
      </c>
    </row>
    <row r="44" spans="1:24" x14ac:dyDescent="0.3">
      <c r="B44" s="4">
        <v>1</v>
      </c>
      <c r="C44">
        <v>34</v>
      </c>
      <c r="D44">
        <f t="shared" ref="D44:D47" si="22">C44/164*100</f>
        <v>20.73170731707317</v>
      </c>
      <c r="F44" s="4">
        <v>1</v>
      </c>
      <c r="G44">
        <v>4</v>
      </c>
      <c r="H44">
        <f t="shared" ref="H44:H47" si="23">G44/13*100</f>
        <v>30.76923076923077</v>
      </c>
      <c r="J44" s="5">
        <v>1</v>
      </c>
      <c r="K44">
        <v>1</v>
      </c>
      <c r="L44">
        <v>50</v>
      </c>
      <c r="V44" s="5">
        <v>1</v>
      </c>
      <c r="W44">
        <f t="shared" ref="W44:W47" si="24">C44+G44+K44</f>
        <v>39</v>
      </c>
      <c r="X44">
        <f t="shared" ref="X44:X47" si="25">W44/$W$47*100</f>
        <v>21.787709497206702</v>
      </c>
    </row>
    <row r="45" spans="1:24" x14ac:dyDescent="0.3">
      <c r="B45" s="4">
        <v>2</v>
      </c>
      <c r="C45">
        <v>33</v>
      </c>
      <c r="D45">
        <f t="shared" si="22"/>
        <v>20.121951219512198</v>
      </c>
      <c r="F45" s="4">
        <v>2</v>
      </c>
      <c r="G45">
        <v>3</v>
      </c>
      <c r="H45">
        <f t="shared" si="23"/>
        <v>23.076923076923077</v>
      </c>
      <c r="J45" s="4">
        <v>2</v>
      </c>
      <c r="K45">
        <v>0</v>
      </c>
      <c r="L45">
        <v>0</v>
      </c>
      <c r="V45" s="5">
        <v>2</v>
      </c>
      <c r="W45">
        <f t="shared" si="24"/>
        <v>36</v>
      </c>
      <c r="X45">
        <f t="shared" si="25"/>
        <v>20.11173184357542</v>
      </c>
    </row>
    <row r="46" spans="1:24" x14ac:dyDescent="0.3">
      <c r="B46" s="4">
        <v>3</v>
      </c>
      <c r="C46">
        <v>40</v>
      </c>
      <c r="D46">
        <f t="shared" si="22"/>
        <v>24.390243902439025</v>
      </c>
      <c r="F46" s="4">
        <v>3</v>
      </c>
      <c r="G46">
        <v>4</v>
      </c>
      <c r="H46">
        <f t="shared" si="23"/>
        <v>30.76923076923077</v>
      </c>
      <c r="J46" s="5">
        <v>3</v>
      </c>
      <c r="K46">
        <v>0</v>
      </c>
      <c r="L46">
        <v>0</v>
      </c>
      <c r="V46" s="5">
        <v>3</v>
      </c>
      <c r="W46">
        <f t="shared" si="24"/>
        <v>44</v>
      </c>
      <c r="X46">
        <f t="shared" si="25"/>
        <v>24.581005586592177</v>
      </c>
    </row>
    <row r="47" spans="1:24" x14ac:dyDescent="0.3">
      <c r="C47" s="6">
        <f>SUM(C43:C46)</f>
        <v>164</v>
      </c>
      <c r="D47">
        <f t="shared" si="22"/>
        <v>100</v>
      </c>
      <c r="G47" s="6">
        <f>SUM(G43:G46)</f>
        <v>13</v>
      </c>
      <c r="H47">
        <f t="shared" si="23"/>
        <v>100</v>
      </c>
      <c r="K47">
        <v>2</v>
      </c>
      <c r="L47">
        <v>100</v>
      </c>
      <c r="W47">
        <f t="shared" si="24"/>
        <v>179</v>
      </c>
      <c r="X47">
        <f t="shared" si="25"/>
        <v>100</v>
      </c>
    </row>
    <row r="49" spans="1:24" s="7" customFormat="1" x14ac:dyDescent="0.3"/>
    <row r="50" spans="1:24" x14ac:dyDescent="0.3">
      <c r="A50" t="s">
        <v>32</v>
      </c>
    </row>
    <row r="51" spans="1:24" x14ac:dyDescent="0.3">
      <c r="B51" s="1" t="s">
        <v>33</v>
      </c>
      <c r="C51" s="3" t="s">
        <v>8</v>
      </c>
      <c r="D51" s="3" t="s">
        <v>2</v>
      </c>
      <c r="F51" s="1" t="s">
        <v>34</v>
      </c>
      <c r="G51" s="3" t="s">
        <v>8</v>
      </c>
      <c r="H51" s="3" t="s">
        <v>2</v>
      </c>
      <c r="J51" s="1" t="s">
        <v>35</v>
      </c>
      <c r="K51" s="3" t="s">
        <v>8</v>
      </c>
      <c r="L51" s="3" t="s">
        <v>2</v>
      </c>
      <c r="N51" s="1" t="s">
        <v>36</v>
      </c>
      <c r="O51" s="3" t="s">
        <v>8</v>
      </c>
      <c r="P51" s="3" t="s">
        <v>2</v>
      </c>
      <c r="R51" s="1" t="s">
        <v>37</v>
      </c>
      <c r="S51" s="3" t="s">
        <v>8</v>
      </c>
      <c r="T51" s="3" t="s">
        <v>2</v>
      </c>
      <c r="V51" s="1" t="s">
        <v>38</v>
      </c>
      <c r="W51" s="3" t="s">
        <v>8</v>
      </c>
      <c r="X51" s="3" t="s">
        <v>2</v>
      </c>
    </row>
    <row r="52" spans="1:24" x14ac:dyDescent="0.3">
      <c r="B52" s="5">
        <v>0</v>
      </c>
      <c r="C52">
        <f>C3+C13+C23</f>
        <v>156</v>
      </c>
      <c r="D52">
        <f>C52/$C$56*100</f>
        <v>33.121019108280251</v>
      </c>
      <c r="F52" s="4">
        <v>0</v>
      </c>
      <c r="G52">
        <v>55</v>
      </c>
      <c r="H52">
        <v>18.456375838926174</v>
      </c>
      <c r="J52" s="5">
        <v>0</v>
      </c>
      <c r="K52">
        <f>K3+G13+G23+C33</f>
        <v>195</v>
      </c>
      <c r="L52">
        <f>K52/$K$56*100</f>
        <v>26.458616010854819</v>
      </c>
      <c r="N52" s="5">
        <v>0</v>
      </c>
      <c r="O52">
        <f>O3+K13+K23+G33+C43</f>
        <v>949</v>
      </c>
      <c r="P52">
        <f>O52/$O$56*100</f>
        <v>40.782122905027933</v>
      </c>
      <c r="R52" s="5">
        <v>0</v>
      </c>
      <c r="S52">
        <f>O13+O23+K33+G43</f>
        <v>114</v>
      </c>
      <c r="T52">
        <f>S52/$S$56*100</f>
        <v>33.727810650887577</v>
      </c>
      <c r="V52" s="5">
        <v>0</v>
      </c>
      <c r="W52">
        <f>S3+O33+K43</f>
        <v>27</v>
      </c>
      <c r="X52">
        <f>W52/$W$56*100</f>
        <v>36.486486486486484</v>
      </c>
    </row>
    <row r="53" spans="1:24" x14ac:dyDescent="0.3">
      <c r="B53" s="5">
        <v>1</v>
      </c>
      <c r="C53">
        <f t="shared" ref="C53:C56" si="26">C4+C14+C24</f>
        <v>93</v>
      </c>
      <c r="D53">
        <f t="shared" ref="D53:D56" si="27">C53/$C$56*100</f>
        <v>19.745222929936308</v>
      </c>
      <c r="F53" s="4">
        <v>1</v>
      </c>
      <c r="G53">
        <v>75</v>
      </c>
      <c r="H53">
        <v>25.167785234899331</v>
      </c>
      <c r="J53" s="5">
        <v>1</v>
      </c>
      <c r="K53">
        <f t="shared" ref="K53:K56" si="28">K4+G14+G24+C34</f>
        <v>205</v>
      </c>
      <c r="L53">
        <f t="shared" ref="L53:L56" si="29">K53/$K$56*100</f>
        <v>27.815468113975577</v>
      </c>
      <c r="N53" s="5">
        <v>1</v>
      </c>
      <c r="O53">
        <f t="shared" ref="O53:O56" si="30">O4+K14+K24+G34+C44</f>
        <v>484</v>
      </c>
      <c r="P53">
        <f t="shared" ref="P53:P56" si="31">O53/$O$56*100</f>
        <v>20.799312419424151</v>
      </c>
      <c r="R53" s="5">
        <v>1</v>
      </c>
      <c r="S53">
        <f t="shared" ref="S53:S56" si="32">O14+O24+K34+G44</f>
        <v>81</v>
      </c>
      <c r="T53">
        <f t="shared" ref="T53:T56" si="33">S53/$S$56*100</f>
        <v>23.964497041420117</v>
      </c>
      <c r="V53" s="5">
        <v>1</v>
      </c>
      <c r="W53">
        <f t="shared" ref="W53:W56" si="34">S4+O34+K44</f>
        <v>11</v>
      </c>
      <c r="X53">
        <f t="shared" ref="X53:X56" si="35">W53/$W$56*100</f>
        <v>14.864864864864865</v>
      </c>
    </row>
    <row r="54" spans="1:24" x14ac:dyDescent="0.3">
      <c r="B54" s="5">
        <v>2</v>
      </c>
      <c r="C54">
        <f t="shared" si="26"/>
        <v>77</v>
      </c>
      <c r="D54">
        <f t="shared" si="27"/>
        <v>16.348195329087048</v>
      </c>
      <c r="F54" s="4">
        <v>2</v>
      </c>
      <c r="G54">
        <v>62</v>
      </c>
      <c r="H54">
        <v>20.80536912751678</v>
      </c>
      <c r="J54" s="5">
        <v>2</v>
      </c>
      <c r="K54">
        <f t="shared" si="28"/>
        <v>114</v>
      </c>
      <c r="L54">
        <f t="shared" si="29"/>
        <v>15.468113975576662</v>
      </c>
      <c r="N54" s="5">
        <v>2</v>
      </c>
      <c r="O54">
        <f t="shared" si="30"/>
        <v>338</v>
      </c>
      <c r="P54">
        <f t="shared" si="31"/>
        <v>14.52513966480447</v>
      </c>
      <c r="R54" s="5">
        <v>2</v>
      </c>
      <c r="S54">
        <f t="shared" si="32"/>
        <v>49</v>
      </c>
      <c r="T54">
        <f t="shared" si="33"/>
        <v>14.497041420118343</v>
      </c>
      <c r="V54" s="5">
        <v>2</v>
      </c>
      <c r="W54">
        <f t="shared" si="34"/>
        <v>18</v>
      </c>
      <c r="X54">
        <f t="shared" si="35"/>
        <v>24.324324324324326</v>
      </c>
    </row>
    <row r="55" spans="1:24" x14ac:dyDescent="0.3">
      <c r="B55" s="5">
        <v>3</v>
      </c>
      <c r="C55">
        <f t="shared" si="26"/>
        <v>145</v>
      </c>
      <c r="D55">
        <f t="shared" si="27"/>
        <v>30.78556263269639</v>
      </c>
      <c r="F55" s="4">
        <v>3</v>
      </c>
      <c r="G55">
        <v>106</v>
      </c>
      <c r="H55">
        <v>35.570469798657719</v>
      </c>
      <c r="J55" s="5">
        <v>3</v>
      </c>
      <c r="K55">
        <f t="shared" si="28"/>
        <v>223</v>
      </c>
      <c r="L55">
        <f t="shared" si="29"/>
        <v>30.257801899592945</v>
      </c>
      <c r="N55" s="5">
        <v>3</v>
      </c>
      <c r="O55">
        <f t="shared" si="30"/>
        <v>556</v>
      </c>
      <c r="P55">
        <f t="shared" si="31"/>
        <v>23.893425010743446</v>
      </c>
      <c r="R55" s="5">
        <v>3</v>
      </c>
      <c r="S55">
        <f t="shared" si="32"/>
        <v>94</v>
      </c>
      <c r="T55">
        <f t="shared" si="33"/>
        <v>27.810650887573964</v>
      </c>
      <c r="V55" s="5">
        <v>3</v>
      </c>
      <c r="W55">
        <f t="shared" si="34"/>
        <v>18</v>
      </c>
      <c r="X55">
        <f t="shared" si="35"/>
        <v>24.324324324324326</v>
      </c>
    </row>
    <row r="56" spans="1:24" x14ac:dyDescent="0.3">
      <c r="C56">
        <f t="shared" si="26"/>
        <v>471</v>
      </c>
      <c r="D56">
        <f t="shared" si="27"/>
        <v>100</v>
      </c>
      <c r="G56">
        <v>298</v>
      </c>
      <c r="H56">
        <v>100</v>
      </c>
      <c r="K56">
        <f t="shared" si="28"/>
        <v>737</v>
      </c>
      <c r="L56">
        <f t="shared" si="29"/>
        <v>100</v>
      </c>
      <c r="O56">
        <f t="shared" si="30"/>
        <v>2327</v>
      </c>
      <c r="P56">
        <f t="shared" si="31"/>
        <v>100</v>
      </c>
      <c r="S56">
        <f t="shared" si="32"/>
        <v>338</v>
      </c>
      <c r="T56">
        <f t="shared" si="33"/>
        <v>100</v>
      </c>
      <c r="W56">
        <f t="shared" si="34"/>
        <v>74</v>
      </c>
      <c r="X56">
        <f t="shared" si="35"/>
        <v>100</v>
      </c>
    </row>
    <row r="60" spans="1:24" x14ac:dyDescent="0.3">
      <c r="B60" s="1" t="s">
        <v>39</v>
      </c>
      <c r="C60" s="3" t="s">
        <v>8</v>
      </c>
      <c r="D60" s="3" t="s">
        <v>2</v>
      </c>
      <c r="F60" s="1" t="s">
        <v>7</v>
      </c>
      <c r="G60" s="3" t="s">
        <v>8</v>
      </c>
      <c r="H60" s="3" t="s">
        <v>2</v>
      </c>
      <c r="J60" s="1" t="s">
        <v>14</v>
      </c>
      <c r="K60" s="3" t="s">
        <v>8</v>
      </c>
      <c r="L60" s="3" t="s">
        <v>2</v>
      </c>
      <c r="N60" s="1" t="s">
        <v>20</v>
      </c>
      <c r="O60" s="3" t="s">
        <v>8</v>
      </c>
      <c r="P60" s="3" t="s">
        <v>2</v>
      </c>
      <c r="R60" s="1" t="s">
        <v>26</v>
      </c>
      <c r="S60" s="3" t="s">
        <v>8</v>
      </c>
      <c r="T60" s="3" t="s">
        <v>2</v>
      </c>
      <c r="V60" s="1" t="s">
        <v>31</v>
      </c>
      <c r="W60" s="3" t="s">
        <v>8</v>
      </c>
      <c r="X60" s="3" t="s">
        <v>2</v>
      </c>
    </row>
    <row r="61" spans="1:24" x14ac:dyDescent="0.3">
      <c r="B61" s="5">
        <v>0</v>
      </c>
      <c r="C61">
        <f>C52+G52+K52+O52+S52+W52</f>
        <v>1496</v>
      </c>
      <c r="D61">
        <f>C61/$C$65*100</f>
        <v>35.241460541813893</v>
      </c>
      <c r="F61" s="5">
        <v>0</v>
      </c>
      <c r="G61">
        <v>375</v>
      </c>
      <c r="H61">
        <v>25.737817433081673</v>
      </c>
      <c r="J61" s="5">
        <v>0</v>
      </c>
      <c r="K61">
        <v>407</v>
      </c>
      <c r="L61">
        <v>39.247830279652845</v>
      </c>
      <c r="N61" s="5">
        <v>0</v>
      </c>
      <c r="O61">
        <v>439</v>
      </c>
      <c r="P61">
        <v>39.620938628158846</v>
      </c>
      <c r="R61" s="5">
        <v>0</v>
      </c>
      <c r="S61">
        <v>215</v>
      </c>
      <c r="T61">
        <v>46.336206896551722</v>
      </c>
      <c r="V61" s="5">
        <v>0</v>
      </c>
      <c r="W61">
        <v>60</v>
      </c>
      <c r="X61">
        <v>33.519553072625698</v>
      </c>
    </row>
    <row r="62" spans="1:24" x14ac:dyDescent="0.3">
      <c r="B62" s="5">
        <v>1</v>
      </c>
      <c r="C62">
        <f t="shared" ref="C62:C65" si="36">C53+G53+K53+O53+S53+W53</f>
        <v>949</v>
      </c>
      <c r="D62">
        <f t="shared" ref="D62:D65" si="37">C62/$C$65*100</f>
        <v>22.355712603062429</v>
      </c>
      <c r="F62" s="5">
        <v>1</v>
      </c>
      <c r="G62">
        <v>360</v>
      </c>
      <c r="H62">
        <v>24.708304735758407</v>
      </c>
      <c r="J62" s="5">
        <v>1</v>
      </c>
      <c r="K62">
        <v>223</v>
      </c>
      <c r="L62">
        <v>21.504339440694313</v>
      </c>
      <c r="N62" s="5">
        <v>1</v>
      </c>
      <c r="O62">
        <v>238</v>
      </c>
      <c r="P62">
        <v>21.48014440433213</v>
      </c>
      <c r="R62" s="5">
        <v>1</v>
      </c>
      <c r="S62">
        <v>89</v>
      </c>
      <c r="T62">
        <v>19.181034482758623</v>
      </c>
      <c r="V62" s="5">
        <v>1</v>
      </c>
      <c r="W62">
        <v>39</v>
      </c>
      <c r="X62">
        <v>21.787709497206702</v>
      </c>
    </row>
    <row r="63" spans="1:24" x14ac:dyDescent="0.3">
      <c r="B63" s="5">
        <v>2</v>
      </c>
      <c r="C63">
        <f t="shared" si="36"/>
        <v>658</v>
      </c>
      <c r="D63">
        <f t="shared" si="37"/>
        <v>15.500588928150766</v>
      </c>
      <c r="F63" s="5">
        <v>2</v>
      </c>
      <c r="G63">
        <v>255</v>
      </c>
      <c r="H63">
        <v>17.50171585449554</v>
      </c>
      <c r="J63" s="5">
        <v>2</v>
      </c>
      <c r="K63">
        <v>152</v>
      </c>
      <c r="L63">
        <v>14.657666345226616</v>
      </c>
      <c r="N63" s="5">
        <v>2</v>
      </c>
      <c r="O63">
        <v>156</v>
      </c>
      <c r="P63">
        <v>14.079422382671481</v>
      </c>
      <c r="R63" s="5">
        <v>2</v>
      </c>
      <c r="S63">
        <v>59</v>
      </c>
      <c r="T63">
        <v>12.71551724137931</v>
      </c>
      <c r="V63" s="5">
        <v>2</v>
      </c>
      <c r="W63">
        <v>36</v>
      </c>
      <c r="X63">
        <v>20.11173184357542</v>
      </c>
    </row>
    <row r="64" spans="1:24" x14ac:dyDescent="0.3">
      <c r="B64" s="5">
        <v>3</v>
      </c>
      <c r="C64">
        <f t="shared" si="36"/>
        <v>1142</v>
      </c>
      <c r="D64">
        <f t="shared" si="37"/>
        <v>26.902237926972912</v>
      </c>
      <c r="F64" s="5">
        <v>3</v>
      </c>
      <c r="G64">
        <v>467</v>
      </c>
      <c r="H64">
        <v>32.052161976664379</v>
      </c>
      <c r="J64" s="5">
        <v>3</v>
      </c>
      <c r="K64">
        <v>255</v>
      </c>
      <c r="L64">
        <v>24.590163934426229</v>
      </c>
      <c r="N64" s="5">
        <v>3</v>
      </c>
      <c r="O64">
        <v>275</v>
      </c>
      <c r="P64">
        <v>24.819494584837546</v>
      </c>
      <c r="R64" s="5">
        <v>3</v>
      </c>
      <c r="S64">
        <v>101</v>
      </c>
      <c r="T64">
        <v>21.767241379310345</v>
      </c>
      <c r="V64" s="5">
        <v>3</v>
      </c>
      <c r="W64">
        <v>44</v>
      </c>
      <c r="X64">
        <v>24.581005586592177</v>
      </c>
    </row>
    <row r="65" spans="3:24" x14ac:dyDescent="0.3">
      <c r="C65">
        <f t="shared" si="36"/>
        <v>4245</v>
      </c>
      <c r="D65">
        <f t="shared" si="37"/>
        <v>100</v>
      </c>
      <c r="G65">
        <v>1457</v>
      </c>
      <c r="H65">
        <v>100</v>
      </c>
      <c r="K65">
        <v>1037</v>
      </c>
      <c r="L65">
        <v>100</v>
      </c>
      <c r="O65">
        <v>1108</v>
      </c>
      <c r="P65">
        <v>100</v>
      </c>
      <c r="S65">
        <v>464</v>
      </c>
      <c r="T65">
        <v>100</v>
      </c>
      <c r="W65">
        <v>179</v>
      </c>
      <c r="X65">
        <v>100</v>
      </c>
    </row>
    <row r="68" spans="3:24" x14ac:dyDescent="0.3">
      <c r="R68" s="1" t="s">
        <v>40</v>
      </c>
      <c r="S68" s="3" t="s">
        <v>8</v>
      </c>
      <c r="T68" s="3" t="s">
        <v>2</v>
      </c>
    </row>
    <row r="69" spans="3:24" x14ac:dyDescent="0.3">
      <c r="R69" s="5">
        <v>0</v>
      </c>
      <c r="S69">
        <f>S61+W61</f>
        <v>275</v>
      </c>
      <c r="T69">
        <f>S69/$S$73*100</f>
        <v>42.768273716951789</v>
      </c>
    </row>
    <row r="70" spans="3:24" x14ac:dyDescent="0.3">
      <c r="R70" s="5">
        <v>1</v>
      </c>
      <c r="S70">
        <f t="shared" ref="S70:S73" si="38">S62+W62</f>
        <v>128</v>
      </c>
      <c r="T70">
        <f t="shared" ref="T70:T73" si="39">S70/$S$73*100</f>
        <v>19.906687402799378</v>
      </c>
    </row>
    <row r="71" spans="3:24" x14ac:dyDescent="0.3">
      <c r="R71" s="5">
        <v>2</v>
      </c>
      <c r="S71">
        <f t="shared" si="38"/>
        <v>95</v>
      </c>
      <c r="T71">
        <f t="shared" si="39"/>
        <v>14.774494556765164</v>
      </c>
    </row>
    <row r="72" spans="3:24" x14ac:dyDescent="0.3">
      <c r="R72" s="5">
        <v>3</v>
      </c>
      <c r="S72">
        <f t="shared" si="38"/>
        <v>145</v>
      </c>
      <c r="T72">
        <f t="shared" si="39"/>
        <v>22.55054432348367</v>
      </c>
    </row>
    <row r="73" spans="3:24" x14ac:dyDescent="0.3">
      <c r="S73">
        <f t="shared" si="38"/>
        <v>643</v>
      </c>
      <c r="T73">
        <f t="shared" si="39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4_groups</vt:lpstr>
      <vt:lpstr>5_groups</vt:lpstr>
      <vt:lpstr>Birch(4)</vt:lpstr>
      <vt:lpstr>K_means(4)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2020-06-09T13:30:01Z</dcterms:created>
  <dcterms:modified xsi:type="dcterms:W3CDTF">2020-06-13T12:07:40Z</dcterms:modified>
</cp:coreProperties>
</file>