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Computacion Grafica\main\Tanques\Tanque_Parametrizado\Workspaces\Workspace\"/>
    </mc:Choice>
  </mc:AlternateContent>
  <xr:revisionPtr revIDLastSave="0" documentId="13_ncr:1_{3FC147B6-5D43-4B68-80C6-6C5D8A3E8FED}" xr6:coauthVersionLast="47" xr6:coauthVersionMax="47" xr10:uidLastSave="{00000000-0000-0000-0000-000000000000}"/>
  <bookViews>
    <workbookView xWindow="-108" yWindow="-108" windowWidth="23256" windowHeight="12576" xr2:uid="{863C6CB6-A346-45B7-AD5E-154EB281B96F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A13" i="1"/>
  <c r="B13" i="1" s="1"/>
  <c r="H4" i="1"/>
  <c r="K4" i="1"/>
  <c r="K7" i="1" s="1"/>
  <c r="G4" i="1"/>
  <c r="G5" i="1"/>
  <c r="G6" i="1"/>
  <c r="H5" i="1"/>
  <c r="H6" i="1"/>
  <c r="F13" i="1" l="1" a="1"/>
  <c r="F13" i="1" s="1"/>
  <c r="J15" i="1" s="1"/>
  <c r="E13" i="1" a="1"/>
  <c r="E13" i="1" s="1"/>
  <c r="J12" i="1" s="1"/>
  <c r="K5" i="1"/>
  <c r="K6" i="1"/>
  <c r="C13" i="1" s="1" a="1"/>
  <c r="C13" i="1" s="1"/>
  <c r="D13" i="1" l="1"/>
  <c r="J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<sst xmlns="http://schemas.openxmlformats.org/spreadsheetml/2006/main" count="30" uniqueCount="29">
  <si>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Ø Exterior</t>
  </si>
  <si>
    <t>Logitud Cilindrica</t>
  </si>
  <si>
    <t>Distancia al centro refuerzos</t>
  </si>
  <si>
    <t>Distancia entre Colgaderos</t>
  </si>
  <si>
    <t>Volumen Tanque [Gal]</t>
  </si>
  <si>
    <t>Nombre Parametro Inventor</t>
  </si>
  <si>
    <t>d0</t>
  </si>
  <si>
    <t>N/A</t>
  </si>
  <si>
    <t>d6</t>
  </si>
  <si>
    <t>LT</t>
  </si>
  <si>
    <t>DSC</t>
  </si>
  <si>
    <t>d16</t>
  </si>
  <si>
    <t>Volumen voleado</t>
  </si>
  <si>
    <t>Intento de vol voleado</t>
  </si>
  <si>
    <t>Longitud Total Ext. Deoende de la cilindrica</t>
  </si>
  <si>
    <t>Long cil est</t>
  </si>
  <si>
    <t>#Laminas</t>
  </si>
  <si>
    <t>Galonaje</t>
  </si>
  <si>
    <t>V en mm3</t>
  </si>
  <si>
    <t>Long Cil</t>
  </si>
  <si>
    <t>Diametro Ext.</t>
  </si>
  <si>
    <t>Dist colg</t>
  </si>
  <si>
    <t>Dist Centro R</t>
  </si>
  <si>
    <t>Nombre Empresa</t>
  </si>
  <si>
    <t>Dext</t>
  </si>
  <si>
    <t>Lcil</t>
  </si>
  <si>
    <t>DCR</t>
  </si>
  <si>
    <t>Empresa</t>
  </si>
  <si>
    <t>Nombre_Empresa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</si>
</sst>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/Downloads/Computacion%20Grafica/main/Proyec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Q"/>
      <sheetName val="TANQUES"/>
    </sheetNames>
    <sheetDataSet>
      <sheetData sheetId="0">
        <row r="3">
          <cell r="H3">
            <v>5000</v>
          </cell>
        </row>
        <row r="4">
          <cell r="H4" t="str">
            <v>Terpel_x000D_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9472-3E19-466D-B587-485CB80506B4}">
  <sheetPr codeName="Sheet1"/>
  <dimension ref="A1:K16"/>
  <sheetViews>
    <sheetView tabSelected="1" topLeftCell="A2" zoomScale="115" zoomScaleNormal="115" workbookViewId="0">
      <selection activeCell="D10" sqref="D10"/>
    </sheetView>
  </sheetViews>
  <sheetFormatPr defaultColWidth="11.5546875" defaultRowHeight="14.4" x14ac:dyDescent="0.3"/>
  <cols>
    <col min="1" max="1" width="10.6640625" customWidth="1"/>
    <col min="2" max="2" width="12" bestFit="1" customWidth="1"/>
    <col min="3" max="3" width="8.33203125" customWidth="1"/>
    <col min="4" max="4" width="14.44140625" bestFit="1" customWidth="1"/>
    <col min="5" max="5" width="13.21875" bestFit="1" customWidth="1"/>
    <col min="6" max="6" width="14.44140625" bestFit="1" customWidth="1"/>
    <col min="7" max="7" width="15.33203125" customWidth="1"/>
  </cols>
  <sheetData>
    <row r="1" spans="1:11" ht="28.8" customHeight="1" x14ac:dyDescent="0.3">
      <c r="A1" s="2" t="s">
        <v>4</v>
      </c>
      <c r="B1" s="3" t="s">
        <v>0</v>
      </c>
      <c r="C1" s="2" t="s">
        <v>1</v>
      </c>
      <c r="D1" s="2" t="s">
        <v>14</v>
      </c>
      <c r="E1" s="2" t="s">
        <v>3</v>
      </c>
      <c r="F1" s="2" t="s">
        <v>2</v>
      </c>
      <c r="H1" s="1"/>
    </row>
    <row r="2" spans="1:11" x14ac:dyDescent="0.3">
      <c r="A2" s="6" t="s">
        <v>5</v>
      </c>
      <c r="B2" s="6"/>
      <c r="C2" s="6"/>
      <c r="D2" s="6"/>
      <c r="E2" s="6"/>
      <c r="F2" s="6"/>
    </row>
    <row r="3" spans="1:11" x14ac:dyDescent="0.3">
      <c r="A3" s="4" t="s">
        <v>7</v>
      </c>
      <c r="B3" s="4" t="s">
        <v>6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12</v>
      </c>
      <c r="H3" s="5" t="s">
        <v>13</v>
      </c>
      <c r="J3" s="4" t="s">
        <v>16</v>
      </c>
      <c r="K3" s="4" t="s">
        <v>15</v>
      </c>
    </row>
    <row r="4" spans="1:11" x14ac:dyDescent="0.3">
      <c r="A4" s="4">
        <v>5000</v>
      </c>
      <c r="B4" s="4">
        <v>2100</v>
      </c>
      <c r="C4" s="4">
        <v>5490</v>
      </c>
      <c r="D4" s="4">
        <v>6147</v>
      </c>
      <c r="E4" s="4">
        <v>2600</v>
      </c>
      <c r="F4" s="4">
        <v>700</v>
      </c>
      <c r="G4">
        <f>((PI()/4)*B4^2*C4)/3785000</f>
        <v>5023.8299588373266</v>
      </c>
      <c r="H4">
        <f>A4*1.13</f>
        <v>5649.9999999999991</v>
      </c>
      <c r="J4" s="4">
        <v>1</v>
      </c>
      <c r="K4" s="4">
        <f>C4/2</f>
        <v>2745</v>
      </c>
    </row>
    <row r="5" spans="1:11" x14ac:dyDescent="0.3">
      <c r="A5" s="4">
        <v>10000</v>
      </c>
      <c r="B5" s="4">
        <v>2430</v>
      </c>
      <c r="C5" s="4">
        <v>8235</v>
      </c>
      <c r="D5" s="4">
        <v>8902</v>
      </c>
      <c r="E5" s="4">
        <v>3000</v>
      </c>
      <c r="F5" s="4">
        <v>1000</v>
      </c>
      <c r="G5">
        <f t="shared" ref="G5:G6" si="0">((PI()/4)*B5^2*C5)/3785000</f>
        <v>10090.208681611744</v>
      </c>
      <c r="H5">
        <f>A5*1.09</f>
        <v>10900</v>
      </c>
      <c r="J5" s="4">
        <v>2</v>
      </c>
      <c r="K5" s="4">
        <f>K4*J5</f>
        <v>5490</v>
      </c>
    </row>
    <row r="6" spans="1:11" x14ac:dyDescent="0.3">
      <c r="A6" s="4">
        <v>12000</v>
      </c>
      <c r="B6" s="4">
        <v>2650</v>
      </c>
      <c r="C6" s="4">
        <v>8235</v>
      </c>
      <c r="D6" s="4">
        <v>8905</v>
      </c>
      <c r="E6" s="4">
        <v>3000</v>
      </c>
      <c r="F6" s="4">
        <v>1000</v>
      </c>
      <c r="G6">
        <f t="shared" si="0"/>
        <v>11999.947580250042</v>
      </c>
      <c r="H6">
        <f>A6*1.08</f>
        <v>12960</v>
      </c>
      <c r="J6" s="4">
        <v>3</v>
      </c>
      <c r="K6" s="4">
        <f>K4*J6</f>
        <v>8235</v>
      </c>
    </row>
    <row r="7" spans="1:11" x14ac:dyDescent="0.3">
      <c r="J7" s="4">
        <v>4</v>
      </c>
      <c r="K7" s="4">
        <f>K4*J7</f>
        <v>10980</v>
      </c>
    </row>
    <row r="12" spans="1:11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I12" t="s">
        <v>10</v>
      </c>
      <c r="J12">
        <f>E13</f>
        <v>2600</v>
      </c>
    </row>
    <row r="13" spans="1:11" x14ac:dyDescent="0.3">
      <c r="A13" s="4">
        <f>[1]DAQ!$H$3</f>
        <v>5000</v>
      </c>
      <c r="B13" s="4">
        <f>A13*3785000</f>
        <v>18925000000</v>
      </c>
      <c r="C13" s="4" cm="1">
        <f t="array" ref="C13">_xlfn.IFS(A13&lt;=8000,K5,A13&lt;=12000,K6,A13&gt;12000,K7)</f>
        <v>5490</v>
      </c>
      <c r="D13" s="4">
        <f>IF(OR(A13=A4,A13=A5,A13=A6),CHOOSE(MATCH(A13,A4:A6),B4,B5,B6),ROUNDUP(SQRT(4*B13/(C13*PI())),0))</f>
        <v>2100</v>
      </c>
      <c r="E13" s="4" cm="1">
        <f t="array" ref="E13">_xlfn.IFS(A13&lt;=8000,2600,A13&lt;=12000,3000,A13&gt;12000,3400)</f>
        <v>2600</v>
      </c>
      <c r="F13" s="4" cm="1">
        <f t="array" ref="F13">_xlfn.IFS(A13&lt;=8000,700,A13&lt;=12000,1000,A13&gt;12000,1300)</f>
        <v>700</v>
      </c>
      <c r="G13" s="4" t="s">
        <v>28</v>
      </c>
      <c r="I13" t="s">
        <v>24</v>
      </c>
      <c r="J13">
        <f>D13</f>
        <v>2100</v>
      </c>
    </row>
    <row r="14" spans="1:11" x14ac:dyDescent="0.3">
      <c r="I14" t="s">
        <v>25</v>
      </c>
      <c r="J14">
        <v>6000</v>
      </c>
    </row>
    <row r="15" spans="1:11" x14ac:dyDescent="0.3">
      <c r="I15" t="s">
        <v>26</v>
      </c>
      <c r="J15">
        <f>F13</f>
        <v>700</v>
      </c>
    </row>
    <row r="16" spans="1:11" x14ac:dyDescent="0.3">
      <c r="D16" t="s">
        <v>27</v>
      </c>
      <c r="E16" t="str">
        <f>[1]DAQ!$H$4</f>
        <v>Terpel_x000D_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JuanSe S.M.</dc:creator>
  <cp:lastModifiedBy>Andres Holguin Restrepo</cp:lastModifiedBy>
  <dcterms:created xsi:type="dcterms:W3CDTF">2022-11-02T06:16:36Z</dcterms:created>
  <dcterms:modified xsi:type="dcterms:W3CDTF">2022-11-30T10:02:21Z</dcterms:modified>
</cp:coreProperties>
</file>