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Research lines\Glucose to Ac &amp; But\"/>
    </mc:Choice>
  </mc:AlternateContent>
  <xr:revisionPtr revIDLastSave="0" documentId="13_ncr:1_{CE897F5D-433B-4561-A198-F0372163CA9B}" xr6:coauthVersionLast="47" xr6:coauthVersionMax="47" xr10:uidLastSave="{00000000-0000-0000-0000-000000000000}"/>
  <bookViews>
    <workbookView xWindow="-108" yWindow="-108" windowWidth="23256" windowHeight="12576" xr2:uid="{40B73548-161B-4155-BFA8-BE3F5049160B}"/>
  </bookViews>
  <sheets>
    <sheet name="Blad1" sheetId="1" r:id="rId1"/>
    <sheet name="Blad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V26" i="1"/>
  <c r="J4" i="3"/>
  <c r="B2" i="3"/>
  <c r="V14" i="1"/>
  <c r="X14" i="1"/>
  <c r="V15" i="1"/>
  <c r="W15" i="1"/>
  <c r="W16" i="1"/>
  <c r="W25" i="1"/>
  <c r="V27" i="1"/>
  <c r="B4" i="3" l="1"/>
  <c r="B3" i="3"/>
  <c r="Z18" i="1"/>
  <c r="AC21" i="1"/>
  <c r="AA28" i="1"/>
  <c r="Y29" i="1"/>
  <c r="X17" i="1"/>
  <c r="AC22" i="1"/>
  <c r="X27" i="1"/>
  <c r="AA20" i="1"/>
  <c r="AB27" i="1"/>
  <c r="AB21" i="1"/>
  <c r="AA19" i="1"/>
  <c r="AB26" i="1"/>
  <c r="Y18" i="1"/>
  <c r="AA29" i="1"/>
  <c r="Y17" i="1"/>
  <c r="AB20" i="1"/>
  <c r="AC25" i="1"/>
  <c r="Z19" i="1"/>
  <c r="Z12" i="1"/>
  <c r="B5" i="3" l="1"/>
  <c r="AE28" i="1" s="1"/>
  <c r="AE24" i="1" s="1"/>
  <c r="AF28" i="1"/>
  <c r="AF29" i="1"/>
  <c r="AF24" i="1"/>
  <c r="AD29" i="1"/>
  <c r="A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tc={8CEA6F21-4FAF-4C25-8E66-2A9FAE56D97A}</author>
    <author>tc={D1775CA9-C844-4231-9A17-5EB5E191FD58}</author>
    <author>tc={1872AA96-DE1C-460D-A0DA-C805A96D54C6}</author>
  </authors>
  <commentList>
    <comment ref="I1" authorId="0" shapeId="0" xr:uid="{8CEA6F21-4FAF-4C25-8E66-2A9FAE56D97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AA1" authorId="1" shapeId="0" xr:uid="{D1775CA9-C844-4231-9A17-5EB5E191FD5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no electron bifurcation</t>
      </text>
    </comment>
    <comment ref="H14" authorId="2" shapeId="0" xr:uid="{1872AA96-DE1C-460D-A0DA-C805A96D54C6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</commentList>
</comments>
</file>

<file path=xl/sharedStrings.xml><?xml version="1.0" encoding="utf-8"?>
<sst xmlns="http://schemas.openxmlformats.org/spreadsheetml/2006/main" count="99" uniqueCount="99">
  <si>
    <t>C</t>
  </si>
  <si>
    <t>H</t>
  </si>
  <si>
    <t>O</t>
  </si>
  <si>
    <t>N</t>
  </si>
  <si>
    <t>P</t>
  </si>
  <si>
    <t xml:space="preserve"> +/-</t>
  </si>
  <si>
    <t>fixed_c</t>
  </si>
  <si>
    <t>NET_R</t>
  </si>
  <si>
    <t>glucose</t>
  </si>
  <si>
    <t>glucose-6-p</t>
  </si>
  <si>
    <t>fructose-6-p</t>
  </si>
  <si>
    <t>fructose-1,6-bp</t>
  </si>
  <si>
    <t>dhap</t>
  </si>
  <si>
    <t>glyceraldehyde-3p</t>
  </si>
  <si>
    <t>glycerate-1,3-p</t>
  </si>
  <si>
    <t>glycerate-3-p</t>
  </si>
  <si>
    <t>glycerate-2p</t>
  </si>
  <si>
    <t>pep</t>
  </si>
  <si>
    <t>H2O</t>
  </si>
  <si>
    <t>pyruvate</t>
  </si>
  <si>
    <t>acetate</t>
  </si>
  <si>
    <t>CO2</t>
  </si>
  <si>
    <t>H2</t>
  </si>
  <si>
    <t>Pi</t>
  </si>
  <si>
    <t>CoA</t>
  </si>
  <si>
    <t>rFd</t>
  </si>
  <si>
    <t>rNADH</t>
  </si>
  <si>
    <t>relative flux</t>
  </si>
  <si>
    <t>acetyl-phosphate</t>
  </si>
  <si>
    <t>butyryl-phosphate</t>
  </si>
  <si>
    <t>butyric acid</t>
  </si>
  <si>
    <t>acetylcoA acetyl transferase</t>
  </si>
  <si>
    <t>hexokinase</t>
  </si>
  <si>
    <t>enolase</t>
  </si>
  <si>
    <t>pyruvate kinase</t>
  </si>
  <si>
    <t>acetate kinase</t>
  </si>
  <si>
    <t>phosphate acetyl transferase</t>
  </si>
  <si>
    <t>pyruvate oxidoreductase</t>
  </si>
  <si>
    <t>phosphofructokinase</t>
  </si>
  <si>
    <t>glucose-6-p isomerase</t>
  </si>
  <si>
    <t>f1,6bp aldolase</t>
  </si>
  <si>
    <t>triosephosphate isomerase</t>
  </si>
  <si>
    <t>phosphoglycerate kinase</t>
  </si>
  <si>
    <t>phosphoglycerate mutase</t>
  </si>
  <si>
    <t>g3p dehydrogenase</t>
  </si>
  <si>
    <t>OH-butyryl - coA dehydrogenase</t>
  </si>
  <si>
    <t>OH-butyryl - coA dehydratase</t>
  </si>
  <si>
    <t>butyrate kinase</t>
  </si>
  <si>
    <t>phospho transbutyrylase</t>
  </si>
  <si>
    <t>butyrylcoA dehydrogenase</t>
  </si>
  <si>
    <t>acetyl-CoA</t>
  </si>
  <si>
    <t>aceto-acetylCoA</t>
  </si>
  <si>
    <t>crotonoyl-CoA</t>
  </si>
  <si>
    <t>butyryl-CoA</t>
  </si>
  <si>
    <t>Identifier</t>
  </si>
  <si>
    <t>kegg:C00031</t>
  </si>
  <si>
    <t>kegg:C00092</t>
  </si>
  <si>
    <t>kegg:C00085</t>
  </si>
  <si>
    <t>kegg:C00354</t>
  </si>
  <si>
    <t>bigg.metabolite:dhap</t>
  </si>
  <si>
    <t>kegg:C00118</t>
  </si>
  <si>
    <t>kegg:C00236</t>
  </si>
  <si>
    <t>kegg:C00197</t>
  </si>
  <si>
    <t>kegg:C00631</t>
  </si>
  <si>
    <t>bigg.metabolite:pep</t>
  </si>
  <si>
    <t>bigg.metabolite:h2o</t>
  </si>
  <si>
    <t>bigg.metabolite:pyr</t>
  </si>
  <si>
    <t>bigg.metabolite:accoa</t>
  </si>
  <si>
    <t>bigg.metabolite:actp</t>
  </si>
  <si>
    <t>bigg.metabolite:ac</t>
  </si>
  <si>
    <t>bigg.metabolite:co2</t>
  </si>
  <si>
    <t>bigg.metabolite:h2</t>
  </si>
  <si>
    <t>bigg.metabolite:atp</t>
  </si>
  <si>
    <t>bigg.metabolite:pi</t>
  </si>
  <si>
    <t>bigg.metabolite:coa</t>
  </si>
  <si>
    <t>bigg.metabolite:nadh</t>
  </si>
  <si>
    <t>kegg:C00138</t>
  </si>
  <si>
    <t>rATP</t>
  </si>
  <si>
    <t>hyd</t>
  </si>
  <si>
    <t>kegg:C02527</t>
  </si>
  <si>
    <t>kegg:C00877</t>
  </si>
  <si>
    <t>kegg:C00136</t>
  </si>
  <si>
    <t>kegg:C01144</t>
  </si>
  <si>
    <t>kegg:C00332</t>
  </si>
  <si>
    <t>hydroxy-butyryl - CoA</t>
  </si>
  <si>
    <t>kegg:C00246</t>
  </si>
  <si>
    <t>Rnf</t>
  </si>
  <si>
    <t>alpha</t>
  </si>
  <si>
    <t>beta</t>
  </si>
  <si>
    <t>x</t>
  </si>
  <si>
    <t>y</t>
  </si>
  <si>
    <t>moles of NADH produced through Rnf complex</t>
  </si>
  <si>
    <t>Moles of Fd_red to be reoxidzied through hydrogenase</t>
  </si>
  <si>
    <t>max 2! No more carbon</t>
  </si>
  <si>
    <t>z</t>
  </si>
  <si>
    <t>moles of NADH consumed through HydABC</t>
  </si>
  <si>
    <t xml:space="preserve">mol acetate/mol glucose </t>
  </si>
  <si>
    <t>mol butyric/mol glucose</t>
  </si>
  <si>
    <t>hydABC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</si>
</sst>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0" fillId="4" borderId="0" xfId="0" applyFill="1"/>
    <xf numFmtId="0" fontId="2" fillId="0" borderId="1" xfId="0" applyFont="1" applyBorder="1"/>
    <xf numFmtId="0" fontId="0" fillId="4" borderId="2" xfId="0" applyFill="1" applyBorder="1"/>
    <xf numFmtId="2" fontId="0" fillId="0" borderId="2" xfId="1" applyNumberFormat="1" applyFont="1" applyBorder="1"/>
    <xf numFmtId="0" fontId="0" fillId="2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4" fillId="0" borderId="0" xfId="0" applyFont="1" applyFill="1" applyBorder="1"/>
    <xf numFmtId="2" fontId="0" fillId="5" borderId="0" xfId="0" applyNumberFormat="1" applyFill="1"/>
    <xf numFmtId="2" fontId="3" fillId="5" borderId="2" xfId="0" applyNumberFormat="1" applyFont="1" applyFill="1" applyBorder="1" applyAlignment="1">
      <alignment wrapText="1"/>
    </xf>
    <xf numFmtId="2" fontId="0" fillId="5" borderId="2" xfId="0" applyNumberFormat="1" applyFill="1" applyBorder="1"/>
    <xf numFmtId="2" fontId="3" fillId="0" borderId="0" xfId="0" applyNumberFormat="1" applyFont="1"/>
    <xf numFmtId="2" fontId="0" fillId="0" borderId="0" xfId="0" applyNumberFormat="1"/>
    <xf numFmtId="0" fontId="0" fillId="0" borderId="0" xfId="0" applyBorder="1"/>
    <xf numFmtId="0" fontId="0" fillId="6" borderId="2" xfId="0" applyFill="1" applyBorder="1"/>
    <xf numFmtId="0" fontId="4" fillId="6" borderId="0" xfId="0" applyFont="1" applyFill="1"/>
    <xf numFmtId="0" fontId="0" fillId="6" borderId="0" xfId="0" applyFill="1" applyBorder="1"/>
    <xf numFmtId="164" fontId="0" fillId="0" borderId="0" xfId="0" applyNumberFormat="1"/>
    <xf numFmtId="0" fontId="5" fillId="0" borderId="0" xfId="0" applyFont="1"/>
  </cellXfs>
  <cellStyles count="2">
    <cellStyle name="Standaard" xfId="0" builtinId="0"/>
    <cellStyle name="Valuta" xfId="1" builtinId="4"/>
  </cellStyles>
  <dxfs count="2">
    <dxf>
      <font>
        <b/>
        <i/>
        <strike val="0"/>
        <color rgb="FFFF0000"/>
      </font>
      <fill>
        <patternFill>
          <bgColor theme="5" tint="0.79998168889431442"/>
        </patternFill>
      </fill>
    </dxf>
    <dxf>
      <font>
        <b/>
        <i/>
        <strike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EBE73C65-EBBB-497E-84E5-2A5612631FA7}" userId="Marit Verheijen" providerId="None"/>
  <person displayName="Marit Verheijen" id="{4380C849-0260-4F83-8594-08E2014952C7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1-09-15T15:07:11.22" personId="{4380C849-0260-4F83-8594-08E2014952C7}" id="{8CEA6F21-4FAF-4C25-8E66-2A9FAE56D97A}">
    <text>M</text>
  </threadedComment>
  <threadedComment ref="AA1" dT="2021-11-26T08:49:16.62" personId="{EBE73C65-EBBB-497E-84E5-2A5612631FA7}" id="{D1775CA9-C844-4231-9A17-5EB5E191FD58}">
    <text>no electron bifurcation</text>
  </threadedComment>
  <threadedComment ref="H14" dT="2021-10-26T07:00:42.87" personId="{EBE73C65-EBBB-497E-84E5-2A5612631FA7}" id="{1872AA96-DE1C-460D-A0DA-C805A96D54C6}">
    <text>charge = 0, because coA charge is also set to zero (reference compound)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10E8-BB77-4B8A-84B1-7F2DE99553F1}">
  <dimension ref="A1:AG218"/>
  <sheetViews>
    <sheetView tabSelected="1" topLeftCell="A5" workbookViewId="0">
      <pane xSplit="1" topLeftCell="B1" activePane="topRight" state="frozen"/>
      <selection pane="topRight" activeCell="L30" sqref="L30"/>
    </sheetView>
  </sheetViews>
  <sheetFormatPr defaultRowHeight="14.4" x14ac:dyDescent="0.3"/>
  <cols>
    <col min="1" max="1" width="20.21875" style="3" bestFit="1" customWidth="1"/>
    <col min="2" max="2" width="22.6640625" style="20" bestFit="1" customWidth="1"/>
    <col min="3" max="3" width="6.33203125" customWidth="1"/>
    <col min="4" max="5" width="5.44140625" customWidth="1"/>
    <col min="6" max="6" width="5" customWidth="1"/>
    <col min="7" max="8" width="4.6640625" customWidth="1"/>
    <col min="9" max="9" width="8.5546875" style="5" customWidth="1"/>
    <col min="10" max="10" width="14.6640625" style="15" bestFit="1" customWidth="1"/>
    <col min="11" max="11" width="10.77734375" customWidth="1"/>
    <col min="12" max="12" width="11.5546875" customWidth="1"/>
    <col min="13" max="13" width="12.109375" customWidth="1"/>
    <col min="15" max="15" width="10.6640625" customWidth="1"/>
    <col min="16" max="16" width="14" customWidth="1"/>
    <col min="22" max="22" width="10.33203125" customWidth="1"/>
    <col min="24" max="24" width="10.21875" customWidth="1"/>
    <col min="25" max="25" width="10.5546875" customWidth="1"/>
    <col min="27" max="27" width="10.44140625" customWidth="1"/>
    <col min="30" max="30" width="10.21875" bestFit="1" customWidth="1"/>
  </cols>
  <sheetData>
    <row r="1" spans="1:32" s="13" customFormat="1" ht="72" x14ac:dyDescent="0.3">
      <c r="A1" s="9"/>
      <c r="B1" s="21" t="s">
        <v>54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6</v>
      </c>
      <c r="J1" s="16" t="s">
        <v>7</v>
      </c>
      <c r="K1" s="12" t="s">
        <v>32</v>
      </c>
      <c r="L1" s="12" t="s">
        <v>39</v>
      </c>
      <c r="M1" s="12" t="s">
        <v>38</v>
      </c>
      <c r="N1" s="12" t="s">
        <v>40</v>
      </c>
      <c r="O1" s="12" t="s">
        <v>41</v>
      </c>
      <c r="P1" s="12" t="s">
        <v>44</v>
      </c>
      <c r="Q1" s="12" t="s">
        <v>42</v>
      </c>
      <c r="R1" s="12" t="s">
        <v>43</v>
      </c>
      <c r="S1" s="12" t="s">
        <v>33</v>
      </c>
      <c r="T1" s="12" t="s">
        <v>34</v>
      </c>
      <c r="U1" s="12" t="s">
        <v>37</v>
      </c>
      <c r="V1" s="12" t="s">
        <v>36</v>
      </c>
      <c r="W1" s="12" t="s">
        <v>35</v>
      </c>
      <c r="X1" s="12" t="s">
        <v>31</v>
      </c>
      <c r="Y1" s="12" t="s">
        <v>45</v>
      </c>
      <c r="Z1" s="12" t="s">
        <v>46</v>
      </c>
      <c r="AA1" s="12" t="s">
        <v>49</v>
      </c>
      <c r="AB1" s="12" t="s">
        <v>48</v>
      </c>
      <c r="AC1" s="12" t="s">
        <v>47</v>
      </c>
      <c r="AD1" s="12" t="s">
        <v>86</v>
      </c>
      <c r="AE1" s="12" t="s">
        <v>78</v>
      </c>
      <c r="AF1" s="12" t="s">
        <v>98</v>
      </c>
    </row>
    <row r="2" spans="1:32" x14ac:dyDescent="0.3">
      <c r="A2" s="3" t="s">
        <v>8</v>
      </c>
      <c r="B2" s="22" t="s">
        <v>55</v>
      </c>
      <c r="C2" s="4">
        <v>6</v>
      </c>
      <c r="D2" s="4">
        <v>12</v>
      </c>
      <c r="E2" s="4">
        <v>6</v>
      </c>
      <c r="F2" s="4">
        <v>0</v>
      </c>
      <c r="G2" s="4">
        <v>0</v>
      </c>
      <c r="H2">
        <v>0</v>
      </c>
      <c r="I2" s="5">
        <v>0.01</v>
      </c>
      <c r="J2" s="15">
        <f>SUM(K2:AF2)</f>
        <v>-1</v>
      </c>
      <c r="K2">
        <v>-1</v>
      </c>
    </row>
    <row r="3" spans="1:32" x14ac:dyDescent="0.3">
      <c r="A3" s="3" t="s">
        <v>9</v>
      </c>
      <c r="B3" s="22" t="s">
        <v>56</v>
      </c>
      <c r="C3" s="4">
        <v>6</v>
      </c>
      <c r="D3" s="4">
        <v>13</v>
      </c>
      <c r="E3" s="4">
        <v>9</v>
      </c>
      <c r="F3" s="4">
        <v>0</v>
      </c>
      <c r="G3" s="4">
        <v>1</v>
      </c>
      <c r="H3">
        <v>0</v>
      </c>
      <c r="J3" s="15">
        <f t="shared" ref="J3:J29" si="0">SUM(K3:AF3)</f>
        <v>0</v>
      </c>
      <c r="K3">
        <v>1</v>
      </c>
      <c r="L3">
        <v>-1</v>
      </c>
    </row>
    <row r="4" spans="1:32" x14ac:dyDescent="0.3">
      <c r="A4" s="3" t="s">
        <v>10</v>
      </c>
      <c r="B4" s="22" t="s">
        <v>57</v>
      </c>
      <c r="C4" s="4">
        <v>6</v>
      </c>
      <c r="D4" s="4">
        <v>13</v>
      </c>
      <c r="E4" s="4">
        <v>9</v>
      </c>
      <c r="F4" s="4">
        <v>0</v>
      </c>
      <c r="G4" s="4">
        <v>1</v>
      </c>
      <c r="H4">
        <v>0</v>
      </c>
      <c r="J4" s="15">
        <f t="shared" si="0"/>
        <v>0</v>
      </c>
      <c r="L4">
        <v>1</v>
      </c>
      <c r="M4">
        <v>-1</v>
      </c>
    </row>
    <row r="5" spans="1:32" x14ac:dyDescent="0.3">
      <c r="A5" s="3" t="s">
        <v>11</v>
      </c>
      <c r="B5" s="22" t="s">
        <v>58</v>
      </c>
      <c r="C5" s="4">
        <v>6</v>
      </c>
      <c r="D5" s="4">
        <v>14</v>
      </c>
      <c r="E5" s="4">
        <v>12</v>
      </c>
      <c r="F5" s="4">
        <v>0</v>
      </c>
      <c r="G5" s="4">
        <v>2</v>
      </c>
      <c r="H5">
        <v>0</v>
      </c>
      <c r="J5" s="15">
        <f t="shared" si="0"/>
        <v>0</v>
      </c>
      <c r="M5">
        <v>1</v>
      </c>
      <c r="N5">
        <v>-1</v>
      </c>
    </row>
    <row r="6" spans="1:32" x14ac:dyDescent="0.3">
      <c r="A6" s="3" t="s">
        <v>12</v>
      </c>
      <c r="B6" s="22" t="s">
        <v>59</v>
      </c>
      <c r="C6" s="4">
        <v>3</v>
      </c>
      <c r="D6" s="4">
        <v>7</v>
      </c>
      <c r="E6" s="4">
        <v>6</v>
      </c>
      <c r="F6" s="4">
        <v>0</v>
      </c>
      <c r="G6" s="4">
        <v>1</v>
      </c>
      <c r="H6">
        <v>0</v>
      </c>
      <c r="J6" s="15">
        <f t="shared" si="0"/>
        <v>0</v>
      </c>
      <c r="N6">
        <v>1</v>
      </c>
      <c r="O6">
        <v>-1</v>
      </c>
    </row>
    <row r="7" spans="1:32" x14ac:dyDescent="0.3">
      <c r="A7" s="3" t="s">
        <v>13</v>
      </c>
      <c r="B7" s="22" t="s">
        <v>60</v>
      </c>
      <c r="C7" s="4">
        <v>3</v>
      </c>
      <c r="D7" s="4">
        <v>7</v>
      </c>
      <c r="E7" s="4">
        <v>6</v>
      </c>
      <c r="F7" s="4">
        <v>0</v>
      </c>
      <c r="G7" s="4">
        <v>1</v>
      </c>
      <c r="H7">
        <v>0</v>
      </c>
      <c r="J7" s="15">
        <f t="shared" si="0"/>
        <v>0</v>
      </c>
      <c r="N7">
        <v>1</v>
      </c>
      <c r="O7">
        <v>1</v>
      </c>
      <c r="P7">
        <v>-2</v>
      </c>
    </row>
    <row r="8" spans="1:32" x14ac:dyDescent="0.3">
      <c r="A8" s="3" t="s">
        <v>14</v>
      </c>
      <c r="B8" s="22" t="s">
        <v>61</v>
      </c>
      <c r="C8" s="4">
        <v>3</v>
      </c>
      <c r="D8" s="4">
        <v>8</v>
      </c>
      <c r="E8" s="4">
        <v>10</v>
      </c>
      <c r="F8" s="4">
        <v>0</v>
      </c>
      <c r="G8" s="4">
        <v>2</v>
      </c>
      <c r="H8">
        <v>0</v>
      </c>
      <c r="J8" s="15">
        <f t="shared" si="0"/>
        <v>0</v>
      </c>
      <c r="P8">
        <v>2</v>
      </c>
      <c r="Q8">
        <v>-2</v>
      </c>
    </row>
    <row r="9" spans="1:32" x14ac:dyDescent="0.3">
      <c r="A9" s="3" t="s">
        <v>15</v>
      </c>
      <c r="B9" s="22" t="s">
        <v>62</v>
      </c>
      <c r="C9" s="4">
        <v>3</v>
      </c>
      <c r="D9" s="4">
        <v>7</v>
      </c>
      <c r="E9" s="4">
        <v>7</v>
      </c>
      <c r="F9" s="4">
        <v>0</v>
      </c>
      <c r="G9" s="4">
        <v>1</v>
      </c>
      <c r="H9">
        <v>0</v>
      </c>
      <c r="J9" s="15">
        <f t="shared" si="0"/>
        <v>0</v>
      </c>
      <c r="Q9">
        <v>2</v>
      </c>
      <c r="R9">
        <v>-2</v>
      </c>
    </row>
    <row r="10" spans="1:32" x14ac:dyDescent="0.3">
      <c r="A10" s="3" t="s">
        <v>16</v>
      </c>
      <c r="B10" s="22" t="s">
        <v>63</v>
      </c>
      <c r="C10" s="4">
        <v>3</v>
      </c>
      <c r="D10" s="4">
        <v>7</v>
      </c>
      <c r="E10" s="4">
        <v>7</v>
      </c>
      <c r="F10" s="4">
        <v>0</v>
      </c>
      <c r="G10" s="4">
        <v>1</v>
      </c>
      <c r="H10">
        <v>0</v>
      </c>
      <c r="J10" s="15">
        <f t="shared" si="0"/>
        <v>0</v>
      </c>
      <c r="R10">
        <v>2</v>
      </c>
      <c r="S10">
        <v>-2</v>
      </c>
    </row>
    <row r="11" spans="1:32" x14ac:dyDescent="0.3">
      <c r="A11" s="3" t="s">
        <v>17</v>
      </c>
      <c r="B11" s="22" t="s">
        <v>64</v>
      </c>
      <c r="C11" s="4">
        <v>3</v>
      </c>
      <c r="D11" s="4">
        <v>5</v>
      </c>
      <c r="E11" s="4">
        <v>6</v>
      </c>
      <c r="F11" s="4">
        <v>0</v>
      </c>
      <c r="G11" s="4">
        <v>1</v>
      </c>
      <c r="H11">
        <v>0</v>
      </c>
      <c r="J11" s="15">
        <f t="shared" si="0"/>
        <v>0</v>
      </c>
      <c r="S11">
        <v>2</v>
      </c>
      <c r="T11">
        <v>-2</v>
      </c>
    </row>
    <row r="12" spans="1:32" x14ac:dyDescent="0.3">
      <c r="A12" s="3" t="s">
        <v>18</v>
      </c>
      <c r="B12" s="22" t="s">
        <v>65</v>
      </c>
      <c r="C12" s="4">
        <v>0</v>
      </c>
      <c r="D12" s="4">
        <v>2</v>
      </c>
      <c r="E12" s="4">
        <v>1</v>
      </c>
      <c r="F12" s="4">
        <v>0</v>
      </c>
      <c r="G12" s="4">
        <v>0</v>
      </c>
      <c r="H12">
        <v>0</v>
      </c>
      <c r="J12" s="15">
        <f t="shared" si="0"/>
        <v>2.5</v>
      </c>
      <c r="S12">
        <v>2</v>
      </c>
      <c r="Z12">
        <f>1*Blad2!B2</f>
        <v>0.5</v>
      </c>
    </row>
    <row r="13" spans="1:32" x14ac:dyDescent="0.3">
      <c r="A13" s="3" t="s">
        <v>19</v>
      </c>
      <c r="B13" s="22" t="s">
        <v>66</v>
      </c>
      <c r="C13" s="4">
        <v>3</v>
      </c>
      <c r="D13" s="4">
        <v>4</v>
      </c>
      <c r="E13" s="4">
        <v>3</v>
      </c>
      <c r="F13" s="4">
        <v>0</v>
      </c>
      <c r="G13" s="4">
        <v>0</v>
      </c>
      <c r="H13">
        <v>0</v>
      </c>
      <c r="J13" s="15">
        <f t="shared" si="0"/>
        <v>0</v>
      </c>
      <c r="T13">
        <v>2</v>
      </c>
      <c r="U13">
        <v>-2</v>
      </c>
    </row>
    <row r="14" spans="1:32" x14ac:dyDescent="0.3">
      <c r="A14" s="3" t="s">
        <v>50</v>
      </c>
      <c r="B14" s="22" t="s">
        <v>67</v>
      </c>
      <c r="C14" s="4">
        <v>2</v>
      </c>
      <c r="D14" s="4">
        <v>3</v>
      </c>
      <c r="E14" s="4">
        <v>1</v>
      </c>
      <c r="F14" s="4">
        <v>0</v>
      </c>
      <c r="G14" s="4">
        <v>0</v>
      </c>
      <c r="H14">
        <v>0</v>
      </c>
      <c r="J14" s="15">
        <f t="shared" si="0"/>
        <v>0</v>
      </c>
      <c r="U14">
        <v>2</v>
      </c>
      <c r="V14">
        <f>-1*Blad2!B1</f>
        <v>-1</v>
      </c>
      <c r="X14">
        <f>-(2-Blad2!B1)</f>
        <v>-1</v>
      </c>
    </row>
    <row r="15" spans="1:32" x14ac:dyDescent="0.3">
      <c r="A15" s="3" t="s">
        <v>28</v>
      </c>
      <c r="B15" s="22" t="s">
        <v>68</v>
      </c>
      <c r="C15" s="4">
        <v>2</v>
      </c>
      <c r="D15" s="4">
        <v>5</v>
      </c>
      <c r="E15" s="4">
        <v>5</v>
      </c>
      <c r="F15" s="4">
        <v>0</v>
      </c>
      <c r="G15" s="4">
        <v>1</v>
      </c>
      <c r="H15">
        <v>0</v>
      </c>
      <c r="J15" s="15">
        <f t="shared" si="0"/>
        <v>0</v>
      </c>
      <c r="V15">
        <f>1*Blad2!B1</f>
        <v>1</v>
      </c>
      <c r="W15">
        <f>-1*Blad2!B1</f>
        <v>-1</v>
      </c>
    </row>
    <row r="16" spans="1:32" x14ac:dyDescent="0.3">
      <c r="A16" s="3" t="s">
        <v>20</v>
      </c>
      <c r="B16" s="22" t="s">
        <v>69</v>
      </c>
      <c r="C16" s="4">
        <v>2</v>
      </c>
      <c r="D16" s="4">
        <v>4</v>
      </c>
      <c r="E16" s="4">
        <v>2</v>
      </c>
      <c r="F16" s="4">
        <v>0</v>
      </c>
      <c r="G16" s="4">
        <v>0</v>
      </c>
      <c r="H16">
        <v>0</v>
      </c>
      <c r="I16" s="5">
        <v>0.01</v>
      </c>
      <c r="J16" s="15">
        <f t="shared" si="0"/>
        <v>1</v>
      </c>
      <c r="W16">
        <f>1*Blad2!B1</f>
        <v>1</v>
      </c>
    </row>
    <row r="17" spans="1:32" x14ac:dyDescent="0.3">
      <c r="A17" s="3" t="s">
        <v>51</v>
      </c>
      <c r="B17" s="23" t="s">
        <v>83</v>
      </c>
      <c r="C17" s="4">
        <v>4</v>
      </c>
      <c r="D17" s="4">
        <v>5</v>
      </c>
      <c r="E17" s="4">
        <v>2</v>
      </c>
      <c r="F17" s="4">
        <v>0</v>
      </c>
      <c r="G17" s="4">
        <v>0</v>
      </c>
      <c r="H17" s="4">
        <v>0</v>
      </c>
      <c r="J17" s="15">
        <f t="shared" si="0"/>
        <v>0</v>
      </c>
      <c r="X17">
        <f>Blad2!B2</f>
        <v>0.5</v>
      </c>
      <c r="Y17">
        <f>-Blad2!B2*1</f>
        <v>-0.5</v>
      </c>
    </row>
    <row r="18" spans="1:32" x14ac:dyDescent="0.3">
      <c r="A18" s="3" t="s">
        <v>84</v>
      </c>
      <c r="B18" s="23" t="s">
        <v>82</v>
      </c>
      <c r="C18" s="4">
        <v>4</v>
      </c>
      <c r="D18" s="4">
        <v>7</v>
      </c>
      <c r="E18" s="4">
        <v>2</v>
      </c>
      <c r="F18" s="4">
        <v>0</v>
      </c>
      <c r="G18" s="4">
        <v>0</v>
      </c>
      <c r="H18" s="14">
        <v>0</v>
      </c>
      <c r="J18" s="15">
        <f t="shared" si="0"/>
        <v>0</v>
      </c>
      <c r="Y18">
        <f>Blad2!B2*1</f>
        <v>0.5</v>
      </c>
      <c r="Z18">
        <f>-Blad2!B2*1</f>
        <v>-0.5</v>
      </c>
    </row>
    <row r="19" spans="1:32" x14ac:dyDescent="0.3">
      <c r="A19" s="3" t="s">
        <v>52</v>
      </c>
      <c r="B19" s="23" t="s">
        <v>80</v>
      </c>
      <c r="C19" s="4">
        <v>4</v>
      </c>
      <c r="D19" s="4">
        <v>5</v>
      </c>
      <c r="E19" s="4">
        <v>1</v>
      </c>
      <c r="F19" s="4">
        <v>0</v>
      </c>
      <c r="G19" s="4">
        <v>0</v>
      </c>
      <c r="H19" s="14">
        <v>0</v>
      </c>
      <c r="J19" s="15">
        <f t="shared" si="0"/>
        <v>0</v>
      </c>
      <c r="Z19">
        <f>1*Blad2!B2</f>
        <v>0.5</v>
      </c>
      <c r="AA19">
        <f>-1*Blad2!B2</f>
        <v>-0.5</v>
      </c>
    </row>
    <row r="20" spans="1:32" x14ac:dyDescent="0.3">
      <c r="A20" s="3" t="s">
        <v>53</v>
      </c>
      <c r="B20" s="23" t="s">
        <v>81</v>
      </c>
      <c r="C20" s="4">
        <v>4</v>
      </c>
      <c r="D20" s="4">
        <v>7</v>
      </c>
      <c r="E20" s="4">
        <v>1</v>
      </c>
      <c r="F20" s="4">
        <v>0</v>
      </c>
      <c r="G20" s="4">
        <v>0</v>
      </c>
      <c r="H20" s="14">
        <v>0</v>
      </c>
      <c r="J20" s="15">
        <f t="shared" si="0"/>
        <v>0</v>
      </c>
      <c r="AA20">
        <f>1*Blad2!B2</f>
        <v>0.5</v>
      </c>
      <c r="AB20">
        <f>-1*Blad2!B2</f>
        <v>-0.5</v>
      </c>
    </row>
    <row r="21" spans="1:32" x14ac:dyDescent="0.3">
      <c r="A21" s="3" t="s">
        <v>29</v>
      </c>
      <c r="B21" s="23" t="s">
        <v>79</v>
      </c>
      <c r="C21" s="4">
        <v>4</v>
      </c>
      <c r="D21" s="4">
        <v>9</v>
      </c>
      <c r="E21" s="4">
        <v>5</v>
      </c>
      <c r="F21" s="4">
        <v>0</v>
      </c>
      <c r="G21" s="4">
        <v>1</v>
      </c>
      <c r="H21" s="14">
        <v>0</v>
      </c>
      <c r="J21" s="15">
        <f t="shared" si="0"/>
        <v>0</v>
      </c>
      <c r="AB21">
        <f>1*Blad2!B2</f>
        <v>0.5</v>
      </c>
      <c r="AC21">
        <f>-1*Blad2!B2</f>
        <v>-0.5</v>
      </c>
    </row>
    <row r="22" spans="1:32" x14ac:dyDescent="0.3">
      <c r="A22" s="3" t="s">
        <v>30</v>
      </c>
      <c r="B22" s="23" t="s">
        <v>85</v>
      </c>
      <c r="C22" s="4">
        <v>4</v>
      </c>
      <c r="D22" s="4">
        <v>8</v>
      </c>
      <c r="E22" s="4">
        <v>2</v>
      </c>
      <c r="F22" s="4">
        <v>0</v>
      </c>
      <c r="G22" s="4">
        <v>0</v>
      </c>
      <c r="H22" s="14">
        <v>0</v>
      </c>
      <c r="I22" s="5">
        <v>0.01</v>
      </c>
      <c r="J22" s="15">
        <f t="shared" si="0"/>
        <v>0.5</v>
      </c>
      <c r="AC22">
        <f>1*Blad2!B2</f>
        <v>0.5</v>
      </c>
    </row>
    <row r="23" spans="1:32" x14ac:dyDescent="0.3">
      <c r="A23" s="3" t="s">
        <v>21</v>
      </c>
      <c r="B23" s="22" t="s">
        <v>70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 s="5">
        <v>5.0000000000000001E-3</v>
      </c>
      <c r="J23" s="15">
        <f t="shared" si="0"/>
        <v>2</v>
      </c>
      <c r="U23">
        <v>2</v>
      </c>
      <c r="AD23" s="24"/>
    </row>
    <row r="24" spans="1:32" x14ac:dyDescent="0.3">
      <c r="A24" s="3" t="s">
        <v>22</v>
      </c>
      <c r="B24" s="22" t="s">
        <v>71</v>
      </c>
      <c r="C24" s="4">
        <v>0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5">
        <v>9.9999999999999995E-7</v>
      </c>
      <c r="J24" s="15">
        <f t="shared" si="0"/>
        <v>3</v>
      </c>
      <c r="AD24" s="24"/>
      <c r="AE24">
        <f>0.5*-AE28</f>
        <v>2</v>
      </c>
      <c r="AF24">
        <f>2*Blad2!B4</f>
        <v>1</v>
      </c>
    </row>
    <row r="25" spans="1:32" x14ac:dyDescent="0.3">
      <c r="A25" s="3" t="s">
        <v>77</v>
      </c>
      <c r="B25" s="22" t="s">
        <v>72</v>
      </c>
      <c r="C25" s="4">
        <v>0</v>
      </c>
      <c r="D25" s="4">
        <v>1</v>
      </c>
      <c r="E25" s="4">
        <v>3</v>
      </c>
      <c r="F25" s="4">
        <v>0</v>
      </c>
      <c r="G25" s="4">
        <v>1</v>
      </c>
      <c r="H25">
        <v>0</v>
      </c>
      <c r="J25" s="15">
        <f t="shared" si="0"/>
        <v>3.5</v>
      </c>
      <c r="K25">
        <v>-1</v>
      </c>
      <c r="M25">
        <v>-1</v>
      </c>
      <c r="Q25">
        <v>2</v>
      </c>
      <c r="T25">
        <v>2</v>
      </c>
      <c r="W25">
        <f>1*Blad2!B1</f>
        <v>1</v>
      </c>
      <c r="AC25">
        <f>1*Blad2!B2</f>
        <v>0.5</v>
      </c>
    </row>
    <row r="26" spans="1:32" x14ac:dyDescent="0.3">
      <c r="A26" s="3" t="s">
        <v>23</v>
      </c>
      <c r="B26" s="22" t="s">
        <v>73</v>
      </c>
      <c r="C26" s="4">
        <v>0</v>
      </c>
      <c r="D26" s="4">
        <v>3</v>
      </c>
      <c r="E26" s="4">
        <v>4</v>
      </c>
      <c r="F26" s="4">
        <v>0</v>
      </c>
      <c r="G26" s="4">
        <v>1</v>
      </c>
      <c r="H26">
        <v>0</v>
      </c>
      <c r="J26" s="15">
        <f t="shared" si="0"/>
        <v>-3.5</v>
      </c>
      <c r="P26">
        <v>-2</v>
      </c>
      <c r="V26">
        <f>-1*Blad2!B1</f>
        <v>-1</v>
      </c>
      <c r="AB26">
        <f>-1*Blad2!B2</f>
        <v>-0.5</v>
      </c>
    </row>
    <row r="27" spans="1:32" x14ac:dyDescent="0.3">
      <c r="A27" s="3" t="s">
        <v>24</v>
      </c>
      <c r="B27" s="22" t="s">
        <v>74</v>
      </c>
      <c r="C27" s="4">
        <v>0</v>
      </c>
      <c r="D27" s="4">
        <v>1</v>
      </c>
      <c r="E27" s="4">
        <v>0</v>
      </c>
      <c r="F27" s="4">
        <v>0</v>
      </c>
      <c r="G27" s="4">
        <v>0</v>
      </c>
      <c r="H27">
        <v>0</v>
      </c>
      <c r="J27" s="15">
        <f t="shared" si="0"/>
        <v>0</v>
      </c>
      <c r="U27">
        <v>-2</v>
      </c>
      <c r="V27">
        <f>1*Blad2!B1</f>
        <v>1</v>
      </c>
      <c r="X27">
        <f>Blad2!B2</f>
        <v>0.5</v>
      </c>
      <c r="AB27">
        <f>1*Blad2!B2</f>
        <v>0.5</v>
      </c>
    </row>
    <row r="28" spans="1:32" x14ac:dyDescent="0.3">
      <c r="A28" s="3" t="s">
        <v>25</v>
      </c>
      <c r="B28" s="22" t="s">
        <v>76</v>
      </c>
      <c r="C28" s="4">
        <v>0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J28" s="15">
        <f t="shared" si="0"/>
        <v>0</v>
      </c>
      <c r="U28">
        <v>4</v>
      </c>
      <c r="AA28">
        <f>2*Blad2!B2</f>
        <v>1</v>
      </c>
      <c r="AD28">
        <f>-2*Blad2!B3</f>
        <v>0</v>
      </c>
      <c r="AE28">
        <f>-1*Blad2!B5</f>
        <v>-4</v>
      </c>
      <c r="AF28">
        <f>-2*Blad2!B4</f>
        <v>-1</v>
      </c>
    </row>
    <row r="29" spans="1:32" x14ac:dyDescent="0.3">
      <c r="A29" s="3" t="s">
        <v>26</v>
      </c>
      <c r="B29" s="22" t="s">
        <v>75</v>
      </c>
      <c r="C29">
        <v>0</v>
      </c>
      <c r="D29">
        <v>2</v>
      </c>
      <c r="E29">
        <v>0</v>
      </c>
      <c r="F29">
        <v>0</v>
      </c>
      <c r="G29">
        <v>0</v>
      </c>
      <c r="H29">
        <v>0</v>
      </c>
      <c r="J29" s="15">
        <f t="shared" si="0"/>
        <v>0</v>
      </c>
      <c r="P29">
        <v>2</v>
      </c>
      <c r="Y29">
        <f>-1*Blad2!B2</f>
        <v>-0.5</v>
      </c>
      <c r="AA29">
        <f>-2*Blad2!B2</f>
        <v>-1</v>
      </c>
      <c r="AD29">
        <f>1*Blad2!B3</f>
        <v>0</v>
      </c>
      <c r="AF29">
        <f>-1*Blad2!B4</f>
        <v>-0.5</v>
      </c>
    </row>
    <row r="30" spans="1:32" s="2" customFormat="1" x14ac:dyDescent="0.3">
      <c r="A30" s="6" t="s">
        <v>27</v>
      </c>
      <c r="B30" s="1"/>
      <c r="C30" s="1"/>
      <c r="D30" s="1"/>
      <c r="E30" s="1"/>
      <c r="F30" s="1"/>
      <c r="G30" s="1"/>
      <c r="H30" s="1"/>
      <c r="I30" s="7"/>
      <c r="J30" s="17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2" x14ac:dyDescent="0.3">
      <c r="A31"/>
      <c r="B31"/>
      <c r="I31"/>
      <c r="J31" s="18"/>
    </row>
    <row r="32" spans="1:32" x14ac:dyDescent="0.3">
      <c r="A32"/>
      <c r="B32"/>
      <c r="I32"/>
      <c r="J32"/>
    </row>
    <row r="33" spans="1:33" x14ac:dyDescent="0.3">
      <c r="A33"/>
      <c r="B33"/>
      <c r="I33"/>
      <c r="J33"/>
    </row>
    <row r="34" spans="1:33" x14ac:dyDescent="0.3">
      <c r="A34"/>
      <c r="B34"/>
      <c r="I34"/>
      <c r="J34"/>
    </row>
    <row r="35" spans="1:33" x14ac:dyDescent="0.3">
      <c r="A35"/>
      <c r="B35"/>
      <c r="I35"/>
      <c r="J35"/>
    </row>
    <row r="36" spans="1:33" s="2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3">
      <c r="A37"/>
      <c r="B37"/>
      <c r="I37"/>
      <c r="J37" s="18"/>
    </row>
    <row r="38" spans="1:33" x14ac:dyDescent="0.3">
      <c r="I38"/>
      <c r="J38" s="19"/>
    </row>
    <row r="39" spans="1:33" x14ac:dyDescent="0.3">
      <c r="I39"/>
      <c r="J39" s="19"/>
    </row>
    <row r="40" spans="1:33" x14ac:dyDescent="0.3">
      <c r="I40"/>
      <c r="J40" s="19"/>
    </row>
    <row r="41" spans="1:33" x14ac:dyDescent="0.3">
      <c r="I41"/>
      <c r="J41" s="19"/>
    </row>
    <row r="42" spans="1:33" x14ac:dyDescent="0.3">
      <c r="I42"/>
      <c r="J42" s="19"/>
    </row>
    <row r="43" spans="1:33" x14ac:dyDescent="0.3">
      <c r="I43"/>
      <c r="J43" s="19"/>
    </row>
    <row r="44" spans="1:33" x14ac:dyDescent="0.3">
      <c r="I44"/>
      <c r="J44" s="19"/>
    </row>
    <row r="45" spans="1:33" x14ac:dyDescent="0.3">
      <c r="I45"/>
      <c r="J45" s="19"/>
    </row>
    <row r="46" spans="1:33" x14ac:dyDescent="0.3">
      <c r="I46"/>
      <c r="J46" s="19"/>
    </row>
    <row r="47" spans="1:33" x14ac:dyDescent="0.3">
      <c r="I47"/>
      <c r="J47" s="19"/>
    </row>
    <row r="48" spans="1:33" x14ac:dyDescent="0.3">
      <c r="I48"/>
      <c r="J48" s="19"/>
    </row>
    <row r="49" spans="9:10" x14ac:dyDescent="0.3">
      <c r="I49"/>
      <c r="J49" s="19"/>
    </row>
    <row r="50" spans="9:10" x14ac:dyDescent="0.3">
      <c r="I50"/>
      <c r="J50" s="19"/>
    </row>
    <row r="51" spans="9:10" x14ac:dyDescent="0.3">
      <c r="I51"/>
      <c r="J51" s="19"/>
    </row>
    <row r="52" spans="9:10" x14ac:dyDescent="0.3">
      <c r="I52"/>
      <c r="J52" s="19"/>
    </row>
    <row r="53" spans="9:10" x14ac:dyDescent="0.3">
      <c r="I53"/>
      <c r="J53" s="19"/>
    </row>
    <row r="54" spans="9:10" x14ac:dyDescent="0.3">
      <c r="I54"/>
      <c r="J54" s="19"/>
    </row>
    <row r="55" spans="9:10" x14ac:dyDescent="0.3">
      <c r="I55"/>
      <c r="J55" s="19"/>
    </row>
    <row r="56" spans="9:10" x14ac:dyDescent="0.3">
      <c r="I56"/>
      <c r="J56" s="19"/>
    </row>
    <row r="57" spans="9:10" x14ac:dyDescent="0.3">
      <c r="I57"/>
      <c r="J57" s="19"/>
    </row>
    <row r="58" spans="9:10" x14ac:dyDescent="0.3">
      <c r="I58"/>
      <c r="J58" s="19"/>
    </row>
    <row r="59" spans="9:10" x14ac:dyDescent="0.3">
      <c r="I59"/>
      <c r="J59" s="19"/>
    </row>
    <row r="60" spans="9:10" x14ac:dyDescent="0.3">
      <c r="I60"/>
      <c r="J60" s="19"/>
    </row>
    <row r="61" spans="9:10" x14ac:dyDescent="0.3">
      <c r="I61"/>
      <c r="J61" s="19"/>
    </row>
    <row r="62" spans="9:10" x14ac:dyDescent="0.3">
      <c r="I62"/>
      <c r="J62" s="19"/>
    </row>
    <row r="63" spans="9:10" x14ac:dyDescent="0.3">
      <c r="I63"/>
      <c r="J63" s="19"/>
    </row>
    <row r="64" spans="9:10" x14ac:dyDescent="0.3">
      <c r="I64"/>
      <c r="J64" s="19"/>
    </row>
    <row r="65" spans="9:10" x14ac:dyDescent="0.3">
      <c r="I65"/>
      <c r="J65" s="19"/>
    </row>
    <row r="66" spans="9:10" x14ac:dyDescent="0.3">
      <c r="I66"/>
      <c r="J66" s="19"/>
    </row>
    <row r="67" spans="9:10" x14ac:dyDescent="0.3">
      <c r="I67"/>
      <c r="J67" s="19"/>
    </row>
    <row r="68" spans="9:10" x14ac:dyDescent="0.3">
      <c r="I68"/>
      <c r="J68" s="19"/>
    </row>
    <row r="69" spans="9:10" x14ac:dyDescent="0.3">
      <c r="I69"/>
      <c r="J69" s="19"/>
    </row>
    <row r="70" spans="9:10" x14ac:dyDescent="0.3">
      <c r="I70"/>
      <c r="J70" s="19"/>
    </row>
    <row r="71" spans="9:10" x14ac:dyDescent="0.3">
      <c r="I71"/>
      <c r="J71" s="19"/>
    </row>
    <row r="72" spans="9:10" x14ac:dyDescent="0.3">
      <c r="I72"/>
      <c r="J72" s="19"/>
    </row>
    <row r="73" spans="9:10" x14ac:dyDescent="0.3">
      <c r="I73"/>
      <c r="J73" s="19"/>
    </row>
    <row r="74" spans="9:10" x14ac:dyDescent="0.3">
      <c r="I74"/>
      <c r="J74" s="19"/>
    </row>
    <row r="75" spans="9:10" x14ac:dyDescent="0.3">
      <c r="I75"/>
      <c r="J75" s="19"/>
    </row>
    <row r="76" spans="9:10" x14ac:dyDescent="0.3">
      <c r="I76"/>
      <c r="J76" s="19"/>
    </row>
    <row r="77" spans="9:10" x14ac:dyDescent="0.3">
      <c r="I77"/>
      <c r="J77" s="19"/>
    </row>
    <row r="78" spans="9:10" x14ac:dyDescent="0.3">
      <c r="I78"/>
      <c r="J78" s="19"/>
    </row>
    <row r="79" spans="9:10" x14ac:dyDescent="0.3">
      <c r="I79"/>
      <c r="J79" s="19"/>
    </row>
    <row r="80" spans="9:10" x14ac:dyDescent="0.3">
      <c r="I80"/>
      <c r="J80" s="19"/>
    </row>
    <row r="81" spans="9:10" x14ac:dyDescent="0.3">
      <c r="I81"/>
      <c r="J81" s="19"/>
    </row>
    <row r="82" spans="9:10" x14ac:dyDescent="0.3">
      <c r="I82"/>
      <c r="J82" s="19"/>
    </row>
    <row r="83" spans="9:10" x14ac:dyDescent="0.3">
      <c r="I83"/>
      <c r="J83" s="19"/>
    </row>
    <row r="84" spans="9:10" x14ac:dyDescent="0.3">
      <c r="I84"/>
      <c r="J84" s="19"/>
    </row>
    <row r="85" spans="9:10" x14ac:dyDescent="0.3">
      <c r="I85"/>
      <c r="J85" s="19"/>
    </row>
    <row r="86" spans="9:10" x14ac:dyDescent="0.3">
      <c r="I86"/>
      <c r="J86" s="19"/>
    </row>
    <row r="87" spans="9:10" x14ac:dyDescent="0.3">
      <c r="I87"/>
      <c r="J87" s="19"/>
    </row>
    <row r="88" spans="9:10" x14ac:dyDescent="0.3">
      <c r="I88"/>
      <c r="J88" s="19"/>
    </row>
    <row r="89" spans="9:10" x14ac:dyDescent="0.3">
      <c r="I89"/>
      <c r="J89" s="19"/>
    </row>
    <row r="90" spans="9:10" x14ac:dyDescent="0.3">
      <c r="I90"/>
      <c r="J90" s="19"/>
    </row>
    <row r="91" spans="9:10" x14ac:dyDescent="0.3">
      <c r="I91"/>
      <c r="J91" s="19"/>
    </row>
    <row r="92" spans="9:10" x14ac:dyDescent="0.3">
      <c r="I92"/>
      <c r="J92" s="19"/>
    </row>
    <row r="93" spans="9:10" x14ac:dyDescent="0.3">
      <c r="I93"/>
      <c r="J93" s="19"/>
    </row>
    <row r="94" spans="9:10" x14ac:dyDescent="0.3">
      <c r="I94"/>
      <c r="J94" s="19"/>
    </row>
    <row r="95" spans="9:10" x14ac:dyDescent="0.3">
      <c r="I95"/>
      <c r="J95" s="19"/>
    </row>
    <row r="96" spans="9:10" x14ac:dyDescent="0.3">
      <c r="I96"/>
      <c r="J96" s="19"/>
    </row>
    <row r="97" spans="9:10" x14ac:dyDescent="0.3">
      <c r="I97"/>
      <c r="J97" s="19"/>
    </row>
    <row r="98" spans="9:10" x14ac:dyDescent="0.3">
      <c r="I98"/>
      <c r="J98" s="19"/>
    </row>
    <row r="99" spans="9:10" x14ac:dyDescent="0.3">
      <c r="I99"/>
      <c r="J99" s="19"/>
    </row>
    <row r="100" spans="9:10" x14ac:dyDescent="0.3">
      <c r="I100"/>
      <c r="J100" s="19"/>
    </row>
    <row r="101" spans="9:10" x14ac:dyDescent="0.3">
      <c r="I101"/>
      <c r="J101" s="19"/>
    </row>
    <row r="102" spans="9:10" x14ac:dyDescent="0.3">
      <c r="I102"/>
      <c r="J102" s="19"/>
    </row>
    <row r="103" spans="9:10" x14ac:dyDescent="0.3">
      <c r="I103"/>
      <c r="J103" s="19"/>
    </row>
    <row r="104" spans="9:10" x14ac:dyDescent="0.3">
      <c r="I104"/>
      <c r="J104" s="19"/>
    </row>
    <row r="105" spans="9:10" x14ac:dyDescent="0.3">
      <c r="I105"/>
      <c r="J105" s="19"/>
    </row>
    <row r="106" spans="9:10" x14ac:dyDescent="0.3">
      <c r="I106"/>
      <c r="J106" s="19"/>
    </row>
    <row r="107" spans="9:10" x14ac:dyDescent="0.3">
      <c r="I107"/>
      <c r="J107" s="19"/>
    </row>
    <row r="108" spans="9:10" x14ac:dyDescent="0.3">
      <c r="I108"/>
      <c r="J108" s="19"/>
    </row>
    <row r="109" spans="9:10" x14ac:dyDescent="0.3">
      <c r="I109"/>
      <c r="J109" s="19"/>
    </row>
    <row r="110" spans="9:10" x14ac:dyDescent="0.3">
      <c r="I110"/>
      <c r="J110" s="19"/>
    </row>
    <row r="111" spans="9:10" x14ac:dyDescent="0.3">
      <c r="I111"/>
      <c r="J111" s="19"/>
    </row>
    <row r="112" spans="9:10" x14ac:dyDescent="0.3">
      <c r="I112"/>
      <c r="J112" s="19"/>
    </row>
    <row r="113" spans="9:10" x14ac:dyDescent="0.3">
      <c r="I113"/>
      <c r="J113" s="19"/>
    </row>
    <row r="114" spans="9:10" x14ac:dyDescent="0.3">
      <c r="I114"/>
      <c r="J114" s="19"/>
    </row>
    <row r="115" spans="9:10" x14ac:dyDescent="0.3">
      <c r="I115"/>
      <c r="J115" s="19"/>
    </row>
    <row r="116" spans="9:10" x14ac:dyDescent="0.3">
      <c r="I116"/>
      <c r="J116" s="19"/>
    </row>
    <row r="117" spans="9:10" x14ac:dyDescent="0.3">
      <c r="I117"/>
      <c r="J117" s="19"/>
    </row>
    <row r="118" spans="9:10" x14ac:dyDescent="0.3">
      <c r="I118"/>
      <c r="J118" s="19"/>
    </row>
    <row r="119" spans="9:10" x14ac:dyDescent="0.3">
      <c r="I119"/>
      <c r="J119" s="19"/>
    </row>
    <row r="120" spans="9:10" x14ac:dyDescent="0.3">
      <c r="I120"/>
      <c r="J120" s="19"/>
    </row>
    <row r="121" spans="9:10" x14ac:dyDescent="0.3">
      <c r="I121"/>
      <c r="J121" s="19"/>
    </row>
    <row r="122" spans="9:10" x14ac:dyDescent="0.3">
      <c r="I122"/>
      <c r="J122" s="19"/>
    </row>
    <row r="123" spans="9:10" x14ac:dyDescent="0.3">
      <c r="I123"/>
      <c r="J123" s="19"/>
    </row>
    <row r="124" spans="9:10" x14ac:dyDescent="0.3">
      <c r="I124"/>
      <c r="J124" s="19"/>
    </row>
    <row r="125" spans="9:10" x14ac:dyDescent="0.3">
      <c r="I125"/>
      <c r="J125" s="19"/>
    </row>
    <row r="126" spans="9:10" x14ac:dyDescent="0.3">
      <c r="I126"/>
      <c r="J126" s="19"/>
    </row>
    <row r="127" spans="9:10" x14ac:dyDescent="0.3">
      <c r="I127"/>
      <c r="J127" s="19"/>
    </row>
    <row r="128" spans="9:10" x14ac:dyDescent="0.3">
      <c r="I128"/>
      <c r="J128" s="19"/>
    </row>
    <row r="129" spans="9:10" x14ac:dyDescent="0.3">
      <c r="I129"/>
      <c r="J129" s="19"/>
    </row>
    <row r="130" spans="9:10" x14ac:dyDescent="0.3">
      <c r="I130"/>
      <c r="J130" s="19"/>
    </row>
    <row r="131" spans="9:10" x14ac:dyDescent="0.3">
      <c r="I131"/>
      <c r="J131" s="19"/>
    </row>
    <row r="132" spans="9:10" x14ac:dyDescent="0.3">
      <c r="I132"/>
      <c r="J132" s="19"/>
    </row>
    <row r="133" spans="9:10" x14ac:dyDescent="0.3">
      <c r="I133"/>
      <c r="J133" s="19"/>
    </row>
    <row r="134" spans="9:10" x14ac:dyDescent="0.3">
      <c r="I134"/>
      <c r="J134" s="19"/>
    </row>
    <row r="135" spans="9:10" x14ac:dyDescent="0.3">
      <c r="I135"/>
      <c r="J135" s="19"/>
    </row>
    <row r="136" spans="9:10" x14ac:dyDescent="0.3">
      <c r="I136"/>
      <c r="J136" s="19"/>
    </row>
    <row r="137" spans="9:10" x14ac:dyDescent="0.3">
      <c r="I137"/>
      <c r="J137" s="19"/>
    </row>
    <row r="138" spans="9:10" x14ac:dyDescent="0.3">
      <c r="I138"/>
      <c r="J138" s="19"/>
    </row>
    <row r="139" spans="9:10" x14ac:dyDescent="0.3">
      <c r="I139"/>
      <c r="J139" s="19"/>
    </row>
    <row r="140" spans="9:10" x14ac:dyDescent="0.3">
      <c r="I140"/>
      <c r="J140" s="19"/>
    </row>
    <row r="141" spans="9:10" x14ac:dyDescent="0.3">
      <c r="I141"/>
      <c r="J141" s="19"/>
    </row>
    <row r="142" spans="9:10" x14ac:dyDescent="0.3">
      <c r="I142"/>
      <c r="J142" s="19"/>
    </row>
    <row r="143" spans="9:10" x14ac:dyDescent="0.3">
      <c r="I143"/>
      <c r="J143" s="19"/>
    </row>
    <row r="144" spans="9:10" x14ac:dyDescent="0.3">
      <c r="I144"/>
      <c r="J144" s="19"/>
    </row>
    <row r="145" spans="9:10" x14ac:dyDescent="0.3">
      <c r="I145"/>
      <c r="J145" s="19"/>
    </row>
    <row r="146" spans="9:10" x14ac:dyDescent="0.3">
      <c r="I146"/>
      <c r="J146" s="19"/>
    </row>
    <row r="147" spans="9:10" x14ac:dyDescent="0.3">
      <c r="I147"/>
      <c r="J147" s="19"/>
    </row>
    <row r="148" spans="9:10" x14ac:dyDescent="0.3">
      <c r="I148"/>
      <c r="J148" s="19"/>
    </row>
    <row r="149" spans="9:10" x14ac:dyDescent="0.3">
      <c r="I149"/>
      <c r="J149" s="19"/>
    </row>
    <row r="150" spans="9:10" x14ac:dyDescent="0.3">
      <c r="I150"/>
      <c r="J150" s="19"/>
    </row>
    <row r="151" spans="9:10" x14ac:dyDescent="0.3">
      <c r="I151"/>
      <c r="J151" s="19"/>
    </row>
    <row r="152" spans="9:10" x14ac:dyDescent="0.3">
      <c r="I152"/>
      <c r="J152" s="19"/>
    </row>
    <row r="153" spans="9:10" x14ac:dyDescent="0.3">
      <c r="I153"/>
      <c r="J153" s="19"/>
    </row>
    <row r="154" spans="9:10" x14ac:dyDescent="0.3">
      <c r="I154"/>
      <c r="J154" s="19"/>
    </row>
    <row r="155" spans="9:10" x14ac:dyDescent="0.3">
      <c r="I155"/>
      <c r="J155" s="19"/>
    </row>
    <row r="156" spans="9:10" x14ac:dyDescent="0.3">
      <c r="I156"/>
      <c r="J156" s="19"/>
    </row>
    <row r="157" spans="9:10" x14ac:dyDescent="0.3">
      <c r="I157"/>
      <c r="J157" s="19"/>
    </row>
    <row r="158" spans="9:10" x14ac:dyDescent="0.3">
      <c r="I158"/>
      <c r="J158" s="19"/>
    </row>
    <row r="159" spans="9:10" x14ac:dyDescent="0.3">
      <c r="I159"/>
      <c r="J159" s="19"/>
    </row>
    <row r="160" spans="9:10" x14ac:dyDescent="0.3">
      <c r="I160"/>
      <c r="J160" s="19"/>
    </row>
    <row r="161" spans="9:10" x14ac:dyDescent="0.3">
      <c r="I161"/>
      <c r="J161" s="19"/>
    </row>
    <row r="162" spans="9:10" x14ac:dyDescent="0.3">
      <c r="I162"/>
      <c r="J162" s="19"/>
    </row>
    <row r="163" spans="9:10" x14ac:dyDescent="0.3">
      <c r="I163"/>
      <c r="J163" s="19"/>
    </row>
    <row r="164" spans="9:10" x14ac:dyDescent="0.3">
      <c r="I164"/>
      <c r="J164" s="19"/>
    </row>
    <row r="165" spans="9:10" x14ac:dyDescent="0.3">
      <c r="I165"/>
      <c r="J165" s="19"/>
    </row>
    <row r="166" spans="9:10" x14ac:dyDescent="0.3">
      <c r="I166"/>
      <c r="J166" s="19"/>
    </row>
    <row r="167" spans="9:10" x14ac:dyDescent="0.3">
      <c r="I167"/>
      <c r="J167" s="19"/>
    </row>
    <row r="168" spans="9:10" x14ac:dyDescent="0.3">
      <c r="I168"/>
      <c r="J168" s="19"/>
    </row>
    <row r="169" spans="9:10" x14ac:dyDescent="0.3">
      <c r="I169"/>
      <c r="J169" s="19"/>
    </row>
    <row r="170" spans="9:10" x14ac:dyDescent="0.3">
      <c r="I170"/>
      <c r="J170" s="19"/>
    </row>
    <row r="171" spans="9:10" x14ac:dyDescent="0.3">
      <c r="I171"/>
      <c r="J171" s="19"/>
    </row>
    <row r="172" spans="9:10" x14ac:dyDescent="0.3">
      <c r="I172"/>
      <c r="J172" s="19"/>
    </row>
    <row r="173" spans="9:10" x14ac:dyDescent="0.3">
      <c r="I173"/>
      <c r="J173" s="19"/>
    </row>
    <row r="174" spans="9:10" x14ac:dyDescent="0.3">
      <c r="I174"/>
      <c r="J174" s="19"/>
    </row>
    <row r="175" spans="9:10" x14ac:dyDescent="0.3">
      <c r="I175"/>
      <c r="J175" s="19"/>
    </row>
    <row r="176" spans="9:10" x14ac:dyDescent="0.3">
      <c r="I176"/>
      <c r="J176" s="19"/>
    </row>
    <row r="177" spans="9:10" x14ac:dyDescent="0.3">
      <c r="I177"/>
      <c r="J177" s="19"/>
    </row>
    <row r="178" spans="9:10" x14ac:dyDescent="0.3">
      <c r="I178"/>
      <c r="J178" s="19"/>
    </row>
    <row r="179" spans="9:10" x14ac:dyDescent="0.3">
      <c r="I179"/>
      <c r="J179" s="19"/>
    </row>
    <row r="180" spans="9:10" x14ac:dyDescent="0.3">
      <c r="I180"/>
      <c r="J180" s="19"/>
    </row>
    <row r="181" spans="9:10" x14ac:dyDescent="0.3">
      <c r="I181"/>
      <c r="J181" s="19"/>
    </row>
    <row r="182" spans="9:10" x14ac:dyDescent="0.3">
      <c r="I182"/>
      <c r="J182" s="19"/>
    </row>
    <row r="183" spans="9:10" x14ac:dyDescent="0.3">
      <c r="I183"/>
      <c r="J183" s="19"/>
    </row>
    <row r="184" spans="9:10" x14ac:dyDescent="0.3">
      <c r="I184"/>
      <c r="J184" s="19"/>
    </row>
    <row r="185" spans="9:10" x14ac:dyDescent="0.3">
      <c r="I185"/>
      <c r="J185" s="19"/>
    </row>
    <row r="186" spans="9:10" x14ac:dyDescent="0.3">
      <c r="I186"/>
      <c r="J186" s="19"/>
    </row>
    <row r="187" spans="9:10" x14ac:dyDescent="0.3">
      <c r="I187"/>
      <c r="J187" s="19"/>
    </row>
    <row r="188" spans="9:10" x14ac:dyDescent="0.3">
      <c r="I188"/>
      <c r="J188" s="19"/>
    </row>
    <row r="189" spans="9:10" x14ac:dyDescent="0.3">
      <c r="I189"/>
      <c r="J189" s="19"/>
    </row>
    <row r="190" spans="9:10" x14ac:dyDescent="0.3">
      <c r="I190"/>
      <c r="J190" s="19"/>
    </row>
    <row r="191" spans="9:10" x14ac:dyDescent="0.3">
      <c r="I191"/>
      <c r="J191" s="19"/>
    </row>
    <row r="192" spans="9:10" x14ac:dyDescent="0.3">
      <c r="I192"/>
      <c r="J192" s="19"/>
    </row>
    <row r="193" spans="9:10" x14ac:dyDescent="0.3">
      <c r="I193"/>
      <c r="J193" s="19"/>
    </row>
    <row r="194" spans="9:10" x14ac:dyDescent="0.3">
      <c r="I194"/>
      <c r="J194" s="19"/>
    </row>
    <row r="195" spans="9:10" x14ac:dyDescent="0.3">
      <c r="I195"/>
      <c r="J195" s="19"/>
    </row>
    <row r="196" spans="9:10" x14ac:dyDescent="0.3">
      <c r="I196"/>
      <c r="J196" s="19"/>
    </row>
    <row r="197" spans="9:10" x14ac:dyDescent="0.3">
      <c r="I197"/>
      <c r="J197" s="19"/>
    </row>
    <row r="198" spans="9:10" x14ac:dyDescent="0.3">
      <c r="I198"/>
      <c r="J198" s="19"/>
    </row>
    <row r="199" spans="9:10" x14ac:dyDescent="0.3">
      <c r="I199"/>
      <c r="J199" s="19"/>
    </row>
    <row r="200" spans="9:10" x14ac:dyDescent="0.3">
      <c r="I200"/>
      <c r="J200" s="19"/>
    </row>
    <row r="201" spans="9:10" x14ac:dyDescent="0.3">
      <c r="I201"/>
      <c r="J201" s="19"/>
    </row>
    <row r="202" spans="9:10" x14ac:dyDescent="0.3">
      <c r="I202"/>
      <c r="J202" s="19"/>
    </row>
    <row r="203" spans="9:10" x14ac:dyDescent="0.3">
      <c r="I203"/>
      <c r="J203" s="19"/>
    </row>
    <row r="204" spans="9:10" x14ac:dyDescent="0.3">
      <c r="I204"/>
      <c r="J204" s="19"/>
    </row>
    <row r="205" spans="9:10" x14ac:dyDescent="0.3">
      <c r="I205"/>
      <c r="J205" s="19"/>
    </row>
    <row r="206" spans="9:10" x14ac:dyDescent="0.3">
      <c r="I206"/>
      <c r="J206" s="19"/>
    </row>
    <row r="207" spans="9:10" x14ac:dyDescent="0.3">
      <c r="I207"/>
      <c r="J207" s="19"/>
    </row>
    <row r="208" spans="9:10" x14ac:dyDescent="0.3">
      <c r="I208"/>
      <c r="J208" s="19"/>
    </row>
    <row r="209" spans="9:10" x14ac:dyDescent="0.3">
      <c r="I209"/>
      <c r="J209" s="19"/>
    </row>
    <row r="210" spans="9:10" x14ac:dyDescent="0.3">
      <c r="I210"/>
      <c r="J210" s="19"/>
    </row>
    <row r="211" spans="9:10" x14ac:dyDescent="0.3">
      <c r="I211"/>
      <c r="J211" s="19"/>
    </row>
    <row r="212" spans="9:10" x14ac:dyDescent="0.3">
      <c r="I212"/>
      <c r="J212" s="19"/>
    </row>
    <row r="213" spans="9:10" x14ac:dyDescent="0.3">
      <c r="I213"/>
      <c r="J213" s="19"/>
    </row>
    <row r="214" spans="9:10" x14ac:dyDescent="0.3">
      <c r="I214"/>
      <c r="J214" s="19"/>
    </row>
    <row r="215" spans="9:10" x14ac:dyDescent="0.3">
      <c r="I215"/>
      <c r="J215" s="19"/>
    </row>
    <row r="216" spans="9:10" x14ac:dyDescent="0.3">
      <c r="I216"/>
      <c r="J216" s="19"/>
    </row>
    <row r="217" spans="9:10" x14ac:dyDescent="0.3">
      <c r="I217"/>
      <c r="J217" s="19"/>
    </row>
    <row r="218" spans="9:10" x14ac:dyDescent="0.3">
      <c r="I218"/>
      <c r="J218" s="19"/>
    </row>
  </sheetData>
  <conditionalFormatting sqref="K31:W31 K33:K37 L37:AC37 J32:AG36">
    <cfRule type="cellIs" dxfId="1" priority="6" operator="notEqual">
      <formula>0</formula>
    </cfRule>
    <cfRule type="cellIs" priority="7" operator="notEqual">
      <formula>0</formula>
    </cfRule>
  </conditionalFormatting>
  <conditionalFormatting sqref="AD31:AE31">
    <cfRule type="cellIs" dxfId="0" priority="2" operator="notEqual">
      <formula>0</formula>
    </cfRule>
    <cfRule type="cellIs" priority="3" operator="not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D14E-C811-4F3E-A01B-793277A4076A}">
  <dimension ref="A1:J5"/>
  <sheetViews>
    <sheetView workbookViewId="0">
      <selection activeCell="E14" sqref="E14"/>
    </sheetView>
  </sheetViews>
  <sheetFormatPr defaultRowHeight="14.4" x14ac:dyDescent="0.3"/>
  <sheetData>
    <row r="1" spans="1:10" x14ac:dyDescent="0.3">
      <c r="A1" t="s">
        <v>87</v>
      </c>
      <c r="B1">
        <v>1</v>
      </c>
      <c r="C1" t="s">
        <v>96</v>
      </c>
      <c r="F1" s="25" t="s">
        <v>93</v>
      </c>
    </row>
    <row r="2" spans="1:10" x14ac:dyDescent="0.3">
      <c r="A2" t="s">
        <v>88</v>
      </c>
      <c r="B2">
        <f>(4-(2*Blad2!B1))/4</f>
        <v>0.5</v>
      </c>
      <c r="C2" t="s">
        <v>97</v>
      </c>
    </row>
    <row r="3" spans="1:10" x14ac:dyDescent="0.3">
      <c r="A3" t="s">
        <v>89</v>
      </c>
      <c r="B3">
        <f>IF( (-(2-3*B2)) &gt;0, (-(2-3*B2)), 0)</f>
        <v>0</v>
      </c>
      <c r="C3" t="s">
        <v>91</v>
      </c>
    </row>
    <row r="4" spans="1:10" x14ac:dyDescent="0.3">
      <c r="A4" t="s">
        <v>90</v>
      </c>
      <c r="B4">
        <f>IF( (-(2-3*B2)) &lt;0, ABS((-(2-3*B2))), 0)</f>
        <v>0.5</v>
      </c>
      <c r="C4" t="s">
        <v>95</v>
      </c>
      <c r="J4">
        <f>IF( (-(2-3*J3)) &gt;0, (-(2-3*J3)), 0)</f>
        <v>0</v>
      </c>
    </row>
    <row r="5" spans="1:10" x14ac:dyDescent="0.3">
      <c r="A5" t="s">
        <v>94</v>
      </c>
      <c r="B5">
        <f>4+2*B2-2*B3-2*B4</f>
        <v>4</v>
      </c>
      <c r="C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dcterms:created xsi:type="dcterms:W3CDTF">2021-11-11T10:57:57Z</dcterms:created>
  <dcterms:modified xsi:type="dcterms:W3CDTF">2022-01-28T20:45:31Z</dcterms:modified>
</cp:coreProperties>
</file>