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dues-my.sharepoint.com/personal/mamofe_upv_edu_es/Documents/POSTDOC/Proyectos/SimCardioTest/Simula/7-ecg/Sent/"/>
    </mc:Choice>
  </mc:AlternateContent>
  <xr:revisionPtr revIDLastSave="64" documentId="8_{027CD972-A636-4DB0-ACD4-5B1392EE6B4C}" xr6:coauthVersionLast="47" xr6:coauthVersionMax="47" xr10:uidLastSave="{A264A3E9-8FA3-4E4C-937D-72D5EEB2405F}"/>
  <bookViews>
    <workbookView xWindow="-19310" yWindow="-1270" windowWidth="19420" windowHeight="11500" xr2:uid="{2505763F-C0DE-45D9-9152-C347D67BEC19}"/>
  </bookViews>
  <sheets>
    <sheet name="fraction" sheetId="4" r:id="rId1"/>
    <sheet name="IC50" sheetId="1" r:id="rId2"/>
    <sheet name="Hoja3" sheetId="3" r:id="rId3"/>
    <sheet name="Hoja2" sheetId="2" state="hidden" r:id="rId4"/>
  </sheets>
  <definedNames>
    <definedName name="_xlnm._FilterDatabase" localSheetId="1" hidden="1">'IC50'!$A$1:$P$1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4" l="1"/>
  <c r="H35" i="4"/>
  <c r="J35" i="4"/>
  <c r="L35" i="4"/>
  <c r="N35" i="4"/>
  <c r="P35" i="4"/>
  <c r="F36" i="4"/>
  <c r="H36" i="4"/>
  <c r="J36" i="4"/>
  <c r="D36" i="4"/>
  <c r="D35" i="4"/>
  <c r="B36" i="4"/>
  <c r="B35" i="4" l="1"/>
  <c r="D3" i="4" l="1"/>
  <c r="D4" i="4"/>
  <c r="F4" i="4"/>
  <c r="H4" i="4"/>
  <c r="J4" i="4"/>
  <c r="L4" i="4"/>
  <c r="D5" i="4"/>
  <c r="F5" i="4"/>
  <c r="H5" i="4"/>
  <c r="J5" i="4"/>
  <c r="L5" i="4"/>
  <c r="P5" i="4"/>
  <c r="D6" i="4"/>
  <c r="F6" i="4"/>
  <c r="H6" i="4"/>
  <c r="J6" i="4"/>
  <c r="L6" i="4"/>
  <c r="N6" i="4"/>
  <c r="P6" i="4"/>
  <c r="D7" i="4"/>
  <c r="F7" i="4"/>
  <c r="H7" i="4"/>
  <c r="J7" i="4"/>
  <c r="L7" i="4"/>
  <c r="N7" i="4"/>
  <c r="P7" i="4"/>
  <c r="D8" i="4"/>
  <c r="F8" i="4"/>
  <c r="H8" i="4"/>
  <c r="J8" i="4"/>
  <c r="D9" i="4"/>
  <c r="F9" i="4"/>
  <c r="H9" i="4"/>
  <c r="J9" i="4"/>
  <c r="D10" i="4"/>
  <c r="F10" i="4"/>
  <c r="H10" i="4"/>
  <c r="J10" i="4"/>
  <c r="L10" i="4"/>
  <c r="P10" i="4"/>
  <c r="D11" i="4"/>
  <c r="F11" i="4"/>
  <c r="J11" i="4"/>
  <c r="L11" i="4"/>
  <c r="D12" i="4"/>
  <c r="F12" i="4"/>
  <c r="H12" i="4"/>
  <c r="J12" i="4"/>
  <c r="L12" i="4"/>
  <c r="P12" i="4"/>
  <c r="D13" i="4"/>
  <c r="F13" i="4"/>
  <c r="H13" i="4"/>
  <c r="J13" i="4"/>
  <c r="D14" i="4"/>
  <c r="F14" i="4"/>
  <c r="J14" i="4"/>
  <c r="D15" i="4"/>
  <c r="F15" i="4"/>
  <c r="H15" i="4"/>
  <c r="J15" i="4"/>
  <c r="D16" i="4"/>
  <c r="F16" i="4"/>
  <c r="H16" i="4"/>
  <c r="J16" i="4"/>
  <c r="D17" i="4"/>
  <c r="F17" i="4"/>
  <c r="H17" i="4"/>
  <c r="J17" i="4"/>
  <c r="D18" i="4"/>
  <c r="F18" i="4"/>
  <c r="H18" i="4"/>
  <c r="J18" i="4"/>
  <c r="D19" i="4"/>
  <c r="F19" i="4"/>
  <c r="H19" i="4"/>
  <c r="J19" i="4"/>
  <c r="L19" i="4"/>
  <c r="D20" i="4"/>
  <c r="F20" i="4"/>
  <c r="H20" i="4"/>
  <c r="J20" i="4"/>
  <c r="D21" i="4"/>
  <c r="F21" i="4"/>
  <c r="H21" i="4"/>
  <c r="J21" i="4"/>
  <c r="L21" i="4"/>
  <c r="P21" i="4"/>
  <c r="D22" i="4"/>
  <c r="F22" i="4"/>
  <c r="H22" i="4"/>
  <c r="J22" i="4"/>
  <c r="L22" i="4"/>
  <c r="D23" i="4"/>
  <c r="F23" i="4"/>
  <c r="H23" i="4"/>
  <c r="J23" i="4"/>
  <c r="L23" i="4"/>
  <c r="N23" i="4"/>
  <c r="P23" i="4"/>
  <c r="D24" i="4"/>
  <c r="F24" i="4"/>
  <c r="H24" i="4"/>
  <c r="J24" i="4"/>
  <c r="L24" i="4"/>
  <c r="P24" i="4"/>
  <c r="D25" i="4"/>
  <c r="F25" i="4"/>
  <c r="H25" i="4"/>
  <c r="J25" i="4"/>
  <c r="L25" i="4"/>
  <c r="D26" i="4"/>
  <c r="F26" i="4"/>
  <c r="J26" i="4"/>
  <c r="L26" i="4"/>
  <c r="N26" i="4"/>
  <c r="P26" i="4"/>
  <c r="D28" i="4"/>
  <c r="F28" i="4"/>
  <c r="H28" i="4"/>
  <c r="J28" i="4"/>
  <c r="L28" i="4"/>
  <c r="P28" i="4"/>
  <c r="D30" i="4"/>
  <c r="F30" i="4"/>
  <c r="H30" i="4"/>
  <c r="J30" i="4"/>
  <c r="L30" i="4"/>
  <c r="N30" i="4"/>
  <c r="P30" i="4"/>
  <c r="C29" i="1"/>
  <c r="D29" i="4" s="1"/>
  <c r="C27" i="1"/>
  <c r="D27" i="4" s="1"/>
  <c r="J3" i="4" l="1"/>
  <c r="F3" i="4"/>
  <c r="D12" i="2" l="1"/>
</calcChain>
</file>

<file path=xl/sharedStrings.xml><?xml version="1.0" encoding="utf-8"?>
<sst xmlns="http://schemas.openxmlformats.org/spreadsheetml/2006/main" count="141" uniqueCount="61">
  <si>
    <t>Sotalol</t>
  </si>
  <si>
    <t>Nifedipine</t>
  </si>
  <si>
    <t xml:space="preserve">hIKr </t>
  </si>
  <si>
    <t>IC50INa</t>
  </si>
  <si>
    <t xml:space="preserve">hINa </t>
  </si>
  <si>
    <t>IC50INaL</t>
  </si>
  <si>
    <t xml:space="preserve">hINaL </t>
  </si>
  <si>
    <t>IC50ICaL</t>
  </si>
  <si>
    <t>hICaL</t>
  </si>
  <si>
    <t>IC50IKs</t>
  </si>
  <si>
    <t xml:space="preserve">hIto </t>
  </si>
  <si>
    <t>IC50Ito</t>
  </si>
  <si>
    <t xml:space="preserve">hIK1 </t>
  </si>
  <si>
    <t>IC50IK1</t>
  </si>
  <si>
    <t>hIKs</t>
  </si>
  <si>
    <t>EFTPC (nM)</t>
  </si>
  <si>
    <t>IC50IKr (nM)</t>
  </si>
  <si>
    <t>Azimilide</t>
  </si>
  <si>
    <t>Chlorpromazine</t>
  </si>
  <si>
    <t>Cisapride</t>
  </si>
  <si>
    <t>Clarithromycin</t>
  </si>
  <si>
    <t>Clozapine</t>
  </si>
  <si>
    <t>Diltiazem</t>
  </si>
  <si>
    <t>Disopyramide</t>
  </si>
  <si>
    <t>Dofetilide</t>
  </si>
  <si>
    <t>Domperidone</t>
  </si>
  <si>
    <t>Droperidol</t>
  </si>
  <si>
    <t>Loratadine</t>
  </si>
  <si>
    <t>Mexiletine</t>
  </si>
  <si>
    <t>Ondansetron</t>
  </si>
  <si>
    <t>Pimozide</t>
  </si>
  <si>
    <t>Quinidine</t>
  </si>
  <si>
    <t>Ranolazine</t>
  </si>
  <si>
    <t>Risperidone</t>
  </si>
  <si>
    <t>Tamoxifen</t>
  </si>
  <si>
    <t>Vandetanib</t>
  </si>
  <si>
    <t xml:space="preserve"> </t>
  </si>
  <si>
    <t>Bepridil</t>
  </si>
  <si>
    <t>Ibutilide</t>
  </si>
  <si>
    <t>Astemizole</t>
  </si>
  <si>
    <t>Terfenadine</t>
  </si>
  <si>
    <t>Nitrendipine</t>
  </si>
  <si>
    <t>Verapamil</t>
  </si>
  <si>
    <t xml:space="preserve">fIKr </t>
  </si>
  <si>
    <t xml:space="preserve">fINa </t>
  </si>
  <si>
    <t xml:space="preserve">fINaL </t>
  </si>
  <si>
    <t>fICaL</t>
  </si>
  <si>
    <t>fIKs</t>
  </si>
  <si>
    <t xml:space="preserve">fIK1 </t>
  </si>
  <si>
    <t xml:space="preserve">fIto </t>
  </si>
  <si>
    <t>RISK</t>
  </si>
  <si>
    <t>I</t>
  </si>
  <si>
    <t>H</t>
  </si>
  <si>
    <t>L</t>
  </si>
  <si>
    <t>Cmax (nM)</t>
  </si>
  <si>
    <t>Metoprolol</t>
  </si>
  <si>
    <t>QT_male (ms)</t>
  </si>
  <si>
    <t>QT_female (ms)</t>
  </si>
  <si>
    <t>CTRL</t>
  </si>
  <si>
    <t>-</t>
  </si>
  <si>
    <t>TdP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</si>
</sst>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/>
      <bottom/>
      <diagonal/>
    </border>
    <border>
      <left style="thin">
        <color rgb="FFFF09DC"/>
      </left>
      <right/>
      <top/>
      <bottom/>
      <diagonal/>
    </border>
  </borders>
  <cellStyleXfs count="2">
    <xf numFmtId="0" fontId="0" fillId="0" borderId="0"/>
    <xf numFmtId="0" fontId="1" fillId="3" borderId="4" applyNumberFormat="0" applyFont="0" applyAlignment="0" applyProtection="0"/>
  </cellStyleXfs>
  <cellXfs count="5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/>
    <xf numFmtId="0" fontId="0" fillId="2" borderId="0" xfId="0" applyFill="1"/>
    <xf numFmtId="164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11" fontId="1" fillId="0" borderId="0" xfId="1" applyNumberFormat="1" applyFont="1" applyFill="1" applyBorder="1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1" applyFont="1" applyFill="1" applyBorder="1" applyAlignment="1"/>
    <xf numFmtId="0" fontId="1" fillId="0" borderId="0" xfId="1" applyFont="1" applyFill="1" applyBorder="1"/>
    <xf numFmtId="1" fontId="0" fillId="0" borderId="0" xfId="0" applyNumberFormat="1" applyAlignment="1">
      <alignment horizontal="right"/>
    </xf>
    <xf numFmtId="0" fontId="1" fillId="0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0" xfId="1" applyFont="1" applyFill="1" applyBorder="1" applyAlignment="1">
      <alignment horizontal="right"/>
    </xf>
    <xf numFmtId="0" fontId="0" fillId="0" borderId="6" xfId="0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2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4" fontId="4" fillId="4" borderId="2" xfId="0" applyNumberFormat="1" applyFont="1" applyFill="1" applyBorder="1" applyAlignment="1">
      <alignment horizontal="center"/>
    </xf>
    <xf numFmtId="164" fontId="4" fillId="4" borderId="2" xfId="0" applyNumberFormat="1" applyFont="1" applyFill="1" applyBorder="1"/>
    <xf numFmtId="164" fontId="4" fillId="4" borderId="0" xfId="0" applyNumberFormat="1" applyFont="1" applyFill="1"/>
    <xf numFmtId="0" fontId="4" fillId="4" borderId="0" xfId="0" applyFont="1" applyFill="1"/>
    <xf numFmtId="0" fontId="0" fillId="0" borderId="7" xfId="0" applyBorder="1"/>
    <xf numFmtId="0" fontId="0" fillId="0" borderId="8" xfId="0" applyBorder="1"/>
    <xf numFmtId="0" fontId="2" fillId="0" borderId="7" xfId="0" applyFont="1" applyBorder="1"/>
    <xf numFmtId="0" fontId="2" fillId="0" borderId="8" xfId="0" applyFont="1" applyBorder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/>
    <xf numFmtId="0" fontId="6" fillId="0" borderId="0" xfId="0" applyFont="1"/>
    <xf numFmtId="164" fontId="6" fillId="0" borderId="0" xfId="0" quotePrefix="1" applyNumberFormat="1" applyFont="1"/>
    <xf numFmtId="0" fontId="5" fillId="0" borderId="7" xfId="0" applyFont="1" applyBorder="1"/>
    <xf numFmtId="0" fontId="5" fillId="0" borderId="8" xfId="0" applyFont="1" applyBorder="1"/>
    <xf numFmtId="0" fontId="1" fillId="5" borderId="0" xfId="1" applyFont="1" applyFill="1" applyBorder="1" applyAlignment="1">
      <alignment horizontal="right"/>
    </xf>
    <xf numFmtId="0" fontId="1" fillId="5" borderId="0" xfId="1" applyFont="1" applyFill="1" applyBorder="1" applyAlignment="1">
      <alignment horizontal="left"/>
    </xf>
    <xf numFmtId="0" fontId="0" fillId="0" borderId="3" xfId="0" applyFill="1" applyBorder="1"/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6" borderId="3" xfId="0" applyFill="1" applyBorder="1" applyAlignment="1">
      <alignment vertical="center" wrapText="1"/>
    </xf>
    <xf numFmtId="0" fontId="3" fillId="0" borderId="0" xfId="0" applyFont="1" applyFill="1"/>
    <xf numFmtId="0" fontId="5" fillId="6" borderId="0" xfId="0" applyFont="1" applyFill="1"/>
    <xf numFmtId="0" fontId="0" fillId="6" borderId="3" xfId="0" applyFill="1" applyBorder="1" applyAlignment="1">
      <alignment vertical="center"/>
    </xf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A3245-A2F9-47AC-BC55-B58C081B6EC1}">
  <dimension ref="A1:T36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baseColWidth="10" defaultRowHeight="15" x14ac:dyDescent="0.25"/>
  <cols>
    <col min="1" max="1" width="17.140625" bestFit="1" customWidth="1"/>
    <col min="3" max="3" width="11.42578125" customWidth="1"/>
    <col min="4" max="16" width="11.42578125" style="6"/>
    <col min="19" max="19" width="13.28515625" bestFit="1" customWidth="1"/>
    <col min="20" max="20" width="15.140625" bestFit="1" customWidth="1"/>
  </cols>
  <sheetData>
    <row r="1" spans="1:20" x14ac:dyDescent="0.25">
      <c r="B1" s="26" t="s">
        <v>54</v>
      </c>
      <c r="C1" s="27"/>
      <c r="D1" s="28" t="s">
        <v>43</v>
      </c>
      <c r="E1" s="29"/>
      <c r="F1" s="28" t="s">
        <v>44</v>
      </c>
      <c r="G1" s="29"/>
      <c r="H1" s="28" t="s">
        <v>45</v>
      </c>
      <c r="I1" s="30"/>
      <c r="J1" s="31" t="s">
        <v>46</v>
      </c>
      <c r="K1" s="30"/>
      <c r="L1" s="31" t="s">
        <v>47</v>
      </c>
      <c r="M1" s="30"/>
      <c r="N1" s="31" t="s">
        <v>48</v>
      </c>
      <c r="O1" s="30"/>
      <c r="P1" s="31" t="s">
        <v>49</v>
      </c>
      <c r="Q1" s="32"/>
      <c r="R1" s="31" t="s">
        <v>50</v>
      </c>
      <c r="S1" s="31" t="s">
        <v>56</v>
      </c>
      <c r="T1" s="31" t="s">
        <v>57</v>
      </c>
    </row>
    <row r="2" spans="1:20" s="40" customFormat="1" x14ac:dyDescent="0.25">
      <c r="A2" s="40" t="s">
        <v>58</v>
      </c>
      <c r="B2" s="37">
        <v>0</v>
      </c>
      <c r="C2" s="37"/>
      <c r="D2" s="38">
        <v>1</v>
      </c>
      <c r="E2" s="38"/>
      <c r="F2" s="38">
        <v>1</v>
      </c>
      <c r="G2" s="38"/>
      <c r="H2" s="38">
        <v>1</v>
      </c>
      <c r="I2" s="39"/>
      <c r="J2" s="39">
        <v>1</v>
      </c>
      <c r="K2" s="39"/>
      <c r="L2" s="39">
        <v>1</v>
      </c>
      <c r="M2" s="39"/>
      <c r="N2" s="39">
        <v>1</v>
      </c>
      <c r="O2" s="39"/>
      <c r="P2" s="39">
        <v>1</v>
      </c>
      <c r="R2" s="41" t="s">
        <v>59</v>
      </c>
      <c r="S2" s="42"/>
      <c r="T2" s="43"/>
    </row>
    <row r="3" spans="1:20" x14ac:dyDescent="0.25">
      <c r="A3" s="46" t="s">
        <v>39</v>
      </c>
      <c r="B3">
        <v>100</v>
      </c>
      <c r="D3" s="6">
        <f>1/(1+(fraction!B3/'IC50'!C3)^'IC50'!D3)</f>
        <v>0.84760239514262725</v>
      </c>
      <c r="F3" s="6">
        <f>1/(1+(fraction!$B3/'IC50'!E3)^'IC50'!F3)</f>
        <v>0.95833333333333337</v>
      </c>
      <c r="J3" s="6">
        <f>1/(1+(fraction!$B3/'IC50'!I3)^'IC50'!J3)</f>
        <v>0.99272688034979628</v>
      </c>
      <c r="R3" t="s">
        <v>51</v>
      </c>
      <c r="S3" s="33"/>
      <c r="T3" s="34"/>
    </row>
    <row r="4" spans="1:20" x14ac:dyDescent="0.25">
      <c r="A4" s="47" t="s">
        <v>17</v>
      </c>
      <c r="B4">
        <v>121.96501473193264</v>
      </c>
      <c r="D4" s="6">
        <f>1/(1+(fraction!B4/'IC50'!C4)^'IC50'!D4)</f>
        <v>0.75702486995619334</v>
      </c>
      <c r="F4" s="6">
        <f>1/(1+(fraction!$B4/'IC50'!E4)^'IC50'!F4)</f>
        <v>0.99999999473514634</v>
      </c>
      <c r="H4" s="6">
        <f>1/(1+(fraction!$B4/'IC50'!G4)^'IC50'!H4)</f>
        <v>0.9916201200105812</v>
      </c>
      <c r="J4" s="6">
        <f>1/(1+(fraction!$B4/'IC50'!I4)^'IC50'!J4)</f>
        <v>0.99999999465473355</v>
      </c>
      <c r="L4" s="6">
        <f>1/(1+(fraction!$B4/'IC50'!K4)^'IC50'!L4)</f>
        <v>0.91986345707597328</v>
      </c>
      <c r="R4" t="s">
        <v>52</v>
      </c>
      <c r="S4" s="33"/>
      <c r="T4" s="34"/>
    </row>
    <row r="5" spans="1:20" x14ac:dyDescent="0.25">
      <c r="A5" s="46" t="s">
        <v>37</v>
      </c>
      <c r="B5" s="7">
        <v>23.463000000000001</v>
      </c>
      <c r="D5" s="6">
        <f>1/(1+(fraction!B5/'IC50'!C5)^'IC50'!D5)</f>
        <v>0.73477046900964249</v>
      </c>
      <c r="F5" s="6">
        <f>1/(1+(fraction!$B5/'IC50'!E5)^'IC50'!F5)</f>
        <v>0.9714070305967254</v>
      </c>
      <c r="H5" s="6">
        <f>1/(1+(fraction!$B5/'IC50'!G5)^'IC50'!H5)</f>
        <v>0.99773296053430538</v>
      </c>
      <c r="J5" s="6">
        <f>1/(1+(fraction!$B5/'IC50'!I5)^'IC50'!J5)</f>
        <v>0.98351695829115326</v>
      </c>
      <c r="L5" s="6">
        <f>1/(1+(fraction!$B5/'IC50'!K5)^'IC50'!L5)</f>
        <v>0.99622991251012494</v>
      </c>
      <c r="P5" s="6">
        <f>1/(1+(fraction!$B5/'IC50'!O5)^'IC50'!P5)</f>
        <v>0.999999998936693</v>
      </c>
      <c r="R5" t="s">
        <v>52</v>
      </c>
      <c r="S5" s="33"/>
      <c r="T5" s="33"/>
    </row>
    <row r="6" spans="1:20" x14ac:dyDescent="0.25">
      <c r="A6" s="47" t="s">
        <v>18</v>
      </c>
      <c r="B6">
        <v>78.4258021453834</v>
      </c>
      <c r="D6" s="6">
        <f>1/(1+(fraction!B6/'IC50'!C6)^'IC50'!D6)</f>
        <v>0.89233522218131045</v>
      </c>
      <c r="F6" s="6">
        <f>1/(1+(fraction!$B6/'IC50'!E6)^'IC50'!F6)</f>
        <v>0.99999916764726726</v>
      </c>
      <c r="H6" s="6">
        <f>1/(1+(fraction!$B6/'IC50'!G6)^'IC50'!H6)</f>
        <v>0.97955312122839033</v>
      </c>
      <c r="J6" s="6">
        <f>1/(1+(fraction!$B6/'IC50'!I6)^'IC50'!J6)</f>
        <v>0.99984748791864697</v>
      </c>
      <c r="L6" s="6">
        <f>1/(1+(fraction!$B6/'IC50'!K6)^'IC50'!L6)</f>
        <v>0.99258625020279689</v>
      </c>
      <c r="N6" s="6">
        <f>1/(1+(fraction!$B6/'IC50'!M6)^'IC50'!N6)</f>
        <v>0.96579797994022665</v>
      </c>
      <c r="P6" s="6">
        <f>1/(1+(fraction!$B6/'IC50'!O6)^'IC50'!P6)</f>
        <v>0.9928146702029077</v>
      </c>
      <c r="R6" t="s">
        <v>51</v>
      </c>
      <c r="S6" s="33"/>
      <c r="T6" s="34"/>
    </row>
    <row r="7" spans="1:20" x14ac:dyDescent="0.25">
      <c r="A7" s="48" t="s">
        <v>19</v>
      </c>
      <c r="B7" s="8">
        <v>2.7471000000000001</v>
      </c>
      <c r="D7" s="6">
        <f>1/(1+(fraction!B7/'IC50'!C7)^'IC50'!D7)</f>
        <v>0.98520256982199017</v>
      </c>
      <c r="F7" s="6">
        <f>1/(1+(fraction!$B7/'IC50'!E7)^'IC50'!F7)</f>
        <v>0.9999999980447607</v>
      </c>
      <c r="H7" s="6">
        <f>1/(1+(fraction!$B7/'IC50'!G7)^'IC50'!H7)</f>
        <v>0.99998443688732408</v>
      </c>
      <c r="J7" s="6">
        <f>1/(1+(fraction!$B7/'IC50'!I7)^'IC50'!J7)</f>
        <v>1</v>
      </c>
      <c r="L7" s="6">
        <f>1/(1+(fraction!$B7/'IC50'!K7)^'IC50'!L7)</f>
        <v>0.99958984715920363</v>
      </c>
      <c r="N7" s="6">
        <f>1/(1+(fraction!$B7/'IC50'!M7)^'IC50'!N7)</f>
        <v>0.99044193523682367</v>
      </c>
      <c r="P7" s="6">
        <f>1/(1+(fraction!$B7/'IC50'!O7)^'IC50'!P7)</f>
        <v>0.90528337668841308</v>
      </c>
      <c r="R7" t="s">
        <v>51</v>
      </c>
      <c r="S7" s="33"/>
      <c r="T7" s="34"/>
    </row>
    <row r="8" spans="1:20" x14ac:dyDescent="0.25">
      <c r="A8" s="48" t="s">
        <v>20</v>
      </c>
      <c r="B8">
        <v>874.38599999999997</v>
      </c>
      <c r="D8" s="6">
        <f>1/(1+(fraction!B8/'IC50'!C8)^'IC50'!D8)</f>
        <v>0.99195777477188984</v>
      </c>
      <c r="F8" s="6">
        <f>1/(1+(fraction!$B8/'IC50'!E8)^'IC50'!F8)</f>
        <v>0.99999999999879763</v>
      </c>
      <c r="H8" s="6">
        <f>1/(1+(fraction!$B8/'IC50'!G8)^'IC50'!H8)</f>
        <v>0.99999691840413185</v>
      </c>
      <c r="J8" s="6">
        <f>1/(1+(fraction!$B8/'IC50'!I8)^'IC50'!J8)</f>
        <v>0.99999959312276865</v>
      </c>
      <c r="R8" t="s">
        <v>51</v>
      </c>
      <c r="S8" s="33"/>
      <c r="T8" s="33"/>
    </row>
    <row r="9" spans="1:20" x14ac:dyDescent="0.25">
      <c r="A9" s="48" t="s">
        <v>21</v>
      </c>
      <c r="B9" s="8">
        <v>28.047999999999998</v>
      </c>
      <c r="D9" s="6">
        <f>1/(1+(fraction!B9/'IC50'!C9)^'IC50'!D9)</f>
        <v>0.98164455566840836</v>
      </c>
      <c r="F9" s="6">
        <f>1/(1+(fraction!$B9/'IC50'!E9)^'IC50'!F9)</f>
        <v>0.9999999958875585</v>
      </c>
      <c r="H9" s="6">
        <f>1/(1+(fraction!$B9/'IC50'!G9)^'IC50'!H9)</f>
        <v>0.99783342623102111</v>
      </c>
      <c r="J9" s="6">
        <f>1/(1+(fraction!$B9/'IC50'!I9)^'IC50'!J9)</f>
        <v>0.99999999998052314</v>
      </c>
      <c r="R9" t="s">
        <v>51</v>
      </c>
      <c r="S9" s="33"/>
      <c r="T9" s="34"/>
    </row>
    <row r="10" spans="1:20" x14ac:dyDescent="0.25">
      <c r="A10" s="47" t="s">
        <v>22</v>
      </c>
      <c r="B10">
        <v>188.03280519107693</v>
      </c>
      <c r="D10" s="6">
        <f>1/(1+(fraction!B10/'IC50'!C10)^'IC50'!D10)</f>
        <v>0.99539554915325901</v>
      </c>
      <c r="F10" s="6">
        <f>1/(1+(fraction!$B10/'IC50'!E10)^'IC50'!F10)</f>
        <v>0.9861107734117045</v>
      </c>
      <c r="H10" s="6">
        <f>1/(1+(fraction!$B10/'IC50'!G10)^'IC50'!H10)</f>
        <v>0.96541500582841122</v>
      </c>
      <c r="J10" s="6">
        <f>1/(1+(fraction!$B10/'IC50'!I10)^'IC50'!J10)</f>
        <v>0.91763902613946913</v>
      </c>
      <c r="L10" s="6">
        <f>1/(1+(fraction!$B10/'IC50'!K10)^'IC50'!L10)</f>
        <v>0.99705913996816287</v>
      </c>
      <c r="P10" s="6">
        <f>1/(1+(fraction!$B10/'IC50'!O10)^'IC50'!P10)</f>
        <v>0.96454026537895865</v>
      </c>
      <c r="R10" t="s">
        <v>53</v>
      </c>
      <c r="S10" s="33"/>
      <c r="T10" s="34"/>
    </row>
    <row r="11" spans="1:20" x14ac:dyDescent="0.25">
      <c r="A11" s="48" t="s">
        <v>23</v>
      </c>
      <c r="B11">
        <v>11782.92</v>
      </c>
      <c r="D11" s="6">
        <f>1/(1+(fraction!B11/'IC50'!C11)^'IC50'!D11)</f>
        <v>0.75606149447654447</v>
      </c>
      <c r="F11" s="6">
        <f>1/(1+(fraction!$B11/'IC50'!E11)^'IC50'!F11)</f>
        <v>0.95808014154197607</v>
      </c>
      <c r="J11" s="6">
        <f>1/(1+(fraction!$B11/'IC50'!I11)^'IC50'!J11)</f>
        <v>0.98876193424304903</v>
      </c>
      <c r="L11" s="6">
        <f>1/(1+(fraction!$B11/'IC50'!K11)^'IC50'!L11)</f>
        <v>0.87409112688511958</v>
      </c>
      <c r="R11" t="s">
        <v>52</v>
      </c>
      <c r="S11" s="33"/>
      <c r="T11" s="34"/>
    </row>
    <row r="12" spans="1:20" x14ac:dyDescent="0.25">
      <c r="A12" s="48" t="s">
        <v>24</v>
      </c>
      <c r="B12" s="8">
        <v>4.7549999999999999</v>
      </c>
      <c r="D12" s="6">
        <f>1/(1+(fraction!B12/'IC50'!C12)^'IC50'!D12)</f>
        <v>0.62720501764014114</v>
      </c>
      <c r="F12" s="6">
        <f>1/(1+(fraction!$B12/'IC50'!E12)^'IC50'!F12)</f>
        <v>0.99996785093217599</v>
      </c>
      <c r="H12" s="6">
        <f>1/(1+(fraction!$B12/'IC50'!G12)^'IC50'!H12)</f>
        <v>0.99999368664031563</v>
      </c>
      <c r="J12" s="6">
        <f>1/(1+(fraction!$B12/'IC50'!I12)^'IC50'!J12)</f>
        <v>0.99982194182272033</v>
      </c>
      <c r="L12" s="6">
        <f>1/(1+(fraction!$B12/'IC50'!K12)^'IC50'!L12)</f>
        <v>0.99995245226089513</v>
      </c>
      <c r="P12" s="6">
        <f>1/(1+(fraction!$B12/'IC50'!O12)^'IC50'!P12)</f>
        <v>0.75020916357999279</v>
      </c>
      <c r="R12" t="s">
        <v>52</v>
      </c>
      <c r="S12" s="33"/>
      <c r="T12" s="34"/>
    </row>
    <row r="13" spans="1:20" x14ac:dyDescent="0.25">
      <c r="A13" s="47" t="s">
        <v>25</v>
      </c>
      <c r="B13">
        <v>500</v>
      </c>
      <c r="D13" s="6">
        <f>1/(1+(fraction!B13/'IC50'!C13)^'IC50'!D13)</f>
        <v>0.76415094339622636</v>
      </c>
      <c r="F13" s="6">
        <f>1/(1+(fraction!$B13/'IC50'!E13)^'IC50'!F13)</f>
        <v>0.99892613675566999</v>
      </c>
      <c r="H13" s="6">
        <f>1/(1+(fraction!$B13/'IC50'!G13)^'IC50'!H13)</f>
        <v>0.99999731927319557</v>
      </c>
      <c r="J13" s="6">
        <f>1/(1+(fraction!$B13/'IC50'!I13)^'IC50'!J13)</f>
        <v>0.99956729163009794</v>
      </c>
      <c r="R13" t="s">
        <v>51</v>
      </c>
      <c r="S13" s="33"/>
      <c r="T13" s="34"/>
    </row>
    <row r="14" spans="1:20" x14ac:dyDescent="0.25">
      <c r="A14" s="50" t="s">
        <v>26</v>
      </c>
      <c r="B14">
        <v>37.69</v>
      </c>
      <c r="D14" s="6">
        <f>1/(1+(fraction!B14/'IC50'!C14)^'IC50'!D14)</f>
        <v>0.89065537149322582</v>
      </c>
      <c r="F14" s="6">
        <f>1/(1+(fraction!$B14/'IC50'!E14)^'IC50'!F14)</f>
        <v>0.99964281501319585</v>
      </c>
      <c r="J14" s="6">
        <f>1/(1+(fraction!$B14/'IC50'!I14)^'IC50'!J14)</f>
        <v>0.99788281846610671</v>
      </c>
      <c r="R14" t="s">
        <v>51</v>
      </c>
      <c r="S14" s="33"/>
      <c r="T14" s="34"/>
    </row>
    <row r="15" spans="1:20" x14ac:dyDescent="0.25">
      <c r="A15" s="46" t="s">
        <v>38</v>
      </c>
      <c r="B15" s="7">
        <v>92.778000000000006</v>
      </c>
      <c r="D15" s="6">
        <f>1/(1+(fraction!B15/'IC50'!C15)^'IC50'!D15)</f>
        <v>0.71694866647548039</v>
      </c>
      <c r="F15" s="6">
        <f>1/(1+(fraction!$B15/'IC50'!E15)^'IC50'!F15)</f>
        <v>0.97006682731035088</v>
      </c>
      <c r="H15" s="6">
        <f>1/(1+(fraction!$B15/'IC50'!G15)^'IC50'!H15)</f>
        <v>0.89011643801342211</v>
      </c>
      <c r="J15" s="6">
        <f>1/(1+(fraction!$B15/'IC50'!I15)^'IC50'!J15)</f>
        <v>0.99999821892412466</v>
      </c>
      <c r="R15" t="s">
        <v>52</v>
      </c>
      <c r="S15" s="33"/>
      <c r="T15" s="33"/>
    </row>
    <row r="16" spans="1:20" x14ac:dyDescent="0.25">
      <c r="A16" s="48" t="s">
        <v>27</v>
      </c>
      <c r="B16" s="7">
        <v>0.215</v>
      </c>
      <c r="D16" s="6">
        <f>1/(1+(fraction!B16/'IC50'!C16)^'IC50'!D16)</f>
        <v>0.99999534888133568</v>
      </c>
      <c r="F16" s="6">
        <f>1/(1+(fraction!$B16/'IC50'!E16)^'IC50'!F16)</f>
        <v>0.99999980552450529</v>
      </c>
      <c r="H16" s="6">
        <f>1/(1+(fraction!$B16/'IC50'!G16)^'IC50'!H16)</f>
        <v>0.99999999993544098</v>
      </c>
      <c r="J16" s="6">
        <f>1/(1+(fraction!$B16/'IC50'!I16)^'IC50'!J16)</f>
        <v>0.98957316156700337</v>
      </c>
      <c r="R16" t="s">
        <v>53</v>
      </c>
      <c r="S16" s="33"/>
      <c r="T16" s="34"/>
    </row>
    <row r="17" spans="1:20" x14ac:dyDescent="0.25">
      <c r="A17" s="47" t="s">
        <v>55</v>
      </c>
      <c r="B17">
        <v>493.30622950369315</v>
      </c>
      <c r="D17" s="6">
        <f>1/(1+(fraction!B17/'IC50'!C17)^'IC50'!D17)</f>
        <v>0.99553541977937521</v>
      </c>
      <c r="F17" s="6">
        <f>1/(1+(fraction!$B17/'IC50'!E17)^'IC50'!F17)</f>
        <v>0.9967220719521479</v>
      </c>
      <c r="H17" s="6">
        <f>1/(1+(fraction!$B17/'IC50'!G17)^'IC50'!H17)</f>
        <v>0.95289293939765274</v>
      </c>
      <c r="J17" s="6">
        <f>1/(1+(fraction!$B17/'IC50'!I17)^'IC50'!J17)</f>
        <v>0.99774129009956536</v>
      </c>
      <c r="R17" t="s">
        <v>53</v>
      </c>
      <c r="S17" s="33"/>
      <c r="T17" s="34"/>
    </row>
    <row r="18" spans="1:20" x14ac:dyDescent="0.25">
      <c r="A18" s="47" t="s">
        <v>28</v>
      </c>
      <c r="B18">
        <v>3359.8367734088279</v>
      </c>
      <c r="D18" s="6">
        <f>1/(1+(fraction!B18/'IC50'!C18)^'IC50'!D18)</f>
        <v>0.95085071977942803</v>
      </c>
      <c r="F18" s="6">
        <f>1/(1+(fraction!$B18/'IC50'!E18)^'IC50'!F18)</f>
        <v>0.97359320937923888</v>
      </c>
      <c r="H18" s="6">
        <f>1/(1+(fraction!$B18/'IC50'!G18)^'IC50'!H18)</f>
        <v>0.58180920386723278</v>
      </c>
      <c r="J18" s="6">
        <f>1/(1+(fraction!$B18/'IC50'!I18)^'IC50'!J18)</f>
        <v>0.97662544282195318</v>
      </c>
      <c r="R18" t="s">
        <v>53</v>
      </c>
      <c r="S18" s="33"/>
      <c r="T18" s="34"/>
    </row>
    <row r="19" spans="1:20" x14ac:dyDescent="0.25">
      <c r="A19" s="50" t="s">
        <v>1</v>
      </c>
      <c r="B19" s="7">
        <v>100</v>
      </c>
      <c r="D19" s="6">
        <f>1/(1+(fraction!B19/'IC50'!C19)^'IC50'!D19)</f>
        <v>0.99859353023909991</v>
      </c>
      <c r="F19" s="6">
        <f>1/(1+(fraction!$B19/'IC50'!E19)^'IC50'!F19)</f>
        <v>0.9999997832059152</v>
      </c>
      <c r="H19" s="6">
        <f>1/(1+(fraction!$B19/'IC50'!G19)^'IC50'!H19)</f>
        <v>0.88801791713325873</v>
      </c>
      <c r="J19" s="6">
        <f>1/(1+(fraction!$B19/'IC50'!I19)^'IC50'!J19)</f>
        <v>0.6875</v>
      </c>
      <c r="L19" s="6">
        <f>1/(1+(fraction!$B19/'IC50'!K19)^'IC50'!L19)</f>
        <v>0.99964499671571461</v>
      </c>
      <c r="R19" t="s">
        <v>53</v>
      </c>
      <c r="S19" s="35"/>
      <c r="T19" s="36"/>
    </row>
    <row r="20" spans="1:20" x14ac:dyDescent="0.25">
      <c r="A20" s="47" t="s">
        <v>41</v>
      </c>
      <c r="B20" s="7">
        <v>3.02</v>
      </c>
      <c r="D20" s="6">
        <f>1/(1+(fraction!B20/'IC50'!C20)^'IC50'!D20)</f>
        <v>0.99984902279755761</v>
      </c>
      <c r="F20" s="6">
        <f>1/(1+(fraction!$B20/'IC50'!E20)^'IC50'!F20)</f>
        <v>0.99998980110500368</v>
      </c>
      <c r="H20" s="6">
        <f>1/(1+(fraction!$B20/'IC50'!G20)^'IC50'!H20)</f>
        <v>0.98658331293675527</v>
      </c>
      <c r="J20" s="6">
        <f>1/(1+(fraction!$B20/'IC50'!I20)^'IC50'!J20)</f>
        <v>0.99748965104487031</v>
      </c>
      <c r="R20" t="s">
        <v>53</v>
      </c>
      <c r="S20" s="33"/>
      <c r="T20" s="33"/>
    </row>
    <row r="21" spans="1:20" x14ac:dyDescent="0.25">
      <c r="A21" s="48" t="s">
        <v>29</v>
      </c>
      <c r="B21" s="8">
        <v>1000</v>
      </c>
      <c r="D21" s="6">
        <f>1/(1+(fraction!B21/'IC50'!C21)^'IC50'!D21)</f>
        <v>0.5987158908507223</v>
      </c>
      <c r="F21" s="6">
        <f>1/(1+(fraction!$B21/'IC50'!E21)^'IC50'!F21)</f>
        <v>0.99998143890406599</v>
      </c>
      <c r="H21" s="6">
        <f>1/(1+(fraction!$B21/'IC50'!G21)^'IC50'!H21)</f>
        <v>0.90991495147343426</v>
      </c>
      <c r="J21" s="6">
        <f>1/(1+(fraction!$B21/'IC50'!I21)^'IC50'!J21)</f>
        <v>0.86149572165313149</v>
      </c>
      <c r="L21" s="6">
        <f>1/(1+(fraction!$B21/'IC50'!K21)^'IC50'!L21)</f>
        <v>0.9375</v>
      </c>
      <c r="P21" s="6">
        <f>1/(1+(fraction!$B21/'IC50'!O21)^'IC50'!P21)</f>
        <v>0.99902379976180711</v>
      </c>
      <c r="R21" t="s">
        <v>51</v>
      </c>
      <c r="S21" s="33"/>
      <c r="T21" s="34"/>
    </row>
    <row r="22" spans="1:20" x14ac:dyDescent="0.25">
      <c r="A22" s="48" t="s">
        <v>30</v>
      </c>
      <c r="B22">
        <v>9.5000000000000001E-2</v>
      </c>
      <c r="D22" s="6">
        <f>1/(1+(fraction!B22/'IC50'!C22)^'IC50'!D22)</f>
        <v>0.99502487562189068</v>
      </c>
      <c r="F22" s="6">
        <f>1/(1+(fraction!$B22/'IC50'!E22)^'IC50'!F22)</f>
        <v>1</v>
      </c>
      <c r="H22" s="6">
        <f>1/(1+(fraction!$B22/'IC50'!G22)^'IC50'!H22)</f>
        <v>0.99836986609592537</v>
      </c>
      <c r="J22" s="6">
        <f>1/(1+(fraction!$B22/'IC50'!I22)^'IC50'!J22)</f>
        <v>0.99999999125151684</v>
      </c>
      <c r="L22" s="6">
        <f>1/(1+(fraction!$B22/'IC50'!K22)^'IC50'!L22)</f>
        <v>0.99999050009024915</v>
      </c>
      <c r="R22" t="s">
        <v>51</v>
      </c>
      <c r="S22" s="33"/>
      <c r="T22" s="34"/>
    </row>
    <row r="23" spans="1:20" x14ac:dyDescent="0.25">
      <c r="A23" s="48" t="s">
        <v>31</v>
      </c>
      <c r="B23">
        <v>650</v>
      </c>
      <c r="D23" s="6">
        <f>1/(1+(fraction!B23/'IC50'!C23)^'IC50'!D23)</f>
        <v>0.69767441860465118</v>
      </c>
      <c r="F23" s="6">
        <f>1/(1+(fraction!$B23/'IC50'!E23)^'IC50'!F23)</f>
        <v>0.99969303724853464</v>
      </c>
      <c r="H23" s="6">
        <f>1/(1+(fraction!$B23/'IC50'!G23)^'IC50'!H23)</f>
        <v>0.76375804425488547</v>
      </c>
      <c r="J23" s="6">
        <f>1/(1+(fraction!$B23/'IC50'!I23)^'IC50'!J23)</f>
        <v>1</v>
      </c>
      <c r="L23" s="6">
        <f>1/(1+(fraction!$B23/'IC50'!K23)^'IC50'!L23)</f>
        <v>0.99487288916617678</v>
      </c>
      <c r="N23" s="6">
        <f>1/(1+(fraction!$B23/'IC50'!M23)^'IC50'!N23)</f>
        <v>0.98795330269219195</v>
      </c>
      <c r="P23" s="6">
        <f>1/(1+(fraction!$B23/'IC50'!O23)^'IC50'!P23)</f>
        <v>0.89878274435282002</v>
      </c>
      <c r="R23" t="s">
        <v>52</v>
      </c>
      <c r="S23" s="33"/>
      <c r="T23" s="34"/>
    </row>
    <row r="24" spans="1:20" x14ac:dyDescent="0.25">
      <c r="A24" s="46" t="s">
        <v>32</v>
      </c>
      <c r="B24" s="7">
        <v>3288.6</v>
      </c>
      <c r="D24" s="6">
        <f>1/(1+(fraction!B24/'IC50'!C24)^'IC50'!D24)</f>
        <v>0.82018306486007675</v>
      </c>
      <c r="F24" s="6">
        <f>1/(1+(fraction!$B24/'IC50'!E24)^'IC50'!F24)</f>
        <v>0.9763811226918645</v>
      </c>
      <c r="H24" s="6">
        <f>1/(1+(fraction!$B24/'IC50'!G24)^'IC50'!H24)</f>
        <v>0.68717307402332839</v>
      </c>
      <c r="J24" s="6">
        <f>1/(1+(fraction!$B24/'IC50'!I24)^'IC50'!J24)</f>
        <v>0.96094774094044721</v>
      </c>
      <c r="L24" s="6">
        <f>1/(1+(fraction!$B24/'IC50'!K24)^'IC50'!L24)</f>
        <v>0.99055783048885326</v>
      </c>
      <c r="P24" s="6">
        <f>1/(1+(fraction!$B24/'IC50'!O24)^'IC50'!P24)</f>
        <v>0.99990904989900431</v>
      </c>
      <c r="R24" t="s">
        <v>53</v>
      </c>
      <c r="S24" s="33"/>
      <c r="T24" s="34"/>
    </row>
    <row r="25" spans="1:20" x14ac:dyDescent="0.25">
      <c r="A25" s="48" t="s">
        <v>33</v>
      </c>
      <c r="B25" s="7">
        <v>17.16</v>
      </c>
      <c r="C25" s="25"/>
      <c r="D25" s="6">
        <f>1/(1+(fraction!B25/'IC50'!C25)^'IC50'!D25)</f>
        <v>0.96334586466165406</v>
      </c>
      <c r="F25" s="6">
        <f>1/(1+(fraction!$B25/'IC50'!E25)^'IC50'!F25)</f>
        <v>1</v>
      </c>
      <c r="H25" s="6">
        <f>1/(1+(fraction!$B25/'IC50'!G25)^'IC50'!H25)</f>
        <v>0.99999906102574954</v>
      </c>
      <c r="J25" s="6">
        <f>1/(1+(fraction!$B25/'IC50'!I25)^'IC50'!J25)</f>
        <v>1</v>
      </c>
      <c r="L25" s="6">
        <f>1/(1+(fraction!$B25/'IC50'!K25)^'IC50'!L25)</f>
        <v>0.99975829678675565</v>
      </c>
      <c r="R25" t="s">
        <v>51</v>
      </c>
      <c r="S25" s="33"/>
      <c r="T25" s="34"/>
    </row>
    <row r="26" spans="1:20" x14ac:dyDescent="0.25">
      <c r="A26" s="46" t="s">
        <v>0</v>
      </c>
      <c r="B26" s="8">
        <v>11280</v>
      </c>
      <c r="C26" s="25"/>
      <c r="D26" s="6">
        <f>1/(1+(fraction!B26/'IC50'!C26)^'IC50'!D26)</f>
        <v>0.71208615644230056</v>
      </c>
      <c r="F26" s="6">
        <f>1/(1+(fraction!$B26/'IC50'!E26)^'IC50'!F26)</f>
        <v>0.99465726952370126</v>
      </c>
      <c r="J26" s="6">
        <f>1/(1+(fraction!$B26/'IC50'!I26)^'IC50'!J26)</f>
        <v>0.94486264541988474</v>
      </c>
      <c r="L26" s="6">
        <f>1/(1+(fraction!$B26/'IC50'!K26)^'IC50'!L26)</f>
        <v>0.98984954286948379</v>
      </c>
      <c r="N26" s="6">
        <f>1/(1+(fraction!$B26/'IC50'!M26)^'IC50'!N26)</f>
        <v>0.99879484479673897</v>
      </c>
      <c r="P26" s="6">
        <f>1/(1+(fraction!$B26/'IC50'!O26)^'IC50'!P26)</f>
        <v>0.99690380104492438</v>
      </c>
      <c r="R26" t="s">
        <v>52</v>
      </c>
      <c r="S26" s="33"/>
      <c r="T26" s="34"/>
    </row>
    <row r="27" spans="1:20" x14ac:dyDescent="0.25">
      <c r="A27" s="47" t="s">
        <v>34</v>
      </c>
      <c r="B27">
        <v>7.0431333193669472</v>
      </c>
      <c r="C27" s="25"/>
      <c r="D27" s="6">
        <f>1/(1+(fraction!B27/'IC50'!C27)^'IC50'!D27)</f>
        <v>0.99461139947120181</v>
      </c>
      <c r="R27" t="s">
        <v>53</v>
      </c>
      <c r="S27" s="33"/>
      <c r="T27" s="34"/>
    </row>
    <row r="28" spans="1:20" x14ac:dyDescent="0.25">
      <c r="A28" s="48" t="s">
        <v>40</v>
      </c>
      <c r="B28" s="7">
        <v>100</v>
      </c>
      <c r="C28" s="25"/>
      <c r="D28" s="6">
        <f>1/(1+(fraction!B28/'IC50'!C28)^'IC50'!D28)</f>
        <v>0.69696969696969702</v>
      </c>
      <c r="F28" s="6">
        <f>1/(1+(fraction!$B28/'IC50'!E28)^'IC50'!F28)</f>
        <v>0.97979917557591889</v>
      </c>
      <c r="H28" s="6">
        <f>1/(1+(fraction!$B28/'IC50'!G28)^'IC50'!H28)</f>
        <v>0.96010026625891964</v>
      </c>
      <c r="J28" s="6">
        <f>1/(1+(fraction!$B28/'IC50'!I28)^'IC50'!J28)</f>
        <v>0.56967505188990908</v>
      </c>
      <c r="L28" s="6">
        <f>1/(1+(fraction!$B28/'IC50'!K28)^'IC50'!L28)</f>
        <v>0.95238095238095233</v>
      </c>
      <c r="P28" s="6">
        <f>1/(1+(fraction!$B28/'IC50'!O28)^'IC50'!P28)</f>
        <v>0.91172797645904158</v>
      </c>
      <c r="R28" t="s">
        <v>51</v>
      </c>
      <c r="S28" s="33"/>
      <c r="T28" s="34"/>
    </row>
    <row r="29" spans="1:20" x14ac:dyDescent="0.25">
      <c r="A29" s="48" t="s">
        <v>35</v>
      </c>
      <c r="B29">
        <v>198.87621419322753</v>
      </c>
      <c r="C29" s="25"/>
      <c r="D29" s="6">
        <f>1/(1+(fraction!B29/'IC50'!C29)^'IC50'!D29)</f>
        <v>0.66791766064520963</v>
      </c>
      <c r="R29" t="s">
        <v>52</v>
      </c>
      <c r="S29" s="33"/>
      <c r="T29" s="34"/>
    </row>
    <row r="30" spans="1:20" x14ac:dyDescent="0.25">
      <c r="A30" s="49" t="s">
        <v>42</v>
      </c>
      <c r="B30" s="7">
        <v>25.795999999999999</v>
      </c>
      <c r="C30" s="25"/>
      <c r="D30" s="6">
        <f>1/(1+(fraction!B30/'IC50'!C30)^'IC50'!D30)</f>
        <v>0.99612069810209503</v>
      </c>
      <c r="F30" s="6">
        <f>1/(1+(fraction!$B30/'IC50'!E30)^'IC50'!F30)</f>
        <v>1</v>
      </c>
      <c r="H30" s="6">
        <f>1/(1+(fraction!$B30/'IC50'!G30)^'IC50'!H30)</f>
        <v>0.98747279466599525</v>
      </c>
      <c r="J30" s="6">
        <f>1/(1+(fraction!$B30/'IC50'!I30)^'IC50'!J30)</f>
        <v>0.75552220061403064</v>
      </c>
      <c r="L30" s="6">
        <f>1/(1+(fraction!$B30/'IC50'!K30)^'IC50'!L30)</f>
        <v>0.99858737846258772</v>
      </c>
      <c r="N30" s="6">
        <f>1/(1+(fraction!$B30/'IC50'!M30)^'IC50'!N30)</f>
        <v>0.99279757425116633</v>
      </c>
      <c r="P30" s="6">
        <f>1/(1+(fraction!$B30/'IC50'!O30)^'IC50'!P30)</f>
        <v>0.99333351555339378</v>
      </c>
      <c r="R30" t="s">
        <v>53</v>
      </c>
      <c r="S30" s="33"/>
      <c r="T30" s="34"/>
    </row>
    <row r="34" spans="1:16" x14ac:dyDescent="0.25">
      <c r="A34" s="52" t="s">
        <v>60</v>
      </c>
    </row>
    <row r="35" spans="1:16" x14ac:dyDescent="0.25">
      <c r="A35" s="53" t="s">
        <v>31</v>
      </c>
      <c r="B35">
        <f>'IC50'!B35</f>
        <v>2946.5419470220563</v>
      </c>
      <c r="D35" s="6">
        <f>1/(1+(fraction!$B35/'IC50'!C35)^'IC50'!D35)</f>
        <v>0.33734079603242739</v>
      </c>
      <c r="F35" s="6">
        <f>1/(1+(fraction!$B35/'IC50'!E35)^'IC50'!F35)</f>
        <v>0.98214852066624592</v>
      </c>
      <c r="H35" s="6">
        <f>1/(1+(fraction!$B35/'IC50'!G35)^'IC50'!H35)</f>
        <v>0.4496726808906884</v>
      </c>
      <c r="J35" s="6">
        <f>1/(1+(fraction!$B35/'IC50'!I35)^'IC50'!J35)</f>
        <v>0.99999999999999933</v>
      </c>
      <c r="L35" s="6">
        <f>1/(1+(fraction!$B35/'IC50'!K35)^'IC50'!L35)</f>
        <v>0.97067971345114412</v>
      </c>
      <c r="N35" s="6">
        <f>1/(1+(fraction!$B35/'IC50'!M35)^'IC50'!N35)</f>
        <v>0.97816744838626202</v>
      </c>
      <c r="P35" s="6">
        <f>1/(1+(fraction!$B35/'IC50'!O35)^'IC50'!P35)</f>
        <v>0.55451551299111113</v>
      </c>
    </row>
    <row r="36" spans="1:16" x14ac:dyDescent="0.25">
      <c r="A36" s="50" t="s">
        <v>21</v>
      </c>
      <c r="B36" s="51">
        <f>'IC50'!B36*10</f>
        <v>1535.0649524812775</v>
      </c>
      <c r="D36" s="6">
        <f>1/(1+(fraction!$B36/'IC50'!C36)^'IC50'!D36)</f>
        <v>0.49422336045022519</v>
      </c>
      <c r="F36" s="6">
        <f>1/(1+(fraction!$B36/'IC50'!E36)^'IC50'!F36)</f>
        <v>0.99666868996949776</v>
      </c>
      <c r="H36" s="6">
        <f>1/(1+(fraction!$B36/'IC50'!G36)^'IC50'!H36)</f>
        <v>0.62926488102184008</v>
      </c>
      <c r="J36" s="6">
        <f>1/(1+(fraction!$B36/'IC50'!I36)^'IC50'!J36)</f>
        <v>0.99712968528212231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2F087-9FE5-4C8B-92F3-BA311049ACFA}">
  <dimension ref="A1:P3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baseColWidth="10" defaultRowHeight="15" x14ac:dyDescent="0.25"/>
  <cols>
    <col min="1" max="1" width="17.140625" bestFit="1" customWidth="1"/>
  </cols>
  <sheetData>
    <row r="1" spans="1:16" x14ac:dyDescent="0.25">
      <c r="B1" s="1" t="s">
        <v>15</v>
      </c>
      <c r="C1" s="2" t="s">
        <v>16</v>
      </c>
      <c r="D1" s="3" t="s">
        <v>2</v>
      </c>
      <c r="E1" s="2" t="s">
        <v>3</v>
      </c>
      <c r="F1" s="3" t="s">
        <v>4</v>
      </c>
      <c r="G1" s="2" t="s">
        <v>5</v>
      </c>
      <c r="H1" s="3" t="s">
        <v>6</v>
      </c>
      <c r="I1" s="4" t="s">
        <v>7</v>
      </c>
      <c r="J1" s="5" t="s">
        <v>8</v>
      </c>
      <c r="K1" s="4" t="s">
        <v>9</v>
      </c>
      <c r="L1" s="5" t="s">
        <v>14</v>
      </c>
      <c r="M1" s="4" t="s">
        <v>13</v>
      </c>
      <c r="N1" s="5" t="s">
        <v>12</v>
      </c>
      <c r="O1" s="4" t="s">
        <v>11</v>
      </c>
      <c r="P1" s="5" t="s">
        <v>10</v>
      </c>
    </row>
    <row r="3" spans="1:16" x14ac:dyDescent="0.25">
      <c r="A3" s="17" t="s">
        <v>39</v>
      </c>
      <c r="B3" s="7">
        <v>0.26</v>
      </c>
      <c r="C3" s="8">
        <v>240</v>
      </c>
      <c r="D3" s="8">
        <v>1.96</v>
      </c>
      <c r="E3">
        <v>2300</v>
      </c>
      <c r="F3">
        <v>1</v>
      </c>
      <c r="I3">
        <v>1043.9000000000001</v>
      </c>
      <c r="J3">
        <v>2.0960000000000001</v>
      </c>
    </row>
    <row r="4" spans="1:16" x14ac:dyDescent="0.25">
      <c r="A4" s="18" t="s">
        <v>17</v>
      </c>
      <c r="B4">
        <v>121.96501473193264</v>
      </c>
      <c r="C4" s="8">
        <v>380</v>
      </c>
      <c r="D4" s="8">
        <v>1</v>
      </c>
      <c r="E4">
        <v>18400</v>
      </c>
      <c r="F4">
        <v>3.8</v>
      </c>
      <c r="G4">
        <v>3690</v>
      </c>
      <c r="H4">
        <v>1.4</v>
      </c>
      <c r="I4">
        <v>12700</v>
      </c>
      <c r="J4">
        <v>4.0999999999999996</v>
      </c>
      <c r="K4">
        <v>1400</v>
      </c>
      <c r="L4">
        <v>1</v>
      </c>
    </row>
    <row r="5" spans="1:16" x14ac:dyDescent="0.25">
      <c r="A5" s="17" t="s">
        <v>37</v>
      </c>
      <c r="B5" s="7">
        <v>33</v>
      </c>
      <c r="C5">
        <v>65</v>
      </c>
      <c r="D5">
        <v>1</v>
      </c>
      <c r="E5" s="9">
        <v>517</v>
      </c>
      <c r="F5">
        <v>1.1399999999999999</v>
      </c>
      <c r="G5">
        <v>1814</v>
      </c>
      <c r="H5">
        <v>1.4</v>
      </c>
      <c r="I5" s="9">
        <v>1400</v>
      </c>
      <c r="J5">
        <v>1</v>
      </c>
      <c r="K5">
        <v>6200</v>
      </c>
      <c r="L5">
        <v>1</v>
      </c>
      <c r="O5">
        <v>8594</v>
      </c>
      <c r="P5">
        <v>3.5</v>
      </c>
    </row>
    <row r="6" spans="1:16" x14ac:dyDescent="0.25">
      <c r="A6" s="19" t="s">
        <v>18</v>
      </c>
      <c r="B6">
        <v>78.4258021453834</v>
      </c>
      <c r="C6" s="8">
        <v>650</v>
      </c>
      <c r="D6" s="8">
        <v>1</v>
      </c>
      <c r="E6">
        <v>21200</v>
      </c>
      <c r="F6">
        <v>2.5</v>
      </c>
      <c r="G6">
        <v>673</v>
      </c>
      <c r="H6">
        <v>1.8</v>
      </c>
      <c r="I6">
        <v>6350</v>
      </c>
      <c r="J6">
        <v>2</v>
      </c>
      <c r="K6">
        <v>10500</v>
      </c>
      <c r="L6">
        <v>1</v>
      </c>
      <c r="M6">
        <v>9270</v>
      </c>
      <c r="N6">
        <v>0.7</v>
      </c>
      <c r="O6">
        <v>17600000</v>
      </c>
      <c r="P6">
        <v>0.4</v>
      </c>
    </row>
    <row r="7" spans="1:16" x14ac:dyDescent="0.25">
      <c r="A7" s="18" t="s">
        <v>19</v>
      </c>
      <c r="B7">
        <v>3.1211411761058199</v>
      </c>
      <c r="C7" s="8">
        <v>182.9</v>
      </c>
      <c r="D7" s="8">
        <v>1</v>
      </c>
      <c r="E7">
        <v>16800</v>
      </c>
      <c r="F7">
        <v>2.2999999999999998</v>
      </c>
      <c r="G7">
        <v>421</v>
      </c>
      <c r="H7">
        <v>2.2000000000000002</v>
      </c>
      <c r="I7" s="9">
        <v>4050000</v>
      </c>
      <c r="J7">
        <v>5.6</v>
      </c>
      <c r="K7">
        <v>6695</v>
      </c>
      <c r="L7">
        <v>1</v>
      </c>
      <c r="M7">
        <v>29498</v>
      </c>
      <c r="N7">
        <v>0.5</v>
      </c>
      <c r="O7">
        <v>219112</v>
      </c>
      <c r="P7">
        <v>0.2</v>
      </c>
    </row>
    <row r="8" spans="1:16" x14ac:dyDescent="0.25">
      <c r="A8" s="18" t="s">
        <v>20</v>
      </c>
      <c r="B8">
        <v>685.51911152600894</v>
      </c>
      <c r="C8" s="10">
        <v>107850</v>
      </c>
      <c r="D8" s="8">
        <v>1</v>
      </c>
      <c r="E8">
        <v>835000</v>
      </c>
      <c r="F8">
        <v>4</v>
      </c>
      <c r="G8">
        <v>173000</v>
      </c>
      <c r="H8">
        <v>2.4</v>
      </c>
      <c r="I8">
        <v>118000</v>
      </c>
      <c r="J8">
        <v>3</v>
      </c>
    </row>
    <row r="9" spans="1:16" x14ac:dyDescent="0.25">
      <c r="A9" s="18" t="s">
        <v>21</v>
      </c>
      <c r="B9">
        <v>153.50649524812775</v>
      </c>
      <c r="C9" s="11">
        <v>1500</v>
      </c>
      <c r="D9" s="8">
        <v>1</v>
      </c>
      <c r="E9">
        <v>8210</v>
      </c>
      <c r="F9">
        <v>3.4</v>
      </c>
      <c r="G9">
        <v>2240</v>
      </c>
      <c r="H9">
        <v>1.4</v>
      </c>
      <c r="I9">
        <v>5330</v>
      </c>
      <c r="J9">
        <v>4.7</v>
      </c>
    </row>
    <row r="10" spans="1:16" x14ac:dyDescent="0.25">
      <c r="A10" s="18" t="s">
        <v>22</v>
      </c>
      <c r="B10">
        <v>188.03280519107693</v>
      </c>
      <c r="C10">
        <v>21900</v>
      </c>
      <c r="D10" s="8">
        <v>1.1299999999999999</v>
      </c>
      <c r="E10">
        <v>13350</v>
      </c>
      <c r="F10">
        <v>1</v>
      </c>
      <c r="G10">
        <v>21862.5</v>
      </c>
      <c r="H10">
        <v>0.7</v>
      </c>
      <c r="I10">
        <v>2095</v>
      </c>
      <c r="J10">
        <v>1</v>
      </c>
      <c r="K10">
        <v>63750</v>
      </c>
      <c r="L10">
        <v>1</v>
      </c>
      <c r="O10">
        <v>2800000000</v>
      </c>
      <c r="P10">
        <v>0.2</v>
      </c>
    </row>
    <row r="11" spans="1:16" x14ac:dyDescent="0.25">
      <c r="A11" s="18" t="s">
        <v>23</v>
      </c>
      <c r="B11">
        <v>5290.3912105207601</v>
      </c>
      <c r="C11" s="12">
        <v>42000</v>
      </c>
      <c r="D11">
        <v>0.89</v>
      </c>
      <c r="E11">
        <v>235350</v>
      </c>
      <c r="F11">
        <v>1.0449999999999999</v>
      </c>
      <c r="I11">
        <v>1036700</v>
      </c>
      <c r="J11">
        <v>1</v>
      </c>
      <c r="K11">
        <v>81800</v>
      </c>
      <c r="L11">
        <v>1</v>
      </c>
      <c r="O11" t="s">
        <v>36</v>
      </c>
      <c r="P11" t="s">
        <v>36</v>
      </c>
    </row>
    <row r="12" spans="1:16" x14ac:dyDescent="0.25">
      <c r="A12" s="18" t="s">
        <v>24</v>
      </c>
      <c r="B12">
        <v>2.6168</v>
      </c>
      <c r="C12" s="13">
        <v>8</v>
      </c>
      <c r="D12" s="8">
        <v>1</v>
      </c>
      <c r="E12">
        <v>147900</v>
      </c>
      <c r="F12">
        <v>1</v>
      </c>
      <c r="G12">
        <v>753160</v>
      </c>
      <c r="H12">
        <v>1</v>
      </c>
      <c r="I12">
        <v>26700</v>
      </c>
      <c r="J12">
        <v>1</v>
      </c>
      <c r="K12">
        <v>100000</v>
      </c>
      <c r="L12">
        <v>1</v>
      </c>
      <c r="O12">
        <v>18.8</v>
      </c>
      <c r="P12">
        <v>0.8</v>
      </c>
    </row>
    <row r="13" spans="1:16" x14ac:dyDescent="0.25">
      <c r="A13" s="19" t="s">
        <v>25</v>
      </c>
      <c r="B13">
        <v>9.3110948871613886</v>
      </c>
      <c r="C13" s="44">
        <v>1620</v>
      </c>
      <c r="D13" s="8">
        <v>1</v>
      </c>
      <c r="E13">
        <v>6930</v>
      </c>
      <c r="F13">
        <v>2.6</v>
      </c>
      <c r="G13">
        <v>225000</v>
      </c>
      <c r="H13">
        <v>2.1</v>
      </c>
      <c r="I13">
        <v>16900</v>
      </c>
      <c r="J13">
        <v>2.2000000000000002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</row>
    <row r="14" spans="1:16" x14ac:dyDescent="0.25">
      <c r="A14" s="18" t="s">
        <v>26</v>
      </c>
      <c r="B14">
        <v>20.83583318780153</v>
      </c>
      <c r="C14" s="12">
        <v>307</v>
      </c>
      <c r="D14" s="12">
        <v>1</v>
      </c>
      <c r="E14" s="12">
        <v>22700</v>
      </c>
      <c r="F14" s="12">
        <v>1.24</v>
      </c>
      <c r="G14" s="12"/>
      <c r="H14" s="12"/>
      <c r="I14" s="12">
        <v>7600</v>
      </c>
      <c r="J14" s="12">
        <v>1.1599999999999999</v>
      </c>
    </row>
    <row r="15" spans="1:16" x14ac:dyDescent="0.25">
      <c r="A15" s="17" t="s">
        <v>38</v>
      </c>
      <c r="B15" s="7">
        <v>140</v>
      </c>
      <c r="C15" s="8">
        <v>235</v>
      </c>
      <c r="D15" s="8">
        <v>1</v>
      </c>
      <c r="E15">
        <v>8020</v>
      </c>
      <c r="F15">
        <v>0.78</v>
      </c>
      <c r="G15">
        <v>820</v>
      </c>
      <c r="H15">
        <v>0.96</v>
      </c>
      <c r="I15">
        <v>18500</v>
      </c>
      <c r="J15">
        <v>2.5</v>
      </c>
    </row>
    <row r="16" spans="1:16" x14ac:dyDescent="0.25">
      <c r="A16" s="18" t="s">
        <v>27</v>
      </c>
      <c r="B16">
        <v>0.1283318845275169</v>
      </c>
      <c r="C16" s="9">
        <v>5050</v>
      </c>
      <c r="D16" s="8">
        <v>1.22</v>
      </c>
      <c r="E16">
        <v>31250</v>
      </c>
      <c r="F16">
        <v>1.3</v>
      </c>
      <c r="G16">
        <v>937</v>
      </c>
      <c r="H16">
        <v>2.8</v>
      </c>
      <c r="I16">
        <v>730</v>
      </c>
      <c r="J16">
        <v>0.56000000000000005</v>
      </c>
    </row>
    <row r="17" spans="1:16" x14ac:dyDescent="0.25">
      <c r="A17" s="19" t="s">
        <v>55</v>
      </c>
      <c r="B17">
        <v>493.30622950369315</v>
      </c>
      <c r="C17" s="9">
        <v>110000</v>
      </c>
      <c r="D17" s="8">
        <v>1</v>
      </c>
      <c r="E17">
        <v>150000</v>
      </c>
      <c r="F17">
        <v>1</v>
      </c>
      <c r="G17">
        <v>24500</v>
      </c>
      <c r="H17">
        <v>0.77</v>
      </c>
      <c r="I17">
        <v>398000</v>
      </c>
      <c r="J17">
        <v>0.91</v>
      </c>
    </row>
    <row r="18" spans="1:16" x14ac:dyDescent="0.25">
      <c r="A18" s="18" t="s">
        <v>28</v>
      </c>
      <c r="B18">
        <v>3359.8367734088279</v>
      </c>
      <c r="C18" s="10">
        <v>65000</v>
      </c>
      <c r="D18" s="8">
        <v>1</v>
      </c>
      <c r="E18">
        <v>67900</v>
      </c>
      <c r="F18">
        <v>1.2</v>
      </c>
      <c r="G18">
        <v>4690</v>
      </c>
      <c r="H18">
        <v>0.99</v>
      </c>
      <c r="I18">
        <v>164000</v>
      </c>
      <c r="J18">
        <v>0.96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t="s">
        <v>36</v>
      </c>
    </row>
    <row r="19" spans="1:16" x14ac:dyDescent="0.25">
      <c r="A19" s="18" t="s">
        <v>1</v>
      </c>
      <c r="B19">
        <v>12.971965377551852</v>
      </c>
      <c r="C19" s="9">
        <v>71000</v>
      </c>
      <c r="D19" s="8">
        <v>1</v>
      </c>
      <c r="E19">
        <v>46300</v>
      </c>
      <c r="F19">
        <v>2.5</v>
      </c>
      <c r="G19">
        <v>793</v>
      </c>
      <c r="H19" s="13">
        <v>1</v>
      </c>
      <c r="I19" s="13">
        <v>220</v>
      </c>
      <c r="J19" s="13">
        <v>1</v>
      </c>
      <c r="K19">
        <v>360000</v>
      </c>
      <c r="L19">
        <v>0.97</v>
      </c>
    </row>
    <row r="20" spans="1:16" x14ac:dyDescent="0.25">
      <c r="A20" s="17" t="s">
        <v>41</v>
      </c>
      <c r="B20" s="7">
        <v>3.02</v>
      </c>
      <c r="C20" s="14">
        <v>20000</v>
      </c>
      <c r="D20" s="14">
        <v>1</v>
      </c>
      <c r="E20" s="14">
        <v>11100</v>
      </c>
      <c r="F20" s="14">
        <v>1.4</v>
      </c>
      <c r="G20" s="14">
        <v>358</v>
      </c>
      <c r="H20" s="14">
        <v>0.9</v>
      </c>
      <c r="I20" s="14">
        <v>1200</v>
      </c>
      <c r="J20" s="14">
        <v>1</v>
      </c>
    </row>
    <row r="21" spans="1:16" x14ac:dyDescent="0.25">
      <c r="A21" s="18" t="s">
        <v>29</v>
      </c>
      <c r="B21">
        <v>99.29114779651924</v>
      </c>
      <c r="C21">
        <v>1492</v>
      </c>
      <c r="D21" s="8">
        <v>1</v>
      </c>
      <c r="E21" s="9">
        <v>19000</v>
      </c>
      <c r="F21">
        <v>3.7</v>
      </c>
      <c r="G21">
        <v>6870</v>
      </c>
      <c r="H21">
        <v>1.2</v>
      </c>
      <c r="I21" s="9">
        <v>9310000</v>
      </c>
      <c r="J21">
        <v>0.2</v>
      </c>
      <c r="K21">
        <v>15000</v>
      </c>
      <c r="L21">
        <v>1</v>
      </c>
      <c r="M21" t="s">
        <v>36</v>
      </c>
      <c r="N21" t="s">
        <v>36</v>
      </c>
      <c r="O21">
        <v>1023380</v>
      </c>
      <c r="P21">
        <v>1</v>
      </c>
    </row>
    <row r="22" spans="1:16" x14ac:dyDescent="0.25">
      <c r="A22" s="18" t="s">
        <v>30</v>
      </c>
      <c r="B22">
        <v>0.36683520475151643</v>
      </c>
      <c r="C22" s="8">
        <v>19</v>
      </c>
      <c r="D22" s="8">
        <v>1</v>
      </c>
      <c r="E22" s="9">
        <v>4110</v>
      </c>
      <c r="F22">
        <v>5.5</v>
      </c>
      <c r="G22">
        <v>5030</v>
      </c>
      <c r="H22">
        <v>0.59</v>
      </c>
      <c r="I22">
        <v>437</v>
      </c>
      <c r="J22">
        <v>2.2000000000000002</v>
      </c>
      <c r="K22">
        <v>10000</v>
      </c>
      <c r="L22">
        <v>1</v>
      </c>
      <c r="M22" t="s">
        <v>36</v>
      </c>
      <c r="N22" t="s">
        <v>36</v>
      </c>
      <c r="O22" t="s">
        <v>36</v>
      </c>
    </row>
    <row r="23" spans="1:16" x14ac:dyDescent="0.25">
      <c r="A23" s="18" t="s">
        <v>31</v>
      </c>
      <c r="B23">
        <v>2946.5419470220563</v>
      </c>
      <c r="C23" s="20">
        <v>1500</v>
      </c>
      <c r="D23" s="8">
        <v>1</v>
      </c>
      <c r="E23">
        <v>13000</v>
      </c>
      <c r="F23">
        <v>2.7</v>
      </c>
      <c r="G23">
        <v>2360</v>
      </c>
      <c r="H23" s="8">
        <v>0.91</v>
      </c>
      <c r="I23" s="11">
        <v>5100000</v>
      </c>
      <c r="J23" s="8">
        <v>4.7</v>
      </c>
      <c r="K23">
        <v>58665</v>
      </c>
      <c r="L23">
        <v>1.17</v>
      </c>
      <c r="M23">
        <v>39589900</v>
      </c>
      <c r="N23">
        <v>0.4</v>
      </c>
      <c r="O23">
        <v>3487</v>
      </c>
      <c r="P23">
        <v>1.3</v>
      </c>
    </row>
    <row r="24" spans="1:16" x14ac:dyDescent="0.25">
      <c r="A24" s="22" t="s">
        <v>32</v>
      </c>
      <c r="B24">
        <v>2514.2693848427548</v>
      </c>
      <c r="C24" s="13">
        <v>15000</v>
      </c>
      <c r="D24" s="8">
        <v>1</v>
      </c>
      <c r="E24">
        <v>155595</v>
      </c>
      <c r="F24">
        <v>0.96499999999999997</v>
      </c>
      <c r="G24">
        <v>7884</v>
      </c>
      <c r="H24">
        <v>0.9</v>
      </c>
      <c r="I24">
        <v>118304</v>
      </c>
      <c r="J24">
        <v>0.89400000000000002</v>
      </c>
      <c r="K24">
        <v>345000</v>
      </c>
      <c r="L24">
        <v>1</v>
      </c>
      <c r="O24">
        <v>36155000</v>
      </c>
      <c r="P24">
        <v>1</v>
      </c>
    </row>
    <row r="25" spans="1:16" x14ac:dyDescent="0.25">
      <c r="A25" s="23" t="s">
        <v>33</v>
      </c>
      <c r="B25">
        <v>30.005617270014096</v>
      </c>
      <c r="C25" s="8">
        <v>451</v>
      </c>
      <c r="D25" s="8">
        <v>1</v>
      </c>
      <c r="E25" s="9">
        <v>9760000</v>
      </c>
      <c r="F25">
        <v>5.5</v>
      </c>
      <c r="G25">
        <v>2930</v>
      </c>
      <c r="H25">
        <v>2.7</v>
      </c>
      <c r="I25" s="9">
        <v>5730000</v>
      </c>
      <c r="J25">
        <v>5.3</v>
      </c>
      <c r="K25">
        <v>70979</v>
      </c>
      <c r="L25">
        <v>1</v>
      </c>
    </row>
    <row r="26" spans="1:16" x14ac:dyDescent="0.25">
      <c r="A26" s="22" t="s">
        <v>0</v>
      </c>
      <c r="B26">
        <v>12081.541131620732</v>
      </c>
      <c r="C26" s="13">
        <v>69000</v>
      </c>
      <c r="D26" s="15">
        <v>0.5</v>
      </c>
      <c r="E26">
        <v>2100000</v>
      </c>
      <c r="F26">
        <v>1</v>
      </c>
      <c r="I26">
        <v>193300</v>
      </c>
      <c r="J26">
        <v>1</v>
      </c>
      <c r="K26">
        <v>1100000</v>
      </c>
      <c r="L26">
        <v>1</v>
      </c>
      <c r="M26">
        <v>3050260</v>
      </c>
      <c r="N26">
        <v>1.2</v>
      </c>
      <c r="O26">
        <v>43143500</v>
      </c>
      <c r="P26">
        <v>0.7</v>
      </c>
    </row>
    <row r="27" spans="1:16" x14ac:dyDescent="0.25">
      <c r="A27" s="23" t="s">
        <v>34</v>
      </c>
      <c r="B27">
        <v>7.0431333193669472</v>
      </c>
      <c r="C27">
        <f>1.3*1000</f>
        <v>1300</v>
      </c>
      <c r="D27" s="8">
        <v>1</v>
      </c>
      <c r="E27" s="16"/>
      <c r="F27" s="16"/>
      <c r="G27" s="16"/>
      <c r="H27" s="16"/>
    </row>
    <row r="28" spans="1:16" x14ac:dyDescent="0.25">
      <c r="A28" s="24" t="s">
        <v>40</v>
      </c>
      <c r="B28" s="7">
        <v>9</v>
      </c>
      <c r="C28" s="8">
        <v>230</v>
      </c>
      <c r="D28" s="8">
        <v>1</v>
      </c>
      <c r="E28">
        <v>1600</v>
      </c>
      <c r="F28">
        <v>1.4</v>
      </c>
      <c r="G28">
        <v>20056</v>
      </c>
      <c r="H28">
        <v>0.6</v>
      </c>
      <c r="I28">
        <v>142</v>
      </c>
      <c r="J28">
        <v>0.8</v>
      </c>
      <c r="K28">
        <v>2000</v>
      </c>
      <c r="L28">
        <v>1</v>
      </c>
      <c r="O28">
        <v>239961</v>
      </c>
      <c r="P28">
        <v>0.3</v>
      </c>
    </row>
    <row r="29" spans="1:16" x14ac:dyDescent="0.25">
      <c r="A29" s="23" t="s">
        <v>35</v>
      </c>
      <c r="B29">
        <v>198.87621419322753</v>
      </c>
      <c r="C29">
        <f>0.4*1000</f>
        <v>400</v>
      </c>
      <c r="D29" s="8">
        <v>1</v>
      </c>
      <c r="G29" s="8"/>
      <c r="H29" s="8"/>
      <c r="I29" s="8"/>
      <c r="J29" s="8"/>
      <c r="L29" t="s">
        <v>36</v>
      </c>
      <c r="M29" t="s">
        <v>36</v>
      </c>
      <c r="N29" t="s">
        <v>36</v>
      </c>
      <c r="O29" t="s">
        <v>36</v>
      </c>
      <c r="P29" t="s">
        <v>36</v>
      </c>
    </row>
    <row r="30" spans="1:16" x14ac:dyDescent="0.25">
      <c r="A30" s="21" t="s">
        <v>42</v>
      </c>
      <c r="B30" s="7">
        <v>81</v>
      </c>
      <c r="C30" s="8">
        <v>4000</v>
      </c>
      <c r="D30" s="8">
        <v>1.1000000000000001</v>
      </c>
      <c r="E30" s="9">
        <v>2480000</v>
      </c>
      <c r="F30">
        <v>5.0999999999999996</v>
      </c>
      <c r="G30">
        <v>982</v>
      </c>
      <c r="H30">
        <v>1.2</v>
      </c>
      <c r="I30">
        <v>164</v>
      </c>
      <c r="J30">
        <v>0.61</v>
      </c>
      <c r="K30">
        <v>29880</v>
      </c>
      <c r="L30">
        <v>0.93</v>
      </c>
      <c r="M30" s="9">
        <v>349000000</v>
      </c>
      <c r="N30">
        <v>0.3</v>
      </c>
      <c r="O30">
        <v>13429.2</v>
      </c>
      <c r="P30">
        <v>0.8</v>
      </c>
    </row>
    <row r="34" spans="1:16" x14ac:dyDescent="0.25">
      <c r="A34" s="45" t="s">
        <v>60</v>
      </c>
    </row>
    <row r="35" spans="1:16" x14ac:dyDescent="0.25">
      <c r="A35" s="18" t="s">
        <v>31</v>
      </c>
      <c r="B35">
        <v>2946.5419470220563</v>
      </c>
      <c r="C35" s="20">
        <v>1500</v>
      </c>
      <c r="D35" s="8">
        <v>1</v>
      </c>
      <c r="E35">
        <v>13000</v>
      </c>
      <c r="F35">
        <v>2.7</v>
      </c>
      <c r="G35">
        <v>2360</v>
      </c>
      <c r="H35" s="8">
        <v>0.91</v>
      </c>
      <c r="I35" s="11">
        <v>5100000</v>
      </c>
      <c r="J35" s="8">
        <v>4.7</v>
      </c>
      <c r="K35">
        <v>58665</v>
      </c>
      <c r="L35">
        <v>1.17</v>
      </c>
      <c r="M35">
        <v>39589900</v>
      </c>
      <c r="N35">
        <v>0.4</v>
      </c>
      <c r="O35">
        <v>3487</v>
      </c>
      <c r="P35">
        <v>1.3</v>
      </c>
    </row>
    <row r="36" spans="1:16" x14ac:dyDescent="0.25">
      <c r="A36" s="18" t="s">
        <v>21</v>
      </c>
      <c r="B36">
        <v>153.50649524812775</v>
      </c>
      <c r="C36" s="11">
        <v>1500</v>
      </c>
      <c r="D36" s="8">
        <v>1</v>
      </c>
      <c r="E36">
        <v>8210</v>
      </c>
      <c r="F36">
        <v>3.4</v>
      </c>
      <c r="G36">
        <v>2240</v>
      </c>
      <c r="H36">
        <v>1.4</v>
      </c>
      <c r="I36">
        <v>5330</v>
      </c>
      <c r="J36">
        <v>4.7</v>
      </c>
    </row>
  </sheetData>
  <autoFilter ref="A1:P1" xr:uid="{935982B0-2A5E-4BCE-8511-BA00F103B6BE}">
    <sortState xmlns:xlrd2="http://schemas.microsoft.com/office/spreadsheetml/2017/richdata2" ref="A2:P29">
      <sortCondition ref="A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5DD17-1D3A-406C-969A-9E58C1A9DFC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1BDE-A2A9-4D1C-B6A6-AF6E225D3F91}">
  <dimension ref="B2:D18"/>
  <sheetViews>
    <sheetView workbookViewId="0">
      <selection activeCell="D12" sqref="D12"/>
    </sheetView>
  </sheetViews>
  <sheetFormatPr baseColWidth="10" defaultRowHeight="15" x14ac:dyDescent="0.25"/>
  <sheetData>
    <row r="2" spans="2:4" x14ac:dyDescent="0.25">
      <c r="B2">
        <v>2.2999999999999998</v>
      </c>
    </row>
    <row r="3" spans="2:4" x14ac:dyDescent="0.25">
      <c r="B3">
        <v>0.8</v>
      </c>
    </row>
    <row r="4" spans="2:4" x14ac:dyDescent="0.25">
      <c r="B4">
        <v>1.1399999999999999</v>
      </c>
    </row>
    <row r="5" spans="2:4" x14ac:dyDescent="0.25">
      <c r="B5">
        <v>28.3</v>
      </c>
    </row>
    <row r="6" spans="2:4" x14ac:dyDescent="0.25">
      <c r="B6">
        <v>22.9</v>
      </c>
    </row>
    <row r="7" spans="2:4" x14ac:dyDescent="0.25">
      <c r="B7">
        <v>39.9</v>
      </c>
    </row>
    <row r="8" spans="2:4" x14ac:dyDescent="0.25">
      <c r="B8">
        <v>2.5</v>
      </c>
    </row>
    <row r="9" spans="2:4" x14ac:dyDescent="0.25">
      <c r="B9">
        <v>0.33200000000000002</v>
      </c>
    </row>
    <row r="10" spans="2:4" x14ac:dyDescent="0.25">
      <c r="B10">
        <v>6</v>
      </c>
    </row>
    <row r="11" spans="2:4" x14ac:dyDescent="0.25">
      <c r="B11">
        <v>2.62</v>
      </c>
    </row>
    <row r="12" spans="2:4" x14ac:dyDescent="0.25">
      <c r="B12">
        <v>1.4088000000000001</v>
      </c>
      <c r="D12">
        <f>MEDIAN(B2:B18)</f>
        <v>1.639</v>
      </c>
    </row>
    <row r="13" spans="2:4" x14ac:dyDescent="0.25">
      <c r="B13">
        <v>1.3951</v>
      </c>
    </row>
    <row r="14" spans="2:4" x14ac:dyDescent="0.25">
      <c r="B14">
        <v>2.5186999999999999</v>
      </c>
    </row>
    <row r="15" spans="2:4" x14ac:dyDescent="0.25">
      <c r="B15">
        <v>1.589</v>
      </c>
    </row>
    <row r="16" spans="2:4" x14ac:dyDescent="0.25">
      <c r="B16">
        <v>1.2257</v>
      </c>
    </row>
    <row r="17" spans="2:2" x14ac:dyDescent="0.25">
      <c r="B17">
        <v>1.639</v>
      </c>
    </row>
    <row r="18" spans="2:2" x14ac:dyDescent="0.25">
      <c r="B18">
        <v>5.4843999999999997E-2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43017B494BB149B6A2335A5C790C9A" ma:contentTypeVersion="17" ma:contentTypeDescription="Crear nuevo documento." ma:contentTypeScope="" ma:versionID="506d71b03f66a101d5518de95d44f535">
  <xsd:schema xmlns:xsd="http://www.w3.org/2001/XMLSchema" xmlns:xs="http://www.w3.org/2001/XMLSchema" xmlns:p="http://schemas.microsoft.com/office/2006/metadata/properties" xmlns:ns3="fd20df89-4048-49a6-a67a-390eaa975cff" xmlns:ns4="92ab9642-0aab-44de-b012-9f00b4c0dc56" targetNamespace="http://schemas.microsoft.com/office/2006/metadata/properties" ma:root="true" ma:fieldsID="b1061fe56412549e533d1e88f97579ff" ns3:_="" ns4:_="">
    <xsd:import namespace="fd20df89-4048-49a6-a67a-390eaa975cff"/>
    <xsd:import namespace="92ab9642-0aab-44de-b012-9f00b4c0dc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0df89-4048-49a6-a67a-390eaa975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b9642-0aab-44de-b012-9f00b4c0dc5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d20df89-4048-49a6-a67a-390eaa975cf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0EA7CD-8428-4838-8AA2-CE3DCE6A74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20df89-4048-49a6-a67a-390eaa975cff"/>
    <ds:schemaRef ds:uri="92ab9642-0aab-44de-b012-9f00b4c0dc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E2453B-FDCB-4FD8-976D-FFA0386AE37D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92ab9642-0aab-44de-b012-9f00b4c0dc56"/>
    <ds:schemaRef ds:uri="http://purl.org/dc/dcmitype/"/>
    <ds:schemaRef ds:uri="http://purl.org/dc/terms/"/>
    <ds:schemaRef ds:uri="fd20df89-4048-49a6-a67a-390eaa975cff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6B0185D-0079-420A-8018-4117B6CFA9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fraction</vt:lpstr>
      <vt:lpstr>IC50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Llopis</dc:creator>
  <cp:lastModifiedBy>Mª Teresa Mora Fenoll</cp:lastModifiedBy>
  <dcterms:created xsi:type="dcterms:W3CDTF">2019-02-08T10:02:53Z</dcterms:created>
  <dcterms:modified xsi:type="dcterms:W3CDTF">2025-06-06T12:20:31Z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0x0101006E43017B494BB149B6A2335A5C790C9A</vt:lpwstr>
  </property>
</Properties>
</file>