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5315" windowHeight="51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32" i="1" l="1"/>
  <c r="M31" i="1"/>
  <c r="M30" i="1"/>
  <c r="D16" i="1"/>
  <c r="D17" i="1" s="1"/>
  <c r="L32" i="1"/>
  <c r="L31" i="1"/>
  <c r="L30" i="1"/>
  <c r="E31" i="1"/>
  <c r="J31" i="1"/>
  <c r="H37" i="1"/>
  <c r="H31" i="1"/>
  <c r="H32" i="1"/>
  <c r="H33" i="1"/>
  <c r="H34" i="1"/>
  <c r="H35" i="1"/>
  <c r="H36" i="1"/>
  <c r="H30" i="1"/>
  <c r="E32" i="1"/>
  <c r="E33" i="1"/>
  <c r="E34" i="1"/>
  <c r="E35" i="1"/>
  <c r="E36" i="1"/>
  <c r="E30" i="1"/>
  <c r="A13" i="1"/>
  <c r="H27" i="1"/>
  <c r="H26" i="1"/>
  <c r="H25" i="1"/>
  <c r="H24" i="1"/>
  <c r="H23" i="1"/>
  <c r="H22" i="1"/>
  <c r="H21" i="1"/>
  <c r="G23" i="1"/>
  <c r="G22" i="1"/>
  <c r="G21" i="1"/>
  <c r="E27" i="1"/>
  <c r="E26" i="1"/>
  <c r="E25" i="1"/>
  <c r="E24" i="1"/>
  <c r="E23" i="1"/>
  <c r="E22" i="1"/>
  <c r="E21" i="1"/>
  <c r="D23" i="1"/>
  <c r="D22" i="1"/>
  <c r="D21" i="1"/>
  <c r="M3" i="1"/>
  <c r="N6" i="1" s="1"/>
  <c r="J12" i="1"/>
  <c r="N8" i="1"/>
  <c r="N7" i="1"/>
  <c r="N5" i="1"/>
  <c r="I12" i="1"/>
  <c r="N4" i="1"/>
  <c r="K5" i="1"/>
  <c r="N3" i="1"/>
  <c r="N9" i="1" s="1"/>
  <c r="L6" i="1"/>
  <c r="L5" i="1"/>
  <c r="L4" i="1"/>
  <c r="L3" i="1"/>
  <c r="K4" i="1"/>
  <c r="K3" i="1"/>
  <c r="J5" i="1"/>
  <c r="J4" i="1"/>
  <c r="J3" i="1"/>
  <c r="H7" i="1"/>
  <c r="H6" i="1"/>
  <c r="H5" i="1"/>
  <c r="H4" i="1"/>
  <c r="H3" i="1"/>
  <c r="D5" i="1"/>
  <c r="F9" i="1" s="1"/>
  <c r="D4" i="1"/>
  <c r="D3" i="1"/>
  <c r="F8" i="1"/>
  <c r="F6" i="1"/>
  <c r="F5" i="1"/>
  <c r="F4" i="1"/>
  <c r="F3" i="1"/>
  <c r="A8" i="1"/>
  <c r="A6" i="1"/>
  <c r="A2" i="1"/>
  <c r="A4" i="1"/>
  <c r="A3" i="1"/>
  <c r="A1" i="1"/>
  <c r="C21" i="1" l="1"/>
  <c r="J21" i="1" s="1"/>
  <c r="K21" i="1" s="1"/>
  <c r="D18" i="1"/>
  <c r="E17" i="1" s="1"/>
  <c r="F17" i="1" s="1"/>
  <c r="C24" i="1" s="1"/>
  <c r="F7" i="1"/>
  <c r="F10" i="1"/>
  <c r="F11" i="1"/>
  <c r="C30" i="1" l="1"/>
  <c r="J24" i="1"/>
  <c r="K24" i="1" s="1"/>
  <c r="C33" i="1"/>
  <c r="C25" i="1"/>
  <c r="D19" i="1"/>
  <c r="J25" i="1" l="1"/>
  <c r="K25" i="1" s="1"/>
  <c r="C34" i="1"/>
  <c r="J30" i="1" s="1"/>
  <c r="C27" i="1"/>
  <c r="C26" i="1"/>
  <c r="E18" i="1"/>
  <c r="F18" i="1" s="1"/>
  <c r="C23" i="1" s="1"/>
  <c r="E19" i="1"/>
  <c r="F19" i="1" s="1"/>
  <c r="C22" i="1" s="1"/>
  <c r="J23" i="1" l="1"/>
  <c r="K23" i="1" s="1"/>
  <c r="C32" i="1"/>
  <c r="C36" i="1"/>
  <c r="J27" i="1"/>
  <c r="K27" i="1" s="1"/>
  <c r="J22" i="1"/>
  <c r="K22" i="1" s="1"/>
  <c r="C31" i="1"/>
  <c r="J26" i="1"/>
  <c r="K26" i="1" s="1"/>
  <c r="C35" i="1"/>
</calcChain>
</file>

<file path=xl/sharedStrings.xml><?xml version="1.0" encoding="utf-8"?>
<sst xmlns="http://schemas.openxmlformats.org/spreadsheetml/2006/main" count="2" uniqueCount="2">
  <si>
    <t>е1</t>
  </si>
  <si>
    <t>е7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</si>
</sst>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9" formatCode="0.000"/>
    <numFmt numFmtId="170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169" fontId="0" fillId="0" borderId="0" xfId="0" applyNumberFormat="1"/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tabSelected="1" topLeftCell="B25" workbookViewId="0">
      <selection activeCell="M32" sqref="M32"/>
    </sheetView>
  </sheetViews>
  <sheetFormatPr defaultRowHeight="15" x14ac:dyDescent="0.25"/>
  <cols>
    <col min="4" max="4" width="17.5703125" customWidth="1"/>
    <col min="5" max="5" width="9.42578125" bestFit="1" customWidth="1"/>
    <col min="6" max="6" width="10.7109375" bestFit="1" customWidth="1"/>
    <col min="8" max="8" width="9.42578125" bestFit="1" customWidth="1"/>
    <col min="9" max="9" width="9.28515625" bestFit="1" customWidth="1"/>
    <col min="10" max="10" width="11.5703125" bestFit="1" customWidth="1"/>
    <col min="11" max="11" width="9.42578125" bestFit="1" customWidth="1"/>
    <col min="12" max="13" width="10.28515625" bestFit="1" customWidth="1"/>
    <col min="14" max="14" width="9.28515625" bestFit="1" customWidth="1"/>
  </cols>
  <sheetData>
    <row r="1" spans="1:16" x14ac:dyDescent="0.25">
      <c r="A1">
        <f>297*3+30</f>
        <v>921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>
        <f>284*3+110</f>
        <v>962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>
        <f>A2/A1</f>
        <v>1.0445168295331162</v>
      </c>
      <c r="B3" s="1"/>
      <c r="C3" s="1"/>
      <c r="D3" s="1">
        <f>17310/2549</f>
        <v>6.7908983915260883</v>
      </c>
      <c r="E3" s="1">
        <v>1</v>
      </c>
      <c r="F3" s="1">
        <f>D3</f>
        <v>6.7908983915260883</v>
      </c>
      <c r="G3" s="1"/>
      <c r="H3" s="1">
        <f>F3-10-F5-F6</f>
        <v>0</v>
      </c>
      <c r="I3" s="1"/>
      <c r="J3" s="1">
        <f>25*F5+40*F8+15*F3-50</f>
        <v>0</v>
      </c>
      <c r="K3" s="1">
        <f>1/15+1/25+1/30</f>
        <v>0.13999999999999999</v>
      </c>
      <c r="L3" s="1">
        <f>1/30</f>
        <v>3.3333333333333333E-2</v>
      </c>
      <c r="M3" s="1">
        <f>-51.863661287273</f>
        <v>-51.863661287272997</v>
      </c>
      <c r="N3" s="1">
        <f>(M7-M3+M9)/15</f>
        <v>6.7909107524848666</v>
      </c>
      <c r="O3" s="1"/>
      <c r="P3" s="1"/>
    </row>
    <row r="4" spans="1:16" x14ac:dyDescent="0.25">
      <c r="A4">
        <f>330-46</f>
        <v>284</v>
      </c>
      <c r="B4" s="1"/>
      <c r="C4" s="1"/>
      <c r="D4" s="1">
        <f>20870/2549</f>
        <v>8.1875245194193802</v>
      </c>
      <c r="E4" s="1">
        <v>2</v>
      </c>
      <c r="F4" s="1">
        <f>D4-D5</f>
        <v>0.97293056100431574</v>
      </c>
      <c r="G4" s="1"/>
      <c r="H4" s="1">
        <f>F6-F4-F7</f>
        <v>0</v>
      </c>
      <c r="I4" s="1"/>
      <c r="J4" s="1">
        <f>30*F6+20*F4-25*F5</f>
        <v>0</v>
      </c>
      <c r="K4" s="1">
        <f>1/30+1/20+1/35</f>
        <v>0.11190476190476191</v>
      </c>
      <c r="L4" s="1">
        <f>1/25</f>
        <v>0.04</v>
      </c>
      <c r="M4" s="2">
        <v>2.5111498186237999</v>
      </c>
      <c r="N4" s="1">
        <f>(M4-M5)/20</f>
        <v>0.97294399552238997</v>
      </c>
      <c r="O4" s="1"/>
      <c r="P4" s="1"/>
    </row>
    <row r="5" spans="1:16" x14ac:dyDescent="0.25">
      <c r="B5" s="1"/>
      <c r="C5" s="1"/>
      <c r="D5" s="1">
        <f>18390/2549</f>
        <v>7.2145939584150645</v>
      </c>
      <c r="E5" s="1">
        <v>3</v>
      </c>
      <c r="F5" s="1">
        <f>D3-D4</f>
        <v>-1.3966261278932919</v>
      </c>
      <c r="G5" s="1"/>
      <c r="H5" s="1">
        <f>F4+F5-F8</f>
        <v>0</v>
      </c>
      <c r="I5" s="1"/>
      <c r="J5" s="1">
        <f>35*F7+100-40*F8-20*F4</f>
        <v>0</v>
      </c>
      <c r="K5" s="1">
        <f>1/20+1/25+1/40</f>
        <v>0.11499999999999999</v>
      </c>
      <c r="L5" s="1">
        <f>1/35</f>
        <v>2.8571428571428571E-2</v>
      </c>
      <c r="M5" s="1">
        <v>-16.947730091823999</v>
      </c>
      <c r="N5" s="1">
        <f>(M3-M5)/25</f>
        <v>-1.3966372478179598</v>
      </c>
      <c r="O5" s="1"/>
      <c r="P5" s="1"/>
    </row>
    <row r="6" spans="1:16" x14ac:dyDescent="0.25">
      <c r="A6">
        <f>110*3-46</f>
        <v>284</v>
      </c>
      <c r="B6" s="1"/>
      <c r="C6" s="1"/>
      <c r="D6" s="1">
        <v>10</v>
      </c>
      <c r="E6" s="1">
        <v>4</v>
      </c>
      <c r="F6" s="1">
        <f>D4-D6</f>
        <v>-1.8124754805806198</v>
      </c>
      <c r="G6" s="1"/>
      <c r="H6" s="1">
        <f>F7+10+F9</f>
        <v>0</v>
      </c>
      <c r="I6" s="1"/>
      <c r="J6" s="1"/>
      <c r="K6" s="1"/>
      <c r="L6" s="1">
        <f>50/15-10</f>
        <v>-6.6666666666666661</v>
      </c>
      <c r="M6" s="1">
        <v>100</v>
      </c>
      <c r="N6" s="1">
        <f>(M3-M4)/30</f>
        <v>-1.8124937035298931</v>
      </c>
      <c r="O6" s="1"/>
      <c r="P6" s="1"/>
    </row>
    <row r="7" spans="1:16" x14ac:dyDescent="0.25">
      <c r="B7" s="1"/>
      <c r="C7" s="1"/>
      <c r="D7" s="1"/>
      <c r="E7" s="1">
        <v>5</v>
      </c>
      <c r="F7" s="1">
        <f>D5-D6</f>
        <v>-2.7854060415849355</v>
      </c>
      <c r="G7" s="1"/>
      <c r="H7" s="1">
        <f>F8-F9-F3</f>
        <v>0</v>
      </c>
      <c r="I7" s="1"/>
      <c r="J7" s="1"/>
      <c r="K7" s="1"/>
      <c r="L7" s="1"/>
      <c r="M7" s="1">
        <v>0</v>
      </c>
      <c r="N7" s="1">
        <f>(M4-M6)/35</f>
        <v>-2.7853957194678913</v>
      </c>
      <c r="O7" s="1"/>
      <c r="P7" s="1"/>
    </row>
    <row r="8" spans="1:16" x14ac:dyDescent="0.25">
      <c r="A8">
        <f>10-1450/163</f>
        <v>1.1042944785276081</v>
      </c>
      <c r="B8" s="1"/>
      <c r="C8" s="1"/>
      <c r="D8" s="1"/>
      <c r="E8" s="1">
        <v>6</v>
      </c>
      <c r="F8" s="1">
        <f>D3-D5</f>
        <v>-0.42369556688897614</v>
      </c>
      <c r="G8" s="1"/>
      <c r="H8" s="1"/>
      <c r="I8" s="1"/>
      <c r="J8" s="1"/>
      <c r="K8" s="1"/>
      <c r="L8" s="1"/>
      <c r="M8" s="1"/>
      <c r="N8" s="1">
        <f>(M5-M7)/40</f>
        <v>-0.42369325229559995</v>
      </c>
      <c r="O8" s="1"/>
      <c r="P8" s="1"/>
    </row>
    <row r="9" spans="1:16" x14ac:dyDescent="0.25">
      <c r="B9" s="1"/>
      <c r="C9" s="1"/>
      <c r="D9" s="1"/>
      <c r="E9" s="1"/>
      <c r="F9" s="1">
        <f>-D5</f>
        <v>-7.2145939584150645</v>
      </c>
      <c r="G9" s="1"/>
      <c r="H9" s="1"/>
      <c r="I9" s="1"/>
      <c r="J9" s="1"/>
      <c r="K9" s="1"/>
      <c r="L9" s="1" t="s">
        <v>0</v>
      </c>
      <c r="M9" s="1">
        <v>50</v>
      </c>
      <c r="N9" s="1">
        <f>N8-N3</f>
        <v>-7.2146040047804663</v>
      </c>
      <c r="O9" s="1"/>
      <c r="P9" s="1"/>
    </row>
    <row r="10" spans="1:16" x14ac:dyDescent="0.25">
      <c r="B10" s="1"/>
      <c r="C10" s="1"/>
      <c r="D10" s="1"/>
      <c r="E10" s="1"/>
      <c r="F10" s="1">
        <f>50*F3+100*F9+10*(-35*F7-30*F6)</f>
        <v>1136.7202824637113</v>
      </c>
      <c r="G10" s="1"/>
      <c r="H10" s="1"/>
      <c r="I10" s="1"/>
      <c r="J10" s="1"/>
      <c r="K10" s="1"/>
      <c r="L10" s="1" t="s">
        <v>1</v>
      </c>
      <c r="M10" s="1">
        <v>100</v>
      </c>
      <c r="N10" s="1"/>
      <c r="O10" s="1"/>
      <c r="P10" s="1"/>
    </row>
    <row r="11" spans="1:16" x14ac:dyDescent="0.25">
      <c r="B11" s="1"/>
      <c r="C11" s="1"/>
      <c r="D11" s="1"/>
      <c r="E11" s="1"/>
      <c r="F11" s="1">
        <f>15*F3*F3+20*F4*F4+25*F5*F5+30*F6*F6+35*F7*F7+40*F8*F8</f>
        <v>1136.7202824637113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"/>
      <c r="C12" s="1"/>
      <c r="D12" s="1"/>
      <c r="E12" s="1"/>
      <c r="F12" s="1"/>
      <c r="G12" s="1"/>
      <c r="H12" s="1"/>
      <c r="I12" s="1">
        <f>1/35</f>
        <v>2.8571428571428571E-2</v>
      </c>
      <c r="J12" s="1">
        <f>50/15-10</f>
        <v>-6.6666666666666661</v>
      </c>
      <c r="K12" s="1"/>
      <c r="L12" s="1"/>
      <c r="M12" s="1"/>
      <c r="N12" s="1"/>
      <c r="O12" s="1"/>
      <c r="P12" s="1"/>
    </row>
    <row r="13" spans="1:16" x14ac:dyDescent="0.25">
      <c r="A13">
        <f>20/3</f>
        <v>6.666666666666667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"/>
      <c r="C16" s="1"/>
      <c r="D16" s="1">
        <f>25+43*46.666666/89.666666</f>
        <v>47.379182002819192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25">
      <c r="B17" s="1"/>
      <c r="C17" s="1"/>
      <c r="D17" s="1">
        <f>50/D16</f>
        <v>1.0553158135365204</v>
      </c>
      <c r="E17" s="1">
        <f>D17*10+D18*8</f>
        <v>14.947037801491472</v>
      </c>
      <c r="F17" s="1">
        <f>E17/30</f>
        <v>0.4982345933830491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25">
      <c r="B18" s="1"/>
      <c r="C18" s="1"/>
      <c r="D18" s="1">
        <f>D17*46.66666/89.66666</f>
        <v>0.5492349582657835</v>
      </c>
      <c r="E18" s="1">
        <f>D17*10+D19*6.66666</f>
        <v>13.927027129964415</v>
      </c>
      <c r="F18" s="1">
        <f>E18/25</f>
        <v>0.55708108519857658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25">
      <c r="B19" s="1"/>
      <c r="C19" s="1"/>
      <c r="D19" s="1">
        <f>D17-D18</f>
        <v>0.50608085527073687</v>
      </c>
      <c r="E19" s="1">
        <f>-D18*8+D19*6.66666</f>
        <v>-1.0200106715270572</v>
      </c>
      <c r="F19" s="1">
        <f>E19/20</f>
        <v>-5.1000533576352855E-2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25">
      <c r="B21" s="1"/>
      <c r="C21" s="1">
        <f>D17</f>
        <v>1.0553158135365204</v>
      </c>
      <c r="D21" s="1">
        <f>-2800/2549</f>
        <v>-1.0984699882306788</v>
      </c>
      <c r="E21" s="1">
        <f>D21</f>
        <v>-1.0984699882306788</v>
      </c>
      <c r="F21" s="1"/>
      <c r="G21" s="1">
        <f>17420/2549</f>
        <v>6.8340525696351513</v>
      </c>
      <c r="H21" s="1">
        <f>G21</f>
        <v>6.8340525696351513</v>
      </c>
      <c r="I21" s="1"/>
      <c r="J21" s="1">
        <f>C21+E21+H21</f>
        <v>6.7908983949409931</v>
      </c>
      <c r="K21" s="1">
        <f>J21-F3</f>
        <v>3.4149048033782492E-9</v>
      </c>
      <c r="L21" s="1"/>
      <c r="M21" s="1"/>
      <c r="N21" s="1"/>
      <c r="O21" s="1"/>
      <c r="P21" s="1"/>
    </row>
    <row r="22" spans="2:16" x14ac:dyDescent="0.25">
      <c r="B22" s="1"/>
      <c r="C22" s="1">
        <f>F19</f>
        <v>-5.1000533576352855E-2</v>
      </c>
      <c r="D22" s="1">
        <f>-2080/2549</f>
        <v>-0.8160062769713613</v>
      </c>
      <c r="E22" s="1">
        <f>D22-D23</f>
        <v>0.87092977638289526</v>
      </c>
      <c r="F22" s="1"/>
      <c r="G22" s="1">
        <f>21680/2549</f>
        <v>8.5052961945861121</v>
      </c>
      <c r="H22" s="1">
        <f>G22-G23</f>
        <v>0.15300117693213089</v>
      </c>
      <c r="I22" s="1"/>
      <c r="J22" s="1">
        <f t="shared" ref="J22:J27" si="0">C22+E22+H22</f>
        <v>0.97293041973867334</v>
      </c>
      <c r="K22" s="1">
        <f t="shared" ref="K22:K27" si="1">J22-F4</f>
        <v>-1.412656424060188E-7</v>
      </c>
      <c r="L22" s="1"/>
      <c r="M22" s="1"/>
      <c r="N22" s="1"/>
      <c r="O22" s="1"/>
      <c r="P22" s="1"/>
    </row>
    <row r="23" spans="2:16" x14ac:dyDescent="0.25">
      <c r="B23" s="1"/>
      <c r="C23" s="1">
        <f>F18</f>
        <v>0.55708108519857658</v>
      </c>
      <c r="D23" s="1">
        <f>-4300/2549</f>
        <v>-1.6869360533542566</v>
      </c>
      <c r="E23" s="1">
        <f>D21-D22</f>
        <v>-0.28246371125931746</v>
      </c>
      <c r="F23" s="1"/>
      <c r="G23" s="1">
        <f>21290/2549</f>
        <v>8.3522950176539812</v>
      </c>
      <c r="H23" s="1">
        <f>G21-G22</f>
        <v>-1.6712436249509608</v>
      </c>
      <c r="I23" s="1"/>
      <c r="J23" s="1">
        <f t="shared" si="0"/>
        <v>-1.3966262510117016</v>
      </c>
      <c r="K23" s="1">
        <f t="shared" si="1"/>
        <v>-1.2311840968948218E-7</v>
      </c>
      <c r="L23" s="1"/>
      <c r="M23" s="1"/>
      <c r="N23" s="1"/>
      <c r="O23" s="1"/>
      <c r="P23" s="1"/>
    </row>
    <row r="24" spans="2:16" x14ac:dyDescent="0.25">
      <c r="B24" s="1"/>
      <c r="C24" s="1">
        <f>F17</f>
        <v>0.4982345933830491</v>
      </c>
      <c r="D24" s="1"/>
      <c r="E24" s="1">
        <f>D22</f>
        <v>-0.8160062769713613</v>
      </c>
      <c r="F24" s="1"/>
      <c r="G24" s="1"/>
      <c r="H24" s="1">
        <f>G22-10</f>
        <v>-1.4947038054138879</v>
      </c>
      <c r="I24" s="1"/>
      <c r="J24" s="1">
        <f t="shared" si="0"/>
        <v>-1.8124754890022001</v>
      </c>
      <c r="K24" s="1">
        <f t="shared" si="1"/>
        <v>-8.4215803219933605E-9</v>
      </c>
      <c r="L24" s="1"/>
      <c r="M24" s="1"/>
      <c r="N24" s="1"/>
      <c r="O24" s="1"/>
      <c r="P24" s="1"/>
    </row>
    <row r="25" spans="2:16" x14ac:dyDescent="0.25">
      <c r="B25" s="1"/>
      <c r="C25" s="1">
        <f>D18</f>
        <v>0.5492349582657835</v>
      </c>
      <c r="D25" s="1"/>
      <c r="E25" s="1">
        <f>D23</f>
        <v>-1.6869360533542566</v>
      </c>
      <c r="F25" s="1"/>
      <c r="G25" s="1"/>
      <c r="H25" s="1">
        <f>G23-10</f>
        <v>-1.6477049823460188</v>
      </c>
      <c r="I25" s="1"/>
      <c r="J25" s="1">
        <f t="shared" si="0"/>
        <v>-2.7854060774344918</v>
      </c>
      <c r="K25" s="1">
        <f t="shared" si="1"/>
        <v>-3.5849556212497191E-8</v>
      </c>
      <c r="L25" s="1"/>
      <c r="M25" s="1"/>
      <c r="N25" s="1"/>
      <c r="O25" s="1"/>
      <c r="P25" s="1"/>
    </row>
    <row r="26" spans="2:16" x14ac:dyDescent="0.25">
      <c r="B26" s="1"/>
      <c r="C26" s="1">
        <f>D19</f>
        <v>0.50608085527073687</v>
      </c>
      <c r="D26" s="1"/>
      <c r="E26" s="1">
        <f>D21-D23</f>
        <v>0.5884660651235778</v>
      </c>
      <c r="F26" s="1"/>
      <c r="G26" s="1"/>
      <c r="H26" s="1">
        <f>G21-G23</f>
        <v>-1.5182424480188299</v>
      </c>
      <c r="I26" s="1"/>
      <c r="J26" s="1">
        <f t="shared" si="0"/>
        <v>-0.42369552762451512</v>
      </c>
      <c r="K26" s="1">
        <f t="shared" si="1"/>
        <v>3.926446101587544E-8</v>
      </c>
      <c r="L26" s="1"/>
      <c r="M26" s="1"/>
      <c r="N26" s="1"/>
      <c r="O26" s="1"/>
      <c r="P26" s="1"/>
    </row>
    <row r="27" spans="2:16" x14ac:dyDescent="0.25">
      <c r="B27" s="1"/>
      <c r="C27" s="1">
        <f>-C25</f>
        <v>-0.5492349582657835</v>
      </c>
      <c r="D27" s="1"/>
      <c r="E27" s="1">
        <f>-D23</f>
        <v>1.6869360533542566</v>
      </c>
      <c r="F27" s="1"/>
      <c r="G27" s="1"/>
      <c r="H27" s="1">
        <f>-G23</f>
        <v>-8.3522950176539812</v>
      </c>
      <c r="I27" s="1"/>
      <c r="J27" s="1">
        <f t="shared" si="0"/>
        <v>-7.2145939225655082</v>
      </c>
      <c r="K27" s="1">
        <f t="shared" si="1"/>
        <v>3.5849556212497191E-8</v>
      </c>
      <c r="L27" s="1"/>
      <c r="M27" s="1"/>
      <c r="N27" s="1"/>
      <c r="O27" s="1"/>
      <c r="P27" s="1"/>
    </row>
    <row r="28" spans="2:1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 x14ac:dyDescent="0.25">
      <c r="B30" s="1"/>
      <c r="C30" s="3">
        <f>C21/50*1000</f>
        <v>21.106316270730407</v>
      </c>
      <c r="D30" s="1"/>
      <c r="E30" s="3">
        <f>E21*10</f>
        <v>-10.984699882306789</v>
      </c>
      <c r="F30" s="1"/>
      <c r="G30" s="1"/>
      <c r="H30" s="4">
        <f>H21/10</f>
        <v>0.68340525696351517</v>
      </c>
      <c r="I30" s="1"/>
      <c r="J30" s="1">
        <f>(5-E34/1000-H34*10)/(C34/1000)</f>
        <v>606.71432531562095</v>
      </c>
      <c r="K30" s="1"/>
      <c r="L30" s="1">
        <f>1340/269</f>
        <v>4.9814126394052041</v>
      </c>
      <c r="M30" s="1">
        <f>10+43*46.666666/89.666666</f>
        <v>32.379182002819192</v>
      </c>
      <c r="N30" s="1"/>
      <c r="O30" s="1"/>
      <c r="P30" s="1"/>
    </row>
    <row r="31" spans="2:16" x14ac:dyDescent="0.25">
      <c r="B31" s="1"/>
      <c r="C31" s="3">
        <f t="shared" ref="C31:C36" si="2">C22/50*1000</f>
        <v>-1.0200106715270572</v>
      </c>
      <c r="D31" s="1"/>
      <c r="E31" s="3">
        <f>E22/100*1000</f>
        <v>8.7092977638289533</v>
      </c>
      <c r="F31" s="1"/>
      <c r="G31" s="1"/>
      <c r="H31" s="4">
        <f t="shared" ref="H31:H36" si="3">H22/10</f>
        <v>1.530011769321309E-2</v>
      </c>
      <c r="I31" s="1"/>
      <c r="J31" s="1">
        <f>(-2.78+0.168+1.648)/0.0109</f>
        <v>-88.440366972477037</v>
      </c>
      <c r="K31" s="1"/>
      <c r="L31" s="1">
        <f>990/269</f>
        <v>3.6802973977695168</v>
      </c>
      <c r="M31" s="1">
        <f>(50-L32)/(15+M30)</f>
        <v>6.7908984135008055</v>
      </c>
      <c r="N31" s="1"/>
      <c r="O31" s="1"/>
      <c r="P31" s="1"/>
    </row>
    <row r="32" spans="2:16" x14ac:dyDescent="0.25">
      <c r="B32" s="1"/>
      <c r="C32" s="3">
        <f t="shared" si="2"/>
        <v>11.141621703971531</v>
      </c>
      <c r="D32" s="1"/>
      <c r="E32" s="3">
        <f t="shared" ref="E31:E36" si="4">E23*10</f>
        <v>-2.8246371125931748</v>
      </c>
      <c r="F32" s="1"/>
      <c r="G32" s="1"/>
      <c r="H32" s="4">
        <f t="shared" si="3"/>
        <v>-0.16712436249509607</v>
      </c>
      <c r="I32" s="1"/>
      <c r="J32" s="1"/>
      <c r="K32" s="1"/>
      <c r="L32" s="1">
        <f>-(25*L30+40*L31)</f>
        <v>-271.74721189591077</v>
      </c>
      <c r="M32" s="1">
        <f>-2*M31*(15+M30)+L32</f>
        <v>-915.24163568773224</v>
      </c>
      <c r="N32" s="1"/>
      <c r="O32" s="1"/>
      <c r="P32" s="1"/>
    </row>
    <row r="33" spans="2:16" x14ac:dyDescent="0.25">
      <c r="B33" s="1"/>
      <c r="C33" s="3">
        <f t="shared" si="2"/>
        <v>9.9646918676609832</v>
      </c>
      <c r="D33" s="1"/>
      <c r="E33" s="3">
        <f t="shared" si="4"/>
        <v>-8.1600627697136137</v>
      </c>
      <c r="F33" s="1"/>
      <c r="G33" s="1"/>
      <c r="H33" s="4">
        <f t="shared" si="3"/>
        <v>-0.14947038054138878</v>
      </c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3">
        <f t="shared" si="2"/>
        <v>10.98469916531567</v>
      </c>
      <c r="D34" s="1"/>
      <c r="E34" s="3">
        <f t="shared" si="4"/>
        <v>-16.869360533542565</v>
      </c>
      <c r="F34" s="1"/>
      <c r="G34" s="1"/>
      <c r="H34" s="4">
        <f t="shared" si="3"/>
        <v>-0.16477049823460188</v>
      </c>
      <c r="I34" s="1"/>
      <c r="J34" s="1"/>
      <c r="K34" s="1"/>
      <c r="L34" s="1"/>
      <c r="M34" s="1"/>
      <c r="N34" s="1"/>
      <c r="O34" s="1"/>
      <c r="P34" s="1"/>
    </row>
    <row r="35" spans="2:16" x14ac:dyDescent="0.25">
      <c r="B35" s="1"/>
      <c r="C35" s="3">
        <f t="shared" si="2"/>
        <v>10.121617105414737</v>
      </c>
      <c r="D35" s="1"/>
      <c r="E35" s="3">
        <f t="shared" si="4"/>
        <v>5.8846606512357784</v>
      </c>
      <c r="F35" s="1"/>
      <c r="G35" s="1"/>
      <c r="H35" s="4">
        <f t="shared" si="3"/>
        <v>-0.151824244801883</v>
      </c>
      <c r="I35" s="1"/>
      <c r="J35" s="1"/>
      <c r="K35" s="1"/>
      <c r="L35" s="1"/>
      <c r="M35" s="1"/>
      <c r="N35" s="1"/>
      <c r="O35" s="1"/>
      <c r="P35" s="1"/>
    </row>
    <row r="36" spans="2:16" x14ac:dyDescent="0.25">
      <c r="B36" s="1"/>
      <c r="C36" s="3">
        <f t="shared" si="2"/>
        <v>-10.98469916531567</v>
      </c>
      <c r="D36" s="1"/>
      <c r="E36" s="3">
        <f t="shared" si="4"/>
        <v>16.869360533542565</v>
      </c>
      <c r="F36" s="1"/>
      <c r="G36" s="1"/>
      <c r="H36" s="4">
        <f t="shared" si="3"/>
        <v>-0.83522950176539812</v>
      </c>
      <c r="I36" s="1"/>
      <c r="J36" s="1"/>
      <c r="K36" s="1"/>
      <c r="L36" s="1"/>
      <c r="M36" s="1"/>
      <c r="N36" s="1"/>
      <c r="O36" s="1"/>
      <c r="P36" s="1"/>
    </row>
    <row r="37" spans="2:16" x14ac:dyDescent="0.25">
      <c r="B37" s="1"/>
      <c r="C37" s="1"/>
      <c r="D37" s="1"/>
      <c r="E37" s="1"/>
      <c r="F37" s="1"/>
      <c r="G37" s="1"/>
      <c r="H37" s="1">
        <f>SUM(H30:H36)</f>
        <v>-0.76971361318163967</v>
      </c>
      <c r="I37" s="1"/>
      <c r="J37" s="1"/>
      <c r="K37" s="1"/>
      <c r="L37" s="1"/>
      <c r="M37" s="1"/>
      <c r="N37" s="1"/>
      <c r="O37" s="1"/>
      <c r="P37" s="1"/>
    </row>
    <row r="38" spans="2:16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2:16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2:16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2:16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2:16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2:16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16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16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2:16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6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2:16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2:16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2:16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16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16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2:16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2:16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2:16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2:16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2:16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2:16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2:16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2:16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2:16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2:16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2:16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6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6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2:16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2:16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2:16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2:16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6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2:16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2:16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2:16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2:16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2:16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2:16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2:16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2:16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2:16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2:16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6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6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6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2:16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2:16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2:16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2:16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2:16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6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2:16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6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6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6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6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2:16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2:16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2:16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2:16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2:16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2:16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2:16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2:16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2:16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2:16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2:16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2:16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2:16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2:16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2:16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2:16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2:16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2:16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2:1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КПИ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Долинный</dc:creator>
  <cp:lastModifiedBy>Долинный</cp:lastModifiedBy>
  <dcterms:created xsi:type="dcterms:W3CDTF">2014-10-13T18:05:27Z</dcterms:created>
  <dcterms:modified xsi:type="dcterms:W3CDTF">2014-10-14T05:27:30Z</dcterms:modified>
</cp:coreProperties>
</file>