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\Desktop\"/>
    </mc:Choice>
  </mc:AlternateContent>
  <bookViews>
    <workbookView xWindow="0" yWindow="0" windowWidth="15765" windowHeight="7905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3" l="1"/>
  <c r="I23" i="3"/>
  <c r="H23" i="3"/>
  <c r="H24" i="3"/>
  <c r="C20" i="3" l="1"/>
  <c r="B20" i="3"/>
  <c r="H8" i="3"/>
  <c r="Q12" i="3" l="1"/>
  <c r="Q11" i="3"/>
  <c r="C12" i="3"/>
  <c r="C11" i="3"/>
  <c r="O16" i="3"/>
  <c r="O15" i="3"/>
  <c r="B24" i="3"/>
  <c r="C24" i="3" s="1"/>
  <c r="B23" i="3"/>
  <c r="C23" i="3" s="1"/>
  <c r="I16" i="3"/>
  <c r="F16" i="3"/>
  <c r="C16" i="3"/>
  <c r="I15" i="3"/>
  <c r="F15" i="3"/>
  <c r="C15" i="3"/>
  <c r="I12" i="3"/>
  <c r="F12" i="3"/>
  <c r="I11" i="3"/>
  <c r="F11" i="3"/>
  <c r="H5" i="3"/>
  <c r="H4" i="3"/>
  <c r="C4" i="3"/>
  <c r="H3" i="3"/>
  <c r="C3" i="3"/>
  <c r="H2" i="3"/>
  <c r="C2" i="3"/>
  <c r="H1" i="3"/>
  <c r="H6" i="3" s="1"/>
  <c r="C1" i="3"/>
  <c r="C5" i="3" s="1"/>
  <c r="K12" i="3" l="1"/>
  <c r="K15" i="3"/>
  <c r="K11" i="3"/>
  <c r="K16" i="3"/>
  <c r="K13" i="3"/>
  <c r="D23" i="3"/>
  <c r="E23" i="3" s="1"/>
  <c r="F23" i="3" s="1"/>
  <c r="G23" i="3" s="1"/>
  <c r="K17" i="3"/>
  <c r="D24" i="3"/>
  <c r="E24" i="3" s="1"/>
  <c r="F24" i="3" s="1"/>
  <c r="G24" i="3" s="1"/>
  <c r="O4" i="2"/>
  <c r="O3" i="2"/>
  <c r="C16" i="2"/>
  <c r="C15" i="2"/>
  <c r="B24" i="2"/>
  <c r="C24" i="2" s="1"/>
  <c r="B23" i="2"/>
  <c r="C23" i="2" s="1"/>
  <c r="C20" i="2"/>
  <c r="B20" i="2"/>
  <c r="I16" i="2"/>
  <c r="F16" i="2"/>
  <c r="I15" i="2"/>
  <c r="F15" i="2"/>
  <c r="I12" i="2"/>
  <c r="F12" i="2"/>
  <c r="I11" i="2"/>
  <c r="K11" i="2" s="1"/>
  <c r="F11" i="2"/>
  <c r="H5" i="2"/>
  <c r="H4" i="2"/>
  <c r="C4" i="2"/>
  <c r="H3" i="2"/>
  <c r="C3" i="2"/>
  <c r="H2" i="2"/>
  <c r="C2" i="2"/>
  <c r="H1" i="2"/>
  <c r="C1" i="2"/>
  <c r="C5" i="2" s="1"/>
  <c r="H6" i="2" l="1"/>
  <c r="K12" i="2"/>
  <c r="K13" i="2" s="1"/>
  <c r="K16" i="2"/>
  <c r="K15" i="2"/>
  <c r="H23" i="2"/>
  <c r="D23" i="2"/>
  <c r="E23" i="2" s="1"/>
  <c r="F23" i="2" s="1"/>
  <c r="G23" i="2" s="1"/>
  <c r="I23" i="2" s="1"/>
  <c r="H24" i="2"/>
  <c r="D24" i="2"/>
  <c r="E24" i="2" s="1"/>
  <c r="F24" i="2" s="1"/>
  <c r="G24" i="2" s="1"/>
  <c r="I24" i="2" s="1"/>
  <c r="I24" i="1"/>
  <c r="I23" i="1"/>
  <c r="H24" i="1"/>
  <c r="H23" i="1"/>
  <c r="G24" i="1"/>
  <c r="G23" i="1"/>
  <c r="F24" i="1"/>
  <c r="F23" i="1"/>
  <c r="E24" i="1"/>
  <c r="E23" i="1"/>
  <c r="D24" i="1"/>
  <c r="D23" i="1"/>
  <c r="C24" i="1"/>
  <c r="C23" i="1"/>
  <c r="B24" i="1"/>
  <c r="B23" i="1"/>
  <c r="C20" i="1"/>
  <c r="B20" i="1"/>
  <c r="I16" i="1"/>
  <c r="I15" i="1"/>
  <c r="F16" i="1"/>
  <c r="F15" i="1"/>
  <c r="C16" i="1"/>
  <c r="K16" i="1" s="1"/>
  <c r="C15" i="1"/>
  <c r="K15" i="1" s="1"/>
  <c r="I12" i="1"/>
  <c r="I11" i="1"/>
  <c r="F12" i="1"/>
  <c r="F11" i="1"/>
  <c r="C12" i="1"/>
  <c r="K12" i="1" s="1"/>
  <c r="C11" i="1"/>
  <c r="K11" i="1" s="1"/>
  <c r="H2" i="1"/>
  <c r="H3" i="1"/>
  <c r="H4" i="1"/>
  <c r="H5" i="1"/>
  <c r="H1" i="1"/>
  <c r="C2" i="1"/>
  <c r="C3" i="1"/>
  <c r="C4" i="1"/>
  <c r="C1" i="1"/>
  <c r="K17" i="2" l="1"/>
  <c r="H6" i="1"/>
  <c r="K13" i="1"/>
  <c r="K17" i="1"/>
  <c r="C5" i="1"/>
</calcChain>
</file>

<file path=xl/sharedStrings.xml><?xml version="1.0" encoding="utf-8"?>
<sst xmlns="http://schemas.openxmlformats.org/spreadsheetml/2006/main" count="6" uniqueCount="2">
  <si>
    <t>покази вольтметра</t>
  </si>
  <si>
    <t>баланс потужностей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</si>
</sst>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textRotation="18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9" sqref="C9"/>
    </sheetView>
  </sheetViews>
  <sheetFormatPr defaultRowHeight="15" x14ac:dyDescent="0.25"/>
  <sheetData>
    <row r="1" spans="1:13" x14ac:dyDescent="0.25">
      <c r="A1">
        <v>5</v>
      </c>
      <c r="B1">
        <v>1.2085999999999999</v>
      </c>
      <c r="C1">
        <f>B1*B1*A1</f>
        <v>7.3035697999999982</v>
      </c>
      <c r="F1">
        <v>20</v>
      </c>
      <c r="G1">
        <v>1.2085999999999999</v>
      </c>
      <c r="H1">
        <f>G1*G1*F1</f>
        <v>29.214279199999993</v>
      </c>
      <c r="M1" s="1" t="s">
        <v>1</v>
      </c>
    </row>
    <row r="2" spans="1:13" x14ac:dyDescent="0.25">
      <c r="A2">
        <v>7</v>
      </c>
      <c r="B2">
        <v>2.2119</v>
      </c>
      <c r="C2">
        <f>B2*B2*A2</f>
        <v>34.247511270000004</v>
      </c>
      <c r="F2">
        <v>35</v>
      </c>
      <c r="G2">
        <v>2.2119</v>
      </c>
      <c r="H2">
        <f>G2*G2*F2</f>
        <v>171.23755635000001</v>
      </c>
      <c r="M2" s="1"/>
    </row>
    <row r="3" spans="1:13" x14ac:dyDescent="0.25">
      <c r="A3">
        <v>9</v>
      </c>
      <c r="B3">
        <v>1.4952000000000001</v>
      </c>
      <c r="C3">
        <f>B3*B3*A3</f>
        <v>20.120607360000001</v>
      </c>
      <c r="F3">
        <v>-15</v>
      </c>
      <c r="G3">
        <v>1.4952000000000001</v>
      </c>
      <c r="H3">
        <f>G3*G3*F3</f>
        <v>-33.534345600000002</v>
      </c>
      <c r="M3" s="1"/>
    </row>
    <row r="4" spans="1:13" x14ac:dyDescent="0.25">
      <c r="A4">
        <v>12</v>
      </c>
      <c r="B4">
        <v>1.2821</v>
      </c>
      <c r="C4">
        <f>B4*B4*A4</f>
        <v>19.725364920000001</v>
      </c>
      <c r="F4">
        <v>-20</v>
      </c>
      <c r="G4">
        <v>2.6770999999999998</v>
      </c>
      <c r="H4">
        <f>G4*G4*F4</f>
        <v>-143.33728819999999</v>
      </c>
      <c r="M4" s="1"/>
    </row>
    <row r="5" spans="1:13" x14ac:dyDescent="0.25">
      <c r="C5">
        <f>SUM(C1:C4)</f>
        <v>81.397053350000007</v>
      </c>
      <c r="F5">
        <v>40</v>
      </c>
      <c r="G5">
        <v>1.2821</v>
      </c>
      <c r="H5">
        <f>G5*G5*F5</f>
        <v>65.751216400000004</v>
      </c>
      <c r="M5" s="1"/>
    </row>
    <row r="6" spans="1:13" x14ac:dyDescent="0.25">
      <c r="H6">
        <f>SUM(H1:H5)</f>
        <v>89.331418150000019</v>
      </c>
      <c r="M6" s="1"/>
    </row>
    <row r="10" spans="1:13" x14ac:dyDescent="0.25">
      <c r="B10">
        <v>2</v>
      </c>
      <c r="E10">
        <v>3</v>
      </c>
      <c r="H10">
        <v>5</v>
      </c>
    </row>
    <row r="11" spans="1:13" x14ac:dyDescent="0.25">
      <c r="B11">
        <v>0.65754999999999997</v>
      </c>
      <c r="C11">
        <f>B11*7</f>
        <v>4.6028500000000001</v>
      </c>
      <c r="E11">
        <v>1.1169</v>
      </c>
      <c r="F11">
        <f>E11*9</f>
        <v>10.052099999999999</v>
      </c>
      <c r="H11">
        <v>1.2237</v>
      </c>
      <c r="I11">
        <f>H11*40</f>
        <v>48.948</v>
      </c>
      <c r="K11">
        <f>C11+F11+I11</f>
        <v>63.60295</v>
      </c>
      <c r="M11" s="1" t="s">
        <v>0</v>
      </c>
    </row>
    <row r="12" spans="1:13" x14ac:dyDescent="0.25">
      <c r="B12">
        <v>2.1118999999999999</v>
      </c>
      <c r="C12">
        <f>B12*7</f>
        <v>14.783299999999999</v>
      </c>
      <c r="E12">
        <v>0.99402999999999997</v>
      </c>
      <c r="F12">
        <f>E12*9</f>
        <v>8.9462700000000002</v>
      </c>
      <c r="H12">
        <v>-0.38269999999999998</v>
      </c>
      <c r="I12">
        <f>H12*40</f>
        <v>-15.308</v>
      </c>
      <c r="K12">
        <f>C12+F12+I12</f>
        <v>8.4215699999999991</v>
      </c>
      <c r="M12" s="1"/>
    </row>
    <row r="13" spans="1:13" x14ac:dyDescent="0.25">
      <c r="K13">
        <f>SQRT(K11*K11+K12*K12)</f>
        <v>64.15807112100083</v>
      </c>
      <c r="M13" s="1"/>
    </row>
    <row r="14" spans="1:13" x14ac:dyDescent="0.25">
      <c r="B14">
        <v>2</v>
      </c>
      <c r="E14">
        <v>3</v>
      </c>
      <c r="H14">
        <v>5</v>
      </c>
      <c r="M14" s="1"/>
    </row>
    <row r="15" spans="1:13" x14ac:dyDescent="0.25">
      <c r="B15">
        <v>2.1118999999999999</v>
      </c>
      <c r="C15">
        <f>B15*35</f>
        <v>73.916499999999999</v>
      </c>
      <c r="E15">
        <v>-0.99402999999999997</v>
      </c>
      <c r="F15">
        <f>E15*15</f>
        <v>-14.910449999999999</v>
      </c>
      <c r="H15">
        <v>0.38269999999999998</v>
      </c>
      <c r="I15">
        <f>H15*12</f>
        <v>4.5923999999999996</v>
      </c>
      <c r="K15">
        <f>C15+F15+I15</f>
        <v>63.59845</v>
      </c>
      <c r="M15" s="1"/>
    </row>
    <row r="16" spans="1:13" x14ac:dyDescent="0.25">
      <c r="B16">
        <v>-0.65756999999999999</v>
      </c>
      <c r="C16">
        <f>B16*35</f>
        <v>-23.014949999999999</v>
      </c>
      <c r="E16">
        <v>1.1169</v>
      </c>
      <c r="F16">
        <f>E16*15</f>
        <v>16.753499999999999</v>
      </c>
      <c r="H16">
        <v>1.2237</v>
      </c>
      <c r="I16">
        <f>H16*12</f>
        <v>14.6844</v>
      </c>
      <c r="K16">
        <f>C16+F16+I16</f>
        <v>8.4229500000000002</v>
      </c>
      <c r="M16" s="1"/>
    </row>
    <row r="17" spans="1:13" x14ac:dyDescent="0.25">
      <c r="K17">
        <f>SQRT(K15*K15+K16*K16)</f>
        <v>64.15379122939656</v>
      </c>
      <c r="M17" s="1"/>
    </row>
    <row r="18" spans="1:13" x14ac:dyDescent="0.25">
      <c r="M18" s="1"/>
    </row>
    <row r="20" spans="1:13" x14ac:dyDescent="0.25">
      <c r="B20">
        <f>(81.394-81.397)/81.394*100</f>
        <v>-3.6857753642776043E-3</v>
      </c>
      <c r="C20">
        <f>(89.339-89.331)/89.339*100</f>
        <v>8.9546558613769651E-3</v>
      </c>
    </row>
    <row r="22" spans="1:13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3" x14ac:dyDescent="0.25">
      <c r="A23">
        <v>0</v>
      </c>
      <c r="B23">
        <f>A23+A28*10</f>
        <v>-11.178999999999998</v>
      </c>
      <c r="C23">
        <f>B23+A27*5</f>
        <v>-8.8824999999999985</v>
      </c>
      <c r="D23">
        <f>C23+C28*15</f>
        <v>6.0279500000000006</v>
      </c>
      <c r="E23">
        <f>D23+E27*12</f>
        <v>1.435550000000001</v>
      </c>
      <c r="F23">
        <f>E23-E28*40</f>
        <v>50.38355</v>
      </c>
      <c r="G23">
        <f>F23+C27*9</f>
        <v>60.435649999999995</v>
      </c>
      <c r="H23">
        <f>C23-B28*35</f>
        <v>65.034000000000006</v>
      </c>
      <c r="I23">
        <f>G23-A28*30</f>
        <v>93.972649999999987</v>
      </c>
      <c r="J23">
        <v>93.968999999999994</v>
      </c>
    </row>
    <row r="24" spans="1:13" x14ac:dyDescent="0.25">
      <c r="A24">
        <v>0</v>
      </c>
      <c r="B24">
        <f>A24-A27*10</f>
        <v>-4.593</v>
      </c>
      <c r="C24">
        <f>B24+A28*5</f>
        <v>-10.182499999999999</v>
      </c>
      <c r="D24">
        <f>C24-C27*15</f>
        <v>-26.936</v>
      </c>
      <c r="E24">
        <f>D24+E28*12</f>
        <v>-41.620400000000004</v>
      </c>
      <c r="F24">
        <f>E24+E27*40</f>
        <v>-56.928400000000003</v>
      </c>
      <c r="G24">
        <f>F24+C28*9</f>
        <v>-47.982130000000005</v>
      </c>
      <c r="H24">
        <f>C24+B27*35</f>
        <v>-33.196750000000002</v>
      </c>
      <c r="I24">
        <f>G24+A27*30</f>
        <v>-34.203130000000002</v>
      </c>
      <c r="J24">
        <v>-34.201999999999998</v>
      </c>
    </row>
    <row r="26" spans="1:13" x14ac:dyDescent="0.25">
      <c r="A26">
        <v>1</v>
      </c>
      <c r="B26">
        <v>2</v>
      </c>
      <c r="C26">
        <v>3</v>
      </c>
      <c r="D26">
        <v>4</v>
      </c>
      <c r="E26">
        <v>5</v>
      </c>
    </row>
    <row r="27" spans="1:13" x14ac:dyDescent="0.25">
      <c r="A27">
        <v>0.45929999999999999</v>
      </c>
      <c r="B27">
        <v>-0.65754999999999997</v>
      </c>
      <c r="C27">
        <v>1.1169</v>
      </c>
      <c r="D27">
        <v>1.4996</v>
      </c>
      <c r="E27">
        <v>-0.38269999999999998</v>
      </c>
    </row>
    <row r="28" spans="1:13" x14ac:dyDescent="0.25">
      <c r="A28">
        <v>-1.1178999999999999</v>
      </c>
      <c r="B28">
        <v>-2.1118999999999999</v>
      </c>
      <c r="C28">
        <v>0.99402999999999997</v>
      </c>
      <c r="D28">
        <v>2.2176999999999998</v>
      </c>
      <c r="E28">
        <v>-1.2237</v>
      </c>
    </row>
  </sheetData>
  <mergeCells count="2">
    <mergeCell ref="M11:M18"/>
    <mergeCell ref="M1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O4" sqref="O4"/>
    </sheetView>
  </sheetViews>
  <sheetFormatPr defaultRowHeight="15" x14ac:dyDescent="0.25"/>
  <sheetData>
    <row r="1" spans="1:16" x14ac:dyDescent="0.25">
      <c r="A1">
        <v>5</v>
      </c>
      <c r="B1">
        <v>0.61499999999999999</v>
      </c>
      <c r="C1">
        <f>B1*B1*A1</f>
        <v>1.8911249999999999</v>
      </c>
      <c r="D1">
        <v>1</v>
      </c>
      <c r="E1">
        <v>1</v>
      </c>
      <c r="F1">
        <v>20</v>
      </c>
      <c r="G1">
        <v>0.61499999999999999</v>
      </c>
      <c r="H1">
        <f>G1*G1*F1</f>
        <v>7.5644999999999998</v>
      </c>
      <c r="M1" s="1" t="s">
        <v>1</v>
      </c>
    </row>
    <row r="2" spans="1:16" x14ac:dyDescent="0.25">
      <c r="A2">
        <v>0</v>
      </c>
      <c r="B2">
        <v>1.714</v>
      </c>
      <c r="C2">
        <f>B2*B2*A2</f>
        <v>0</v>
      </c>
      <c r="D2">
        <v>2</v>
      </c>
      <c r="E2">
        <v>2</v>
      </c>
      <c r="F2">
        <v>56.097000000000001</v>
      </c>
      <c r="G2">
        <v>1.714</v>
      </c>
      <c r="H2">
        <f>G2*G2*F2</f>
        <v>164.80154221200002</v>
      </c>
      <c r="M2" s="1"/>
      <c r="O2">
        <v>60.978000000000002</v>
      </c>
      <c r="P2">
        <v>7.6029999999999998</v>
      </c>
    </row>
    <row r="3" spans="1:16" x14ac:dyDescent="0.25">
      <c r="A3">
        <v>9</v>
      </c>
      <c r="B3">
        <v>1.821</v>
      </c>
      <c r="C3">
        <f>B3*B3*A3</f>
        <v>29.844368999999997</v>
      </c>
      <c r="D3">
        <v>3</v>
      </c>
      <c r="E3">
        <v>3</v>
      </c>
      <c r="F3">
        <v>-15</v>
      </c>
      <c r="G3">
        <v>1.821</v>
      </c>
      <c r="H3">
        <f>G3*G3*F3</f>
        <v>-49.740614999999998</v>
      </c>
      <c r="M3" s="1"/>
      <c r="O3">
        <f>(60.978-61.014)/60.978*100</f>
        <v>-5.903768572272191E-2</v>
      </c>
    </row>
    <row r="4" spans="1:16" x14ac:dyDescent="0.25">
      <c r="A4">
        <v>12</v>
      </c>
      <c r="B4">
        <v>1.5620000000000001</v>
      </c>
      <c r="C4">
        <f>B4*B4*A4</f>
        <v>29.278128000000002</v>
      </c>
      <c r="D4">
        <v>5</v>
      </c>
      <c r="E4">
        <v>4</v>
      </c>
      <c r="F4">
        <v>-20</v>
      </c>
      <c r="G4">
        <v>3.2610000000000001</v>
      </c>
      <c r="H4">
        <f>G4*G4*F4</f>
        <v>-212.68242000000001</v>
      </c>
      <c r="M4" s="1"/>
      <c r="O4">
        <f>(7.603-7.537)/7.603*100</f>
        <v>0.86807839010916532</v>
      </c>
    </row>
    <row r="5" spans="1:16" x14ac:dyDescent="0.25">
      <c r="C5">
        <f>SUM(C1:C4)</f>
        <v>61.013621999999998</v>
      </c>
      <c r="E5">
        <v>5</v>
      </c>
      <c r="F5">
        <v>40</v>
      </c>
      <c r="G5">
        <v>1.5620000000000001</v>
      </c>
      <c r="H5">
        <f>G5*G5*F5</f>
        <v>97.593760000000017</v>
      </c>
      <c r="M5" s="1"/>
    </row>
    <row r="6" spans="1:16" x14ac:dyDescent="0.25">
      <c r="H6">
        <f>SUM(H1:H5)</f>
        <v>7.5367672120000435</v>
      </c>
      <c r="M6" s="1"/>
    </row>
    <row r="11" spans="1:16" x14ac:dyDescent="0.25">
      <c r="E11">
        <v>1.3280000000000001</v>
      </c>
      <c r="F11">
        <f>E11*9</f>
        <v>11.952</v>
      </c>
      <c r="H11">
        <v>1.502</v>
      </c>
      <c r="I11">
        <f>H11*40</f>
        <v>60.08</v>
      </c>
      <c r="K11">
        <f>C11+F11+I11</f>
        <v>72.031999999999996</v>
      </c>
      <c r="M11" s="1" t="s">
        <v>0</v>
      </c>
    </row>
    <row r="12" spans="1:16" x14ac:dyDescent="0.25">
      <c r="E12">
        <v>1.246</v>
      </c>
      <c r="F12">
        <f>E12*9</f>
        <v>11.214</v>
      </c>
      <c r="H12">
        <v>-0.42699999999999999</v>
      </c>
      <c r="I12">
        <f>H12*40</f>
        <v>-17.079999999999998</v>
      </c>
      <c r="K12">
        <f>C12+F12+I12</f>
        <v>-5.8659999999999979</v>
      </c>
      <c r="M12" s="1"/>
    </row>
    <row r="13" spans="1:16" x14ac:dyDescent="0.25">
      <c r="K13">
        <f>SQRT(K11*K11+K12*K12)</f>
        <v>72.270457173038551</v>
      </c>
      <c r="M13" s="1"/>
    </row>
    <row r="14" spans="1:16" x14ac:dyDescent="0.25">
      <c r="M14" s="1"/>
    </row>
    <row r="15" spans="1:16" x14ac:dyDescent="0.25">
      <c r="B15">
        <v>1.526</v>
      </c>
      <c r="C15">
        <f>B15*56.097</f>
        <v>85.604022000000001</v>
      </c>
      <c r="E15">
        <v>-1.246</v>
      </c>
      <c r="F15">
        <f>E15*15</f>
        <v>-18.690000000000001</v>
      </c>
      <c r="H15">
        <v>0.42699999999999999</v>
      </c>
      <c r="I15">
        <f>H15*12</f>
        <v>5.1239999999999997</v>
      </c>
      <c r="K15">
        <f>C15+F15+I15</f>
        <v>72.038021999999998</v>
      </c>
      <c r="M15" s="1"/>
    </row>
    <row r="16" spans="1:16" x14ac:dyDescent="0.25">
      <c r="B16">
        <v>-0.78100000000000003</v>
      </c>
      <c r="C16">
        <f>B16*56.097</f>
        <v>-43.811757</v>
      </c>
      <c r="E16">
        <v>1.3280000000000001</v>
      </c>
      <c r="F16">
        <f>E16*15</f>
        <v>19.920000000000002</v>
      </c>
      <c r="H16">
        <v>1.502</v>
      </c>
      <c r="I16">
        <f>H16*12</f>
        <v>18.024000000000001</v>
      </c>
      <c r="K16">
        <f>C16+F16+I16</f>
        <v>-5.8677569999999974</v>
      </c>
      <c r="M16" s="1"/>
    </row>
    <row r="17" spans="1:13" x14ac:dyDescent="0.25">
      <c r="K17">
        <f>SQRT(K15*K15+K16*K16)</f>
        <v>72.276601925405515</v>
      </c>
      <c r="M17" s="1"/>
    </row>
    <row r="18" spans="1:13" x14ac:dyDescent="0.25">
      <c r="M18" s="1"/>
    </row>
    <row r="20" spans="1:13" x14ac:dyDescent="0.25">
      <c r="B20">
        <f>(81.394-81.397)/81.394*100</f>
        <v>-3.6857753642776043E-3</v>
      </c>
      <c r="C20">
        <f>(89.339-89.331)/89.339*100</f>
        <v>8.9546558613769651E-3</v>
      </c>
    </row>
    <row r="22" spans="1:13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3" x14ac:dyDescent="0.25">
      <c r="A23">
        <v>0</v>
      </c>
      <c r="B23">
        <f>A23+A28*10</f>
        <v>-11.178999999999998</v>
      </c>
      <c r="C23">
        <f>B23+A27*5</f>
        <v>-8.8824999999999985</v>
      </c>
      <c r="D23">
        <f>C23+C28*15</f>
        <v>6.0279500000000006</v>
      </c>
      <c r="E23">
        <f>D23+E27*12</f>
        <v>1.435550000000001</v>
      </c>
      <c r="F23">
        <f>E23-E28*40</f>
        <v>50.38355</v>
      </c>
      <c r="G23">
        <f>F23+C27*9</f>
        <v>60.435649999999995</v>
      </c>
      <c r="H23">
        <f>C23-B28*35</f>
        <v>65.034000000000006</v>
      </c>
      <c r="I23">
        <f>G23-A28*30</f>
        <v>93.972649999999987</v>
      </c>
      <c r="J23">
        <v>93.968999999999994</v>
      </c>
    </row>
    <row r="24" spans="1:13" x14ac:dyDescent="0.25">
      <c r="A24">
        <v>0</v>
      </c>
      <c r="B24">
        <f>A24-A27*10</f>
        <v>-4.593</v>
      </c>
      <c r="C24">
        <f>B24+A28*5</f>
        <v>-10.182499999999999</v>
      </c>
      <c r="D24">
        <f>C24-C27*15</f>
        <v>-26.936</v>
      </c>
      <c r="E24">
        <f>D24+E28*12</f>
        <v>-41.620400000000004</v>
      </c>
      <c r="F24">
        <f>E24+E27*40</f>
        <v>-56.928400000000003</v>
      </c>
      <c r="G24">
        <f>F24+C28*9</f>
        <v>-47.982130000000005</v>
      </c>
      <c r="H24">
        <f>C24+B27*35</f>
        <v>-33.196750000000002</v>
      </c>
      <c r="I24">
        <f>G24+A27*30</f>
        <v>-34.203130000000002</v>
      </c>
      <c r="J24">
        <v>-34.201999999999998</v>
      </c>
    </row>
    <row r="26" spans="1:13" x14ac:dyDescent="0.25">
      <c r="A26">
        <v>1</v>
      </c>
      <c r="B26">
        <v>2</v>
      </c>
      <c r="C26">
        <v>3</v>
      </c>
      <c r="D26">
        <v>4</v>
      </c>
      <c r="E26">
        <v>5</v>
      </c>
    </row>
    <row r="27" spans="1:13" x14ac:dyDescent="0.25">
      <c r="A27">
        <v>0.45929999999999999</v>
      </c>
      <c r="B27">
        <v>-0.65754999999999997</v>
      </c>
      <c r="C27">
        <v>1.1169</v>
      </c>
      <c r="D27">
        <v>1.4996</v>
      </c>
      <c r="E27">
        <v>-0.38269999999999998</v>
      </c>
    </row>
    <row r="28" spans="1:13" x14ac:dyDescent="0.25">
      <c r="A28">
        <v>-1.1178999999999999</v>
      </c>
      <c r="B28">
        <v>-2.1118999999999999</v>
      </c>
      <c r="C28">
        <v>0.99402999999999997</v>
      </c>
      <c r="D28">
        <v>2.2176999999999998</v>
      </c>
      <c r="E28">
        <v>-1.2237</v>
      </c>
    </row>
  </sheetData>
  <mergeCells count="2">
    <mergeCell ref="M1:M6"/>
    <mergeCell ref="M11:M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10" workbookViewId="0">
      <selection activeCell="I25" sqref="I25"/>
    </sheetView>
  </sheetViews>
  <sheetFormatPr defaultRowHeight="15" x14ac:dyDescent="0.25"/>
  <sheetData>
    <row r="1" spans="1:17" ht="15" customHeight="1" x14ac:dyDescent="0.25">
      <c r="A1">
        <v>5</v>
      </c>
      <c r="B1">
        <v>0.59199999999999997</v>
      </c>
      <c r="C1">
        <f>B1*B1*A1</f>
        <v>1.7523199999999997</v>
      </c>
      <c r="F1">
        <v>20</v>
      </c>
      <c r="G1">
        <v>0.59199999999999997</v>
      </c>
      <c r="H1">
        <f>G1*G1*F1</f>
        <v>7.0092799999999986</v>
      </c>
      <c r="M1" s="1" t="s">
        <v>1</v>
      </c>
    </row>
    <row r="2" spans="1:17" x14ac:dyDescent="0.25">
      <c r="A2">
        <v>7</v>
      </c>
      <c r="B2">
        <v>1.4750000000000001</v>
      </c>
      <c r="C2">
        <f>B2*B2*A2</f>
        <v>15.229375000000001</v>
      </c>
      <c r="F2">
        <v>35</v>
      </c>
      <c r="G2">
        <v>1.4750000000000001</v>
      </c>
      <c r="H2">
        <f>G2*G2*F2</f>
        <v>76.146875000000009</v>
      </c>
      <c r="M2" s="1"/>
    </row>
    <row r="3" spans="1:17" x14ac:dyDescent="0.25">
      <c r="A3">
        <v>9</v>
      </c>
      <c r="B3">
        <v>1.1359999999999999</v>
      </c>
      <c r="C3">
        <f>B3*B3*A3</f>
        <v>11.614463999999998</v>
      </c>
      <c r="F3">
        <v>-15</v>
      </c>
      <c r="G3">
        <v>1.1359999999999999</v>
      </c>
      <c r="H3">
        <f>G3*G3*F3</f>
        <v>-19.357439999999997</v>
      </c>
      <c r="M3" s="1"/>
    </row>
    <row r="4" spans="1:17" x14ac:dyDescent="0.25">
      <c r="A4">
        <v>12</v>
      </c>
      <c r="B4">
        <v>0.97399999999999998</v>
      </c>
      <c r="C4">
        <f>B4*B4*A4</f>
        <v>11.384112</v>
      </c>
      <c r="F4">
        <v>-20</v>
      </c>
      <c r="G4">
        <v>2.0339999999999998</v>
      </c>
      <c r="H4">
        <f>G4*G4*F4</f>
        <v>-82.743119999999976</v>
      </c>
      <c r="M4" s="1"/>
    </row>
    <row r="5" spans="1:17" x14ac:dyDescent="0.25">
      <c r="C5">
        <f>SUM(C1:C4)</f>
        <v>39.980271000000002</v>
      </c>
      <c r="F5">
        <v>40</v>
      </c>
      <c r="G5">
        <v>0.97399999999999998</v>
      </c>
      <c r="H5">
        <f>G5*G5*F5</f>
        <v>37.947040000000001</v>
      </c>
      <c r="M5" s="1"/>
    </row>
    <row r="6" spans="1:17" x14ac:dyDescent="0.25">
      <c r="H6">
        <f>SUM(H1:H5)</f>
        <v>19.002635000000041</v>
      </c>
      <c r="M6" s="1"/>
    </row>
    <row r="7" spans="1:17" x14ac:dyDescent="0.25">
      <c r="H7">
        <v>24.71</v>
      </c>
    </row>
    <row r="8" spans="1:17" x14ac:dyDescent="0.25">
      <c r="H8">
        <f>SUM(H6:H7)</f>
        <v>43.712635000000041</v>
      </c>
    </row>
    <row r="10" spans="1:17" x14ac:dyDescent="0.25">
      <c r="B10">
        <v>2</v>
      </c>
      <c r="E10">
        <v>3</v>
      </c>
      <c r="H10">
        <v>5</v>
      </c>
    </row>
    <row r="11" spans="1:17" x14ac:dyDescent="0.25">
      <c r="B11">
        <v>0.56299999999999994</v>
      </c>
      <c r="C11">
        <f>B11*7</f>
        <v>3.9409999999999998</v>
      </c>
      <c r="E11">
        <v>0.79</v>
      </c>
      <c r="F11">
        <f>E11*9</f>
        <v>7.11</v>
      </c>
      <c r="H11">
        <v>0.94899999999999995</v>
      </c>
      <c r="I11">
        <f>H11*40</f>
        <v>37.96</v>
      </c>
      <c r="K11">
        <f>C11+F11+I11</f>
        <v>49.011000000000003</v>
      </c>
      <c r="M11" s="1" t="s">
        <v>0</v>
      </c>
      <c r="P11">
        <v>0.59</v>
      </c>
      <c r="Q11">
        <f>P11*20</f>
        <v>11.799999999999999</v>
      </c>
    </row>
    <row r="12" spans="1:17" x14ac:dyDescent="0.25">
      <c r="B12">
        <v>1.363</v>
      </c>
      <c r="C12">
        <f>B12*7</f>
        <v>9.5410000000000004</v>
      </c>
      <c r="E12">
        <v>0.81599999999999995</v>
      </c>
      <c r="F12">
        <f>E12*9</f>
        <v>7.3439999999999994</v>
      </c>
      <c r="H12">
        <v>-0.221</v>
      </c>
      <c r="I12">
        <f>H12*40</f>
        <v>-8.84</v>
      </c>
      <c r="K12">
        <f>C12+F12+I12</f>
        <v>8.0449999999999982</v>
      </c>
      <c r="M12" s="1"/>
      <c r="P12">
        <v>-0.60799999999999998</v>
      </c>
      <c r="Q12">
        <f>P12*20</f>
        <v>-12.16</v>
      </c>
    </row>
    <row r="13" spans="1:17" x14ac:dyDescent="0.25">
      <c r="K13">
        <f>SQRT(K11*K11+K12*K12)</f>
        <v>49.666891849601384</v>
      </c>
      <c r="M13" s="1"/>
    </row>
    <row r="14" spans="1:17" x14ac:dyDescent="0.25">
      <c r="B14">
        <v>2</v>
      </c>
      <c r="E14">
        <v>3</v>
      </c>
      <c r="H14">
        <v>5</v>
      </c>
      <c r="M14" s="1"/>
      <c r="N14">
        <v>1</v>
      </c>
    </row>
    <row r="15" spans="1:17" x14ac:dyDescent="0.25">
      <c r="B15">
        <v>1.363</v>
      </c>
      <c r="C15">
        <f>B15*35</f>
        <v>47.704999999999998</v>
      </c>
      <c r="E15">
        <v>-0.81599999999999995</v>
      </c>
      <c r="F15">
        <f>E15*15</f>
        <v>-12.239999999999998</v>
      </c>
      <c r="H15">
        <v>0.221</v>
      </c>
      <c r="I15">
        <f>H15*12</f>
        <v>2.6520000000000001</v>
      </c>
      <c r="K15">
        <f>C15+F15+I15+O15</f>
        <v>49.057000000000002</v>
      </c>
      <c r="M15" s="1"/>
      <c r="N15">
        <v>0.54700000000000004</v>
      </c>
      <c r="O15">
        <f>N15*20</f>
        <v>10.940000000000001</v>
      </c>
    </row>
    <row r="16" spans="1:17" x14ac:dyDescent="0.25">
      <c r="B16">
        <v>-0.56299999999999994</v>
      </c>
      <c r="C16">
        <f>B16*35</f>
        <v>-19.704999999999998</v>
      </c>
      <c r="E16">
        <v>0.79</v>
      </c>
      <c r="F16">
        <f>E16*15</f>
        <v>11.850000000000001</v>
      </c>
      <c r="H16">
        <v>0.94899999999999995</v>
      </c>
      <c r="I16">
        <f>H16*12</f>
        <v>11.388</v>
      </c>
      <c r="K16">
        <f>C16+F16+I16+O16</f>
        <v>8.073000000000004</v>
      </c>
      <c r="M16" s="1"/>
      <c r="N16">
        <v>0.22700000000000001</v>
      </c>
      <c r="O16">
        <f>N16*20</f>
        <v>4.54</v>
      </c>
    </row>
    <row r="17" spans="1:13" x14ac:dyDescent="0.25">
      <c r="K17">
        <f>SQRT(K15*K15+K16*K16)</f>
        <v>49.716823892923813</v>
      </c>
      <c r="M17" s="1"/>
    </row>
    <row r="18" spans="1:13" x14ac:dyDescent="0.25">
      <c r="M18" s="1"/>
    </row>
    <row r="20" spans="1:13" x14ac:dyDescent="0.25">
      <c r="B20">
        <f>(40.039-39.98)/40.039*100</f>
        <v>0.14735632758062039</v>
      </c>
      <c r="C20">
        <f>(43.637-43.713)/43.637*100</f>
        <v>-0.17416412677315241</v>
      </c>
    </row>
    <row r="22" spans="1:13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3" x14ac:dyDescent="0.25">
      <c r="A23">
        <v>0</v>
      </c>
      <c r="B23">
        <f>A23+A28*10</f>
        <v>-5.4700000000000006</v>
      </c>
      <c r="C23">
        <f>B23+A27*5</f>
        <v>-4.3350000000000009</v>
      </c>
      <c r="D23">
        <f>C23+C28*15</f>
        <v>7.9049999999999976</v>
      </c>
      <c r="E23">
        <f>D23+E27*12</f>
        <v>5.2529999999999974</v>
      </c>
      <c r="F23">
        <f>E23-E28*40</f>
        <v>43.213000000000001</v>
      </c>
      <c r="G23">
        <f>F23+C27*9</f>
        <v>50.323</v>
      </c>
      <c r="H23">
        <f>C23-B28*35-A28*20</f>
        <v>54.31</v>
      </c>
      <c r="I23">
        <f>G23-A28*30</f>
        <v>66.733000000000004</v>
      </c>
      <c r="J23">
        <v>93.968999999999994</v>
      </c>
    </row>
    <row r="24" spans="1:13" x14ac:dyDescent="0.25">
      <c r="A24">
        <v>0</v>
      </c>
      <c r="B24">
        <f>A24-A27*10</f>
        <v>-2.27</v>
      </c>
      <c r="C24">
        <f>B24+A28*5</f>
        <v>-5.0050000000000008</v>
      </c>
      <c r="D24">
        <f>C24-C27*15</f>
        <v>-16.855000000000004</v>
      </c>
      <c r="E24">
        <f>D24+E28*12</f>
        <v>-28.243000000000002</v>
      </c>
      <c r="F24">
        <f>E24+E27*40</f>
        <v>-37.082999999999998</v>
      </c>
      <c r="G24">
        <f>F24+C28*9</f>
        <v>-29.738999999999997</v>
      </c>
      <c r="H24">
        <f>C24+B27*35+A27*20</f>
        <v>-20.170000000000002</v>
      </c>
      <c r="I24">
        <f>G24+A27*30</f>
        <v>-22.928999999999995</v>
      </c>
      <c r="J24">
        <v>-34.201999999999998</v>
      </c>
    </row>
    <row r="26" spans="1:13" x14ac:dyDescent="0.25">
      <c r="A26">
        <v>1</v>
      </c>
      <c r="B26">
        <v>2</v>
      </c>
      <c r="C26">
        <v>3</v>
      </c>
      <c r="D26">
        <v>4</v>
      </c>
      <c r="E26">
        <v>5</v>
      </c>
    </row>
    <row r="27" spans="1:13" x14ac:dyDescent="0.25">
      <c r="A27">
        <v>0.22700000000000001</v>
      </c>
      <c r="B27">
        <v>-0.56299999999999994</v>
      </c>
      <c r="C27">
        <v>0.79</v>
      </c>
      <c r="D27">
        <v>1.0169999999999999</v>
      </c>
      <c r="E27">
        <v>-0.221</v>
      </c>
    </row>
    <row r="28" spans="1:13" x14ac:dyDescent="0.25">
      <c r="A28">
        <v>-0.54700000000000004</v>
      </c>
      <c r="B28">
        <v>-1.363</v>
      </c>
      <c r="C28">
        <v>0.81599999999999995</v>
      </c>
      <c r="D28">
        <v>1.7649999999999999</v>
      </c>
      <c r="E28">
        <v>-0.94899999999999995</v>
      </c>
    </row>
  </sheetData>
  <mergeCells count="2">
    <mergeCell ref="M1:M6"/>
    <mergeCell ref="M11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Долинный</dc:creator>
  <cp:lastModifiedBy>Долинный</cp:lastModifiedBy>
  <dcterms:created xsi:type="dcterms:W3CDTF">2014-11-23T10:06:03Z</dcterms:created>
  <dcterms:modified xsi:type="dcterms:W3CDTF">2014-12-02T12:13:34Z</dcterms:modified>
</cp:coreProperties>
</file>