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5" i="1"/>
  <c r="H4"/>
  <c r="H15"/>
  <c r="G15"/>
  <c r="F15"/>
  <c r="E15"/>
  <c r="D15"/>
  <c r="C15"/>
  <c r="B15"/>
  <c r="H14"/>
  <c r="G14"/>
  <c r="F14"/>
  <c r="E14"/>
  <c r="D14"/>
  <c r="C14"/>
  <c r="B14"/>
  <c r="H6"/>
  <c r="H7"/>
  <c r="H8"/>
  <c r="H9"/>
  <c r="H10"/>
  <c r="H11"/>
  <c r="L6"/>
  <c r="L5"/>
  <c r="G11" s="1"/>
  <c r="L4"/>
  <c r="L3"/>
  <c r="L2"/>
  <c r="F5"/>
  <c r="F6"/>
  <c r="F7"/>
  <c r="F8"/>
  <c r="F9"/>
  <c r="F10"/>
  <c r="F11"/>
  <c r="F4"/>
  <c r="G4" l="1"/>
  <c r="G6"/>
  <c r="G8"/>
  <c r="G10"/>
  <c r="K8"/>
  <c r="G5"/>
  <c r="G7"/>
  <c r="G9"/>
</calcChain>
</file>

<file path=xl/sharedStrings.xml><?xml version="1.0" encoding="utf-8"?>
<sst xmlns="http://schemas.openxmlformats.org/spreadsheetml/2006/main" count="19" uniqueCount="18">
  <si>
    <t>Радіус, r,см</t>
  </si>
  <si>
    <t>Струм I(r), мкА, за променями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</si>
  <si>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(r)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</si>
  <si>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(r)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</si>
  <si>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(r)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</si>
  <si>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(r)</t>
    </r>
  </si>
  <si>
    <t>Середній струм &lt;I(r)&gt;, мкА</t>
  </si>
  <si>
    <t>U(r), В</t>
  </si>
  <si>
    <r>
      <t>Експериментальне значення U(r)= &lt;I(r)&gt;R</t>
    </r>
    <r>
      <rPr>
        <vertAlign val="subscript"/>
        <sz val="11"/>
        <color theme="1"/>
        <rFont val="Calibri"/>
        <family val="2"/>
        <charset val="204"/>
        <scheme val="minor"/>
      </rPr>
      <t>д</t>
    </r>
  </si>
  <si>
    <t>Теоретичне значення</t>
  </si>
  <si>
    <t>R1 см</t>
  </si>
  <si>
    <t>R2 см</t>
  </si>
  <si>
    <t>I0 мА</t>
  </si>
  <si>
    <t>Rd кОм</t>
  </si>
  <si>
    <t>d см</t>
  </si>
  <si>
    <t>U0</t>
  </si>
  <si>
    <t>E теор В/м</t>
  </si>
  <si>
    <t>E екс В/м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</si>
</sst>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/>
      <c:scatterChart>
        <c:scatterStyle val="smoothMarker"/>
        <c:ser>
          <c:idx val="0"/>
          <c:order val="0"/>
          <c:tx>
            <c:v>U(r)</c:v>
          </c:tx>
          <c:xVal>
            <c:numRef>
              <c:f>Лист1!$A$4:$A$11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Лист1!$H$4:$H$11</c:f>
              <c:numCache>
                <c:formatCode>General</c:formatCode>
                <c:ptCount val="8"/>
                <c:pt idx="0">
                  <c:v>1.8956464394472461</c:v>
                </c:pt>
                <c:pt idx="1">
                  <c:v>1.325</c:v>
                </c:pt>
                <c:pt idx="2">
                  <c:v>0.99119323175331531</c:v>
                </c:pt>
                <c:pt idx="3">
                  <c:v>0.75435356055275427</c:v>
                </c:pt>
                <c:pt idx="4">
                  <c:v>0.5706464394472458</c:v>
                </c:pt>
                <c:pt idx="5">
                  <c:v>0.42054679230606951</c:v>
                </c:pt>
                <c:pt idx="6">
                  <c:v>0.2936393489103738</c:v>
                </c:pt>
                <c:pt idx="7">
                  <c:v>0.18370712110550844</c:v>
                </c:pt>
              </c:numCache>
            </c:numRef>
          </c:yVal>
          <c:smooth val="1"/>
        </c:ser>
        <c:axId val="78928128"/>
        <c:axId val="78926592"/>
      </c:scatterChart>
      <c:valAx>
        <c:axId val="78928128"/>
        <c:scaling>
          <c:orientation val="minMax"/>
        </c:scaling>
        <c:axPos val="b"/>
        <c:numFmt formatCode="General" sourceLinked="1"/>
        <c:tickLblPos val="nextTo"/>
        <c:crossAx val="78926592"/>
        <c:crosses val="autoZero"/>
        <c:crossBetween val="midCat"/>
      </c:valAx>
      <c:valAx>
        <c:axId val="78926592"/>
        <c:scaling>
          <c:orientation val="minMax"/>
        </c:scaling>
        <c:axPos val="l"/>
        <c:majorGridlines/>
        <c:numFmt formatCode="General" sourceLinked="1"/>
        <c:tickLblPos val="nextTo"/>
        <c:crossAx val="789281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/>
      <c:scatterChart>
        <c:scatterStyle val="smoothMarker"/>
        <c:ser>
          <c:idx val="0"/>
          <c:order val="0"/>
          <c:tx>
            <c:v>E(r)</c:v>
          </c:tx>
          <c:xVal>
            <c:numRef>
              <c:f>Лист1!$B$13:$H$13</c:f>
              <c:numCache>
                <c:formatCode>General</c:formatCode>
                <c:ptCount val="7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</c:numCache>
            </c:numRef>
          </c:xVal>
          <c:yVal>
            <c:numRef>
              <c:f>Лист1!$B$15:$H$15</c:f>
              <c:numCache>
                <c:formatCode>General</c:formatCode>
                <c:ptCount val="7"/>
                <c:pt idx="0">
                  <c:v>54.884585886099046</c:v>
                </c:pt>
                <c:pt idx="1">
                  <c:v>32.930751531659425</c:v>
                </c:pt>
                <c:pt idx="2">
                  <c:v>23.521965379756733</c:v>
                </c:pt>
                <c:pt idx="3">
                  <c:v>18.294861962033018</c:v>
                </c:pt>
                <c:pt idx="4">
                  <c:v>14.968523423481557</c:v>
                </c:pt>
                <c:pt idx="5">
                  <c:v>12.665673666022856</c:v>
                </c:pt>
                <c:pt idx="6">
                  <c:v>10.976917177219809</c:v>
                </c:pt>
              </c:numCache>
            </c:numRef>
          </c:yVal>
          <c:smooth val="1"/>
        </c:ser>
        <c:axId val="93960832"/>
        <c:axId val="93958144"/>
      </c:scatterChart>
      <c:valAx>
        <c:axId val="93960832"/>
        <c:scaling>
          <c:orientation val="minMax"/>
        </c:scaling>
        <c:axPos val="b"/>
        <c:numFmt formatCode="General" sourceLinked="1"/>
        <c:tickLblPos val="nextTo"/>
        <c:crossAx val="93958144"/>
        <c:crosses val="autoZero"/>
        <c:crossBetween val="midCat"/>
      </c:valAx>
      <c:valAx>
        <c:axId val="93958144"/>
        <c:scaling>
          <c:orientation val="minMax"/>
        </c:scaling>
        <c:axPos val="l"/>
        <c:majorGridlines/>
        <c:numFmt formatCode="General" sourceLinked="1"/>
        <c:tickLblPos val="nextTo"/>
        <c:crossAx val="939608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589189</xdr:colOff>
      <xdr:row>9</xdr:row>
      <xdr:rowOff>159203</xdr:rowOff>
    </xdr:from>
    <xdr:to>
      <xdr:col>17</xdr:col>
      <xdr:colOff>281668</xdr:colOff>
      <xdr:row>22</xdr:row>
      <xdr:rowOff>167368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23</xdr:row>
      <xdr:rowOff>83004</xdr:rowOff>
    </xdr:from>
    <xdr:to>
      <xdr:col>17</xdr:col>
      <xdr:colOff>314325</xdr:colOff>
      <xdr:row>37</xdr:row>
      <xdr:rowOff>159204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zoomScale="70" zoomScaleNormal="70" workbookViewId="0">
      <selection activeCell="T16" sqref="T16"/>
    </sheetView>
  </sheetViews>
  <sheetFormatPr defaultRowHeight="15"/>
  <cols>
    <col min="1" max="1" width="11.140625" customWidth="1"/>
    <col min="7" max="7" width="30.5703125" customWidth="1"/>
    <col min="8" max="8" width="14.42578125" customWidth="1"/>
  </cols>
  <sheetData>
    <row r="1" spans="1:12" ht="15.75" thickBot="1"/>
    <row r="2" spans="1:12" ht="29.25" customHeight="1" thickBot="1">
      <c r="A2" s="5" t="s">
        <v>0</v>
      </c>
      <c r="B2" s="3" t="s">
        <v>1</v>
      </c>
      <c r="C2" s="3"/>
      <c r="D2" s="3"/>
      <c r="E2" s="3"/>
      <c r="F2" s="3" t="s">
        <v>6</v>
      </c>
      <c r="G2" s="4" t="s">
        <v>7</v>
      </c>
      <c r="H2" s="4"/>
      <c r="J2" t="s">
        <v>10</v>
      </c>
      <c r="K2">
        <v>0.4</v>
      </c>
      <c r="L2">
        <f>K2/100</f>
        <v>4.0000000000000001E-3</v>
      </c>
    </row>
    <row r="3" spans="1:12" ht="36.75" customHeight="1" thickBot="1">
      <c r="A3" s="6"/>
      <c r="B3" s="1" t="s">
        <v>2</v>
      </c>
      <c r="C3" s="1" t="s">
        <v>5</v>
      </c>
      <c r="D3" s="1" t="s">
        <v>4</v>
      </c>
      <c r="E3" s="1" t="s">
        <v>3</v>
      </c>
      <c r="F3" s="3"/>
      <c r="G3" s="2" t="s">
        <v>8</v>
      </c>
      <c r="H3" s="2" t="s">
        <v>9</v>
      </c>
      <c r="J3" t="s">
        <v>11</v>
      </c>
      <c r="K3">
        <v>10</v>
      </c>
      <c r="L3">
        <f>K3/100</f>
        <v>0.1</v>
      </c>
    </row>
    <row r="4" spans="1:12" ht="15.75" thickBot="1">
      <c r="A4" s="1">
        <v>1</v>
      </c>
      <c r="B4" s="1">
        <v>28</v>
      </c>
      <c r="C4" s="1">
        <v>30</v>
      </c>
      <c r="D4" s="1">
        <v>30</v>
      </c>
      <c r="E4" s="1">
        <v>29</v>
      </c>
      <c r="F4" s="1">
        <f>AVERAGE(B4:E4)</f>
        <v>29.25</v>
      </c>
      <c r="G4" s="1">
        <f>F4*L5*10^-6</f>
        <v>1.5502499999999999</v>
      </c>
      <c r="H4" s="1">
        <f>K8*LN(L3/(A4)*100)/LN(L3/L2)/1000</f>
        <v>1.8956464394472461</v>
      </c>
      <c r="J4" t="s">
        <v>12</v>
      </c>
      <c r="K4">
        <v>50</v>
      </c>
      <c r="L4">
        <f>K4*10^-3</f>
        <v>0.05</v>
      </c>
    </row>
    <row r="5" spans="1:12" ht="15.75" thickBot="1">
      <c r="A5" s="1">
        <v>2</v>
      </c>
      <c r="B5" s="1">
        <v>23</v>
      </c>
      <c r="C5" s="1">
        <v>24</v>
      </c>
      <c r="D5" s="1">
        <v>22</v>
      </c>
      <c r="E5" s="1">
        <v>22</v>
      </c>
      <c r="F5" s="1">
        <f t="shared" ref="F5:F11" si="0">AVERAGE(B5:E5)</f>
        <v>22.75</v>
      </c>
      <c r="G5" s="1">
        <f>F5*L5*10^-6</f>
        <v>1.2057499999999999</v>
      </c>
      <c r="H5" s="1">
        <f>K8*LN(L3/(A5)*100)/LN(L3/L2)/1000</f>
        <v>1.325</v>
      </c>
      <c r="J5" t="s">
        <v>13</v>
      </c>
      <c r="K5">
        <v>53</v>
      </c>
      <c r="L5">
        <f>K5*10^3</f>
        <v>53000</v>
      </c>
    </row>
    <row r="6" spans="1:12" ht="15.75" thickBot="1">
      <c r="A6" s="1">
        <v>3</v>
      </c>
      <c r="B6" s="1">
        <v>21</v>
      </c>
      <c r="C6" s="1">
        <v>21</v>
      </c>
      <c r="D6" s="1">
        <v>20</v>
      </c>
      <c r="E6" s="1">
        <v>18</v>
      </c>
      <c r="F6" s="1">
        <f t="shared" si="0"/>
        <v>20</v>
      </c>
      <c r="G6" s="1">
        <f>F6*L5*10^-6</f>
        <v>1.06</v>
      </c>
      <c r="H6" s="1">
        <f>K8*LN(L3/(A6)*100)/LN(L3/L2)/1000</f>
        <v>0.99119323175331531</v>
      </c>
      <c r="J6" t="s">
        <v>14</v>
      </c>
      <c r="K6">
        <v>0.1</v>
      </c>
      <c r="L6">
        <f>K6/100</f>
        <v>1E-3</v>
      </c>
    </row>
    <row r="7" spans="1:12" ht="15.75" thickBot="1">
      <c r="A7" s="1">
        <v>4</v>
      </c>
      <c r="B7" s="1">
        <v>18</v>
      </c>
      <c r="C7" s="1">
        <v>19</v>
      </c>
      <c r="D7" s="1">
        <v>14</v>
      </c>
      <c r="E7" s="1">
        <v>16</v>
      </c>
      <c r="F7" s="1">
        <f t="shared" si="0"/>
        <v>16.75</v>
      </c>
      <c r="G7" s="1">
        <f>F7*L5*10^-6</f>
        <v>0.88774999999999993</v>
      </c>
      <c r="H7" s="1">
        <f>K8*LN(L3/(A7)*100)/LN(L3/L2)/1000</f>
        <v>0.75435356055275427</v>
      </c>
    </row>
    <row r="8" spans="1:12" ht="15.75" thickBot="1">
      <c r="A8" s="1">
        <v>5</v>
      </c>
      <c r="B8" s="1">
        <v>16</v>
      </c>
      <c r="C8" s="1">
        <v>18</v>
      </c>
      <c r="D8" s="1">
        <v>11</v>
      </c>
      <c r="E8" s="1">
        <v>14</v>
      </c>
      <c r="F8" s="1">
        <f t="shared" si="0"/>
        <v>14.75</v>
      </c>
      <c r="G8" s="1">
        <f>F8*L5*10^-6</f>
        <v>0.78174999999999994</v>
      </c>
      <c r="H8" s="1">
        <f>K8*LN(L3/(A8)*100)/LN(L3/L2)/1000</f>
        <v>0.5706464394472458</v>
      </c>
      <c r="J8" t="s">
        <v>15</v>
      </c>
      <c r="K8">
        <f>L4*L5</f>
        <v>2650</v>
      </c>
    </row>
    <row r="9" spans="1:12" ht="15.75" thickBot="1">
      <c r="A9" s="1">
        <v>6</v>
      </c>
      <c r="B9" s="1">
        <v>15</v>
      </c>
      <c r="C9" s="1">
        <v>17</v>
      </c>
      <c r="D9" s="1">
        <v>9</v>
      </c>
      <c r="E9" s="1">
        <v>13</v>
      </c>
      <c r="F9" s="1">
        <f t="shared" si="0"/>
        <v>13.5</v>
      </c>
      <c r="G9" s="1">
        <f>F9*L5*10^-6</f>
        <v>0.71549999999999991</v>
      </c>
      <c r="H9" s="1">
        <f>K8*LN(L3/(A9)*100)/LN(L3/L2)/1000</f>
        <v>0.42054679230606951</v>
      </c>
    </row>
    <row r="10" spans="1:12" ht="15.75" thickBot="1">
      <c r="A10" s="1">
        <v>7</v>
      </c>
      <c r="B10" s="1">
        <v>14</v>
      </c>
      <c r="C10" s="1">
        <v>16</v>
      </c>
      <c r="D10" s="1">
        <v>7</v>
      </c>
      <c r="E10" s="1">
        <v>12</v>
      </c>
      <c r="F10" s="1">
        <f t="shared" si="0"/>
        <v>12.25</v>
      </c>
      <c r="G10" s="1">
        <f>F10*L5*10^-6</f>
        <v>0.64924999999999999</v>
      </c>
      <c r="H10" s="1">
        <f>K8*LN(L3/(A10)*100)/LN(L3/L2)/1000</f>
        <v>0.2936393489103738</v>
      </c>
    </row>
    <row r="11" spans="1:12" ht="15.75" thickBot="1">
      <c r="A11" s="1">
        <v>8</v>
      </c>
      <c r="B11" s="1">
        <v>13</v>
      </c>
      <c r="C11" s="1">
        <v>15</v>
      </c>
      <c r="D11" s="1">
        <v>4</v>
      </c>
      <c r="E11" s="1">
        <v>11</v>
      </c>
      <c r="F11" s="1">
        <f t="shared" si="0"/>
        <v>10.75</v>
      </c>
      <c r="G11" s="1">
        <f>F11*L5*10^-6</f>
        <v>0.56974999999999998</v>
      </c>
      <c r="H11" s="1">
        <f>K8*LN(L3/(A11)*100)/LN(L3/L2)/1000</f>
        <v>0.18370712110550844</v>
      </c>
    </row>
    <row r="12" spans="1:12" ht="15.75" customHeight="1" thickBot="1"/>
    <row r="13" spans="1:12" ht="32.25" customHeight="1" thickBot="1">
      <c r="A13" s="2" t="s">
        <v>0</v>
      </c>
      <c r="B13" s="1">
        <v>1.5</v>
      </c>
      <c r="C13" s="1">
        <v>2.5</v>
      </c>
      <c r="D13" s="1">
        <v>3.5</v>
      </c>
      <c r="E13" s="1">
        <v>4.5</v>
      </c>
      <c r="F13" s="1">
        <v>5.5</v>
      </c>
      <c r="G13" s="1">
        <v>6.5</v>
      </c>
      <c r="H13" s="1">
        <v>7.5</v>
      </c>
    </row>
    <row r="14" spans="1:12" ht="15.75" thickBot="1">
      <c r="A14" s="1" t="s">
        <v>17</v>
      </c>
      <c r="B14" s="1">
        <f>(H4-H5)/0.01</f>
        <v>57.064643944724615</v>
      </c>
      <c r="C14" s="1">
        <f>(H5-H6)/0.01</f>
        <v>33.380676824668463</v>
      </c>
      <c r="D14" s="1">
        <f>(H6-H7)/0.01</f>
        <v>23.683967120056103</v>
      </c>
      <c r="E14" s="1">
        <f>(H7-H8)/0.01</f>
        <v>18.370712110550848</v>
      </c>
      <c r="F14" s="1">
        <f>(H8-H9)/0.01</f>
        <v>15.009964714117629</v>
      </c>
      <c r="G14" s="1">
        <f>(H9-H10)/0.01</f>
        <v>12.690744339569571</v>
      </c>
      <c r="H14" s="1">
        <f>(H10-H11)/0.01</f>
        <v>10.993222780486535</v>
      </c>
    </row>
    <row r="15" spans="1:12" ht="15.75" thickBot="1">
      <c r="A15" s="1" t="s">
        <v>16</v>
      </c>
      <c r="B15" s="1">
        <f>K8/B13/LN(K3/K2)/10</f>
        <v>54.884585886099046</v>
      </c>
      <c r="C15" s="1">
        <f>K8/C13/LN(K3/K2)/10</f>
        <v>32.930751531659425</v>
      </c>
      <c r="D15" s="1">
        <f>K8/D13/LN(K3/K2)/10</f>
        <v>23.521965379756733</v>
      </c>
      <c r="E15" s="1">
        <f>K8/E13/LN(K3/K2)/10</f>
        <v>18.294861962033018</v>
      </c>
      <c r="F15" s="1">
        <f>K8/F13/LN(K3/K2)/10</f>
        <v>14.968523423481557</v>
      </c>
      <c r="G15" s="1">
        <f>K8/G13/LN(K3/K2)/10</f>
        <v>12.665673666022856</v>
      </c>
      <c r="H15" s="1">
        <f>K8/H13/LN(K3/K2)/10</f>
        <v>10.976917177219809</v>
      </c>
    </row>
  </sheetData>
  <mergeCells count="4">
    <mergeCell ref="A2:A3"/>
    <mergeCell ref="B2:E2"/>
    <mergeCell ref="F2:F3"/>
    <mergeCell ref="G2:H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2011-06-06T01:48:26Z</dcterms:modified>
</cp:coreProperties>
</file>