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15" i="1"/>
  <c r="F12"/>
  <c r="K12"/>
  <c r="J12"/>
  <c r="I12"/>
  <c r="H12"/>
  <c r="G12"/>
  <c r="E12"/>
  <c r="D12"/>
  <c r="C12"/>
  <c r="B12"/>
  <c r="K11"/>
  <c r="J11"/>
  <c r="I11"/>
  <c r="H11"/>
  <c r="G11"/>
  <c r="F11"/>
  <c r="E11"/>
  <c r="D11"/>
  <c r="C11"/>
  <c r="B11"/>
  <c r="K7"/>
  <c r="J7"/>
  <c r="I7"/>
  <c r="H7"/>
  <c r="G7"/>
  <c r="F7"/>
  <c r="E7"/>
  <c r="D7"/>
  <c r="C7"/>
  <c r="B7"/>
  <c r="N18"/>
  <c r="N17"/>
  <c r="N16"/>
  <c r="N14"/>
  <c r="N15"/>
  <c r="N4"/>
  <c r="N11"/>
  <c r="N13"/>
  <c r="C10"/>
  <c r="D10"/>
  <c r="E10"/>
  <c r="F10"/>
  <c r="G10"/>
  <c r="H10"/>
  <c r="I10"/>
  <c r="J10"/>
  <c r="K10"/>
  <c r="B10"/>
  <c r="C6"/>
  <c r="D6"/>
  <c r="E6"/>
  <c r="F6"/>
  <c r="G6"/>
  <c r="H6"/>
  <c r="I6"/>
  <c r="J6"/>
  <c r="K6"/>
  <c r="B6"/>
</calcChain>
</file>

<file path=xl/sharedStrings.xml><?xml version="1.0" encoding="utf-8"?>
<sst xmlns="http://schemas.openxmlformats.org/spreadsheetml/2006/main" count="22" uniqueCount="22">
  <si>
    <t>Таблиця 1</t>
  </si>
  <si>
    <t>У режимі до насичення</t>
  </si>
  <si>
    <t>У режимі насичення</t>
  </si>
  <si>
    <t>Експериментальні</t>
  </si>
  <si>
    <t>точки</t>
  </si>
  <si>
    <t>k1</t>
  </si>
  <si>
    <t>k2</t>
  </si>
  <si>
    <t>alpha</t>
  </si>
  <si>
    <t>beta</t>
  </si>
  <si>
    <t>n1</t>
  </si>
  <si>
    <t>N2</t>
  </si>
  <si>
    <t>C</t>
  </si>
  <si>
    <t>R1</t>
  </si>
  <si>
    <t>R2</t>
  </si>
  <si>
    <t>Cx</t>
  </si>
  <si>
    <t>Cy</t>
  </si>
  <si>
    <t>d1</t>
  </si>
  <si>
    <t>d2</t>
  </si>
  <si>
    <t>mu_c</t>
  </si>
  <si>
    <t>etha</t>
  </si>
  <si>
    <t>mu_0</t>
  </si>
  <si>
    <t>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</si>
</sst>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8" xfId="0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scatterChart>
        <c:scatterStyle val="smoothMarker"/>
        <c:ser>
          <c:idx val="0"/>
          <c:order val="0"/>
          <c:tx>
            <c:v>B(H)</c:v>
          </c:tx>
          <c:marker>
            <c:symbol val="none"/>
          </c:marker>
          <c:xVal>
            <c:numRef>
              <c:f>Лист1!$B$7:$K$7</c:f>
              <c:numCache>
                <c:formatCode>General</c:formatCode>
                <c:ptCount val="10"/>
                <c:pt idx="0">
                  <c:v>10.666666666666666</c:v>
                </c:pt>
                <c:pt idx="1">
                  <c:v>16</c:v>
                </c:pt>
                <c:pt idx="2">
                  <c:v>21.333333333333332</c:v>
                </c:pt>
                <c:pt idx="3">
                  <c:v>26.666666666666664</c:v>
                </c:pt>
                <c:pt idx="4">
                  <c:v>32</c:v>
                </c:pt>
                <c:pt idx="5">
                  <c:v>37.333333333333329</c:v>
                </c:pt>
                <c:pt idx="6">
                  <c:v>45.333333333333329</c:v>
                </c:pt>
                <c:pt idx="7">
                  <c:v>50.666666666666664</c:v>
                </c:pt>
                <c:pt idx="8">
                  <c:v>61.333333333333329</c:v>
                </c:pt>
                <c:pt idx="9">
                  <c:v>72</c:v>
                </c:pt>
              </c:numCache>
            </c:numRef>
          </c:xVal>
          <c:yVal>
            <c:numRef>
              <c:f>Лист1!$B$11:$K$11</c:f>
              <c:numCache>
                <c:formatCode>General</c:formatCode>
                <c:ptCount val="10"/>
                <c:pt idx="0">
                  <c:v>1.1494523667747996</c:v>
                </c:pt>
                <c:pt idx="1">
                  <c:v>1.6092333134847194</c:v>
                </c:pt>
                <c:pt idx="2">
                  <c:v>2.5287952069045589</c:v>
                </c:pt>
                <c:pt idx="3">
                  <c:v>3.4483571003243987</c:v>
                </c:pt>
                <c:pt idx="4">
                  <c:v>4.1380285203892786</c:v>
                </c:pt>
                <c:pt idx="5">
                  <c:v>4.8276999404541581</c:v>
                </c:pt>
                <c:pt idx="6">
                  <c:v>5.7472618338739974</c:v>
                </c:pt>
                <c:pt idx="7">
                  <c:v>6.3219880172613978</c:v>
                </c:pt>
                <c:pt idx="8">
                  <c:v>7.1266046740037572</c:v>
                </c:pt>
                <c:pt idx="9">
                  <c:v>8.0461665674235974</c:v>
                </c:pt>
              </c:numCache>
            </c:numRef>
          </c:yVal>
          <c:smooth val="1"/>
        </c:ser>
        <c:ser>
          <c:idx val="1"/>
          <c:order val="1"/>
          <c:tx>
            <c:v>µ(H)</c:v>
          </c:tx>
          <c:marker>
            <c:symbol val="none"/>
          </c:marker>
          <c:xVal>
            <c:numRef>
              <c:f>Лист1!$B$7:$K$7</c:f>
              <c:numCache>
                <c:formatCode>General</c:formatCode>
                <c:ptCount val="10"/>
                <c:pt idx="0">
                  <c:v>10.666666666666666</c:v>
                </c:pt>
                <c:pt idx="1">
                  <c:v>16</c:v>
                </c:pt>
                <c:pt idx="2">
                  <c:v>21.333333333333332</c:v>
                </c:pt>
                <c:pt idx="3">
                  <c:v>26.666666666666664</c:v>
                </c:pt>
                <c:pt idx="4">
                  <c:v>32</c:v>
                </c:pt>
                <c:pt idx="5">
                  <c:v>37.333333333333329</c:v>
                </c:pt>
                <c:pt idx="6">
                  <c:v>45.333333333333329</c:v>
                </c:pt>
                <c:pt idx="7">
                  <c:v>50.666666666666664</c:v>
                </c:pt>
                <c:pt idx="8">
                  <c:v>61.333333333333329</c:v>
                </c:pt>
                <c:pt idx="9">
                  <c:v>72</c:v>
                </c:pt>
              </c:numCache>
            </c:numRef>
          </c:xVal>
          <c:yVal>
            <c:numRef>
              <c:f>Лист1!$B$12:$K$12</c:f>
              <c:numCache>
                <c:formatCode>General</c:formatCode>
                <c:ptCount val="10"/>
                <c:pt idx="0">
                  <c:v>85728.8459706742</c:v>
                </c:pt>
                <c:pt idx="1">
                  <c:v>80013.589572629266</c:v>
                </c:pt>
                <c:pt idx="2">
                  <c:v>94301.73056774163</c:v>
                </c:pt>
                <c:pt idx="3">
                  <c:v>102874.61516480906</c:v>
                </c:pt>
                <c:pt idx="4">
                  <c:v>102874.61516480905</c:v>
                </c:pt>
                <c:pt idx="5">
                  <c:v>102874.61516480906</c:v>
                </c:pt>
                <c:pt idx="6">
                  <c:v>100857.46584785201</c:v>
                </c:pt>
                <c:pt idx="7">
                  <c:v>99264.979544991191</c:v>
                </c:pt>
                <c:pt idx="8">
                  <c:v>92438.060003161765</c:v>
                </c:pt>
                <c:pt idx="9">
                  <c:v>88903.988414032516</c:v>
                </c:pt>
              </c:numCache>
            </c:numRef>
          </c:yVal>
          <c:smooth val="1"/>
        </c:ser>
        <c:axId val="81992320"/>
        <c:axId val="82030976"/>
      </c:scatterChart>
      <c:valAx>
        <c:axId val="81992320"/>
        <c:scaling>
          <c:orientation val="minMax"/>
        </c:scaling>
        <c:axPos val="b"/>
        <c:numFmt formatCode="General" sourceLinked="1"/>
        <c:tickLblPos val="nextTo"/>
        <c:crossAx val="82030976"/>
        <c:crosses val="autoZero"/>
        <c:crossBetween val="midCat"/>
      </c:valAx>
      <c:valAx>
        <c:axId val="82030976"/>
        <c:scaling>
          <c:orientation val="minMax"/>
        </c:scaling>
        <c:axPos val="l"/>
        <c:majorGridlines/>
        <c:numFmt formatCode="General" sourceLinked="1"/>
        <c:tickLblPos val="nextTo"/>
        <c:crossAx val="81992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/>
    <c:plotArea>
      <c:layout/>
      <c:scatterChart>
        <c:scatterStyle val="smoothMarker"/>
        <c:ser>
          <c:idx val="0"/>
          <c:order val="0"/>
          <c:tx>
            <c:v>µ(H)</c:v>
          </c:tx>
          <c:marker>
            <c:symbol val="none"/>
          </c:marker>
          <c:xVal>
            <c:numRef>
              <c:f>Лист1!$B$7:$K$7</c:f>
              <c:numCache>
                <c:formatCode>General</c:formatCode>
                <c:ptCount val="10"/>
                <c:pt idx="0">
                  <c:v>10.666666666666666</c:v>
                </c:pt>
                <c:pt idx="1">
                  <c:v>16</c:v>
                </c:pt>
                <c:pt idx="2">
                  <c:v>21.333333333333332</c:v>
                </c:pt>
                <c:pt idx="3">
                  <c:v>26.666666666666664</c:v>
                </c:pt>
                <c:pt idx="4">
                  <c:v>32</c:v>
                </c:pt>
                <c:pt idx="5">
                  <c:v>37.333333333333329</c:v>
                </c:pt>
                <c:pt idx="6">
                  <c:v>45.333333333333329</c:v>
                </c:pt>
                <c:pt idx="7">
                  <c:v>50.666666666666664</c:v>
                </c:pt>
                <c:pt idx="8">
                  <c:v>61.333333333333329</c:v>
                </c:pt>
                <c:pt idx="9">
                  <c:v>72</c:v>
                </c:pt>
              </c:numCache>
            </c:numRef>
          </c:xVal>
          <c:yVal>
            <c:numRef>
              <c:f>Лист1!$B$12:$K$12</c:f>
              <c:numCache>
                <c:formatCode>General</c:formatCode>
                <c:ptCount val="10"/>
                <c:pt idx="0">
                  <c:v>85728.8459706742</c:v>
                </c:pt>
                <c:pt idx="1">
                  <c:v>80013.589572629266</c:v>
                </c:pt>
                <c:pt idx="2">
                  <c:v>94301.73056774163</c:v>
                </c:pt>
                <c:pt idx="3">
                  <c:v>102874.61516480906</c:v>
                </c:pt>
                <c:pt idx="4">
                  <c:v>102874.61516480905</c:v>
                </c:pt>
                <c:pt idx="5">
                  <c:v>102874.61516480906</c:v>
                </c:pt>
                <c:pt idx="6">
                  <c:v>100857.46584785201</c:v>
                </c:pt>
                <c:pt idx="7">
                  <c:v>99264.979544991191</c:v>
                </c:pt>
                <c:pt idx="8">
                  <c:v>92438.060003161765</c:v>
                </c:pt>
                <c:pt idx="9">
                  <c:v>88903.988414032516</c:v>
                </c:pt>
              </c:numCache>
            </c:numRef>
          </c:yVal>
          <c:smooth val="1"/>
        </c:ser>
        <c:axId val="82042240"/>
        <c:axId val="82523264"/>
      </c:scatterChart>
      <c:valAx>
        <c:axId val="82042240"/>
        <c:scaling>
          <c:orientation val="minMax"/>
        </c:scaling>
        <c:axPos val="b"/>
        <c:numFmt formatCode="General" sourceLinked="1"/>
        <c:tickLblPos val="nextTo"/>
        <c:crossAx val="82523264"/>
        <c:crosses val="autoZero"/>
        <c:crossBetween val="midCat"/>
      </c:valAx>
      <c:valAx>
        <c:axId val="82523264"/>
        <c:scaling>
          <c:orientation val="minMax"/>
        </c:scaling>
        <c:axPos val="l"/>
        <c:majorGridlines/>
        <c:numFmt formatCode="General" sourceLinked="1"/>
        <c:tickLblPos val="nextTo"/>
        <c:crossAx val="82042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381000</xdr:colOff>
      <xdr:row>3</xdr:row>
      <xdr:rowOff>190500</xdr:rowOff>
    </xdr:to>
    <xdr:pic>
      <xdr:nvPicPr>
        <xdr:cNvPr id="1097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71575"/>
          <a:ext cx="381000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381000</xdr:colOff>
      <xdr:row>4</xdr:row>
      <xdr:rowOff>190500</xdr:rowOff>
    </xdr:to>
    <xdr:pic>
      <xdr:nvPicPr>
        <xdr:cNvPr id="1096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371600"/>
          <a:ext cx="381000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228600</xdr:colOff>
      <xdr:row>5</xdr:row>
      <xdr:rowOff>190500</xdr:rowOff>
    </xdr:to>
    <xdr:pic>
      <xdr:nvPicPr>
        <xdr:cNvPr id="1095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571625"/>
          <a:ext cx="228600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142875</xdr:colOff>
      <xdr:row>6</xdr:row>
      <xdr:rowOff>190500</xdr:rowOff>
    </xdr:to>
    <xdr:pic>
      <xdr:nvPicPr>
        <xdr:cNvPr id="1094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771650"/>
          <a:ext cx="142875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361950</xdr:colOff>
      <xdr:row>7</xdr:row>
      <xdr:rowOff>190500</xdr:rowOff>
    </xdr:to>
    <xdr:pic>
      <xdr:nvPicPr>
        <xdr:cNvPr id="1093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971675"/>
          <a:ext cx="361950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361950</xdr:colOff>
      <xdr:row>8</xdr:row>
      <xdr:rowOff>190500</xdr:rowOff>
    </xdr:to>
    <xdr:pic>
      <xdr:nvPicPr>
        <xdr:cNvPr id="1092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171700"/>
          <a:ext cx="361950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209550</xdr:colOff>
      <xdr:row>9</xdr:row>
      <xdr:rowOff>190500</xdr:rowOff>
    </xdr:to>
    <xdr:pic>
      <xdr:nvPicPr>
        <xdr:cNvPr id="1091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371725"/>
          <a:ext cx="209550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133350</xdr:colOff>
      <xdr:row>10</xdr:row>
      <xdr:rowOff>190500</xdr:rowOff>
    </xdr:to>
    <xdr:pic>
      <xdr:nvPicPr>
        <xdr:cNvPr id="1090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571750"/>
          <a:ext cx="133350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123825</xdr:colOff>
      <xdr:row>11</xdr:row>
      <xdr:rowOff>190500</xdr:rowOff>
    </xdr:to>
    <xdr:pic>
      <xdr:nvPicPr>
        <xdr:cNvPr id="1089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771775"/>
          <a:ext cx="123825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409575</xdr:colOff>
      <xdr:row>12</xdr:row>
      <xdr:rowOff>190500</xdr:rowOff>
    </xdr:to>
    <xdr:pic>
      <xdr:nvPicPr>
        <xdr:cNvPr id="1088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971800"/>
          <a:ext cx="409575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409575</xdr:colOff>
      <xdr:row>13</xdr:row>
      <xdr:rowOff>190500</xdr:rowOff>
    </xdr:to>
    <xdr:pic>
      <xdr:nvPicPr>
        <xdr:cNvPr id="1087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171825"/>
          <a:ext cx="409575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257175</xdr:colOff>
      <xdr:row>14</xdr:row>
      <xdr:rowOff>190500</xdr:rowOff>
    </xdr:to>
    <xdr:pic>
      <xdr:nvPicPr>
        <xdr:cNvPr id="1086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371850"/>
          <a:ext cx="257175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381000</xdr:colOff>
      <xdr:row>15</xdr:row>
      <xdr:rowOff>190500</xdr:rowOff>
    </xdr:to>
    <xdr:pic>
      <xdr:nvPicPr>
        <xdr:cNvPr id="1085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571875"/>
          <a:ext cx="381000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381000</xdr:colOff>
      <xdr:row>16</xdr:row>
      <xdr:rowOff>190500</xdr:rowOff>
    </xdr:to>
    <xdr:pic>
      <xdr:nvPicPr>
        <xdr:cNvPr id="1084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771900"/>
          <a:ext cx="381000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228600</xdr:colOff>
      <xdr:row>17</xdr:row>
      <xdr:rowOff>190500</xdr:rowOff>
    </xdr:to>
    <xdr:pic>
      <xdr:nvPicPr>
        <xdr:cNvPr id="1083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971925"/>
          <a:ext cx="228600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161925</xdr:colOff>
      <xdr:row>18</xdr:row>
      <xdr:rowOff>190500</xdr:rowOff>
    </xdr:to>
    <xdr:pic>
      <xdr:nvPicPr>
        <xdr:cNvPr id="1082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171950"/>
          <a:ext cx="161925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142875</xdr:colOff>
      <xdr:row>19</xdr:row>
      <xdr:rowOff>190500</xdr:rowOff>
    </xdr:to>
    <xdr:pic>
      <xdr:nvPicPr>
        <xdr:cNvPr id="1081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371975"/>
          <a:ext cx="142875" cy="1905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38100</xdr:colOff>
      <xdr:row>23</xdr:row>
      <xdr:rowOff>142875</xdr:rowOff>
    </xdr:from>
    <xdr:to>
      <xdr:col>12</xdr:col>
      <xdr:colOff>190500</xdr:colOff>
      <xdr:row>38</xdr:row>
      <xdr:rowOff>28575</xdr:rowOff>
    </xdr:to>
    <xdr:graphicFrame macro="">
      <xdr:nvGraphicFramePr>
        <xdr:cNvPr id="45" name="Диаграмма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561975</xdr:colOff>
      <xdr:row>23</xdr:row>
      <xdr:rowOff>85725</xdr:rowOff>
    </xdr:from>
    <xdr:to>
      <xdr:col>20</xdr:col>
      <xdr:colOff>66675</xdr:colOff>
      <xdr:row>37</xdr:row>
      <xdr:rowOff>161925</xdr:rowOff>
    </xdr:to>
    <xdr:graphicFrame macro="">
      <xdr:nvGraphicFramePr>
        <xdr:cNvPr id="46" name="Диаграмма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activeCell="K20" sqref="K20"/>
    </sheetView>
  </sheetViews>
  <sheetFormatPr defaultRowHeight="15"/>
  <cols>
    <col min="1" max="1" width="20.140625" customWidth="1"/>
    <col min="2" max="3" width="11.5703125" bestFit="1" customWidth="1"/>
    <col min="11" max="11" width="16.42578125" customWidth="1"/>
    <col min="14" max="14" width="12" bestFit="1" customWidth="1"/>
  </cols>
  <sheetData>
    <row r="1" spans="1:14" ht="15.75" thickBot="1">
      <c r="A1" t="s">
        <v>0</v>
      </c>
    </row>
    <row r="2" spans="1:14" ht="34.5" customHeight="1" thickBot="1">
      <c r="A2" s="1" t="s">
        <v>3</v>
      </c>
      <c r="B2" s="10" t="s">
        <v>1</v>
      </c>
      <c r="C2" s="11"/>
      <c r="D2" s="11"/>
      <c r="E2" s="11"/>
      <c r="F2" s="11"/>
      <c r="G2" s="11"/>
      <c r="H2" s="11"/>
      <c r="I2" s="11"/>
      <c r="J2" s="12"/>
      <c r="K2" s="6" t="s">
        <v>2</v>
      </c>
      <c r="M2" t="s">
        <v>9</v>
      </c>
      <c r="N2">
        <v>100</v>
      </c>
    </row>
    <row r="3" spans="1:14" ht="15.75" thickBot="1">
      <c r="A3" s="2" t="s">
        <v>4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M3" t="s">
        <v>10</v>
      </c>
      <c r="N3" s="8">
        <v>200</v>
      </c>
    </row>
    <row r="4" spans="1:14" ht="15.75" thickBot="1">
      <c r="A4" s="2"/>
      <c r="B4" s="7">
        <v>4</v>
      </c>
      <c r="C4" s="3">
        <v>6</v>
      </c>
      <c r="D4" s="3">
        <v>8</v>
      </c>
      <c r="E4" s="3">
        <v>10</v>
      </c>
      <c r="F4" s="3">
        <v>11</v>
      </c>
      <c r="G4" s="3">
        <v>14</v>
      </c>
      <c r="H4" s="3">
        <v>17</v>
      </c>
      <c r="I4" s="3">
        <v>20</v>
      </c>
      <c r="J4" s="3">
        <v>24</v>
      </c>
      <c r="K4" s="3">
        <v>28</v>
      </c>
      <c r="M4" t="s">
        <v>11</v>
      </c>
      <c r="N4">
        <f>0.5*10^-6</f>
        <v>4.9999999999999998E-7</v>
      </c>
    </row>
    <row r="5" spans="1:14" ht="15.75" thickBot="1">
      <c r="A5" s="2"/>
      <c r="B5" s="2">
        <v>4</v>
      </c>
      <c r="C5" s="4">
        <v>6</v>
      </c>
      <c r="D5" s="4">
        <v>8</v>
      </c>
      <c r="E5" s="4">
        <v>10</v>
      </c>
      <c r="F5" s="4">
        <v>13</v>
      </c>
      <c r="G5" s="4">
        <v>14</v>
      </c>
      <c r="H5" s="4">
        <v>17</v>
      </c>
      <c r="I5" s="4">
        <v>18</v>
      </c>
      <c r="J5" s="4">
        <v>22</v>
      </c>
      <c r="K5" s="4">
        <v>26</v>
      </c>
      <c r="M5" t="s">
        <v>12</v>
      </c>
      <c r="N5" s="8">
        <v>75</v>
      </c>
    </row>
    <row r="6" spans="1:14" ht="15.75" thickBot="1">
      <c r="A6" s="2"/>
      <c r="B6" s="2">
        <f>AVERAGE(B4:B5)</f>
        <v>4</v>
      </c>
      <c r="C6" s="2">
        <f t="shared" ref="C6:K6" si="0">AVERAGE(C4:C5)</f>
        <v>6</v>
      </c>
      <c r="D6" s="2">
        <f t="shared" si="0"/>
        <v>8</v>
      </c>
      <c r="E6" s="2">
        <f t="shared" si="0"/>
        <v>10</v>
      </c>
      <c r="F6" s="2">
        <f t="shared" si="0"/>
        <v>12</v>
      </c>
      <c r="G6" s="2">
        <f t="shared" si="0"/>
        <v>14</v>
      </c>
      <c r="H6" s="2">
        <f t="shared" si="0"/>
        <v>17</v>
      </c>
      <c r="I6" s="2">
        <f t="shared" si="0"/>
        <v>19</v>
      </c>
      <c r="J6" s="2">
        <f t="shared" si="0"/>
        <v>23</v>
      </c>
      <c r="K6" s="2">
        <f t="shared" si="0"/>
        <v>27</v>
      </c>
      <c r="M6" t="s">
        <v>13</v>
      </c>
      <c r="N6">
        <v>39000</v>
      </c>
    </row>
    <row r="7" spans="1:14" ht="15.75" thickBot="1">
      <c r="A7" s="2"/>
      <c r="B7" s="2">
        <f>N17*B6</f>
        <v>10.666666666666666</v>
      </c>
      <c r="C7" s="2">
        <f>N17*C6</f>
        <v>16</v>
      </c>
      <c r="D7" s="2">
        <f>N17*D6</f>
        <v>21.333333333333332</v>
      </c>
      <c r="E7" s="2">
        <f>N17*E6</f>
        <v>26.666666666666664</v>
      </c>
      <c r="F7" s="2">
        <f>N17*F6</f>
        <v>32</v>
      </c>
      <c r="G7" s="2">
        <f>N17*G6</f>
        <v>37.333333333333329</v>
      </c>
      <c r="H7" s="2">
        <f>N17*H6</f>
        <v>45.333333333333329</v>
      </c>
      <c r="I7" s="2">
        <f>N17*I6</f>
        <v>50.666666666666664</v>
      </c>
      <c r="J7" s="2">
        <f>N17*J6</f>
        <v>61.333333333333329</v>
      </c>
      <c r="K7" s="2">
        <f>N17*K6</f>
        <v>72</v>
      </c>
      <c r="M7" t="s">
        <v>14</v>
      </c>
      <c r="N7">
        <v>0.5</v>
      </c>
    </row>
    <row r="8" spans="1:14" ht="15.75" thickBot="1">
      <c r="A8" s="2"/>
      <c r="B8" s="2">
        <v>4</v>
      </c>
      <c r="C8" s="4">
        <v>6</v>
      </c>
      <c r="D8" s="4">
        <v>11</v>
      </c>
      <c r="E8" s="4">
        <v>14</v>
      </c>
      <c r="F8" s="4">
        <v>17</v>
      </c>
      <c r="G8" s="4">
        <v>20</v>
      </c>
      <c r="H8" s="4">
        <v>24</v>
      </c>
      <c r="I8" s="4">
        <v>26</v>
      </c>
      <c r="J8" s="4">
        <v>30</v>
      </c>
      <c r="K8" s="4">
        <v>34</v>
      </c>
      <c r="M8" t="s">
        <v>15</v>
      </c>
      <c r="N8" s="8">
        <v>0.2</v>
      </c>
    </row>
    <row r="9" spans="1:14" ht="15.75" thickBot="1">
      <c r="A9" s="2"/>
      <c r="B9" s="2">
        <v>6</v>
      </c>
      <c r="C9" s="4">
        <v>8</v>
      </c>
      <c r="D9" s="4">
        <v>11</v>
      </c>
      <c r="E9" s="4">
        <v>16</v>
      </c>
      <c r="F9" s="4">
        <v>19</v>
      </c>
      <c r="G9" s="4">
        <v>22</v>
      </c>
      <c r="H9" s="4">
        <v>26</v>
      </c>
      <c r="I9" s="4">
        <v>29</v>
      </c>
      <c r="J9" s="4">
        <v>32</v>
      </c>
      <c r="K9" s="4">
        <v>36</v>
      </c>
      <c r="M9" t="s">
        <v>16</v>
      </c>
      <c r="N9" s="8">
        <v>0.03</v>
      </c>
    </row>
    <row r="10" spans="1:14" ht="15.75" thickBot="1">
      <c r="A10" s="2"/>
      <c r="B10" s="4">
        <f>AVERAGE(B8:B9)</f>
        <v>5</v>
      </c>
      <c r="C10" s="4">
        <f t="shared" ref="C10:K10" si="1">AVERAGE(C8:C9)</f>
        <v>7</v>
      </c>
      <c r="D10" s="4">
        <f t="shared" si="1"/>
        <v>11</v>
      </c>
      <c r="E10" s="4">
        <f t="shared" si="1"/>
        <v>15</v>
      </c>
      <c r="F10" s="4">
        <f t="shared" si="1"/>
        <v>18</v>
      </c>
      <c r="G10" s="4">
        <f t="shared" si="1"/>
        <v>21</v>
      </c>
      <c r="H10" s="4">
        <f t="shared" si="1"/>
        <v>25</v>
      </c>
      <c r="I10" s="4">
        <f t="shared" si="1"/>
        <v>27.5</v>
      </c>
      <c r="J10" s="4">
        <f t="shared" si="1"/>
        <v>31</v>
      </c>
      <c r="K10" s="4">
        <f t="shared" si="1"/>
        <v>35</v>
      </c>
      <c r="M10" t="s">
        <v>17</v>
      </c>
      <c r="N10">
        <v>1.4999999999999999E-2</v>
      </c>
    </row>
    <row r="11" spans="1:14" ht="15.75" thickBot="1">
      <c r="A11" s="2"/>
      <c r="B11" s="4">
        <f>B10*N18</f>
        <v>1.1494523667747996</v>
      </c>
      <c r="C11" s="4">
        <f>C10*N18</f>
        <v>1.6092333134847194</v>
      </c>
      <c r="D11" s="4">
        <f>D10*N18</f>
        <v>2.5287952069045589</v>
      </c>
      <c r="E11" s="4">
        <f>E10*N18</f>
        <v>3.4483571003243987</v>
      </c>
      <c r="F11" s="4">
        <f>F10*N18</f>
        <v>4.1380285203892786</v>
      </c>
      <c r="G11" s="4">
        <f>G10*N18</f>
        <v>4.8276999404541581</v>
      </c>
      <c r="H11" s="4">
        <f>H10*N18</f>
        <v>5.7472618338739974</v>
      </c>
      <c r="I11" s="4">
        <f>I10*N18</f>
        <v>6.3219880172613978</v>
      </c>
      <c r="J11" s="4">
        <f>J10*N18</f>
        <v>7.1266046740037572</v>
      </c>
      <c r="K11" s="4">
        <f>K10*N18</f>
        <v>8.0461665674235974</v>
      </c>
      <c r="M11" t="s">
        <v>18</v>
      </c>
      <c r="N11">
        <f>4.5*10^-7</f>
        <v>4.4999999999999998E-7</v>
      </c>
    </row>
    <row r="12" spans="1:14" ht="15.75" thickBot="1">
      <c r="A12" s="2"/>
      <c r="B12" s="4">
        <f>B11/(B7*N13)</f>
        <v>85728.8459706742</v>
      </c>
      <c r="C12" s="4">
        <f>C11/(C7*N13)</f>
        <v>80013.589572629266</v>
      </c>
      <c r="D12" s="4">
        <f>D11/(D7*N13)</f>
        <v>94301.73056774163</v>
      </c>
      <c r="E12" s="4">
        <f>E11/(E7*N13)</f>
        <v>102874.61516480906</v>
      </c>
      <c r="F12" s="4">
        <f>F11/(F7*N13)</f>
        <v>102874.61516480905</v>
      </c>
      <c r="G12" s="4">
        <f>G11/(G7*N13)</f>
        <v>102874.61516480906</v>
      </c>
      <c r="H12" s="4">
        <f>H11/(H7*N13)</f>
        <v>100857.46584785201</v>
      </c>
      <c r="I12" s="4">
        <f>I11/(I7*N13)</f>
        <v>99264.979544991191</v>
      </c>
      <c r="J12" s="4">
        <f>J11/(J7*N13)</f>
        <v>92438.060003161765</v>
      </c>
      <c r="K12" s="4">
        <f>K11/(K7*N13)</f>
        <v>88903.988414032516</v>
      </c>
      <c r="M12" t="s">
        <v>19</v>
      </c>
      <c r="N12">
        <v>4.4999999999999997E-3</v>
      </c>
    </row>
    <row r="13" spans="1:14" ht="15.75" thickBot="1">
      <c r="A13" s="2"/>
      <c r="B13" s="4"/>
      <c r="C13" s="4"/>
      <c r="D13" s="4"/>
      <c r="E13" s="4"/>
      <c r="F13" s="4"/>
      <c r="G13" s="4"/>
      <c r="H13" s="4"/>
      <c r="I13" s="4"/>
      <c r="J13" s="4"/>
      <c r="K13" s="9">
        <v>28</v>
      </c>
      <c r="M13" t="s">
        <v>20</v>
      </c>
      <c r="N13">
        <f>1.257*10^-6</f>
        <v>1.2569999999999998E-6</v>
      </c>
    </row>
    <row r="14" spans="1:14" ht="15.75" thickBot="1">
      <c r="A14" s="2"/>
      <c r="B14" s="4"/>
      <c r="C14" s="4"/>
      <c r="D14" s="4"/>
      <c r="E14" s="4"/>
      <c r="F14" s="4"/>
      <c r="G14" s="4"/>
      <c r="H14" s="4"/>
      <c r="I14" s="4"/>
      <c r="J14" s="4"/>
      <c r="K14" s="4">
        <v>26</v>
      </c>
      <c r="M14" t="s">
        <v>21</v>
      </c>
      <c r="N14">
        <f>(N9^2-N10^2)*PI()</f>
        <v>2.1205750411731105E-3</v>
      </c>
    </row>
    <row r="15" spans="1:14" ht="15.75" thickBot="1">
      <c r="A15" s="2"/>
      <c r="B15" s="4"/>
      <c r="C15" s="4"/>
      <c r="D15" s="4"/>
      <c r="E15" s="4"/>
      <c r="F15" s="4"/>
      <c r="G15" s="4"/>
      <c r="H15" s="4"/>
      <c r="I15" s="4"/>
      <c r="J15" s="4"/>
      <c r="K15" s="2">
        <f t="shared" ref="K15" si="2">AVERAGE(K13:K14)</f>
        <v>27</v>
      </c>
      <c r="M15" t="s">
        <v>5</v>
      </c>
      <c r="N15">
        <f>N2/N5</f>
        <v>1.3333333333333333</v>
      </c>
    </row>
    <row r="16" spans="1:14" ht="15.75" thickBot="1">
      <c r="A16" s="2"/>
      <c r="B16" s="4"/>
      <c r="C16" s="4"/>
      <c r="D16" s="4"/>
      <c r="E16" s="4"/>
      <c r="F16" s="4"/>
      <c r="G16" s="4"/>
      <c r="H16" s="4"/>
      <c r="I16" s="4"/>
      <c r="J16" s="4"/>
      <c r="K16" s="4">
        <v>34</v>
      </c>
      <c r="M16" t="s">
        <v>6</v>
      </c>
      <c r="N16">
        <f>(N6*N4)/(N3*N14)</f>
        <v>4.5978094670991981E-2</v>
      </c>
    </row>
    <row r="17" spans="1:14" ht="15.75" thickBot="1">
      <c r="A17" s="2"/>
      <c r="B17" s="4"/>
      <c r="C17" s="4"/>
      <c r="D17" s="4"/>
      <c r="E17" s="4"/>
      <c r="F17" s="4"/>
      <c r="G17" s="4"/>
      <c r="H17" s="4"/>
      <c r="I17" s="4"/>
      <c r="J17" s="4"/>
      <c r="K17" s="4">
        <v>36</v>
      </c>
      <c r="M17" t="s">
        <v>7</v>
      </c>
      <c r="N17">
        <f>N15/N7</f>
        <v>2.6666666666666665</v>
      </c>
    </row>
    <row r="18" spans="1:14" ht="15.75" thickBot="1">
      <c r="A18" s="2"/>
      <c r="B18" s="4"/>
      <c r="C18" s="4"/>
      <c r="D18" s="4"/>
      <c r="E18" s="4"/>
      <c r="F18" s="4"/>
      <c r="G18" s="4"/>
      <c r="H18" s="4"/>
      <c r="I18" s="4"/>
      <c r="J18" s="4"/>
      <c r="K18" s="13">
        <v>35</v>
      </c>
      <c r="M18" t="s">
        <v>8</v>
      </c>
      <c r="N18">
        <f>N16/N8</f>
        <v>0.22989047335495991</v>
      </c>
    </row>
    <row r="19" spans="1:14" ht="15.75" thickBot="1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4" ht="15.75" thickBot="1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</row>
  </sheetData>
  <mergeCells count="1">
    <mergeCell ref="B2:J2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2011-06-06T04:22:39Z</dcterms:modified>
</cp:coreProperties>
</file>