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mu\Desktop\Paper\"/>
    </mc:Choice>
  </mc:AlternateContent>
  <xr:revisionPtr revIDLastSave="0" documentId="13_ncr:1_{CB3CF23A-C7C6-48BD-8A24-2DA8A85BDA01}" xr6:coauthVersionLast="47" xr6:coauthVersionMax="47" xr10:uidLastSave="{00000000-0000-0000-0000-000000000000}"/>
  <bookViews>
    <workbookView xWindow="804" yWindow="2628" windowWidth="17280" windowHeight="8964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B16" i="1"/>
  <c r="B13" i="1" l="1"/>
  <c r="B15" i="1"/>
  <c r="B14" i="1"/>
  <c r="U1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T9" i="1"/>
  <c r="I9" i="1"/>
</calcChain>
</file>

<file path=xl/sharedStrings.xml><?xml version="1.0" encoding="utf-8"?>
<sst xmlns="http://schemas.openxmlformats.org/spreadsheetml/2006/main" count="52" uniqueCount="43">
  <si>
    <t>Tech</t>
  </si>
  <si>
    <t>CAPEX ($/kW)</t>
  </si>
  <si>
    <t>CAPEX ($/kWh)</t>
  </si>
  <si>
    <t>CAPEX Factor</t>
  </si>
  <si>
    <t>OPEX ($/MWh)</t>
  </si>
  <si>
    <t>OPEX ($/kW)</t>
  </si>
  <si>
    <t>Replacement ($/kW)</t>
  </si>
  <si>
    <t>Replacement ($/kWh)</t>
  </si>
  <si>
    <t>Replacement nterval (c)</t>
  </si>
  <si>
    <t>EoL ($/kW)</t>
  </si>
  <si>
    <t>EoL ($/kWh)</t>
  </si>
  <si>
    <t>RT</t>
  </si>
  <si>
    <t>DoD</t>
  </si>
  <si>
    <t>Self-Discharge</t>
  </si>
  <si>
    <t>Cycle life</t>
  </si>
  <si>
    <t>Shelf Life</t>
  </si>
  <si>
    <t>Degradation</t>
  </si>
  <si>
    <t>End-of-life</t>
  </si>
  <si>
    <t>Construction time</t>
  </si>
  <si>
    <t>Charging Factor</t>
  </si>
  <si>
    <t>Source</t>
  </si>
  <si>
    <t>Li-Ion</t>
  </si>
  <si>
    <t>Schmidt (2019)</t>
  </si>
  <si>
    <t>Flywheel</t>
  </si>
  <si>
    <t>NaS</t>
  </si>
  <si>
    <t>LeadAcid</t>
  </si>
  <si>
    <t>VaFlow</t>
  </si>
  <si>
    <t>Supercapacitor</t>
  </si>
  <si>
    <t>PTES</t>
  </si>
  <si>
    <t>Vecci (2021)</t>
  </si>
  <si>
    <t>Smallbone (2017)</t>
  </si>
  <si>
    <t>RTES</t>
  </si>
  <si>
    <t>Thesis Sebastiaan (2022)</t>
  </si>
  <si>
    <t>PHS</t>
  </si>
  <si>
    <t>Julch (2016)</t>
  </si>
  <si>
    <t>aCAES</t>
  </si>
  <si>
    <t xml:space="preserve">dCAES-H2 </t>
  </si>
  <si>
    <t>H2-FuelCell</t>
  </si>
  <si>
    <t>Mongrid (2020)</t>
  </si>
  <si>
    <t>Typical C/D power ratio</t>
  </si>
  <si>
    <t>dLAES</t>
  </si>
  <si>
    <t>H2-CCGT</t>
  </si>
  <si>
    <t>H2-CCGT-R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</si>
</sst>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wrapText="1"/>
    </xf>
    <xf numFmtId="165" fontId="0" fillId="0" borderId="0" xfId="0" applyNumberFormat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10" fontId="2" fillId="2" borderId="0" xfId="0" applyNumberFormat="1" applyFont="1" applyFill="1"/>
    <xf numFmtId="9" fontId="2" fillId="2" borderId="0" xfId="0" applyNumberFormat="1" applyFont="1" applyFill="1"/>
    <xf numFmtId="0" fontId="2" fillId="2" borderId="0" xfId="0" applyFont="1" applyFill="1" applyAlignment="1">
      <alignment wrapText="1"/>
    </xf>
    <xf numFmtId="164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A2" workbookViewId="0">
      <selection activeCell="C10" sqref="C10"/>
    </sheetView>
  </sheetViews>
  <sheetFormatPr defaultRowHeight="14.4" x14ac:dyDescent="0.3"/>
  <cols>
    <col min="1" max="1" width="14.44140625" bestFit="1" customWidth="1"/>
    <col min="2" max="2" width="13.88671875" bestFit="1" customWidth="1"/>
    <col min="3" max="3" width="15" bestFit="1" customWidth="1"/>
    <col min="4" max="4" width="15" customWidth="1"/>
    <col min="5" max="5" width="14.88671875" bestFit="1" customWidth="1"/>
    <col min="6" max="6" width="12.6640625" bestFit="1" customWidth="1"/>
    <col min="7" max="7" width="20" bestFit="1" customWidth="1"/>
    <col min="8" max="8" width="20.5546875" customWidth="1"/>
    <col min="9" max="9" width="22.88671875" bestFit="1" customWidth="1"/>
    <col min="10" max="10" width="11" bestFit="1" customWidth="1"/>
    <col min="11" max="11" width="12.109375" bestFit="1" customWidth="1"/>
    <col min="12" max="12" width="9.6640625" bestFit="1" customWidth="1"/>
    <col min="13" max="13" width="10.88671875" bestFit="1" customWidth="1"/>
    <col min="14" max="14" width="13.6640625" bestFit="1" customWidth="1"/>
    <col min="17" max="17" width="11.88671875" bestFit="1" customWidth="1"/>
    <col min="18" max="18" width="10.33203125" bestFit="1" customWidth="1"/>
    <col min="19" max="19" width="17" bestFit="1" customWidth="1"/>
    <col min="20" max="20" width="17" customWidth="1"/>
    <col min="21" max="21" width="15.10937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  <c r="H1" s="19" t="s">
        <v>7</v>
      </c>
      <c r="I1" s="18" t="s">
        <v>8</v>
      </c>
      <c r="J1" s="18" t="s">
        <v>9</v>
      </c>
      <c r="K1" s="18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39</v>
      </c>
      <c r="U1" s="1" t="s">
        <v>19</v>
      </c>
      <c r="V1" s="1" t="s">
        <v>20</v>
      </c>
    </row>
    <row r="2" spans="1:22" x14ac:dyDescent="0.3">
      <c r="A2" t="s">
        <v>21</v>
      </c>
      <c r="B2">
        <v>250</v>
      </c>
      <c r="C2">
        <v>270</v>
      </c>
      <c r="D2">
        <v>1</v>
      </c>
      <c r="E2">
        <v>3</v>
      </c>
      <c r="F2">
        <v>10</v>
      </c>
      <c r="G2" s="7">
        <v>50</v>
      </c>
      <c r="H2" s="7">
        <v>150</v>
      </c>
      <c r="I2" s="7">
        <v>3500</v>
      </c>
      <c r="J2" s="7">
        <v>0</v>
      </c>
      <c r="K2" s="7">
        <v>20</v>
      </c>
      <c r="L2" s="3">
        <v>0.85</v>
      </c>
      <c r="M2" s="3">
        <v>0.8</v>
      </c>
      <c r="N2" s="3">
        <v>0.01</v>
      </c>
      <c r="O2">
        <v>6000</v>
      </c>
      <c r="P2">
        <v>10</v>
      </c>
      <c r="Q2" s="2">
        <v>5.0000000000000001E-3</v>
      </c>
      <c r="R2" s="4">
        <v>0.8</v>
      </c>
      <c r="S2">
        <v>1</v>
      </c>
      <c r="T2" s="20">
        <v>1</v>
      </c>
      <c r="U2" s="6">
        <f>1/(L2*T2)</f>
        <v>1.1764705882352942</v>
      </c>
      <c r="V2" s="7" t="s">
        <v>22</v>
      </c>
    </row>
    <row r="3" spans="1:22" s="7" customFormat="1" x14ac:dyDescent="0.3">
      <c r="A3" s="7" t="s">
        <v>23</v>
      </c>
      <c r="B3" s="7">
        <v>600</v>
      </c>
      <c r="C3" s="7">
        <v>3000</v>
      </c>
      <c r="D3">
        <v>1</v>
      </c>
      <c r="E3" s="7">
        <v>2</v>
      </c>
      <c r="F3" s="7">
        <v>5</v>
      </c>
      <c r="G3" s="7">
        <v>200</v>
      </c>
      <c r="H3" s="7">
        <v>0</v>
      </c>
      <c r="I3" s="7">
        <v>20000</v>
      </c>
      <c r="J3" s="7">
        <v>20</v>
      </c>
      <c r="K3" s="7">
        <v>0</v>
      </c>
      <c r="L3" s="8">
        <v>0.86</v>
      </c>
      <c r="M3" s="8">
        <v>1</v>
      </c>
      <c r="N3" s="8">
        <v>0.1</v>
      </c>
      <c r="O3" s="7">
        <v>200000</v>
      </c>
      <c r="P3" s="7">
        <v>20</v>
      </c>
      <c r="Q3" s="9">
        <v>0</v>
      </c>
      <c r="R3" s="10">
        <v>0.95</v>
      </c>
      <c r="S3" s="7">
        <v>1</v>
      </c>
      <c r="T3" s="21">
        <v>1</v>
      </c>
      <c r="U3" s="6">
        <f t="shared" ref="U3:U15" si="0">1/(L3*T3)</f>
        <v>1.1627906976744187</v>
      </c>
      <c r="V3" s="7" t="s">
        <v>22</v>
      </c>
    </row>
    <row r="4" spans="1:22" x14ac:dyDescent="0.3">
      <c r="A4" t="s">
        <v>24</v>
      </c>
      <c r="B4">
        <v>300</v>
      </c>
      <c r="C4">
        <v>500</v>
      </c>
      <c r="D4">
        <v>1</v>
      </c>
      <c r="E4" s="7">
        <v>0.4</v>
      </c>
      <c r="F4" s="7">
        <v>5</v>
      </c>
      <c r="G4" s="7">
        <v>0</v>
      </c>
      <c r="H4" s="7">
        <v>0</v>
      </c>
      <c r="I4" s="7">
        <v>4000</v>
      </c>
      <c r="J4" s="7">
        <v>20</v>
      </c>
      <c r="K4" s="7">
        <v>0</v>
      </c>
      <c r="L4" s="3">
        <v>0.75</v>
      </c>
      <c r="M4" s="3">
        <v>0.8</v>
      </c>
      <c r="N4" s="3">
        <v>0.05</v>
      </c>
      <c r="O4">
        <v>4000</v>
      </c>
      <c r="P4">
        <v>13.5</v>
      </c>
      <c r="Q4" s="2">
        <v>0.01</v>
      </c>
      <c r="R4" s="4">
        <v>0.8</v>
      </c>
      <c r="S4">
        <v>1</v>
      </c>
      <c r="T4" s="20">
        <v>1</v>
      </c>
      <c r="U4" s="6">
        <f t="shared" si="0"/>
        <v>1.3333333333333333</v>
      </c>
      <c r="V4" s="7" t="s">
        <v>22</v>
      </c>
    </row>
    <row r="5" spans="1:22" s="7" customFormat="1" x14ac:dyDescent="0.3">
      <c r="A5" s="7" t="s">
        <v>25</v>
      </c>
      <c r="B5" s="7">
        <v>300</v>
      </c>
      <c r="C5" s="7">
        <v>320</v>
      </c>
      <c r="D5">
        <v>1</v>
      </c>
      <c r="E5" s="7">
        <v>0.4</v>
      </c>
      <c r="F5" s="7">
        <v>5</v>
      </c>
      <c r="G5" s="7">
        <v>0</v>
      </c>
      <c r="H5" s="7">
        <v>0</v>
      </c>
      <c r="I5" s="7">
        <v>900</v>
      </c>
      <c r="J5" s="7">
        <v>20</v>
      </c>
      <c r="K5" s="7">
        <v>0</v>
      </c>
      <c r="L5" s="8">
        <v>0.72</v>
      </c>
      <c r="M5" s="8">
        <v>0.8</v>
      </c>
      <c r="N5" s="8">
        <v>0.01</v>
      </c>
      <c r="O5" s="7">
        <v>900</v>
      </c>
      <c r="P5" s="7">
        <v>2.6</v>
      </c>
      <c r="Q5" s="9">
        <v>0.01</v>
      </c>
      <c r="R5" s="10">
        <v>0.8</v>
      </c>
      <c r="S5" s="7">
        <v>1</v>
      </c>
      <c r="T5" s="21">
        <v>1</v>
      </c>
      <c r="U5" s="6">
        <f t="shared" si="0"/>
        <v>1.3888888888888888</v>
      </c>
      <c r="V5" s="7" t="s">
        <v>22</v>
      </c>
    </row>
    <row r="6" spans="1:22" x14ac:dyDescent="0.3">
      <c r="A6" t="s">
        <v>26</v>
      </c>
      <c r="B6">
        <v>700</v>
      </c>
      <c r="C6">
        <v>450</v>
      </c>
      <c r="D6">
        <v>1</v>
      </c>
      <c r="E6">
        <v>2</v>
      </c>
      <c r="F6">
        <v>10</v>
      </c>
      <c r="G6" s="7">
        <v>90</v>
      </c>
      <c r="H6" s="7">
        <v>0</v>
      </c>
      <c r="I6" s="7">
        <v>3500</v>
      </c>
      <c r="J6" s="7">
        <v>20</v>
      </c>
      <c r="K6" s="7">
        <v>-100</v>
      </c>
      <c r="L6" s="3">
        <v>0.68</v>
      </c>
      <c r="M6" s="3">
        <v>1</v>
      </c>
      <c r="N6" s="3">
        <v>0</v>
      </c>
      <c r="O6">
        <v>20000</v>
      </c>
      <c r="P6">
        <v>15</v>
      </c>
      <c r="Q6" s="2">
        <v>1.5E-3</v>
      </c>
      <c r="R6" s="4">
        <v>0.95</v>
      </c>
      <c r="S6">
        <v>1</v>
      </c>
      <c r="T6" s="20">
        <v>1</v>
      </c>
      <c r="U6" s="6">
        <f t="shared" si="0"/>
        <v>1.4705882352941175</v>
      </c>
      <c r="V6" s="7" t="s">
        <v>22</v>
      </c>
    </row>
    <row r="7" spans="1:22" x14ac:dyDescent="0.3">
      <c r="A7" t="s">
        <v>27</v>
      </c>
      <c r="B7">
        <v>300</v>
      </c>
      <c r="C7">
        <v>10000</v>
      </c>
      <c r="D7">
        <v>1</v>
      </c>
      <c r="E7">
        <v>1</v>
      </c>
      <c r="F7">
        <v>0</v>
      </c>
      <c r="G7" s="7">
        <v>0</v>
      </c>
      <c r="H7" s="7">
        <v>0</v>
      </c>
      <c r="I7" s="7">
        <v>0</v>
      </c>
      <c r="J7" s="7">
        <v>20</v>
      </c>
      <c r="K7" s="7">
        <v>0</v>
      </c>
      <c r="L7" s="3">
        <v>0.92</v>
      </c>
      <c r="M7" s="3">
        <v>1</v>
      </c>
      <c r="N7" s="3">
        <v>0.15</v>
      </c>
      <c r="O7">
        <v>300000</v>
      </c>
      <c r="P7">
        <v>16</v>
      </c>
      <c r="Q7" s="2">
        <v>0</v>
      </c>
      <c r="R7" s="4">
        <v>0.95</v>
      </c>
      <c r="S7">
        <v>1</v>
      </c>
      <c r="T7" s="20">
        <v>1</v>
      </c>
      <c r="U7" s="6">
        <f t="shared" si="0"/>
        <v>1.0869565217391304</v>
      </c>
      <c r="V7" s="7" t="s">
        <v>22</v>
      </c>
    </row>
    <row r="8" spans="1:22" s="11" customFormat="1" x14ac:dyDescent="0.3">
      <c r="A8" s="11" t="s">
        <v>28</v>
      </c>
      <c r="B8" s="16">
        <v>797</v>
      </c>
      <c r="C8" s="11">
        <v>21</v>
      </c>
      <c r="D8">
        <v>1</v>
      </c>
      <c r="E8">
        <v>2.6</v>
      </c>
      <c r="F8" s="16">
        <v>11</v>
      </c>
      <c r="G8" s="11">
        <v>0</v>
      </c>
      <c r="H8" s="11">
        <v>0</v>
      </c>
      <c r="I8" s="11">
        <v>10000</v>
      </c>
      <c r="J8" s="11">
        <v>20</v>
      </c>
      <c r="K8" s="11">
        <v>0</v>
      </c>
      <c r="L8" s="12">
        <v>0.57499999999999996</v>
      </c>
      <c r="M8" s="13">
        <v>1</v>
      </c>
      <c r="N8" s="13">
        <v>0.03</v>
      </c>
      <c r="O8" s="11">
        <v>14600</v>
      </c>
      <c r="P8" s="11">
        <v>20</v>
      </c>
      <c r="Q8" s="14">
        <v>0</v>
      </c>
      <c r="R8" s="15">
        <v>0.8</v>
      </c>
      <c r="S8" s="11">
        <v>1</v>
      </c>
      <c r="T8" s="22">
        <v>0.95</v>
      </c>
      <c r="U8" s="6">
        <f t="shared" si="0"/>
        <v>1.8306636155606411</v>
      </c>
      <c r="V8" s="7" t="s">
        <v>29</v>
      </c>
    </row>
    <row r="9" spans="1:22" x14ac:dyDescent="0.3">
      <c r="A9" t="s">
        <v>40</v>
      </c>
      <c r="B9">
        <v>2000</v>
      </c>
      <c r="C9">
        <v>500</v>
      </c>
      <c r="D9">
        <v>1</v>
      </c>
      <c r="E9">
        <v>2.6</v>
      </c>
      <c r="F9" s="16">
        <v>11</v>
      </c>
      <c r="G9" s="7">
        <v>90</v>
      </c>
      <c r="H9" s="7">
        <v>0</v>
      </c>
      <c r="I9" s="11">
        <f>7*350</f>
        <v>2450</v>
      </c>
      <c r="J9" s="7">
        <v>20</v>
      </c>
      <c r="K9" s="7">
        <v>0</v>
      </c>
      <c r="L9" s="2">
        <v>0.54400000000000004</v>
      </c>
      <c r="M9" s="4">
        <v>1</v>
      </c>
      <c r="N9" s="4">
        <v>0.03</v>
      </c>
      <c r="O9">
        <v>10000</v>
      </c>
      <c r="P9">
        <v>20</v>
      </c>
      <c r="Q9" s="4">
        <v>0</v>
      </c>
      <c r="R9" s="4">
        <v>0.95</v>
      </c>
      <c r="S9">
        <v>1</v>
      </c>
      <c r="T9" s="20">
        <f>60/32.9</f>
        <v>1.8237082066869301</v>
      </c>
      <c r="U9" s="6">
        <f t="shared" si="0"/>
        <v>1.0079656862745097</v>
      </c>
      <c r="V9" s="7" t="s">
        <v>30</v>
      </c>
    </row>
    <row r="10" spans="1:22" x14ac:dyDescent="0.3">
      <c r="A10" t="s">
        <v>31</v>
      </c>
      <c r="B10">
        <v>300</v>
      </c>
      <c r="C10">
        <v>63</v>
      </c>
      <c r="D10">
        <v>1</v>
      </c>
      <c r="E10">
        <v>2.6</v>
      </c>
      <c r="F10" s="16">
        <v>11</v>
      </c>
      <c r="G10" s="7">
        <v>0</v>
      </c>
      <c r="H10" s="7">
        <v>0</v>
      </c>
      <c r="I10" s="7">
        <v>0</v>
      </c>
      <c r="J10" s="7">
        <v>20</v>
      </c>
      <c r="K10" s="7">
        <v>0</v>
      </c>
      <c r="L10" s="3">
        <v>0.41799999999999998</v>
      </c>
      <c r="M10" s="3">
        <v>1</v>
      </c>
      <c r="N10" s="3">
        <v>0.03</v>
      </c>
      <c r="O10">
        <v>10000</v>
      </c>
      <c r="P10">
        <v>30</v>
      </c>
      <c r="Q10" s="2">
        <v>0</v>
      </c>
      <c r="R10" s="5">
        <v>0.95</v>
      </c>
      <c r="S10">
        <v>1</v>
      </c>
      <c r="T10" s="20">
        <v>1</v>
      </c>
      <c r="U10" s="6">
        <f t="shared" si="0"/>
        <v>2.3923444976076556</v>
      </c>
      <c r="V10" s="7" t="s">
        <v>32</v>
      </c>
    </row>
    <row r="11" spans="1:22" x14ac:dyDescent="0.3">
      <c r="A11" t="s">
        <v>33</v>
      </c>
      <c r="B11">
        <v>1100</v>
      </c>
      <c r="C11">
        <v>50</v>
      </c>
      <c r="D11">
        <v>1</v>
      </c>
      <c r="E11">
        <v>0.4</v>
      </c>
      <c r="F11">
        <v>11</v>
      </c>
      <c r="G11" s="7">
        <v>120</v>
      </c>
      <c r="H11" s="7">
        <v>0</v>
      </c>
      <c r="I11" s="7">
        <v>7300</v>
      </c>
      <c r="J11" s="7">
        <v>20</v>
      </c>
      <c r="K11" s="7">
        <v>0</v>
      </c>
      <c r="L11" s="3">
        <v>0.8</v>
      </c>
      <c r="M11" s="3">
        <v>1</v>
      </c>
      <c r="N11" s="3">
        <v>0</v>
      </c>
      <c r="O11">
        <v>30000</v>
      </c>
      <c r="P11">
        <v>80</v>
      </c>
      <c r="Q11" s="2">
        <v>0</v>
      </c>
      <c r="R11" s="4">
        <v>0.95</v>
      </c>
      <c r="S11">
        <v>3</v>
      </c>
      <c r="T11" s="20">
        <v>0.95</v>
      </c>
      <c r="U11" s="6">
        <f t="shared" si="0"/>
        <v>1.3157894736842106</v>
      </c>
      <c r="V11" s="7" t="s">
        <v>34</v>
      </c>
    </row>
    <row r="12" spans="1:22" x14ac:dyDescent="0.3">
      <c r="A12" t="s">
        <v>35</v>
      </c>
      <c r="B12">
        <v>980</v>
      </c>
      <c r="C12">
        <v>30</v>
      </c>
      <c r="D12">
        <v>1.25</v>
      </c>
      <c r="E12">
        <v>2.6</v>
      </c>
      <c r="F12">
        <v>11</v>
      </c>
      <c r="G12" s="7">
        <v>100</v>
      </c>
      <c r="H12" s="7">
        <v>0</v>
      </c>
      <c r="I12" s="7">
        <v>1500</v>
      </c>
      <c r="J12" s="7">
        <v>20</v>
      </c>
      <c r="K12" s="7">
        <v>0</v>
      </c>
      <c r="L12" s="3">
        <v>0.7</v>
      </c>
      <c r="M12" s="4">
        <v>0.63</v>
      </c>
      <c r="N12" s="17">
        <v>7.4999999999999997E-3</v>
      </c>
      <c r="O12">
        <v>15000</v>
      </c>
      <c r="P12">
        <v>35</v>
      </c>
      <c r="Q12" s="2">
        <v>0</v>
      </c>
      <c r="R12" s="4">
        <v>0.95</v>
      </c>
      <c r="S12">
        <v>2</v>
      </c>
      <c r="T12">
        <v>0.92</v>
      </c>
      <c r="U12" s="6">
        <f t="shared" si="0"/>
        <v>1.5527950310559007</v>
      </c>
      <c r="V12" s="7" t="s">
        <v>34</v>
      </c>
    </row>
    <row r="13" spans="1:22" x14ac:dyDescent="0.3">
      <c r="A13" t="s">
        <v>36</v>
      </c>
      <c r="B13">
        <f>(880*0.58/1)+720</f>
        <v>1230.4000000000001</v>
      </c>
      <c r="C13">
        <v>30</v>
      </c>
      <c r="D13">
        <v>1</v>
      </c>
      <c r="E13">
        <v>3.3</v>
      </c>
      <c r="F13">
        <f>9+5.9</f>
        <v>14.9</v>
      </c>
      <c r="G13" s="7">
        <v>100</v>
      </c>
      <c r="H13" s="7">
        <v>0</v>
      </c>
      <c r="I13" s="7">
        <v>1500</v>
      </c>
      <c r="J13" s="7">
        <v>20</v>
      </c>
      <c r="K13" s="7">
        <v>0</v>
      </c>
      <c r="L13" s="3">
        <v>0.55000000000000004</v>
      </c>
      <c r="M13" s="4">
        <v>0.63</v>
      </c>
      <c r="N13" s="3">
        <v>0</v>
      </c>
      <c r="O13">
        <v>15000</v>
      </c>
      <c r="P13">
        <v>35</v>
      </c>
      <c r="Q13" s="2">
        <v>0</v>
      </c>
      <c r="R13" s="4">
        <v>0.95</v>
      </c>
      <c r="S13">
        <v>2</v>
      </c>
      <c r="T13">
        <v>0.92</v>
      </c>
      <c r="U13" s="6">
        <f t="shared" si="0"/>
        <v>1.9762845849802366</v>
      </c>
      <c r="V13" s="7" t="s">
        <v>34</v>
      </c>
    </row>
    <row r="14" spans="1:22" x14ac:dyDescent="0.3">
      <c r="A14" t="s">
        <v>41</v>
      </c>
      <c r="B14">
        <f>727+880</f>
        <v>1607</v>
      </c>
      <c r="C14">
        <v>3</v>
      </c>
      <c r="D14">
        <v>1</v>
      </c>
      <c r="E14">
        <v>3</v>
      </c>
      <c r="F14">
        <v>3.2</v>
      </c>
      <c r="G14" s="7">
        <v>0</v>
      </c>
      <c r="H14" s="7">
        <v>0</v>
      </c>
      <c r="I14" s="7">
        <v>0</v>
      </c>
      <c r="J14" s="7">
        <v>20</v>
      </c>
      <c r="K14" s="7">
        <v>0</v>
      </c>
      <c r="L14" s="4">
        <v>0.41</v>
      </c>
      <c r="M14" s="4">
        <v>0.63</v>
      </c>
      <c r="N14" s="3">
        <v>0</v>
      </c>
      <c r="O14">
        <v>10000</v>
      </c>
      <c r="P14">
        <v>30</v>
      </c>
      <c r="Q14" s="4">
        <v>0</v>
      </c>
      <c r="R14" s="4">
        <v>0.95</v>
      </c>
      <c r="S14">
        <v>2</v>
      </c>
      <c r="T14">
        <v>1</v>
      </c>
      <c r="U14" s="6">
        <f t="shared" si="0"/>
        <v>2.4390243902439024</v>
      </c>
      <c r="V14" s="7" t="s">
        <v>34</v>
      </c>
    </row>
    <row r="15" spans="1:22" x14ac:dyDescent="0.3">
      <c r="A15" t="s">
        <v>37</v>
      </c>
      <c r="B15">
        <f>1045+(880*0.58/0.5)</f>
        <v>2065.8000000000002</v>
      </c>
      <c r="C15">
        <v>3</v>
      </c>
      <c r="D15">
        <v>1</v>
      </c>
      <c r="E15">
        <v>1.6</v>
      </c>
      <c r="F15">
        <v>28.5</v>
      </c>
      <c r="G15" s="7">
        <v>0</v>
      </c>
      <c r="H15" s="7">
        <v>0</v>
      </c>
      <c r="I15" s="7">
        <v>10000</v>
      </c>
      <c r="J15" s="7">
        <v>20</v>
      </c>
      <c r="K15" s="7">
        <v>0</v>
      </c>
      <c r="L15" s="3">
        <v>0.35</v>
      </c>
      <c r="M15" s="4">
        <v>0.63</v>
      </c>
      <c r="N15" s="3">
        <v>0</v>
      </c>
      <c r="O15">
        <v>10000</v>
      </c>
      <c r="P15">
        <v>30</v>
      </c>
      <c r="Q15" s="2">
        <v>0</v>
      </c>
      <c r="R15" s="4">
        <v>0.95</v>
      </c>
      <c r="S15">
        <v>1</v>
      </c>
      <c r="T15">
        <v>1</v>
      </c>
      <c r="U15" s="6">
        <f t="shared" si="0"/>
        <v>2.8571428571428572</v>
      </c>
      <c r="V15" t="s">
        <v>38</v>
      </c>
    </row>
    <row r="16" spans="1:22" x14ac:dyDescent="0.3">
      <c r="A16" t="s">
        <v>42</v>
      </c>
      <c r="B16">
        <f>(0.1*800)+880</f>
        <v>960</v>
      </c>
      <c r="C16">
        <v>3</v>
      </c>
      <c r="D16">
        <v>1</v>
      </c>
      <c r="E16">
        <v>3</v>
      </c>
      <c r="F16">
        <v>3.2</v>
      </c>
      <c r="G16" s="7">
        <v>0</v>
      </c>
      <c r="H16" s="7">
        <v>0</v>
      </c>
      <c r="I16" s="7">
        <v>0</v>
      </c>
      <c r="J16" s="7">
        <v>20</v>
      </c>
      <c r="K16" s="7">
        <v>0</v>
      </c>
      <c r="L16" s="4">
        <v>0.41</v>
      </c>
      <c r="M16" s="4">
        <v>0.63</v>
      </c>
      <c r="N16" s="3">
        <v>0</v>
      </c>
      <c r="O16">
        <v>10000</v>
      </c>
      <c r="P16">
        <v>30</v>
      </c>
      <c r="Q16" s="4">
        <v>0</v>
      </c>
      <c r="R16" s="4">
        <v>0.95</v>
      </c>
      <c r="S16">
        <v>2</v>
      </c>
      <c r="T16">
        <v>1</v>
      </c>
      <c r="U16" s="6">
        <f t="shared" ref="U16" si="1">1/(L16*T16)</f>
        <v>2.4390243902439024</v>
      </c>
      <c r="V16" s="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 Mulder</cp:lastModifiedBy>
  <cp:revision/>
  <dcterms:created xsi:type="dcterms:W3CDTF">2022-11-17T11:43:42Z</dcterms:created>
  <dcterms:modified xsi:type="dcterms:W3CDTF">2023-02-28T12:18:06Z</dcterms:modified>
  <cp:category/>
  <cp:contentStatus/>
</cp:coreProperties>
</file>