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solver_adj" localSheetId="1" hidden="1">Лист2!$H$18:$H$19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Лист2!$L$18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G23" i="2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22" i="2"/>
  <c r="H21" i="2"/>
  <c r="G37" i="2"/>
  <c r="G21" i="2"/>
  <c r="J3" i="2"/>
  <c r="K3" i="2" s="1"/>
  <c r="L3" i="2" s="1"/>
  <c r="J4" i="2"/>
  <c r="K4" i="2" s="1"/>
  <c r="L4" i="2" s="1"/>
  <c r="J5" i="2"/>
  <c r="K5" i="2" s="1"/>
  <c r="L5" i="2" s="1"/>
  <c r="J6" i="2"/>
  <c r="K6" i="2" s="1"/>
  <c r="L6" i="2" s="1"/>
  <c r="J7" i="2"/>
  <c r="K7" i="2" s="1"/>
  <c r="L7" i="2" s="1"/>
  <c r="J8" i="2"/>
  <c r="K8" i="2" s="1"/>
  <c r="L8" i="2" s="1"/>
  <c r="J9" i="2"/>
  <c r="K9" i="2" s="1"/>
  <c r="L9" i="2" s="1"/>
  <c r="J10" i="2"/>
  <c r="K10" i="2" s="1"/>
  <c r="L10" i="2" s="1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2" i="2"/>
  <c r="K2" i="2" s="1"/>
  <c r="L2" i="2" s="1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0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22" i="1"/>
  <c r="G21" i="1"/>
  <c r="F20" i="1"/>
  <c r="G36" i="1"/>
  <c r="G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N6" i="1" a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K6" i="1" a="1"/>
  <c r="K6" i="1"/>
  <c r="L6" i="1"/>
  <c r="K7" i="1"/>
  <c r="L7" i="1"/>
  <c r="F21" i="2" l="1"/>
  <c r="L18" i="2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2" i="1"/>
  <c r="I2" i="1"/>
  <c r="K9" i="1" l="1" a="1"/>
  <c r="K10" i="1" s="1"/>
  <c r="L10" i="1" l="1"/>
  <c r="K9" i="1"/>
  <c r="L9" i="1"/>
  <c r="N10" i="1" l="1" a="1"/>
  <c r="N11" i="1" s="1"/>
  <c r="N10" i="1" l="1"/>
</calcChain>
</file>

<file path=xl/sharedStrings.xml><?xml version="1.0" encoding="utf-8"?>
<sst xmlns="http://schemas.openxmlformats.org/spreadsheetml/2006/main" count="61" uniqueCount="35">
  <si>
    <t>Откуда</t>
  </si>
  <si>
    <t>куда</t>
  </si>
  <si>
    <t>Расстояние</t>
  </si>
  <si>
    <t>цена билета 01.10.2022</t>
  </si>
  <si>
    <t>Волгоград</t>
  </si>
  <si>
    <t>Екатеринбург</t>
  </si>
  <si>
    <t>Москва</t>
  </si>
  <si>
    <t>Новосибирск</t>
  </si>
  <si>
    <t>Омск</t>
  </si>
  <si>
    <t>Самара</t>
  </si>
  <si>
    <t>Санкт-Петербург</t>
  </si>
  <si>
    <t>Уфа</t>
  </si>
  <si>
    <t>Челябинск</t>
  </si>
  <si>
    <t>Архангельск</t>
  </si>
  <si>
    <t>Астрахань</t>
  </si>
  <si>
    <t>Барнаул</t>
  </si>
  <si>
    <t>Белоярский</t>
  </si>
  <si>
    <t>Благовещенск</t>
  </si>
  <si>
    <t>Великий</t>
  </si>
  <si>
    <t>x</t>
  </si>
  <si>
    <t>X^T*X</t>
  </si>
  <si>
    <t>(X^T*X)-1</t>
  </si>
  <si>
    <t>X^T</t>
  </si>
  <si>
    <t>(X^T*X)^(-1) * X^T * y</t>
  </si>
  <si>
    <t>x расстояние</t>
  </si>
  <si>
    <t>y цена</t>
  </si>
  <si>
    <t>a*x+b</t>
  </si>
  <si>
    <t xml:space="preserve"> (X^T*X)^(-1) *X^T </t>
  </si>
  <si>
    <t>Для графика</t>
  </si>
  <si>
    <t>шаг</t>
  </si>
  <si>
    <t>a0</t>
  </si>
  <si>
    <t>a1</t>
  </si>
  <si>
    <t>h(x)</t>
  </si>
  <si>
    <t>h(x)-y</t>
  </si>
  <si>
    <t>(h(x)-y)^2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</si>
</sst>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1-48BD-80A7-ADA18BC6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024"/>
        <c:axId val="412659352"/>
      </c:scatterChart>
      <c:scatterChart>
        <c:scatterStyle val="smoothMarker"/>
        <c:varyColors val="0"/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Лист1!$G$20:$G$36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Лист1!$H$20:$H$36</c:f>
              <c:numCache>
                <c:formatCode>General</c:formatCode>
                <c:ptCount val="17"/>
                <c:pt idx="0">
                  <c:v>41.268892366394446</c:v>
                </c:pt>
                <c:pt idx="1">
                  <c:v>47.250434423042627</c:v>
                </c:pt>
                <c:pt idx="2">
                  <c:v>53.231976479690807</c:v>
                </c:pt>
                <c:pt idx="3">
                  <c:v>59.213518536338988</c:v>
                </c:pt>
                <c:pt idx="4">
                  <c:v>65.195060592987176</c:v>
                </c:pt>
                <c:pt idx="5">
                  <c:v>71.176602649635356</c:v>
                </c:pt>
                <c:pt idx="6">
                  <c:v>77.158144706283537</c:v>
                </c:pt>
                <c:pt idx="7">
                  <c:v>83.139686762931703</c:v>
                </c:pt>
                <c:pt idx="8">
                  <c:v>89.121228819579883</c:v>
                </c:pt>
                <c:pt idx="9">
                  <c:v>95.10277087622805</c:v>
                </c:pt>
                <c:pt idx="10">
                  <c:v>101.08431293287623</c:v>
                </c:pt>
                <c:pt idx="11">
                  <c:v>107.06585498952441</c:v>
                </c:pt>
                <c:pt idx="12">
                  <c:v>113.04739704617259</c:v>
                </c:pt>
                <c:pt idx="13">
                  <c:v>119.02893910282077</c:v>
                </c:pt>
                <c:pt idx="14">
                  <c:v>125.01048115946895</c:v>
                </c:pt>
                <c:pt idx="15">
                  <c:v>130.99202321611713</c:v>
                </c:pt>
                <c:pt idx="16">
                  <c:v>136.97356527276531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5A-4662-89BB-CC17DF81A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27696"/>
        <c:axId val="415834256"/>
      </c:scatterChart>
      <c:valAx>
        <c:axId val="412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352"/>
        <c:crosses val="autoZero"/>
        <c:crossBetween val="midCat"/>
      </c:valAx>
      <c:valAx>
        <c:axId val="4126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024"/>
        <c:crosses val="autoZero"/>
        <c:crossBetween val="midCat"/>
      </c:valAx>
      <c:valAx>
        <c:axId val="415834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27696"/>
        <c:crosses val="max"/>
        <c:crossBetween val="midCat"/>
      </c:valAx>
      <c:valAx>
        <c:axId val="41582769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342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Прямая численная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Лист2!$G$21:$G$37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Лист2!$H$21:$H$37</c:f>
              <c:numCache>
                <c:formatCode>General</c:formatCode>
                <c:ptCount val="17"/>
                <c:pt idx="0">
                  <c:v>41.268894775009514</c:v>
                </c:pt>
                <c:pt idx="1">
                  <c:v>47.250436418756323</c:v>
                </c:pt>
                <c:pt idx="2">
                  <c:v>53.231978062503138</c:v>
                </c:pt>
                <c:pt idx="3">
                  <c:v>59.213519706249947</c:v>
                </c:pt>
                <c:pt idx="4">
                  <c:v>65.195061349996763</c:v>
                </c:pt>
                <c:pt idx="5">
                  <c:v>71.176602993743572</c:v>
                </c:pt>
                <c:pt idx="6">
                  <c:v>77.158144637490381</c:v>
                </c:pt>
                <c:pt idx="7">
                  <c:v>83.139686281237189</c:v>
                </c:pt>
                <c:pt idx="8">
                  <c:v>89.121227924983998</c:v>
                </c:pt>
                <c:pt idx="9">
                  <c:v>95.102769568730807</c:v>
                </c:pt>
                <c:pt idx="10">
                  <c:v>101.08431121247762</c:v>
                </c:pt>
                <c:pt idx="11">
                  <c:v>107.06585285622444</c:v>
                </c:pt>
                <c:pt idx="12">
                  <c:v>113.04739449997123</c:v>
                </c:pt>
                <c:pt idx="13">
                  <c:v>119.02893614371806</c:v>
                </c:pt>
                <c:pt idx="14">
                  <c:v>125.01047778746485</c:v>
                </c:pt>
                <c:pt idx="15">
                  <c:v>130.99201943121167</c:v>
                </c:pt>
                <c:pt idx="16">
                  <c:v>136.9735610749585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Лист2!$I$2:$I$17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valAx>
        <c:axId val="47555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61096"/>
        <c:crosses val="autoZero"/>
        <c:crossBetween val="midCat"/>
      </c:valAx>
      <c:valAx>
        <c:axId val="47556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5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119061</xdr:colOff>
      <xdr:row>13</xdr:row>
      <xdr:rowOff>128588</xdr:rowOff>
    </xdr:from>
    <xdr:to>
      <xdr:col>20</xdr:col>
      <xdr:colOff>130968</xdr:colOff>
      <xdr:row>28</xdr:row>
      <xdr:rowOff>14288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19</xdr:row>
      <xdr:rowOff>66675</xdr:rowOff>
    </xdr:from>
    <xdr:to>
      <xdr:col>15</xdr:col>
      <xdr:colOff>400050</xdr:colOff>
      <xdr:row>33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zoomScale="80" zoomScaleNormal="80" workbookViewId="0">
      <selection activeCell="F19" sqref="F19:H36"/>
    </sheetView>
  </sheetViews>
  <sheetFormatPr defaultRowHeight="15" x14ac:dyDescent="0.25"/>
  <cols>
    <col min="1" max="1" width="19.5703125" customWidth="1"/>
    <col min="2" max="2" width="17.7109375" customWidth="1"/>
    <col min="3" max="3" width="14.28515625" customWidth="1"/>
    <col min="4" max="4" width="25.28515625" customWidth="1"/>
    <col min="10" max="10" width="12.7109375" bestFit="1" customWidth="1"/>
    <col min="14" max="14" width="13.85546875" bestFit="1" customWidth="1"/>
    <col min="15" max="17" width="9.28515625" bestFit="1" customWidth="1"/>
    <col min="18" max="18" width="13.7109375" bestFit="1" customWidth="1"/>
    <col min="19" max="29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26</v>
      </c>
      <c r="K1" s="3" t="s">
        <v>22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$N$11*H2+$N$10</f>
        <v>51.934774587887588</v>
      </c>
      <c r="K2">
        <v>1</v>
      </c>
      <c r="L2" s="2">
        <v>1</v>
      </c>
      <c r="M2">
        <v>1</v>
      </c>
      <c r="N2">
        <v>1</v>
      </c>
      <c r="O2" s="2">
        <v>1</v>
      </c>
      <c r="P2">
        <v>1</v>
      </c>
      <c r="Q2">
        <v>1</v>
      </c>
      <c r="R2" s="2">
        <v>1</v>
      </c>
      <c r="S2">
        <v>1</v>
      </c>
      <c r="T2">
        <v>1</v>
      </c>
      <c r="U2" s="2">
        <v>1</v>
      </c>
      <c r="V2">
        <v>1</v>
      </c>
      <c r="W2">
        <v>1</v>
      </c>
      <c r="X2" s="2">
        <v>1</v>
      </c>
      <c r="Y2" s="2">
        <v>1</v>
      </c>
      <c r="Z2" s="2">
        <v>1</v>
      </c>
    </row>
    <row r="3" spans="1:29" x14ac:dyDescent="0.25">
      <c r="B3" t="s">
        <v>5</v>
      </c>
      <c r="C3">
        <v>950</v>
      </c>
      <c r="D3">
        <v>4060</v>
      </c>
      <c r="G3" s="2">
        <v>1</v>
      </c>
      <c r="H3">
        <f t="shared" ref="H3:H17" si="0" xml:space="preserve"> C3/100</f>
        <v>9.5</v>
      </c>
      <c r="I3">
        <f t="shared" ref="I3:I17" si="1" xml:space="preserve"> D3/100</f>
        <v>40.6</v>
      </c>
      <c r="J3">
        <f t="shared" ref="J3:J17" si="2" xml:space="preserve"> $N$11*H3+$N$10</f>
        <v>49.772771434882223</v>
      </c>
      <c r="K3">
        <f>H2</f>
        <v>11</v>
      </c>
      <c r="L3">
        <f>H3</f>
        <v>9.5</v>
      </c>
      <c r="M3">
        <f>H4</f>
        <v>8.1</v>
      </c>
      <c r="N3">
        <f>H5</f>
        <v>25</v>
      </c>
      <c r="O3">
        <f>H6</f>
        <v>19</v>
      </c>
      <c r="P3">
        <f>H7</f>
        <v>3.6</v>
      </c>
      <c r="Q3">
        <f>H8</f>
        <v>15</v>
      </c>
      <c r="R3">
        <f>H9</f>
        <v>5.3</v>
      </c>
      <c r="S3">
        <f>H10</f>
        <v>9.5</v>
      </c>
      <c r="T3">
        <f>H11</f>
        <v>15</v>
      </c>
      <c r="U3">
        <f>H12</f>
        <v>14</v>
      </c>
      <c r="V3">
        <f>H13</f>
        <v>27</v>
      </c>
      <c r="W3">
        <f>H14</f>
        <v>27</v>
      </c>
      <c r="X3">
        <f>H15</f>
        <v>70</v>
      </c>
      <c r="Y3">
        <f>H16</f>
        <v>34</v>
      </c>
      <c r="Z3">
        <f>H17</f>
        <v>13</v>
      </c>
    </row>
    <row r="4" spans="1:29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1"/>
        <v>57.2</v>
      </c>
      <c r="J4">
        <f t="shared" si="2"/>
        <v>47.754901825410549</v>
      </c>
    </row>
    <row r="5" spans="1:29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1"/>
        <v>122.49</v>
      </c>
      <c r="J5">
        <f t="shared" si="2"/>
        <v>72.113470682604344</v>
      </c>
      <c r="K5" s="3" t="s">
        <v>20</v>
      </c>
      <c r="L5" s="3"/>
      <c r="N5" s="3" t="s">
        <v>27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1"/>
        <v>63.5</v>
      </c>
      <c r="J6">
        <f t="shared" si="2"/>
        <v>63.465458070582876</v>
      </c>
      <c r="K6">
        <f t="array" ref="K6:L7" xml:space="preserve"> MMULT(K2:Z3,G2:H17)</f>
        <v>16</v>
      </c>
      <c r="L6">
        <v>306</v>
      </c>
      <c r="N6">
        <f t="array" ref="N6:AC7" xml:space="preserve"> MMULT(K9:L10,K2:Z3)</f>
        <v>0.10264317692738917</v>
      </c>
      <c r="O6">
        <v>0.11005422497552256</v>
      </c>
      <c r="P6">
        <v>0.11697120315378037</v>
      </c>
      <c r="Q6">
        <v>3.3473395144810902E-2</v>
      </c>
      <c r="R6">
        <v>6.3117587337344447E-2</v>
      </c>
      <c r="S6">
        <v>0.13920434729818054</v>
      </c>
      <c r="T6">
        <v>8.2880382132366801E-2</v>
      </c>
      <c r="U6">
        <v>0.13080515951029603</v>
      </c>
      <c r="V6">
        <v>0.11005422497552256</v>
      </c>
      <c r="W6">
        <v>8.2880382132366801E-2</v>
      </c>
      <c r="X6">
        <v>8.7821080831122389E-2</v>
      </c>
      <c r="Y6">
        <v>2.3591997747299726E-2</v>
      </c>
      <c r="Z6">
        <v>2.3591997747299726E-2</v>
      </c>
      <c r="AA6">
        <v>-0.18885804629919067</v>
      </c>
      <c r="AB6">
        <v>-1.0992893143989407E-2</v>
      </c>
      <c r="AC6">
        <v>9.2761779529877977E-2</v>
      </c>
    </row>
    <row r="7" spans="1:29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1"/>
        <v>37.409999999999997</v>
      </c>
      <c r="J7">
        <f t="shared" si="2"/>
        <v>41.268892366394446</v>
      </c>
      <c r="K7">
        <v>306</v>
      </c>
      <c r="L7">
        <v>9723.16</v>
      </c>
      <c r="N7">
        <v>-2.0989896432621787E-3</v>
      </c>
      <c r="O7">
        <v>-2.4864954235567348E-3</v>
      </c>
      <c r="P7">
        <v>-2.8481674851649876E-3</v>
      </c>
      <c r="Q7">
        <v>1.5177309728203444E-3</v>
      </c>
      <c r="R7">
        <v>-3.2292148357879538E-5</v>
      </c>
      <c r="S7">
        <v>-4.0106848260486553E-3</v>
      </c>
      <c r="T7">
        <v>-1.0656408958100291E-3</v>
      </c>
      <c r="U7">
        <v>-3.5715116083814922E-3</v>
      </c>
      <c r="V7">
        <v>-2.4864954235567348E-3</v>
      </c>
      <c r="W7">
        <v>-1.0656408958100291E-3</v>
      </c>
      <c r="X7">
        <v>-1.3239780826730667E-3</v>
      </c>
      <c r="Y7">
        <v>2.0344053465464196E-3</v>
      </c>
      <c r="Z7">
        <v>2.0344053465464196E-3</v>
      </c>
      <c r="AA7">
        <v>1.3142904381657028E-2</v>
      </c>
      <c r="AB7">
        <v>3.8427656545876807E-3</v>
      </c>
      <c r="AC7">
        <v>-1.5823152695361043E-3</v>
      </c>
    </row>
    <row r="8" spans="1:29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1"/>
        <v>42.75</v>
      </c>
      <c r="J8">
        <f t="shared" si="2"/>
        <v>57.700116329235229</v>
      </c>
      <c r="K8" s="3" t="s">
        <v>21</v>
      </c>
      <c r="L8" s="3"/>
    </row>
    <row r="9" spans="1:29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1"/>
        <v>41.3</v>
      </c>
      <c r="J9">
        <f t="shared" si="2"/>
        <v>43.719162606467194</v>
      </c>
      <c r="K9">
        <f t="array" ref="K9:L10" xml:space="preserve"> MINVERSE(K6:L7)</f>
        <v>0.15699086261370065</v>
      </c>
      <c r="L9">
        <v>-4.9406986987555902E-3</v>
      </c>
      <c r="N9" t="s">
        <v>23</v>
      </c>
    </row>
    <row r="10" spans="1:29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1"/>
        <v>44.89</v>
      </c>
      <c r="J10">
        <f t="shared" si="2"/>
        <v>49.772771434882223</v>
      </c>
      <c r="K10">
        <v>-4.9406986987555902E-3</v>
      </c>
      <c r="L10">
        <v>2.5833718686303739E-4</v>
      </c>
      <c r="N10">
        <f t="array" ref="N10:N11" xml:space="preserve"> MMULT(N6:AC7,I2:I17)</f>
        <v>36.08008479918157</v>
      </c>
    </row>
    <row r="11" spans="1:29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1"/>
        <v>47.9</v>
      </c>
      <c r="J11">
        <f t="shared" si="2"/>
        <v>57.700116329235229</v>
      </c>
      <c r="N11">
        <v>1.4413354353369108</v>
      </c>
    </row>
    <row r="12" spans="1:29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1"/>
        <v>59.46</v>
      </c>
      <c r="J12">
        <f t="shared" si="2"/>
        <v>56.258780893898319</v>
      </c>
    </row>
    <row r="13" spans="1:29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1"/>
        <v>67.790000000000006</v>
      </c>
      <c r="J13">
        <f t="shared" si="2"/>
        <v>74.996141553278164</v>
      </c>
    </row>
    <row r="14" spans="1:29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1"/>
        <v>67.790000000000006</v>
      </c>
      <c r="J14">
        <f t="shared" si="2"/>
        <v>74.996141553278164</v>
      </c>
    </row>
    <row r="15" spans="1:29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1"/>
        <v>124.51</v>
      </c>
      <c r="J15">
        <f t="shared" si="2"/>
        <v>136.97356527276531</v>
      </c>
    </row>
    <row r="16" spans="1:29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1"/>
        <v>99.7</v>
      </c>
      <c r="J16">
        <f t="shared" si="2"/>
        <v>85.085489600636535</v>
      </c>
    </row>
    <row r="17" spans="2:10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1"/>
        <v>43.63</v>
      </c>
      <c r="J17">
        <f t="shared" si="2"/>
        <v>54.817445458561409</v>
      </c>
    </row>
    <row r="18" spans="2:10" x14ac:dyDescent="0.25">
      <c r="I18" s="1"/>
    </row>
    <row r="19" spans="2:10" x14ac:dyDescent="0.25">
      <c r="F19" t="s">
        <v>29</v>
      </c>
      <c r="G19" s="3" t="s">
        <v>28</v>
      </c>
      <c r="H19" s="3"/>
      <c r="I19" s="1"/>
    </row>
    <row r="20" spans="2:10" x14ac:dyDescent="0.25">
      <c r="F20">
        <f xml:space="preserve"> (G36 -G20)/16</f>
        <v>4.1500000000000004</v>
      </c>
      <c r="G20">
        <f xml:space="preserve"> MIN(H2:H17)</f>
        <v>3.6</v>
      </c>
      <c r="H20">
        <f xml:space="preserve"> $N$11 * G20 + $N$10</f>
        <v>41.268892366394446</v>
      </c>
      <c r="I20" s="1"/>
    </row>
    <row r="21" spans="2:10" x14ac:dyDescent="0.25">
      <c r="G21">
        <f xml:space="preserve"> G20 +$F$20</f>
        <v>7.75</v>
      </c>
      <c r="H21">
        <f t="shared" ref="H21:H36" si="3" xml:space="preserve"> $N$11 * G21 + $N$10</f>
        <v>47.250434423042627</v>
      </c>
      <c r="I21" s="1"/>
    </row>
    <row r="22" spans="2:10" x14ac:dyDescent="0.25">
      <c r="G22">
        <f t="shared" ref="G22:G35" si="4" xml:space="preserve"> G21 +$F$20</f>
        <v>11.9</v>
      </c>
      <c r="H22">
        <f t="shared" si="3"/>
        <v>53.231976479690807</v>
      </c>
      <c r="I22" s="1"/>
    </row>
    <row r="23" spans="2:10" x14ac:dyDescent="0.25">
      <c r="G23">
        <f t="shared" si="4"/>
        <v>16.05</v>
      </c>
      <c r="H23">
        <f t="shared" si="3"/>
        <v>59.213518536338988</v>
      </c>
      <c r="I23" s="1"/>
    </row>
    <row r="24" spans="2:10" x14ac:dyDescent="0.25">
      <c r="G24">
        <f t="shared" si="4"/>
        <v>20.200000000000003</v>
      </c>
      <c r="H24">
        <f t="shared" si="3"/>
        <v>65.195060592987176</v>
      </c>
      <c r="I24" s="1"/>
    </row>
    <row r="25" spans="2:10" x14ac:dyDescent="0.25">
      <c r="G25">
        <f t="shared" si="4"/>
        <v>24.35</v>
      </c>
      <c r="H25">
        <f t="shared" si="3"/>
        <v>71.176602649635356</v>
      </c>
      <c r="I25" s="1"/>
    </row>
    <row r="26" spans="2:10" x14ac:dyDescent="0.25">
      <c r="G26">
        <f t="shared" si="4"/>
        <v>28.5</v>
      </c>
      <c r="H26">
        <f t="shared" si="3"/>
        <v>77.158144706283537</v>
      </c>
      <c r="I26" s="1"/>
    </row>
    <row r="27" spans="2:10" x14ac:dyDescent="0.25">
      <c r="G27">
        <f t="shared" si="4"/>
        <v>32.65</v>
      </c>
      <c r="H27">
        <f t="shared" si="3"/>
        <v>83.139686762931703</v>
      </c>
      <c r="I27" s="1"/>
    </row>
    <row r="28" spans="2:10" x14ac:dyDescent="0.25">
      <c r="G28">
        <f t="shared" si="4"/>
        <v>36.799999999999997</v>
      </c>
      <c r="H28">
        <f t="shared" si="3"/>
        <v>89.121228819579883</v>
      </c>
      <c r="I28" s="1"/>
    </row>
    <row r="29" spans="2:10" x14ac:dyDescent="0.25">
      <c r="G29">
        <f t="shared" si="4"/>
        <v>40.949999999999996</v>
      </c>
      <c r="H29">
        <f t="shared" si="3"/>
        <v>95.10277087622805</v>
      </c>
      <c r="I29" s="1"/>
    </row>
    <row r="30" spans="2:10" x14ac:dyDescent="0.25">
      <c r="G30">
        <f t="shared" si="4"/>
        <v>45.099999999999994</v>
      </c>
      <c r="H30">
        <f t="shared" si="3"/>
        <v>101.08431293287623</v>
      </c>
      <c r="I30" s="1"/>
    </row>
    <row r="31" spans="2:10" x14ac:dyDescent="0.25">
      <c r="G31">
        <f t="shared" si="4"/>
        <v>49.249999999999993</v>
      </c>
      <c r="H31">
        <f t="shared" si="3"/>
        <v>107.06585498952441</v>
      </c>
      <c r="I31" s="1"/>
    </row>
    <row r="32" spans="2:10" x14ac:dyDescent="0.25">
      <c r="G32">
        <f t="shared" si="4"/>
        <v>53.399999999999991</v>
      </c>
      <c r="H32">
        <f t="shared" si="3"/>
        <v>113.04739704617259</v>
      </c>
      <c r="I32" s="1"/>
    </row>
    <row r="33" spans="7:9" x14ac:dyDescent="0.25">
      <c r="G33">
        <f t="shared" si="4"/>
        <v>57.54999999999999</v>
      </c>
      <c r="H33">
        <f t="shared" si="3"/>
        <v>119.02893910282077</v>
      </c>
      <c r="I33" s="1"/>
    </row>
    <row r="34" spans="7:9" x14ac:dyDescent="0.25">
      <c r="G34">
        <f t="shared" si="4"/>
        <v>61.699999999999989</v>
      </c>
      <c r="H34">
        <f t="shared" si="3"/>
        <v>125.01048115946895</v>
      </c>
      <c r="I34" s="1"/>
    </row>
    <row r="35" spans="7:9" x14ac:dyDescent="0.25">
      <c r="G35">
        <f t="shared" si="4"/>
        <v>65.849999999999994</v>
      </c>
      <c r="H35">
        <f t="shared" si="3"/>
        <v>130.99202321611713</v>
      </c>
      <c r="I35" s="1"/>
    </row>
    <row r="36" spans="7:9" x14ac:dyDescent="0.25">
      <c r="G36">
        <f xml:space="preserve"> MAX(H2:H17)</f>
        <v>70</v>
      </c>
      <c r="H36">
        <f t="shared" si="3"/>
        <v>136.97356527276531</v>
      </c>
      <c r="I36" s="1"/>
    </row>
    <row r="37" spans="7:9" x14ac:dyDescent="0.25">
      <c r="I37" s="1"/>
    </row>
    <row r="38" spans="7:9" x14ac:dyDescent="0.25">
      <c r="I38" s="1"/>
    </row>
    <row r="39" spans="7:9" x14ac:dyDescent="0.25">
      <c r="I39" s="1"/>
    </row>
    <row r="40" spans="7:9" x14ac:dyDescent="0.25">
      <c r="I40" s="1"/>
    </row>
    <row r="41" spans="7:9" x14ac:dyDescent="0.25">
      <c r="I41" s="1"/>
    </row>
    <row r="42" spans="7:9" x14ac:dyDescent="0.25">
      <c r="I42" s="1"/>
    </row>
    <row r="43" spans="7:9" x14ac:dyDescent="0.25">
      <c r="I43" s="1"/>
    </row>
    <row r="44" spans="7:9" x14ac:dyDescent="0.25">
      <c r="I44" s="1"/>
    </row>
    <row r="45" spans="7:9" x14ac:dyDescent="0.25">
      <c r="I45" s="1"/>
    </row>
    <row r="46" spans="7:9" x14ac:dyDescent="0.25">
      <c r="I46" s="1"/>
    </row>
    <row r="47" spans="7:9" x14ac:dyDescent="0.25">
      <c r="I47" s="1"/>
    </row>
    <row r="48" spans="7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</sheetData>
  <mergeCells count="5">
    <mergeCell ref="K1:Z1"/>
    <mergeCell ref="K5:L5"/>
    <mergeCell ref="K8:L8"/>
    <mergeCell ref="N5:AC5"/>
    <mergeCell ref="G19:H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7" workbookViewId="0">
      <selection activeCell="H2" sqref="H2:I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32</v>
      </c>
      <c r="K1" t="s">
        <v>33</v>
      </c>
      <c r="L1" t="s">
        <v>34</v>
      </c>
    </row>
    <row r="2" spans="1:12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$H$18 + $H$19 * H2</f>
        <v>51.934776260244789</v>
      </c>
      <c r="K2">
        <f xml:space="preserve"> J2 -I2</f>
        <v>-5.4752237397552079</v>
      </c>
      <c r="L2">
        <f>K2^2</f>
        <v>29.978075000379004</v>
      </c>
    </row>
    <row r="3" spans="1:12" x14ac:dyDescent="0.25">
      <c r="B3" t="s">
        <v>5</v>
      </c>
      <c r="C3">
        <v>950</v>
      </c>
      <c r="D3">
        <v>4060</v>
      </c>
      <c r="G3" s="2">
        <v>1</v>
      </c>
      <c r="H3">
        <f t="shared" ref="H3:I17" si="0" xml:space="preserve"> C3/100</f>
        <v>9.5</v>
      </c>
      <c r="I3">
        <f t="shared" si="0"/>
        <v>40.6</v>
      </c>
      <c r="J3">
        <f t="shared" ref="J3:J17" si="1" xml:space="preserve"> $H$18 + $H$19 * H3</f>
        <v>49.772773256480882</v>
      </c>
      <c r="K3">
        <f t="shared" ref="K3:K17" si="2" xml:space="preserve"> J3 -I3</f>
        <v>9.1727732564808804</v>
      </c>
      <c r="L3">
        <f t="shared" ref="L3:L17" si="3">K3^2</f>
        <v>84.139769214810855</v>
      </c>
    </row>
    <row r="4" spans="1:12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0"/>
        <v>57.2</v>
      </c>
      <c r="J4">
        <f t="shared" si="1"/>
        <v>47.754903786301234</v>
      </c>
      <c r="K4">
        <f t="shared" si="2"/>
        <v>-9.4450962136987684</v>
      </c>
      <c r="L4">
        <f t="shared" si="3"/>
        <v>89.209842486026815</v>
      </c>
    </row>
    <row r="5" spans="1:12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0"/>
        <v>122.49</v>
      </c>
      <c r="J5">
        <f t="shared" si="1"/>
        <v>72.113470962041262</v>
      </c>
      <c r="K5">
        <f t="shared" si="2"/>
        <v>-50.376529037958733</v>
      </c>
      <c r="L5">
        <f t="shared" si="3"/>
        <v>2537.7946779122994</v>
      </c>
    </row>
    <row r="6" spans="1:12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0"/>
        <v>63.5</v>
      </c>
      <c r="J6">
        <f t="shared" si="1"/>
        <v>63.465458946985635</v>
      </c>
      <c r="K6">
        <f t="shared" si="2"/>
        <v>-3.4541053014365275E-2</v>
      </c>
      <c r="L6">
        <f t="shared" si="3"/>
        <v>1.1930843433411924E-3</v>
      </c>
    </row>
    <row r="7" spans="1:12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0"/>
        <v>37.409999999999997</v>
      </c>
      <c r="J7">
        <f t="shared" si="1"/>
        <v>41.268894775009514</v>
      </c>
      <c r="K7">
        <f t="shared" si="2"/>
        <v>3.8588947750095173</v>
      </c>
      <c r="L7">
        <f t="shared" si="3"/>
        <v>14.891068884595754</v>
      </c>
    </row>
    <row r="8" spans="1:12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0"/>
        <v>42.75</v>
      </c>
      <c r="J8">
        <f t="shared" si="1"/>
        <v>57.700117603615212</v>
      </c>
      <c r="K8">
        <f t="shared" si="2"/>
        <v>14.950117603615212</v>
      </c>
      <c r="L8">
        <f t="shared" si="3"/>
        <v>223.50601636192545</v>
      </c>
    </row>
    <row r="9" spans="1:12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0"/>
        <v>41.3</v>
      </c>
      <c r="J9">
        <f t="shared" si="1"/>
        <v>43.71916484594194</v>
      </c>
      <c r="K9">
        <f t="shared" si="2"/>
        <v>2.4191648459419426</v>
      </c>
      <c r="L9">
        <f t="shared" si="3"/>
        <v>5.852358551841303</v>
      </c>
    </row>
    <row r="10" spans="1:12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0"/>
        <v>44.89</v>
      </c>
      <c r="J10">
        <f t="shared" si="1"/>
        <v>49.772773256480882</v>
      </c>
      <c r="K10">
        <f t="shared" si="2"/>
        <v>4.8827732564808812</v>
      </c>
      <c r="L10">
        <f t="shared" si="3"/>
        <v>23.84147467420491</v>
      </c>
    </row>
    <row r="11" spans="1:12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0"/>
        <v>47.9</v>
      </c>
      <c r="J11">
        <f t="shared" si="1"/>
        <v>57.700117603615212</v>
      </c>
      <c r="K11">
        <f t="shared" si="2"/>
        <v>9.8001176036152131</v>
      </c>
      <c r="L11">
        <f t="shared" si="3"/>
        <v>96.042305044688788</v>
      </c>
    </row>
    <row r="12" spans="1:12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0"/>
        <v>59.46</v>
      </c>
      <c r="J12">
        <f t="shared" si="1"/>
        <v>56.258782267772602</v>
      </c>
      <c r="K12">
        <f t="shared" si="2"/>
        <v>-3.2012177322273985</v>
      </c>
      <c r="L12">
        <f t="shared" si="3"/>
        <v>10.247794969127128</v>
      </c>
    </row>
    <row r="13" spans="1:12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0"/>
        <v>67.790000000000006</v>
      </c>
      <c r="J13">
        <f t="shared" si="1"/>
        <v>74.996141633726467</v>
      </c>
      <c r="K13">
        <f t="shared" si="2"/>
        <v>7.2061416337264603</v>
      </c>
      <c r="L13">
        <f t="shared" si="3"/>
        <v>51.928477245325858</v>
      </c>
    </row>
    <row r="14" spans="1:12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0"/>
        <v>67.790000000000006</v>
      </c>
      <c r="J14">
        <f t="shared" si="1"/>
        <v>74.996141633726467</v>
      </c>
      <c r="K14">
        <f t="shared" si="2"/>
        <v>7.2061416337264603</v>
      </c>
      <c r="L14">
        <f t="shared" si="3"/>
        <v>51.928477245325858</v>
      </c>
    </row>
    <row r="15" spans="1:12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0"/>
        <v>124.51</v>
      </c>
      <c r="J15">
        <f t="shared" si="1"/>
        <v>136.9735610749585</v>
      </c>
      <c r="K15">
        <f t="shared" si="2"/>
        <v>12.463561074958491</v>
      </c>
      <c r="L15">
        <f t="shared" si="3"/>
        <v>155.34035466922046</v>
      </c>
    </row>
    <row r="16" spans="1:12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0"/>
        <v>99.7</v>
      </c>
      <c r="J16">
        <f t="shared" si="1"/>
        <v>85.085488984624703</v>
      </c>
      <c r="K16">
        <f t="shared" si="2"/>
        <v>-14.6145110153753</v>
      </c>
      <c r="L16">
        <f t="shared" si="3"/>
        <v>213.58393221852597</v>
      </c>
    </row>
    <row r="17" spans="2:12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0"/>
        <v>43.63</v>
      </c>
      <c r="J17">
        <f t="shared" si="1"/>
        <v>54.817446931930007</v>
      </c>
      <c r="K17">
        <f t="shared" si="2"/>
        <v>11.187446931930005</v>
      </c>
      <c r="L17">
        <f t="shared" si="3"/>
        <v>125.15896885475007</v>
      </c>
    </row>
    <row r="18" spans="2:12" x14ac:dyDescent="0.25">
      <c r="G18" t="s">
        <v>30</v>
      </c>
      <c r="H18">
        <v>36.080087565976136</v>
      </c>
      <c r="L18" s="4">
        <f xml:space="preserve"> SUM(L2:L17)</f>
        <v>3713.4447864173912</v>
      </c>
    </row>
    <row r="19" spans="2:12" x14ac:dyDescent="0.25">
      <c r="G19" t="s">
        <v>31</v>
      </c>
      <c r="H19">
        <v>1.4413353358426051</v>
      </c>
    </row>
    <row r="20" spans="2:12" x14ac:dyDescent="0.25">
      <c r="F20" t="s">
        <v>29</v>
      </c>
      <c r="G20" s="3" t="s">
        <v>28</v>
      </c>
      <c r="H20" s="3"/>
    </row>
    <row r="21" spans="2:12" x14ac:dyDescent="0.25">
      <c r="F21">
        <f xml:space="preserve"> (G37 -G21)/16</f>
        <v>4.1500000000000004</v>
      </c>
      <c r="G21">
        <f xml:space="preserve"> MIN(H3:H18)</f>
        <v>3.6</v>
      </c>
      <c r="H21">
        <f xml:space="preserve"> $H$19 * G21 + $H$18</f>
        <v>41.268894775009514</v>
      </c>
    </row>
    <row r="22" spans="2:12" x14ac:dyDescent="0.25">
      <c r="G22">
        <f xml:space="preserve"> G21 +$F$21</f>
        <v>7.75</v>
      </c>
      <c r="H22">
        <f t="shared" ref="H22:H37" si="4" xml:space="preserve"> $H$19 * G22 + $H$18</f>
        <v>47.250436418756323</v>
      </c>
    </row>
    <row r="23" spans="2:12" x14ac:dyDescent="0.25">
      <c r="G23">
        <f t="shared" ref="G23:G36" si="5" xml:space="preserve"> G22 +$F$21</f>
        <v>11.9</v>
      </c>
      <c r="H23">
        <f t="shared" si="4"/>
        <v>53.231978062503138</v>
      </c>
    </row>
    <row r="24" spans="2:12" x14ac:dyDescent="0.25">
      <c r="G24">
        <f t="shared" si="5"/>
        <v>16.05</v>
      </c>
      <c r="H24">
        <f t="shared" si="4"/>
        <v>59.213519706249947</v>
      </c>
    </row>
    <row r="25" spans="2:12" x14ac:dyDescent="0.25">
      <c r="G25">
        <f t="shared" si="5"/>
        <v>20.200000000000003</v>
      </c>
      <c r="H25">
        <f t="shared" si="4"/>
        <v>65.195061349996763</v>
      </c>
    </row>
    <row r="26" spans="2:12" x14ac:dyDescent="0.25">
      <c r="G26">
        <f t="shared" si="5"/>
        <v>24.35</v>
      </c>
      <c r="H26">
        <f t="shared" si="4"/>
        <v>71.176602993743572</v>
      </c>
    </row>
    <row r="27" spans="2:12" x14ac:dyDescent="0.25">
      <c r="G27">
        <f t="shared" si="5"/>
        <v>28.5</v>
      </c>
      <c r="H27">
        <f t="shared" si="4"/>
        <v>77.158144637490381</v>
      </c>
    </row>
    <row r="28" spans="2:12" x14ac:dyDescent="0.25">
      <c r="G28">
        <f t="shared" si="5"/>
        <v>32.65</v>
      </c>
      <c r="H28">
        <f t="shared" si="4"/>
        <v>83.139686281237189</v>
      </c>
    </row>
    <row r="29" spans="2:12" x14ac:dyDescent="0.25">
      <c r="G29">
        <f t="shared" si="5"/>
        <v>36.799999999999997</v>
      </c>
      <c r="H29">
        <f t="shared" si="4"/>
        <v>89.121227924983998</v>
      </c>
    </row>
    <row r="30" spans="2:12" x14ac:dyDescent="0.25">
      <c r="G30">
        <f t="shared" si="5"/>
        <v>40.949999999999996</v>
      </c>
      <c r="H30">
        <f t="shared" si="4"/>
        <v>95.102769568730807</v>
      </c>
    </row>
    <row r="31" spans="2:12" x14ac:dyDescent="0.25">
      <c r="G31">
        <f t="shared" si="5"/>
        <v>45.099999999999994</v>
      </c>
      <c r="H31">
        <f t="shared" si="4"/>
        <v>101.08431121247762</v>
      </c>
    </row>
    <row r="32" spans="2:12" x14ac:dyDescent="0.25">
      <c r="G32">
        <f t="shared" si="5"/>
        <v>49.249999999999993</v>
      </c>
      <c r="H32">
        <f t="shared" si="4"/>
        <v>107.06585285622444</v>
      </c>
    </row>
    <row r="33" spans="7:8" x14ac:dyDescent="0.25">
      <c r="G33">
        <f t="shared" si="5"/>
        <v>53.399999999999991</v>
      </c>
      <c r="H33">
        <f t="shared" si="4"/>
        <v>113.04739449997123</v>
      </c>
    </row>
    <row r="34" spans="7:8" x14ac:dyDescent="0.25">
      <c r="G34">
        <f t="shared" si="5"/>
        <v>57.54999999999999</v>
      </c>
      <c r="H34">
        <f t="shared" si="4"/>
        <v>119.02893614371806</v>
      </c>
    </row>
    <row r="35" spans="7:8" x14ac:dyDescent="0.25">
      <c r="G35">
        <f t="shared" si="5"/>
        <v>61.699999999999989</v>
      </c>
      <c r="H35">
        <f t="shared" si="4"/>
        <v>125.01047778746485</v>
      </c>
    </row>
    <row r="36" spans="7:8" x14ac:dyDescent="0.25">
      <c r="G36">
        <f t="shared" si="5"/>
        <v>65.849999999999994</v>
      </c>
      <c r="H36">
        <f t="shared" si="4"/>
        <v>130.99201943121167</v>
      </c>
    </row>
    <row r="37" spans="7:8" x14ac:dyDescent="0.25">
      <c r="G37">
        <f xml:space="preserve"> MAX(H3:H18)</f>
        <v>70</v>
      </c>
      <c r="H37">
        <f t="shared" si="4"/>
        <v>136.9735610749585</v>
      </c>
    </row>
  </sheetData>
  <mergeCells count="1">
    <mergeCell ref="G20:H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2022-09-29T07:26:45Z</dcterms:modified>
</cp:coreProperties>
</file>