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H3" i="2"/>
  <c r="E3" i="2"/>
  <c r="F3" i="2"/>
  <c r="P2" i="2"/>
  <c r="H2" i="2"/>
  <c r="F2" i="2"/>
  <c r="E2" i="2"/>
  <c r="K2" i="2"/>
  <c r="D2" i="2"/>
  <c r="L2" i="2" l="1"/>
  <c r="G2" i="2"/>
  <c r="M2" i="2" l="1"/>
  <c r="N2" i="2" s="1"/>
  <c r="Q2" i="2" l="1"/>
  <c r="I2" i="2"/>
  <c r="O2" i="2" s="1"/>
  <c r="B3" i="2" l="1"/>
  <c r="J3" i="2" l="1"/>
  <c r="D3" i="2"/>
  <c r="B13" i="2" l="1"/>
  <c r="L3" i="2"/>
  <c r="K3" i="2"/>
  <c r="G3" i="2" l="1"/>
  <c r="I3" i="2" l="1"/>
  <c r="B14" i="2" l="1"/>
  <c r="M3" i="2"/>
  <c r="N3" i="2" s="1"/>
  <c r="O3" i="2" l="1"/>
  <c r="Q3" i="2"/>
  <c r="Q4" i="1" l="1"/>
  <c r="Q5" i="1"/>
  <c r="Q6" i="1"/>
  <c r="Q7" i="1"/>
  <c r="Q8" i="1"/>
  <c r="Q9" i="1"/>
  <c r="Q10" i="1"/>
  <c r="Q11" i="1"/>
  <c r="Q3" i="1"/>
  <c r="E4" i="1"/>
  <c r="E5" i="1"/>
  <c r="E6" i="1"/>
  <c r="E7" i="1"/>
  <c r="E8" i="1"/>
  <c r="E9" i="1"/>
  <c r="E10" i="1"/>
  <c r="E11" i="1"/>
  <c r="E12" i="1"/>
  <c r="E3" i="1"/>
  <c r="K4" i="1"/>
  <c r="N4" i="1"/>
  <c r="M4" i="1" s="1"/>
  <c r="P4" i="1" s="1"/>
  <c r="O3" i="1"/>
  <c r="P3" i="1"/>
  <c r="L3" i="1"/>
  <c r="M3" i="1"/>
  <c r="N3" i="1"/>
  <c r="K3" i="1"/>
  <c r="P2" i="1"/>
  <c r="O2" i="1"/>
  <c r="M2" i="1"/>
  <c r="L2" i="1"/>
  <c r="L4" i="1" l="1"/>
  <c r="O4" i="1" s="1"/>
  <c r="G9" i="1"/>
  <c r="H8" i="1"/>
  <c r="H7" i="1" s="1"/>
  <c r="H6" i="1" s="1"/>
  <c r="H5" i="1" s="1"/>
  <c r="H4" i="1" s="1"/>
  <c r="H3" i="1" s="1"/>
  <c r="H2" i="1" s="1"/>
  <c r="H9" i="1"/>
  <c r="I9" i="1"/>
  <c r="I8" i="1" s="1"/>
  <c r="I7" i="1" s="1"/>
  <c r="G8" i="1"/>
  <c r="G7" i="1" s="1"/>
  <c r="G6" i="1" s="1"/>
  <c r="G5" i="1" s="1"/>
  <c r="G4" i="1" s="1"/>
  <c r="G3" i="1" s="1"/>
  <c r="G2" i="1" s="1"/>
  <c r="F4" i="1"/>
  <c r="F5" i="1"/>
  <c r="F6" i="1"/>
  <c r="F7" i="1"/>
  <c r="F8" i="1"/>
  <c r="F9" i="1"/>
  <c r="F10" i="1"/>
  <c r="F11" i="1"/>
  <c r="F12" i="1"/>
  <c r="F3" i="1"/>
  <c r="C4" i="1"/>
  <c r="K5" i="1" l="1"/>
  <c r="N5" i="1"/>
  <c r="I6" i="1"/>
  <c r="I5" i="1" s="1"/>
  <c r="C5" i="1"/>
  <c r="M5" i="1" l="1"/>
  <c r="P5" i="1" s="1"/>
  <c r="L5" i="1"/>
  <c r="O5" i="1" s="1"/>
  <c r="I4" i="1"/>
  <c r="C6" i="1"/>
  <c r="C7" i="1"/>
  <c r="K6" i="1" l="1"/>
  <c r="N6" i="1"/>
  <c r="I3" i="1"/>
  <c r="I2" i="1" s="1"/>
  <c r="C8" i="1"/>
  <c r="M6" i="1" l="1"/>
  <c r="P6" i="1" s="1"/>
  <c r="L6" i="1"/>
  <c r="O6" i="1" s="1"/>
  <c r="C9" i="1"/>
  <c r="C10" i="1" s="1"/>
  <c r="K7" i="1" l="1"/>
  <c r="N7" i="1"/>
  <c r="C11" i="1"/>
  <c r="C12" i="1"/>
  <c r="M7" i="1" l="1"/>
  <c r="P7" i="1" s="1"/>
  <c r="L7" i="1"/>
  <c r="O7" i="1" s="1"/>
  <c r="K8" i="1" l="1"/>
  <c r="N8" i="1"/>
  <c r="M8" i="1" l="1"/>
  <c r="P8" i="1" s="1"/>
  <c r="L8" i="1"/>
  <c r="O8" i="1" s="1"/>
  <c r="K9" i="1" l="1"/>
  <c r="N9" i="1"/>
  <c r="M9" i="1" l="1"/>
  <c r="P9" i="1" s="1"/>
  <c r="L9" i="1"/>
  <c r="O9" i="1" s="1"/>
  <c r="K10" i="1" l="1"/>
  <c r="N10" i="1"/>
  <c r="M10" i="1" l="1"/>
  <c r="P10" i="1" s="1"/>
  <c r="L10" i="1"/>
  <c r="O10" i="1" s="1"/>
  <c r="K11" i="1" l="1"/>
  <c r="N11" i="1"/>
  <c r="M11" i="1" l="1"/>
  <c r="P11" i="1" s="1"/>
  <c r="L11" i="1"/>
  <c r="O11" i="1" s="1"/>
</calcChain>
</file>

<file path=xl/sharedStrings.xml><?xml version="1.0" encoding="utf-8"?>
<sst xmlns="http://schemas.openxmlformats.org/spreadsheetml/2006/main" count="39" uniqueCount="36">
  <si>
    <t>2) Метод Фибоначчи</t>
  </si>
  <si>
    <t>eps =</t>
  </si>
  <si>
    <t>N =</t>
  </si>
  <si>
    <t>y = N / x(4 - x^2)</t>
  </si>
  <si>
    <t>№ Итер</t>
  </si>
  <si>
    <t>a</t>
  </si>
  <si>
    <t>x1</t>
  </si>
  <si>
    <t>x2</t>
  </si>
  <si>
    <t>b</t>
  </si>
  <si>
    <t>f(x1)</t>
  </si>
  <si>
    <t>f(x2)</t>
  </si>
  <si>
    <t>eps</t>
  </si>
  <si>
    <t>magic</t>
  </si>
  <si>
    <t>eps_tmp</t>
  </si>
  <si>
    <t>№</t>
  </si>
  <si>
    <t>n_Fibonachi_num</t>
  </si>
  <si>
    <t>F(10 - k - 1)</t>
  </si>
  <si>
    <t>F(10 - k + 1)</t>
  </si>
  <si>
    <t>F(9 - k)</t>
  </si>
  <si>
    <t>1)Метод Фибоначи</t>
  </si>
  <si>
    <t>Шаг</t>
  </si>
  <si>
    <t>h</t>
  </si>
  <si>
    <t>x2=x1+h</t>
  </si>
  <si>
    <t>x3</t>
  </si>
  <si>
    <t>f(x3)</t>
  </si>
  <si>
    <t>fmin</t>
  </si>
  <si>
    <t>xmin</t>
  </si>
  <si>
    <t>a0</t>
  </si>
  <si>
    <t>a1</t>
  </si>
  <si>
    <t>a2</t>
  </si>
  <si>
    <t>x*</t>
  </si>
  <si>
    <t>|(fmin-f(x*))/f(x*)|</t>
  </si>
  <si>
    <t>f(x*)</t>
  </si>
  <si>
    <t>|(xmin-x*)/x*|</t>
  </si>
  <si>
    <t>x*=</t>
  </si>
  <si>
    <t>f(x*)=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</si>
</sst>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M15" sqref="M15"/>
    </sheetView>
  </sheetViews>
  <sheetFormatPr defaultRowHeight="15" x14ac:dyDescent="0.25"/>
  <cols>
    <col min="1" max="1" width="18.28515625" customWidth="1"/>
    <col min="3" max="3" width="16.5703125" customWidth="1"/>
    <col min="15" max="15" width="10.28515625" bestFit="1" customWidth="1"/>
  </cols>
  <sheetData>
    <row r="1" spans="1:17" x14ac:dyDescent="0.25">
      <c r="A1" t="s">
        <v>19</v>
      </c>
      <c r="C1" t="s">
        <v>15</v>
      </c>
      <c r="D1" t="s">
        <v>14</v>
      </c>
      <c r="E1" t="s">
        <v>12</v>
      </c>
      <c r="F1" t="s">
        <v>13</v>
      </c>
      <c r="G1" t="s">
        <v>16</v>
      </c>
      <c r="H1" t="s">
        <v>18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25">
      <c r="A2" t="s">
        <v>3</v>
      </c>
      <c r="C2">
        <v>0</v>
      </c>
      <c r="D2">
        <v>-1</v>
      </c>
      <c r="G2">
        <f t="shared" ref="G2" si="0" xml:space="preserve"> G3+G4</f>
        <v>34</v>
      </c>
      <c r="H2">
        <f t="shared" ref="H2:H8" si="1" xml:space="preserve"> H3+H4</f>
        <v>55</v>
      </c>
      <c r="I2">
        <f t="shared" ref="I2" si="2" xml:space="preserve"> I4 +I3</f>
        <v>89</v>
      </c>
      <c r="J2">
        <v>0</v>
      </c>
      <c r="K2">
        <v>1</v>
      </c>
      <c r="L2">
        <f xml:space="preserve"> K2 + (G2)*(N2 - K2)/(I2)</f>
        <v>1.3820224719101124</v>
      </c>
      <c r="M2">
        <f xml:space="preserve"> K2 + H2*(N2 - K2)/I2</f>
        <v>1.6179775280898876</v>
      </c>
      <c r="N2">
        <v>2</v>
      </c>
      <c r="O2">
        <f xml:space="preserve"> $B$3/(L2*(4 - L2^2))</f>
        <v>4.5006897432308657</v>
      </c>
      <c r="P2">
        <f xml:space="preserve"> $B$3/(M2*(4 - M2^2))</f>
        <v>5.8132110634108702</v>
      </c>
    </row>
    <row r="3" spans="1:17" x14ac:dyDescent="0.25">
      <c r="A3" t="s">
        <v>2</v>
      </c>
      <c r="B3">
        <v>13</v>
      </c>
      <c r="C3">
        <v>1</v>
      </c>
      <c r="D3">
        <v>0</v>
      </c>
      <c r="E3">
        <f xml:space="preserve"> ($N$2 -$K$2)/($C3)</f>
        <v>1</v>
      </c>
      <c r="F3">
        <f xml:space="preserve"> 2 * $B$4</f>
        <v>0.02</v>
      </c>
      <c r="G3">
        <f t="shared" ref="G3:G7" si="3" xml:space="preserve"> G4+G5</f>
        <v>21</v>
      </c>
      <c r="H3">
        <f t="shared" si="1"/>
        <v>34</v>
      </c>
      <c r="I3">
        <f t="shared" ref="I3:I8" si="4" xml:space="preserve"> I5 +I4</f>
        <v>55</v>
      </c>
      <c r="J3">
        <v>1</v>
      </c>
      <c r="K3">
        <f xml:space="preserve"> IF(O2 &lt; P2,K2,L2)</f>
        <v>1</v>
      </c>
      <c r="L3">
        <f xml:space="preserve"> K3 + (G3)*(N3 - K3)/(I3)</f>
        <v>1.2359550561797752</v>
      </c>
      <c r="M3">
        <f xml:space="preserve"> K3 + H3*(N3 - K3)/I3</f>
        <v>1.3820224719101124</v>
      </c>
      <c r="N3">
        <f xml:space="preserve"> IF(O2&lt;P2,M2,N2)</f>
        <v>1.6179775280898876</v>
      </c>
      <c r="O3">
        <f xml:space="preserve"> $B$3/(L3*(4 - L3^2))</f>
        <v>4.2542135509506833</v>
      </c>
      <c r="P3">
        <f xml:space="preserve"> $B$3/(M3*(4 - M3^2))</f>
        <v>4.5006897432308657</v>
      </c>
      <c r="Q3">
        <f xml:space="preserve"> (N3 - K3)/C3</f>
        <v>0.6179775280898876</v>
      </c>
    </row>
    <row r="4" spans="1:17" x14ac:dyDescent="0.25">
      <c r="A4" t="s">
        <v>1</v>
      </c>
      <c r="B4">
        <v>0.01</v>
      </c>
      <c r="C4">
        <f xml:space="preserve"> C2 + C3</f>
        <v>1</v>
      </c>
      <c r="D4">
        <v>1</v>
      </c>
      <c r="E4">
        <f t="shared" ref="E4:E12" si="5" xml:space="preserve"> ($N$2 -$K$2)/($C4)</f>
        <v>1</v>
      </c>
      <c r="F4">
        <f t="shared" ref="F4:F12" si="6" xml:space="preserve"> 2 * $B$4</f>
        <v>0.02</v>
      </c>
      <c r="G4">
        <f t="shared" si="3"/>
        <v>13</v>
      </c>
      <c r="H4">
        <f t="shared" si="1"/>
        <v>21</v>
      </c>
      <c r="I4">
        <f t="shared" si="4"/>
        <v>34</v>
      </c>
      <c r="J4">
        <v>2</v>
      </c>
      <c r="K4">
        <f t="shared" ref="K4:K11" si="7" xml:space="preserve"> IF(O3 &lt; P3,K3,L3)</f>
        <v>1</v>
      </c>
      <c r="L4">
        <f t="shared" ref="L4:L11" si="8" xml:space="preserve"> K4 + (G4)*(N4 - K4)/(I4)</f>
        <v>1.146067415730337</v>
      </c>
      <c r="M4">
        <f t="shared" ref="M4:M11" si="9" xml:space="preserve"> K4 + H4*(N4 - K4)/I4</f>
        <v>1.2359550561797752</v>
      </c>
      <c r="N4">
        <f t="shared" ref="N4:N11" si="10" xml:space="preserve"> IF(O3&lt;P3,M3,N3)</f>
        <v>1.3820224719101124</v>
      </c>
      <c r="O4">
        <f t="shared" ref="O4:O11" si="11" xml:space="preserve"> $B$3/(L4*(4 - L4^2))</f>
        <v>4.2222269828984231</v>
      </c>
      <c r="P4">
        <f t="shared" ref="P4:P11" si="12" xml:space="preserve"> $B$3/(M4*(4 - M4^2))</f>
        <v>4.2542135509506833</v>
      </c>
      <c r="Q4">
        <f t="shared" ref="Q4:Q11" si="13" xml:space="preserve"> (N4 - K4)/C4</f>
        <v>0.3820224719101124</v>
      </c>
    </row>
    <row r="5" spans="1:17" x14ac:dyDescent="0.25">
      <c r="C5">
        <f t="shared" ref="C5:C12" si="14" xml:space="preserve"> C3 + C4</f>
        <v>2</v>
      </c>
      <c r="D5">
        <v>2</v>
      </c>
      <c r="E5">
        <f t="shared" si="5"/>
        <v>0.5</v>
      </c>
      <c r="F5">
        <f t="shared" si="6"/>
        <v>0.02</v>
      </c>
      <c r="G5">
        <f t="shared" si="3"/>
        <v>8</v>
      </c>
      <c r="H5">
        <f t="shared" si="1"/>
        <v>13</v>
      </c>
      <c r="I5">
        <f t="shared" si="4"/>
        <v>21</v>
      </c>
      <c r="J5">
        <v>3</v>
      </c>
      <c r="K5">
        <f t="shared" si="7"/>
        <v>1</v>
      </c>
      <c r="L5">
        <f t="shared" si="8"/>
        <v>1.0898876404494382</v>
      </c>
      <c r="M5">
        <f t="shared" si="9"/>
        <v>1.146067415730337</v>
      </c>
      <c r="N5">
        <f t="shared" si="10"/>
        <v>1.2359550561797752</v>
      </c>
      <c r="O5">
        <f t="shared" si="11"/>
        <v>4.2415434991380003</v>
      </c>
      <c r="P5">
        <f t="shared" si="12"/>
        <v>4.2222269828984231</v>
      </c>
      <c r="Q5">
        <f t="shared" si="13"/>
        <v>0.1179775280898876</v>
      </c>
    </row>
    <row r="6" spans="1:17" x14ac:dyDescent="0.25">
      <c r="C6">
        <f t="shared" si="14"/>
        <v>3</v>
      </c>
      <c r="D6">
        <v>3</v>
      </c>
      <c r="E6">
        <f t="shared" si="5"/>
        <v>0.33333333333333331</v>
      </c>
      <c r="F6">
        <f t="shared" si="6"/>
        <v>0.02</v>
      </c>
      <c r="G6">
        <f t="shared" si="3"/>
        <v>5</v>
      </c>
      <c r="H6">
        <f t="shared" si="1"/>
        <v>8</v>
      </c>
      <c r="I6">
        <f t="shared" si="4"/>
        <v>13</v>
      </c>
      <c r="J6">
        <v>4</v>
      </c>
      <c r="K6">
        <f t="shared" si="7"/>
        <v>1.0898876404494382</v>
      </c>
      <c r="L6">
        <f t="shared" si="8"/>
        <v>1.146067415730337</v>
      </c>
      <c r="M6">
        <f t="shared" si="9"/>
        <v>1.1797752808988764</v>
      </c>
      <c r="N6">
        <f t="shared" si="10"/>
        <v>1.2359550561797752</v>
      </c>
      <c r="O6">
        <f t="shared" si="11"/>
        <v>4.2222269828984231</v>
      </c>
      <c r="P6">
        <f t="shared" si="12"/>
        <v>4.224883885496693</v>
      </c>
      <c r="Q6">
        <f t="shared" si="13"/>
        <v>4.8689138576778999E-2</v>
      </c>
    </row>
    <row r="7" spans="1:17" x14ac:dyDescent="0.25">
      <c r="C7">
        <f t="shared" si="14"/>
        <v>5</v>
      </c>
      <c r="D7">
        <v>4</v>
      </c>
      <c r="E7">
        <f t="shared" si="5"/>
        <v>0.2</v>
      </c>
      <c r="F7">
        <f t="shared" si="6"/>
        <v>0.02</v>
      </c>
      <c r="G7">
        <f t="shared" si="3"/>
        <v>3</v>
      </c>
      <c r="H7">
        <f t="shared" si="1"/>
        <v>5</v>
      </c>
      <c r="I7">
        <f t="shared" si="4"/>
        <v>8</v>
      </c>
      <c r="J7">
        <v>5</v>
      </c>
      <c r="K7">
        <f t="shared" si="7"/>
        <v>1.0898876404494382</v>
      </c>
      <c r="L7">
        <f t="shared" si="8"/>
        <v>1.1235955056179776</v>
      </c>
      <c r="M7">
        <f t="shared" si="9"/>
        <v>1.146067415730337</v>
      </c>
      <c r="N7">
        <f t="shared" si="10"/>
        <v>1.1797752808988764</v>
      </c>
      <c r="O7">
        <f t="shared" si="11"/>
        <v>4.2264328537170268</v>
      </c>
      <c r="P7">
        <f t="shared" si="12"/>
        <v>4.2222269828984231</v>
      </c>
      <c r="Q7">
        <f t="shared" si="13"/>
        <v>1.7977528089887639E-2</v>
      </c>
    </row>
    <row r="8" spans="1:17" x14ac:dyDescent="0.25">
      <c r="C8" s="2">
        <f t="shared" si="14"/>
        <v>8</v>
      </c>
      <c r="D8">
        <v>5</v>
      </c>
      <c r="E8">
        <f t="shared" si="5"/>
        <v>0.125</v>
      </c>
      <c r="F8" s="2">
        <f t="shared" si="6"/>
        <v>0.02</v>
      </c>
      <c r="G8">
        <f xml:space="preserve"> G9+G10</f>
        <v>2</v>
      </c>
      <c r="H8">
        <f t="shared" si="1"/>
        <v>3</v>
      </c>
      <c r="I8">
        <f t="shared" si="4"/>
        <v>5</v>
      </c>
      <c r="J8" s="2">
        <v>6</v>
      </c>
      <c r="K8">
        <f t="shared" si="7"/>
        <v>1.1235955056179776</v>
      </c>
      <c r="L8">
        <f t="shared" si="8"/>
        <v>1.1460674157303372</v>
      </c>
      <c r="M8">
        <f t="shared" si="9"/>
        <v>1.1573033707865168</v>
      </c>
      <c r="N8">
        <f t="shared" si="10"/>
        <v>1.1797752808988764</v>
      </c>
      <c r="O8">
        <f t="shared" si="11"/>
        <v>4.2222269828984231</v>
      </c>
      <c r="P8">
        <f t="shared" si="12"/>
        <v>4.2219060452153085</v>
      </c>
      <c r="Q8">
        <f t="shared" si="13"/>
        <v>7.0224719101123489E-3</v>
      </c>
    </row>
    <row r="9" spans="1:17" x14ac:dyDescent="0.25">
      <c r="C9">
        <f t="shared" si="14"/>
        <v>13</v>
      </c>
      <c r="D9" s="2">
        <v>6</v>
      </c>
      <c r="E9">
        <f t="shared" si="5"/>
        <v>7.6923076923076927E-2</v>
      </c>
      <c r="F9">
        <f t="shared" si="6"/>
        <v>0.02</v>
      </c>
      <c r="G9">
        <f xml:space="preserve"> G10 +G11</f>
        <v>1</v>
      </c>
      <c r="H9">
        <f xml:space="preserve"> H10+H11</f>
        <v>2</v>
      </c>
      <c r="I9">
        <f xml:space="preserve"> I11 +I10</f>
        <v>3</v>
      </c>
      <c r="J9">
        <v>7</v>
      </c>
      <c r="K9">
        <f t="shared" si="7"/>
        <v>1.1460674157303372</v>
      </c>
      <c r="L9">
        <f t="shared" si="8"/>
        <v>1.157303370786517</v>
      </c>
      <c r="M9">
        <f t="shared" si="9"/>
        <v>1.1685393258426966</v>
      </c>
      <c r="N9">
        <f t="shared" si="10"/>
        <v>1.1797752808988764</v>
      </c>
      <c r="O9">
        <f t="shared" si="11"/>
        <v>4.2219060452153085</v>
      </c>
      <c r="P9">
        <f t="shared" si="12"/>
        <v>4.2227872819628143</v>
      </c>
      <c r="Q9">
        <f t="shared" si="13"/>
        <v>2.5929127052722453E-3</v>
      </c>
    </row>
    <row r="10" spans="1:17" x14ac:dyDescent="0.25">
      <c r="C10">
        <f t="shared" si="14"/>
        <v>21</v>
      </c>
      <c r="D10">
        <v>7</v>
      </c>
      <c r="E10">
        <f t="shared" si="5"/>
        <v>4.7619047619047616E-2</v>
      </c>
      <c r="F10">
        <f t="shared" si="6"/>
        <v>0.02</v>
      </c>
      <c r="G10">
        <v>1</v>
      </c>
      <c r="H10">
        <v>1</v>
      </c>
      <c r="I10">
        <v>2</v>
      </c>
      <c r="J10">
        <v>8</v>
      </c>
      <c r="K10">
        <f t="shared" si="7"/>
        <v>1.1460674157303372</v>
      </c>
      <c r="L10" s="12">
        <f t="shared" si="8"/>
        <v>1.1573033707865168</v>
      </c>
      <c r="M10" s="12">
        <f t="shared" si="9"/>
        <v>1.1573033707865168</v>
      </c>
      <c r="N10">
        <f t="shared" si="10"/>
        <v>1.1685393258426966</v>
      </c>
      <c r="O10">
        <f t="shared" si="11"/>
        <v>4.2219060452153085</v>
      </c>
      <c r="P10">
        <f t="shared" si="12"/>
        <v>4.2219060452153085</v>
      </c>
      <c r="Q10">
        <f t="shared" si="13"/>
        <v>1.0700909577313993E-3</v>
      </c>
    </row>
    <row r="11" spans="1:17" x14ac:dyDescent="0.25">
      <c r="C11" s="2">
        <f t="shared" si="14"/>
        <v>34</v>
      </c>
      <c r="D11" s="2">
        <v>8</v>
      </c>
      <c r="E11">
        <f t="shared" si="5"/>
        <v>2.9411764705882353E-2</v>
      </c>
      <c r="F11" s="2">
        <f t="shared" si="6"/>
        <v>0.02</v>
      </c>
      <c r="G11" s="2">
        <v>0</v>
      </c>
      <c r="H11" s="2">
        <v>1</v>
      </c>
      <c r="I11" s="2">
        <v>1</v>
      </c>
      <c r="J11" s="2">
        <v>9</v>
      </c>
      <c r="K11">
        <f t="shared" si="7"/>
        <v>1.1573033707865168</v>
      </c>
      <c r="L11">
        <f t="shared" si="8"/>
        <v>1.1573033707865168</v>
      </c>
      <c r="M11">
        <f t="shared" si="9"/>
        <v>1.1685393258426966</v>
      </c>
      <c r="N11">
        <f t="shared" si="10"/>
        <v>1.1685393258426966</v>
      </c>
      <c r="O11">
        <f t="shared" si="11"/>
        <v>4.2219060452153085</v>
      </c>
      <c r="P11">
        <f t="shared" si="12"/>
        <v>4.2227872819628143</v>
      </c>
      <c r="Q11">
        <f t="shared" si="13"/>
        <v>3.3046926635822948E-4</v>
      </c>
    </row>
    <row r="12" spans="1:17" x14ac:dyDescent="0.25">
      <c r="C12" s="1">
        <f t="shared" si="14"/>
        <v>55</v>
      </c>
      <c r="D12" s="1">
        <v>9</v>
      </c>
      <c r="E12">
        <f t="shared" si="5"/>
        <v>1.8181818181818181E-2</v>
      </c>
      <c r="F12" s="1">
        <f t="shared" si="6"/>
        <v>0.02</v>
      </c>
      <c r="G12" s="1"/>
      <c r="H12" s="1"/>
      <c r="I12" s="1"/>
      <c r="J12" s="1">
        <v>10</v>
      </c>
    </row>
    <row r="13" spans="1:17" x14ac:dyDescent="0.25">
      <c r="D13" s="2"/>
    </row>
    <row r="25" spans="1:1" x14ac:dyDescent="0.25">
      <c r="A2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H9" sqref="H9"/>
    </sheetView>
  </sheetViews>
  <sheetFormatPr defaultRowHeight="15" x14ac:dyDescent="0.25"/>
  <cols>
    <col min="15" max="15" width="17.140625" customWidth="1"/>
    <col min="17" max="17" width="14.85546875" customWidth="1"/>
  </cols>
  <sheetData>
    <row r="1" spans="1:17" x14ac:dyDescent="0.25">
      <c r="A1" s="5" t="s">
        <v>20</v>
      </c>
      <c r="B1" s="7" t="s">
        <v>6</v>
      </c>
      <c r="C1" s="5" t="s">
        <v>21</v>
      </c>
      <c r="D1" s="9" t="s">
        <v>22</v>
      </c>
      <c r="E1" s="5" t="s">
        <v>9</v>
      </c>
      <c r="F1" s="9" t="s">
        <v>10</v>
      </c>
      <c r="G1" s="5" t="s">
        <v>23</v>
      </c>
      <c r="H1" s="9" t="s">
        <v>24</v>
      </c>
      <c r="I1" s="5" t="s">
        <v>25</v>
      </c>
      <c r="J1" s="9" t="s">
        <v>26</v>
      </c>
      <c r="K1" s="5" t="s">
        <v>27</v>
      </c>
      <c r="L1" s="9" t="s">
        <v>28</v>
      </c>
      <c r="M1" s="5" t="s">
        <v>29</v>
      </c>
      <c r="N1" s="9" t="s">
        <v>30</v>
      </c>
      <c r="O1" s="5" t="s">
        <v>31</v>
      </c>
      <c r="P1" s="9" t="s">
        <v>32</v>
      </c>
      <c r="Q1" s="5" t="s">
        <v>33</v>
      </c>
    </row>
    <row r="2" spans="1:17" x14ac:dyDescent="0.25">
      <c r="A2" s="6">
        <v>1</v>
      </c>
      <c r="B2" s="8">
        <v>1</v>
      </c>
      <c r="C2" s="6">
        <v>0.5</v>
      </c>
      <c r="D2" s="8">
        <f>B2+C2</f>
        <v>1.5</v>
      </c>
      <c r="E2" s="6">
        <f>13/(B2*(4-B2^2))</f>
        <v>4.333333333333333</v>
      </c>
      <c r="F2" s="8">
        <f>13/(D2*(4-D2^2))</f>
        <v>4.9523809523809526</v>
      </c>
      <c r="G2" s="6">
        <f>IF(E2&gt;F2,B2+2*C2,B2-C2)</f>
        <v>0.5</v>
      </c>
      <c r="H2" s="8">
        <f>13/(G2*(4-G2^2))</f>
        <v>6.9333333333333336</v>
      </c>
      <c r="I2" s="6">
        <f>MIN(E2:F2,H2)</f>
        <v>4.333333333333333</v>
      </c>
      <c r="J2" s="8">
        <v>1</v>
      </c>
      <c r="K2" s="6">
        <f>E2</f>
        <v>4.333333333333333</v>
      </c>
      <c r="L2" s="8">
        <f>(F2-E2)/(D2-B2)</f>
        <v>1.238095238095239</v>
      </c>
      <c r="M2" s="6">
        <f>(1/(G2-D2))*(((H2-E2)/(G2-B2))-((F2-E2)/(D2-B2)))</f>
        <v>6.4380952380952401</v>
      </c>
      <c r="N2" s="8">
        <f>(D2+B2)/2-L2/(2*M2)</f>
        <v>1.1538461538461537</v>
      </c>
      <c r="O2" s="6">
        <f>ABS((I2-P2)/P2)</f>
        <v>2.6399635867091462E-2</v>
      </c>
      <c r="P2" s="8">
        <f>13/(N2*(4-N2^2))</f>
        <v>4.2218773096821876</v>
      </c>
      <c r="Q2" s="6">
        <f>ABS((J2-N2)/N2)</f>
        <v>0.13333333333333325</v>
      </c>
    </row>
    <row r="3" spans="1:17" x14ac:dyDescent="0.25">
      <c r="A3" s="6">
        <v>2</v>
      </c>
      <c r="B3" s="8">
        <f>IF(P2&lt;I2,N2,J2)</f>
        <v>1.1538461538461537</v>
      </c>
      <c r="C3" s="6">
        <v>0.5</v>
      </c>
      <c r="D3" s="8">
        <f>B3+C3</f>
        <v>1.6538461538461537</v>
      </c>
      <c r="E3" s="6">
        <f>13/(B3*(4-B3^2))</f>
        <v>4.2218773096821876</v>
      </c>
      <c r="F3" s="8">
        <f>13/(D3*(4-D3^2))</f>
        <v>6.2148238814089485</v>
      </c>
      <c r="G3" s="6">
        <f>IF(E3&gt;F3,B3+2*C3,B3-C3)</f>
        <v>0.65384615384615374</v>
      </c>
      <c r="H3" s="8">
        <f>13/(G3*(4-G3^2))</f>
        <v>5.5654122518572651</v>
      </c>
      <c r="I3" s="6">
        <f>MIN(E3:F3,H3)</f>
        <v>4.2218773096821876</v>
      </c>
      <c r="J3" s="8">
        <f>B3</f>
        <v>1.1538461538461537</v>
      </c>
      <c r="K3" s="6">
        <f>E3</f>
        <v>4.2218773096821876</v>
      </c>
      <c r="L3" s="8">
        <f>(F3-E3)/(D3-B3)</f>
        <v>3.9858931434535219</v>
      </c>
      <c r="M3" s="6">
        <f>(1/(G3-D3))*(((H3-E3)/(G3-B3))-((F3-E3)/(D3-B3)))</f>
        <v>6.6729630278036769</v>
      </c>
      <c r="N3" s="8">
        <f>(D3+B3)/2-L3/(2*M3)</f>
        <v>1.1051862386895857</v>
      </c>
      <c r="O3" s="6">
        <f>ABS((I3-P3)/P3)</f>
        <v>2.7178819454833658E-3</v>
      </c>
      <c r="P3" s="8">
        <f>13/(N3*(4-N3^2))</f>
        <v>4.233383145301115</v>
      </c>
      <c r="Q3" s="6">
        <f>ABS((J3-N3)/N3)</f>
        <v>4.4028701636987383E-2</v>
      </c>
    </row>
    <row r="4" spans="1:17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/>
      <c r="B10" s="3"/>
      <c r="C10" s="3"/>
      <c r="D10" s="3"/>
      <c r="E10" s="3"/>
      <c r="F10" s="3">
        <v>-1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/>
      <c r="B11" s="3"/>
      <c r="C11" s="3"/>
      <c r="D11" s="3"/>
      <c r="E11" s="3"/>
      <c r="F11" s="3">
        <v>-1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10" t="s">
        <v>34</v>
      </c>
      <c r="B13" s="11">
        <f>J3</f>
        <v>1.1538461538461537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10" t="s">
        <v>35</v>
      </c>
      <c r="B14" s="11">
        <f>I3</f>
        <v>4.2218773096821876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2022-10-01T13:08:50Z</dcterms:modified>
</cp:coreProperties>
</file>