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Recursos\"/>
    </mc:Choice>
  </mc:AlternateContent>
  <xr:revisionPtr revIDLastSave="0" documentId="13_ncr:1_{46946409-F134-4E3D-A7B6-3FCF67FF91AE}" xr6:coauthVersionLast="47" xr6:coauthVersionMax="47" xr10:uidLastSave="{00000000-0000-0000-0000-000000000000}"/>
  <bookViews>
    <workbookView xWindow="-28920" yWindow="-120" windowWidth="29040" windowHeight="15720" activeTab="4" xr2:uid="{F6B05755-0186-4933-96D0-9611F7686D03}"/>
  </bookViews>
  <sheets>
    <sheet name="Raza" sheetId="5" r:id="rId1"/>
    <sheet name="Clase" sheetId="1" r:id="rId2"/>
    <sheet name="Calculador" sheetId="3" r:id="rId3"/>
    <sheet name="Npcs" sheetId="4" r:id="rId4"/>
    <sheet name="Modificadores" sheetId="6" r:id="rId5"/>
    <sheet name="Armas" sheetId="8" r:id="rId6"/>
    <sheet name="Defensas" sheetId="9" r:id="rId7"/>
    <sheet name="Formulas" sheetId="10" r:id="rId8"/>
  </sheets>
  <externalReferences>
    <externalReference r:id="rId9"/>
  </externalReferences>
  <definedNames>
    <definedName name="_xlnm._FilterDatabase" localSheetId="3" hidden="1">Npcs!$A$1:$L$147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D9" i="3"/>
  <c r="F23" i="3"/>
  <c r="E23" i="3"/>
  <c r="D23" i="3"/>
  <c r="F18" i="3"/>
  <c r="M18" i="3" s="1"/>
  <c r="D18" i="3"/>
  <c r="K9" i="3"/>
  <c r="F9" i="3"/>
  <c r="E9" i="3"/>
  <c r="I23" i="3"/>
  <c r="I18" i="3"/>
  <c r="I9" i="3"/>
  <c r="L18" i="3" l="1"/>
  <c r="L23" i="3"/>
  <c r="M9" i="3"/>
  <c r="N9" i="3" s="1"/>
  <c r="K18" i="3"/>
  <c r="U45" i="3" l="1"/>
  <c r="T45" i="3"/>
  <c r="P45" i="3"/>
  <c r="O45" i="3"/>
  <c r="M45" i="3"/>
  <c r="L45" i="3"/>
  <c r="I45" i="3"/>
  <c r="J45" i="3" s="1"/>
  <c r="G45" i="3"/>
  <c r="D45" i="3"/>
  <c r="U44" i="3"/>
  <c r="T44" i="3"/>
  <c r="P44" i="3"/>
  <c r="O44" i="3"/>
  <c r="M44" i="3"/>
  <c r="L44" i="3"/>
  <c r="I44" i="3"/>
  <c r="G44" i="3"/>
  <c r="D44" i="3"/>
  <c r="U43" i="3"/>
  <c r="T43" i="3"/>
  <c r="P43" i="3"/>
  <c r="O43" i="3"/>
  <c r="M43" i="3"/>
  <c r="L43" i="3"/>
  <c r="I43" i="3"/>
  <c r="J43" i="3" s="1"/>
  <c r="G43" i="3"/>
  <c r="D43" i="3"/>
  <c r="U42" i="3"/>
  <c r="T42" i="3"/>
  <c r="P42" i="3"/>
  <c r="O42" i="3"/>
  <c r="M42" i="3"/>
  <c r="L42" i="3"/>
  <c r="I42" i="3"/>
  <c r="J42" i="3" s="1"/>
  <c r="G42" i="3"/>
  <c r="D42" i="3"/>
  <c r="U41" i="3"/>
  <c r="T41" i="3"/>
  <c r="P41" i="3"/>
  <c r="O41" i="3"/>
  <c r="M41" i="3"/>
  <c r="L41" i="3"/>
  <c r="I41" i="3"/>
  <c r="J41" i="3" s="1"/>
  <c r="G41" i="3"/>
  <c r="D41" i="3"/>
  <c r="U36" i="3"/>
  <c r="T36" i="3"/>
  <c r="P36" i="3"/>
  <c r="O36" i="3"/>
  <c r="M36" i="3"/>
  <c r="L36" i="3"/>
  <c r="I36" i="3"/>
  <c r="J36" i="3" s="1"/>
  <c r="G36" i="3"/>
  <c r="D36" i="3"/>
  <c r="U35" i="3"/>
  <c r="T35" i="3"/>
  <c r="P35" i="3"/>
  <c r="O35" i="3"/>
  <c r="M35" i="3"/>
  <c r="L35" i="3"/>
  <c r="I35" i="3"/>
  <c r="J35" i="3" s="1"/>
  <c r="G35" i="3"/>
  <c r="D35" i="3"/>
  <c r="U34" i="3"/>
  <c r="T34" i="3"/>
  <c r="P34" i="3"/>
  <c r="O34" i="3"/>
  <c r="M34" i="3"/>
  <c r="L34" i="3"/>
  <c r="I34" i="3"/>
  <c r="G34" i="3"/>
  <c r="D34" i="3"/>
  <c r="P33" i="3"/>
  <c r="O33" i="3"/>
  <c r="M33" i="3"/>
  <c r="L33" i="3"/>
  <c r="I33" i="3"/>
  <c r="J33" i="3" s="1"/>
  <c r="G33" i="3"/>
  <c r="D33" i="3"/>
  <c r="U32" i="3"/>
  <c r="T32" i="3"/>
  <c r="P32" i="3"/>
  <c r="O32" i="3"/>
  <c r="M32" i="3"/>
  <c r="I32" i="3"/>
  <c r="J32" i="3" s="1"/>
  <c r="G32" i="3"/>
  <c r="D32" i="3"/>
  <c r="M23" i="3"/>
  <c r="B45" i="10"/>
  <c r="B44" i="10"/>
  <c r="B28" i="10"/>
  <c r="B6" i="10"/>
  <c r="B7" i="10" s="1"/>
  <c r="B15" i="10"/>
  <c r="B16" i="10" s="1"/>
  <c r="Z18" i="3" l="1"/>
  <c r="N18" i="3" s="1"/>
  <c r="R43" i="3"/>
  <c r="S36" i="3"/>
  <c r="Q33" i="3"/>
  <c r="T33" i="3" s="1"/>
  <c r="S32" i="3"/>
  <c r="R33" i="3"/>
  <c r="U33" i="3" s="1"/>
  <c r="Q34" i="3"/>
  <c r="S41" i="3"/>
  <c r="Q43" i="3"/>
  <c r="Q35" i="3"/>
  <c r="R36" i="3"/>
  <c r="O9" i="3"/>
  <c r="S42" i="3"/>
  <c r="S43" i="3"/>
  <c r="S45" i="3"/>
  <c r="Q41" i="3"/>
  <c r="Q44" i="3"/>
  <c r="Q45" i="3"/>
  <c r="Q42" i="3"/>
  <c r="R32" i="3"/>
  <c r="S33" i="3"/>
  <c r="Q36" i="3"/>
  <c r="K23" i="3"/>
  <c r="Z23" i="3" s="1"/>
  <c r="N23" i="3" s="1"/>
  <c r="R42" i="3"/>
  <c r="S35" i="3"/>
  <c r="J34" i="3"/>
  <c r="R34" i="3" s="1"/>
  <c r="J44" i="3"/>
  <c r="S44" i="3" s="1"/>
  <c r="R35" i="3"/>
  <c r="R45" i="3"/>
  <c r="R41" i="3"/>
  <c r="Q32" i="3"/>
  <c r="R44" i="3" l="1"/>
  <c r="S34" i="3"/>
  <c r="E12" i="5" l="1"/>
  <c r="E19" i="5" s="1"/>
  <c r="D15" i="5" l="1"/>
  <c r="D22" i="5" s="1"/>
  <c r="E15" i="5"/>
  <c r="E22" i="5" s="1"/>
  <c r="F15" i="5"/>
  <c r="F22" i="5" s="1"/>
  <c r="G15" i="5"/>
  <c r="G22" i="5" s="1"/>
  <c r="D14" i="5"/>
  <c r="D21" i="5" s="1"/>
  <c r="E14" i="5"/>
  <c r="E21" i="5" s="1"/>
  <c r="F14" i="5"/>
  <c r="F21" i="5" s="1"/>
  <c r="G14" i="5"/>
  <c r="G21" i="5" s="1"/>
  <c r="D13" i="5"/>
  <c r="D20" i="5" s="1"/>
  <c r="E13" i="5"/>
  <c r="E20" i="5" s="1"/>
  <c r="F13" i="5"/>
  <c r="F20" i="5" s="1"/>
  <c r="G13" i="5"/>
  <c r="G20" i="5" s="1"/>
  <c r="D12" i="5"/>
  <c r="D19" i="5" s="1"/>
  <c r="F12" i="5"/>
  <c r="F19" i="5" s="1"/>
  <c r="G12" i="5"/>
  <c r="G19" i="5" s="1"/>
  <c r="C12" i="5"/>
  <c r="C19" i="5" s="1"/>
  <c r="C13" i="5"/>
  <c r="C20" i="5" s="1"/>
  <c r="C14" i="5"/>
  <c r="C21" i="5" s="1"/>
  <c r="C15" i="5"/>
  <c r="C22" i="5" s="1"/>
  <c r="D11" i="5"/>
  <c r="D18" i="5" s="1"/>
  <c r="E11" i="5"/>
  <c r="E18" i="5" s="1"/>
  <c r="F11" i="5"/>
  <c r="F18" i="5" s="1"/>
  <c r="G11" i="5"/>
  <c r="G18" i="5" s="1"/>
  <c r="C11" i="5"/>
  <c r="C18" i="5" s="1"/>
</calcChain>
</file>

<file path=xl/sharedStrings.xml><?xml version="1.0" encoding="utf-8"?>
<sst xmlns="http://schemas.openxmlformats.org/spreadsheetml/2006/main" count="976" uniqueCount="739">
  <si>
    <t>FENIX</t>
  </si>
  <si>
    <t>Clase</t>
  </si>
  <si>
    <t xml:space="preserve">EVASION </t>
  </si>
  <si>
    <t xml:space="preserve">CUERPOACUERPO </t>
  </si>
  <si>
    <t xml:space="preserve">CONARCOS </t>
  </si>
  <si>
    <t xml:space="preserve">EVAESCUDO </t>
  </si>
  <si>
    <t xml:space="preserve">DANOCUERPOACUERPO </t>
  </si>
  <si>
    <t xml:space="preserve">DANOCONARCOS </t>
  </si>
  <si>
    <t xml:space="preserve">DANOHECHIZOS </t>
  </si>
  <si>
    <t>Guerrero</t>
  </si>
  <si>
    <t>Cazador</t>
  </si>
  <si>
    <t>Paladín</t>
  </si>
  <si>
    <t>Bandido</t>
  </si>
  <si>
    <t>Asesino</t>
  </si>
  <si>
    <t>Pirata</t>
  </si>
  <si>
    <t>Ladron</t>
  </si>
  <si>
    <t>Clérigo</t>
  </si>
  <si>
    <t>Bardo</t>
  </si>
  <si>
    <t>Mago</t>
  </si>
  <si>
    <t>Druida</t>
  </si>
  <si>
    <t>Trabajador</t>
  </si>
  <si>
    <t>AO20</t>
  </si>
  <si>
    <t>Ladrón</t>
  </si>
  <si>
    <t>SINARMAS</t>
  </si>
  <si>
    <t>DANOSINARMA</t>
  </si>
  <si>
    <t>ALKON</t>
  </si>
  <si>
    <t>Arquero</t>
  </si>
  <si>
    <t>Humano</t>
  </si>
  <si>
    <t>Elfo</t>
  </si>
  <si>
    <t>ElfoOscuro</t>
  </si>
  <si>
    <t>Enano</t>
  </si>
  <si>
    <t>Gnomo</t>
  </si>
  <si>
    <t>Fuerza</t>
  </si>
  <si>
    <t>Inteligencia</t>
  </si>
  <si>
    <t>Agilidad</t>
  </si>
  <si>
    <t>Carisma</t>
  </si>
  <si>
    <t>Constitución</t>
  </si>
  <si>
    <t>PoderEvasion = (UserList(UserIndex).Stats.UserSkills(Tacticas) + 3 * UserList(UserIndex).Stats.UserAtributos(Agilidad)) * Mods(EVASION, UserList(UserIndex).Clase)</t>
  </si>
  <si>
    <t>PoderEvasion = PoderEvasion + (2.5 * Maximo(UserList(UserIndex).Stats.ELV - 12, 0))</t>
  </si>
  <si>
    <t>PoderEvasion = (.Stats.UserSkills(e_Skill.Tacticas) + .Stats.UserSkills(e_Skill.Tacticas) / 33 * .Stats.UserAtributos(e_Atributos.Agilidad)) * ModClase(.clase).Evasion</t>
  </si>
  <si>
    <t>PoderEvasion</t>
  </si>
  <si>
    <t>Nivel</t>
  </si>
  <si>
    <t>Ao20</t>
  </si>
  <si>
    <t>Ao Nativo</t>
  </si>
  <si>
    <t>UsuarioImpacto</t>
  </si>
  <si>
    <t>ProbRechazo = Maximo(10, Minimo(90, 100 * (SkillDefensa / (Maximo(SkillDefensa + SkillTacticas, 1)))))</t>
  </si>
  <si>
    <t>Ao nativo</t>
  </si>
  <si>
    <t>ProbRechazo = Maximo(10, Minimo(90, 100 * (UserList(VictimaIndex).Stats.UserSkills(Defensa) / (UserList(VictimaIndex).Stats.UserSkills(Defensa) + UserList(VictimaIndex).Stats.UserSkills(Tacticas)))))</t>
  </si>
  <si>
    <t xml:space="preserve">            Rechazo = (RandomNumber(1, 100) &lt;= ProbRechazo)</t>
  </si>
  <si>
    <t>ProbRechazo</t>
  </si>
  <si>
    <t>SkillTacticas</t>
  </si>
  <si>
    <t>SkillDefensa</t>
  </si>
  <si>
    <t>Apu</t>
  </si>
  <si>
    <t>DañoExtra = Daño * ModicadorApuñalarClase(UserList(AtacanteIndex).clase)</t>
  </si>
  <si>
    <t>DañoBase=</t>
  </si>
  <si>
    <t>DañoTotal=</t>
  </si>
  <si>
    <t>DañoExtra=</t>
  </si>
  <si>
    <t>PoderAtaque</t>
  </si>
  <si>
    <t>ModAcierto</t>
  </si>
  <si>
    <t>ModEvasion</t>
  </si>
  <si>
    <t>ModEscudo</t>
  </si>
  <si>
    <t>Skills</t>
  </si>
  <si>
    <t>Raza</t>
  </si>
  <si>
    <t>Criatura</t>
  </si>
  <si>
    <t>Evasion</t>
  </si>
  <si>
    <t>CalculoNPC</t>
  </si>
  <si>
    <t>ProbExito %</t>
  </si>
  <si>
    <t>Ogro</t>
  </si>
  <si>
    <t>PoderAtaque contra usuarios</t>
  </si>
  <si>
    <t>Atacante</t>
  </si>
  <si>
    <t>PoderEscudo</t>
  </si>
  <si>
    <t>Victima</t>
  </si>
  <si>
    <t>DañoAtaque</t>
  </si>
  <si>
    <t>FLECHAS</t>
  </si>
  <si>
    <t>Sin Flechas</t>
  </si>
  <si>
    <t>MinHit y MaxHit</t>
  </si>
  <si>
    <t>Arma</t>
  </si>
  <si>
    <t>VictimaDefensa</t>
  </si>
  <si>
    <t>Daño</t>
  </si>
  <si>
    <t>NPCS</t>
  </si>
  <si>
    <t>Apuñala</t>
  </si>
  <si>
    <t>ModDaño</t>
  </si>
  <si>
    <t>DañoMin</t>
  </si>
  <si>
    <t>DañoMax</t>
  </si>
  <si>
    <t>Armadura</t>
  </si>
  <si>
    <t>DefMin</t>
  </si>
  <si>
    <t>DefMax</t>
  </si>
  <si>
    <t>TotalMin</t>
  </si>
  <si>
    <t>TotalMax</t>
  </si>
  <si>
    <t>Hacha de doble filo</t>
  </si>
  <si>
    <t>Cota de mallas (Hombre)</t>
  </si>
  <si>
    <t>Daga +2</t>
  </si>
  <si>
    <t>Vestimentas comunes</t>
  </si>
  <si>
    <t>Sable</t>
  </si>
  <si>
    <t>Bastón nudoso (+15 DM)</t>
  </si>
  <si>
    <t>Modificadores de CLASE</t>
  </si>
  <si>
    <t>EVASION</t>
  </si>
  <si>
    <t>ACIERTO CON ARMAS</t>
  </si>
  <si>
    <t>DAÑO CON ARMAS</t>
  </si>
  <si>
    <t>RECHAZO CON ESCUDO</t>
  </si>
  <si>
    <t>GOLPE &lt; 36</t>
  </si>
  <si>
    <t>GOLPE &gt; 36</t>
  </si>
  <si>
    <t>Paladin</t>
  </si>
  <si>
    <t>Clerigo</t>
  </si>
  <si>
    <t>NPC</t>
  </si>
  <si>
    <t>Name</t>
  </si>
  <si>
    <t>MinHP</t>
  </si>
  <si>
    <t>MaxHP</t>
  </si>
  <si>
    <t>GiveEXP</t>
  </si>
  <si>
    <t>GiveGLD</t>
  </si>
  <si>
    <t>MaxHIT</t>
  </si>
  <si>
    <t>MinHIT</t>
  </si>
  <si>
    <t>DEF</t>
  </si>
  <si>
    <t>Murciélago</t>
  </si>
  <si>
    <t>Escorpión</t>
  </si>
  <si>
    <t>Serpiente</t>
  </si>
  <si>
    <t>Lobo</t>
  </si>
  <si>
    <t>Gallo Salvaje</t>
  </si>
  <si>
    <t>Tortuga Mediterranea</t>
  </si>
  <si>
    <t>Zombie</t>
  </si>
  <si>
    <t>Hormiga Gigante</t>
  </si>
  <si>
    <t>Orco</t>
  </si>
  <si>
    <t>Rata Gigante</t>
  </si>
  <si>
    <t>Araña Gigante</t>
  </si>
  <si>
    <t>Conjuradora Malvada</t>
  </si>
  <si>
    <t>Esqueleto</t>
  </si>
  <si>
    <t>Sirena</t>
  </si>
  <si>
    <t>Leviatán</t>
  </si>
  <si>
    <t>Lord Duende</t>
  </si>
  <si>
    <t>Duende</t>
  </si>
  <si>
    <t>Beholder</t>
  </si>
  <si>
    <t>Goblin</t>
  </si>
  <si>
    <t>Pirata Ladrón</t>
  </si>
  <si>
    <t>Guardián del Mausoleo</t>
  </si>
  <si>
    <t>Pirata Amotinado</t>
  </si>
  <si>
    <t>Filibustero Viejo</t>
  </si>
  <si>
    <t>Huargo Invernal</t>
  </si>
  <si>
    <t>Chamán Ártico</t>
  </si>
  <si>
    <t>Gorila Blanco</t>
  </si>
  <si>
    <t>Beholder de Nieve</t>
  </si>
  <si>
    <t>Yeti</t>
  </si>
  <si>
    <t>Mago Malvado</t>
  </si>
  <si>
    <t>Bruja</t>
  </si>
  <si>
    <t>Golem de Piedra</t>
  </si>
  <si>
    <t>Lord Orco</t>
  </si>
  <si>
    <t>Euríale</t>
  </si>
  <si>
    <t>Medusa</t>
  </si>
  <si>
    <t>Demonio</t>
  </si>
  <si>
    <t>Mantarraya</t>
  </si>
  <si>
    <t>Tiburón</t>
  </si>
  <si>
    <t>Gran Dragón Rojo</t>
  </si>
  <si>
    <t>Oso Pardo</t>
  </si>
  <si>
    <t>Orco Brujo</t>
  </si>
  <si>
    <t>Fuego Fatuo</t>
  </si>
  <si>
    <t>Liche</t>
  </si>
  <si>
    <t>Lobo Salvaje</t>
  </si>
  <si>
    <t>Lobo Negro</t>
  </si>
  <si>
    <t>Ogro Guerrero</t>
  </si>
  <si>
    <t>Elfo No-Muerto</t>
  </si>
  <si>
    <t>Humano No-Muerto</t>
  </si>
  <si>
    <t>Capitán Cedric</t>
  </si>
  <si>
    <t>Pirata Piet Heyn</t>
  </si>
  <si>
    <t>Enano de las Profundidades</t>
  </si>
  <si>
    <t>Azhran la Invocadora</t>
  </si>
  <si>
    <t>Mono de Pirata</t>
  </si>
  <si>
    <t>Piranha</t>
  </si>
  <si>
    <t>Galeón Fantasmal</t>
  </si>
  <si>
    <t>Pequeño Dragón Rojo</t>
  </si>
  <si>
    <t>Pirata Jack</t>
  </si>
  <si>
    <t>Esquilax</t>
  </si>
  <si>
    <t>Dama Oscura</t>
  </si>
  <si>
    <t>Escorpión Califa</t>
  </si>
  <si>
    <t>Kobold</t>
  </si>
  <si>
    <t>Araña Drenaje 1</t>
  </si>
  <si>
    <t>Araña Drenaje 2</t>
  </si>
  <si>
    <t>Araña Drenaje 3</t>
  </si>
  <si>
    <t>Lagarto</t>
  </si>
  <si>
    <t>Murcielago Gigante</t>
  </si>
  <si>
    <t>Dragón Dorado</t>
  </si>
  <si>
    <t>Dragón Cárdeno</t>
  </si>
  <si>
    <t>Dragón Rojo</t>
  </si>
  <si>
    <t>Ninfa</t>
  </si>
  <si>
    <t>Hada Oscura</t>
  </si>
  <si>
    <t>Cocodrilo</t>
  </si>
  <si>
    <t>Vaca</t>
  </si>
  <si>
    <t>Cuervo</t>
  </si>
  <si>
    <t>Pato</t>
  </si>
  <si>
    <t>Hada</t>
  </si>
  <si>
    <t>Serpiente Collet</t>
  </si>
  <si>
    <t>Aguila</t>
  </si>
  <si>
    <t>Tigre</t>
  </si>
  <si>
    <t>Pavo Real</t>
  </si>
  <si>
    <t>Sapo</t>
  </si>
  <si>
    <t>Quark</t>
  </si>
  <si>
    <t>Golem de Magma</t>
  </si>
  <si>
    <t>Esqueleto Guerrero</t>
  </si>
  <si>
    <t>Esqueleto Vigía</t>
  </si>
  <si>
    <t>Fantasma electrico(Alma de Dijinn)</t>
  </si>
  <si>
    <t>Jabalí</t>
  </si>
  <si>
    <t>Araña Ponzoñosa</t>
  </si>
  <si>
    <t>Araña Poecilotheria</t>
  </si>
  <si>
    <t>Araña Nociva</t>
  </si>
  <si>
    <t>Araña Viuda Negra</t>
  </si>
  <si>
    <t>Araña Venenosa</t>
  </si>
  <si>
    <t>Araña Poison</t>
  </si>
  <si>
    <t>Latrodectus</t>
  </si>
  <si>
    <t>Mutante Arácnido</t>
  </si>
  <si>
    <t>Kraken Gigante</t>
  </si>
  <si>
    <t>Alma en Llamas</t>
  </si>
  <si>
    <t>Oso Polar</t>
  </si>
  <si>
    <t>Tigre de Bengala</t>
  </si>
  <si>
    <t>Nadador</t>
  </si>
  <si>
    <t>Esqueleto Dragón</t>
  </si>
  <si>
    <t>Esqueleto Mágico</t>
  </si>
  <si>
    <t>Liche Menor</t>
  </si>
  <si>
    <t>Cazador Élfico</t>
  </si>
  <si>
    <t>Asesina Élfica</t>
  </si>
  <si>
    <t>Lynn</t>
  </si>
  <si>
    <t>Kadru</t>
  </si>
  <si>
    <t>Aksha</t>
  </si>
  <si>
    <t>Banshee</t>
  </si>
  <si>
    <t>Jinete de la Guerra</t>
  </si>
  <si>
    <t>Jinete de la muerte</t>
  </si>
  <si>
    <t>Jinete del Apocalipsis</t>
  </si>
  <si>
    <t>Jinete Blanco</t>
  </si>
  <si>
    <t>Serpiente de Euríale</t>
  </si>
  <si>
    <t>Patriarca Drake</t>
  </si>
  <si>
    <t>Duohorn</t>
  </si>
  <si>
    <t>Matriarca Drake</t>
  </si>
  <si>
    <t>Minero Robusto</t>
  </si>
  <si>
    <t>Minero Olvidado</t>
  </si>
  <si>
    <t>Minero Oscuro</t>
  </si>
  <si>
    <t>Minero Exiliado</t>
  </si>
  <si>
    <t>Tortuga Coriacea</t>
  </si>
  <si>
    <t>Tortuga Marina</t>
  </si>
  <si>
    <t>Serpiente Naranja</t>
  </si>
  <si>
    <t>Huargo</t>
  </si>
  <si>
    <t>Reina Gorgona</t>
  </si>
  <si>
    <t>Guarda del Pantano</t>
  </si>
  <si>
    <t>Ent</t>
  </si>
  <si>
    <t>Espectro del Pantano</t>
  </si>
  <si>
    <t>Abominación</t>
  </si>
  <si>
    <t>Explorador Vikingo</t>
  </si>
  <si>
    <t>Anomalía de Lodo</t>
  </si>
  <si>
    <t>Bandolero de las Cloacas</t>
  </si>
  <si>
    <t>Reptaescama</t>
  </si>
  <si>
    <t>Har Nareth</t>
  </si>
  <si>
    <t>Jarl Morngrim</t>
  </si>
  <si>
    <t>ACIERTO CON ARCOS</t>
  </si>
  <si>
    <t>MOD, APUÑALAR</t>
  </si>
  <si>
    <t>CalculoUser</t>
  </si>
  <si>
    <t>OBJ</t>
  </si>
  <si>
    <t>Valor</t>
  </si>
  <si>
    <t>ApuÃala</t>
  </si>
  <si>
    <t>MagicDamageBonus</t>
  </si>
  <si>
    <t>Alfanje</t>
  </si>
  <si>
    <t>Arco Compuesto</t>
  </si>
  <si>
    <t>Arco de Cazador</t>
  </si>
  <si>
    <t>Arco de los Vientos</t>
  </si>
  <si>
    <t>Arco de Roble</t>
  </si>
  <si>
    <t>Arco del Imperio</t>
  </si>
  <si>
    <t>Arco Infernal</t>
  </si>
  <si>
    <t>Arco Simple</t>
  </si>
  <si>
    <t>Arco Simple (Newbies)</t>
  </si>
  <si>
    <t>Báculo (Newbie)</t>
  </si>
  <si>
    <t>Báculo de Aqualin</t>
  </si>
  <si>
    <t>Báculo de los Elementos</t>
  </si>
  <si>
    <t>Báculo Engarzado</t>
  </si>
  <si>
    <t>Baculo Orco +25 (Mago)</t>
  </si>
  <si>
    <t>Bastón Calavera</t>
  </si>
  <si>
    <t>Bastón de la Eterna Noche</t>
  </si>
  <si>
    <t>Bastón del Inmaculado</t>
  </si>
  <si>
    <t>Bastón Nudoso</t>
  </si>
  <si>
    <t>Bolsa de Municiones</t>
  </si>
  <si>
    <t>Cimitarra</t>
  </si>
  <si>
    <t>Collar Esmeralda</t>
  </si>
  <si>
    <t>Collar Magico Azul</t>
  </si>
  <si>
    <t>Daga (Newbies)</t>
  </si>
  <si>
    <t>Daga +1</t>
  </si>
  <si>
    <t>Daga +3</t>
  </si>
  <si>
    <t>Daga +4</t>
  </si>
  <si>
    <t>Daga Común</t>
  </si>
  <si>
    <t>Daga Envenenada</t>
  </si>
  <si>
    <t>Daga Ígnea</t>
  </si>
  <si>
    <t>Daga Sangrienta</t>
  </si>
  <si>
    <t>Escudo Cap America</t>
  </si>
  <si>
    <t>Escudo de Argentina</t>
  </si>
  <si>
    <t>Escudo River</t>
  </si>
  <si>
    <t>Escudo Sangriento</t>
  </si>
  <si>
    <t>Escudo Velez</t>
  </si>
  <si>
    <t>Espada Argentum</t>
  </si>
  <si>
    <t>Espada Corta</t>
  </si>
  <si>
    <t>Espada Damasquinada</t>
  </si>
  <si>
    <t>Espada de Héroes</t>
  </si>
  <si>
    <t>Espada de la Iluminación</t>
  </si>
  <si>
    <t>Espada de los milagros</t>
  </si>
  <si>
    <t>Espada de Plata</t>
  </si>
  <si>
    <t>Espada electrica</t>
  </si>
  <si>
    <t>Espada Gris</t>
  </si>
  <si>
    <t>Espada Larga</t>
  </si>
  <si>
    <t>Espada Larga (Newbies)</t>
  </si>
  <si>
    <t>Espada Larzul +1</t>
  </si>
  <si>
    <t>Espada MataDragones</t>
  </si>
  <si>
    <t>Espada Pirata</t>
  </si>
  <si>
    <t>Espada Test</t>
  </si>
  <si>
    <t>Espada Vikinga</t>
  </si>
  <si>
    <t>Flecha (Newbies)</t>
  </si>
  <si>
    <t>Flecha Común</t>
  </si>
  <si>
    <t>Flecha Élfica</t>
  </si>
  <si>
    <t>Flecha Envenenada</t>
  </si>
  <si>
    <t>Flecha Incendiaria</t>
  </si>
  <si>
    <t>Garra del Dragón Negro</t>
  </si>
  <si>
    <t>Garrote</t>
  </si>
  <si>
    <t>Guantes de Hurto</t>
  </si>
  <si>
    <t>Hacha Arrojadiza</t>
  </si>
  <si>
    <t>Hacha de Bárbaro</t>
  </si>
  <si>
    <t>Hacha de Bjorn</t>
  </si>
  <si>
    <t>Hacha de Guerra Dos Filos</t>
  </si>
  <si>
    <t>Hacha de Hierro Vieja</t>
  </si>
  <si>
    <t>Hacha de Piedra</t>
  </si>
  <si>
    <t>Hacha Larga de Guerra</t>
  </si>
  <si>
    <t>Hacha Orca</t>
  </si>
  <si>
    <t>Hacha Saramiana +1</t>
  </si>
  <si>
    <t>Harbinger Kin</t>
  </si>
  <si>
    <t>Hoja Preste</t>
  </si>
  <si>
    <t>Horquilla</t>
  </si>
  <si>
    <t>Katana</t>
  </si>
  <si>
    <t>Lanza</t>
  </si>
  <si>
    <t>Mandoble</t>
  </si>
  <si>
    <t>Martillo de Piedra (Newbies)</t>
  </si>
  <si>
    <t>Maza de Guerra</t>
  </si>
  <si>
    <t>Nudillos de Hierro</t>
  </si>
  <si>
    <t>Nudillos de Hierro (Newbies)</t>
  </si>
  <si>
    <t>Nudillos de Mithril (Bardo)</t>
  </si>
  <si>
    <t>Puñal de la Armada Real</t>
  </si>
  <si>
    <t>Trabuco</t>
  </si>
  <si>
    <t>Vara de Fresno</t>
  </si>
  <si>
    <t>Vara de Mago</t>
  </si>
  <si>
    <t>MINDEF</t>
  </si>
  <si>
    <t>MAXDEF</t>
  </si>
  <si>
    <t>ResistenciaMagica</t>
  </si>
  <si>
    <t>Alifafe de Serpiente (E/G-M)</t>
  </si>
  <si>
    <t>Almófar</t>
  </si>
  <si>
    <t>Anillas Con Manto Verde (H/E/EO)</t>
  </si>
  <si>
    <t>Armadura Antigua</t>
  </si>
  <si>
    <t>Armadura Bruñida (Bajos)</t>
  </si>
  <si>
    <t>Armadura Cazador</t>
  </si>
  <si>
    <t>Armadura de Caranthir</t>
  </si>
  <si>
    <t>Armadura de Cazador</t>
  </si>
  <si>
    <t>Armadura de Cazador (Bajos)</t>
  </si>
  <si>
    <t>Armadura de Celegorm</t>
  </si>
  <si>
    <t>Armadura de Celegorm (Bajos)</t>
  </si>
  <si>
    <t>Armadura de Cruzada (H/E/EO)</t>
  </si>
  <si>
    <t>Armadura de Cuero</t>
  </si>
  <si>
    <t>Armadura de Cuero (Bajos)</t>
  </si>
  <si>
    <t>Armadura de Cuero (Mujer)</t>
  </si>
  <si>
    <t>Armadura de Cuero Endurecido</t>
  </si>
  <si>
    <t>Armadura de Cuero Endurecido (Bajos)</t>
  </si>
  <si>
    <t>Armadura de Cuero Reforzada</t>
  </si>
  <si>
    <t>Armadura de Cuero Reforzada(M)</t>
  </si>
  <si>
    <t>Armadura de Cuero Vieja</t>
  </si>
  <si>
    <t>Armadura de Dragón Negro</t>
  </si>
  <si>
    <t>Armadura de Dragón Negro (Bajos)</t>
  </si>
  <si>
    <t>Armadura de Dragón Rojo</t>
  </si>
  <si>
    <t>Armadura de Dragón Rojo (Bajos)</t>
  </si>
  <si>
    <t>Armadura de Elder</t>
  </si>
  <si>
    <t>Armadura de Elder (Bajos)</t>
  </si>
  <si>
    <t>Armadura de Escolta</t>
  </si>
  <si>
    <t>Armadura de Escolta (Bajos)</t>
  </si>
  <si>
    <t>Armadura de Gala Enriquecida</t>
  </si>
  <si>
    <t>Armadura de Gala Enriquecida (Bajos)</t>
  </si>
  <si>
    <t>Armadura de Herrero</t>
  </si>
  <si>
    <t>Armadura de la Ciénaga</t>
  </si>
  <si>
    <t>Armadura de las Sombras</t>
  </si>
  <si>
    <t>Armadura de las Sombras (E/G)</t>
  </si>
  <si>
    <t>Armadura de Morngrim</t>
  </si>
  <si>
    <t>Armadura de Othar</t>
  </si>
  <si>
    <t>Armadura de Othar (Bajos)</t>
  </si>
  <si>
    <t>Armadura de Placas Azules (M)</t>
  </si>
  <si>
    <t>Armadura de Placas Azules (Mujer)</t>
  </si>
  <si>
    <t>Armadura de Placas Combinada (H/E/EO-M)</t>
  </si>
  <si>
    <t>Armadura de Placas Completa</t>
  </si>
  <si>
    <t>Armadura de Placas Completa (E/G)</t>
  </si>
  <si>
    <t>Armadura de Placas Rojas (M)</t>
  </si>
  <si>
    <t>Armadura de Trabajador del Caos</t>
  </si>
  <si>
    <t>Armadura de Trabajador del Caos (Bajos)</t>
  </si>
  <si>
    <t>Armadura de Trabajador Imperial</t>
  </si>
  <si>
    <t>Armadura de Trabajador Imperial (Bajos)</t>
  </si>
  <si>
    <t>Armadura de Wolframio</t>
  </si>
  <si>
    <t>Armadura de Wolframio (Bajos)</t>
  </si>
  <si>
    <t>Armadura del Desfalco</t>
  </si>
  <si>
    <t>Armadura del Desfalco (Bajos)</t>
  </si>
  <si>
    <t>Armadura del Trotamundos</t>
  </si>
  <si>
    <t>Armadura del Trotamundos (Bajos)</t>
  </si>
  <si>
    <t>Armadura Dragon Azul +1</t>
  </si>
  <si>
    <t>Armadura Dragon Blanco</t>
  </si>
  <si>
    <t>Armadura Dragon Blanco +1</t>
  </si>
  <si>
    <t>Armadura Dragon Legendario</t>
  </si>
  <si>
    <t>Armadura Dragon Legendario +1</t>
  </si>
  <si>
    <t>Armadura Dragon Negro</t>
  </si>
  <si>
    <t>Armadura Dragon Negro +1</t>
  </si>
  <si>
    <t>Armadura Dragon Verde</t>
  </si>
  <si>
    <t>Armadura Dragon verde +1</t>
  </si>
  <si>
    <t>Armadura Elite</t>
  </si>
  <si>
    <t>Armadura Empírea</t>
  </si>
  <si>
    <t>Armadura Empírea (Bajos)</t>
  </si>
  <si>
    <t>Armadura Escarlata</t>
  </si>
  <si>
    <t>Armadura Esstharul</t>
  </si>
  <si>
    <t>Armadura Esstharul (Bajos)</t>
  </si>
  <si>
    <t>Armadura Legendaria</t>
  </si>
  <si>
    <t>Armadura Legendaria (Bajos)</t>
  </si>
  <si>
    <t>Armadura Lóbrera (M)</t>
  </si>
  <si>
    <t>Armadura luchador</t>
  </si>
  <si>
    <t>Armadura Maghtere Roja</t>
  </si>
  <si>
    <t>Armadura Magna (M)</t>
  </si>
  <si>
    <t>Armadura Milenaria</t>
  </si>
  <si>
    <t>Armadura Pesada</t>
  </si>
  <si>
    <t>Armadura Pesada (Bajos)</t>
  </si>
  <si>
    <t>Armadura Placas Azules</t>
  </si>
  <si>
    <t>Armadura Placas Rojas</t>
  </si>
  <si>
    <t>Armadura Sombria</t>
  </si>
  <si>
    <t>Armadura Sombria (Bajos)</t>
  </si>
  <si>
    <t>Armadura Theramore</t>
  </si>
  <si>
    <t>Armadura Theramore (Bajos)</t>
  </si>
  <si>
    <t>Armadura Valar</t>
  </si>
  <si>
    <t>Armadura Valar (Bajos)</t>
  </si>
  <si>
    <t>Atavío de Tyrell</t>
  </si>
  <si>
    <t>Atavío de Tyrell (Bajos)</t>
  </si>
  <si>
    <t>Atuendo de Bruja (H/E/EO-M)</t>
  </si>
  <si>
    <t>Atuendo de Capitán (E/G)</t>
  </si>
  <si>
    <t>Atuendo de Erendil (H/E/EO)</t>
  </si>
  <si>
    <t>Atuendo de Mercenario</t>
  </si>
  <si>
    <t>Atuendo de Pueblerina (M)</t>
  </si>
  <si>
    <t>Atuendo Musical</t>
  </si>
  <si>
    <t>Atuendo Musical (Bajos)</t>
  </si>
  <si>
    <t>Aureola Karvy</t>
  </si>
  <si>
    <t>Brazalete Azul</t>
  </si>
  <si>
    <t>Brazalete Rojo</t>
  </si>
  <si>
    <t>Brial del Bosque (H/E/EO-M)</t>
  </si>
  <si>
    <t>Capucha de Cuero</t>
  </si>
  <si>
    <t>Capucha de Élite</t>
  </si>
  <si>
    <t>Casco cuernos reforzado</t>
  </si>
  <si>
    <t>Casco de Cazador</t>
  </si>
  <si>
    <t>Casco de chapa</t>
  </si>
  <si>
    <t>Casco de Hierro</t>
  </si>
  <si>
    <t>Casco de Hierro Completo</t>
  </si>
  <si>
    <t>Casco de Husar Alado</t>
  </si>
  <si>
    <t>Casco de Lobo</t>
  </si>
  <si>
    <t>Casco de Plata</t>
  </si>
  <si>
    <t>Casco de Tigre</t>
  </si>
  <si>
    <t>Casco Imperial</t>
  </si>
  <si>
    <t>Casco Infernal</t>
  </si>
  <si>
    <t>Casco Legendario</t>
  </si>
  <si>
    <t>Casco Perseo</t>
  </si>
  <si>
    <t>Casco Rosado</t>
  </si>
  <si>
    <t>Casco Sajón de Bronce</t>
  </si>
  <si>
    <t>Casco Vikingo</t>
  </si>
  <si>
    <t>Casco Vikingo Completo</t>
  </si>
  <si>
    <t>Casterly Rock</t>
  </si>
  <si>
    <t>Celada de Caballero</t>
  </si>
  <si>
    <t>Coraza Clerical</t>
  </si>
  <si>
    <t>Coraza Clerical (Bajos)</t>
  </si>
  <si>
    <t>Coraza Compuesta (H/E/EO)</t>
  </si>
  <si>
    <t>Coraza Compuesta +1 (H/E/EO)</t>
  </si>
  <si>
    <t>Coraza Compuesta Roja (H/E/EO)</t>
  </si>
  <si>
    <t>Coraza Compuesta(H/E/EO)</t>
  </si>
  <si>
    <t>Coraza de Harald</t>
  </si>
  <si>
    <t>Coraza de Harald (Bajos)</t>
  </si>
  <si>
    <t>Coraza de la Iluminación</t>
  </si>
  <si>
    <t>Coraza de la Iluminación (Bajos)</t>
  </si>
  <si>
    <t>Coraza de Ocre</t>
  </si>
  <si>
    <t>Coraza de Ocre (Bajos)</t>
  </si>
  <si>
    <t>Coraza Mágica de Trevhn</t>
  </si>
  <si>
    <t>Coraza Mágica de Trevhn (Bajos)</t>
  </si>
  <si>
    <t>Corona Clerical</t>
  </si>
  <si>
    <t>Corona de Druida</t>
  </si>
  <si>
    <t>Cota de Anillas Compuesta (H/E/EO)</t>
  </si>
  <si>
    <t>Cota de Mallas</t>
  </si>
  <si>
    <t>Cota de Mallas (E/G)</t>
  </si>
  <si>
    <t>Cota de Mallas (Mujer)</t>
  </si>
  <si>
    <t>Cota de Mallas a Medida (H/E/EO)</t>
  </si>
  <si>
    <t>Cota de Mallas de Viaje (H/E/EO)</t>
  </si>
  <si>
    <t>Cota de Mallas Enteriza (H/E/EO)</t>
  </si>
  <si>
    <t>Cota de Mallas Larga (H/E/EO)</t>
  </si>
  <si>
    <t>Cota de Mallas Liviana (H/E/EO)</t>
  </si>
  <si>
    <t>Cota de Peto Liso (H/E/EO)</t>
  </si>
  <si>
    <t>Cota de Peto Púrpura (E/G)</t>
  </si>
  <si>
    <t>Cota del Gran Cazador</t>
  </si>
  <si>
    <t>Cota del Gran Cazador (Bajos)</t>
  </si>
  <si>
    <t>Cotas Con Manto Verde (H/E/EO)</t>
  </si>
  <si>
    <t>Cotas de Manto Marrón (H/E/EO)</t>
  </si>
  <si>
    <t>Cruzado Desértico (H/E/EO)</t>
  </si>
  <si>
    <t>Dama de las Tinieblas</t>
  </si>
  <si>
    <t>Égida Templaria</t>
  </si>
  <si>
    <t>Empírea Bordada (M)</t>
  </si>
  <si>
    <t>Escamas del Dragón Negro</t>
  </si>
  <si>
    <t>Escudo Arcano</t>
  </si>
  <si>
    <t>Escudo Armónico</t>
  </si>
  <si>
    <t>Escudo de Bronce</t>
  </si>
  <si>
    <t>Escudo de Campeón</t>
  </si>
  <si>
    <t>Escudo de Hierro</t>
  </si>
  <si>
    <t>Escudo de Huesos</t>
  </si>
  <si>
    <t>Escudo de la Armada Real</t>
  </si>
  <si>
    <t>Escudo de la Iluminación</t>
  </si>
  <si>
    <t>Escudo de la Legión Oscura</t>
  </si>
  <si>
    <t>Escudo de Morngrim</t>
  </si>
  <si>
    <t>Escudo de Plata</t>
  </si>
  <si>
    <t>Escudo de Roble</t>
  </si>
  <si>
    <t>Escudo de Torre Imperial</t>
  </si>
  <si>
    <t>Escudo de Tortuga</t>
  </si>
  <si>
    <t>Escudo de Vanguardia Real</t>
  </si>
  <si>
    <t>Escudo Demoníaco</t>
  </si>
  <si>
    <t>Escudo doble</t>
  </si>
  <si>
    <t>Escudo Errante</t>
  </si>
  <si>
    <t>Escudo Felino</t>
  </si>
  <si>
    <t>Escudo Glorioso</t>
  </si>
  <si>
    <t>Escudo Imperial</t>
  </si>
  <si>
    <t>Escudo Incognito</t>
  </si>
  <si>
    <t>Escudo Infernal</t>
  </si>
  <si>
    <t>Escudo Titan</t>
  </si>
  <si>
    <t>Escudo Vikingo</t>
  </si>
  <si>
    <t>Estivalis</t>
  </si>
  <si>
    <t>Gabán de Cuero Pequeño (E/G)</t>
  </si>
  <si>
    <t>Gorro Celestial</t>
  </si>
  <si>
    <t>Hábito de Ritual de Hombre (H/E/EO)</t>
  </si>
  <si>
    <t>Hábito de Ritual Femenino (H/E/EO-M)</t>
  </si>
  <si>
    <t>Indumentaria de Minero</t>
  </si>
  <si>
    <t>Manto de Agonía</t>
  </si>
  <si>
    <t>Manto de Agonía (Bajos)</t>
  </si>
  <si>
    <t>Manto de Gir</t>
  </si>
  <si>
    <t>Manto de Gir (Bajos)</t>
  </si>
  <si>
    <t>Manto de Hermes</t>
  </si>
  <si>
    <t>Manto de Hermes (Bajos)</t>
  </si>
  <si>
    <t>Manto de la Sabiduria</t>
  </si>
  <si>
    <t>Manto de la Sabiduria (E/G)</t>
  </si>
  <si>
    <t>Manto de los Vientos</t>
  </si>
  <si>
    <t>Manto de Malthit</t>
  </si>
  <si>
    <t>Manto de Malthit (Bajos)</t>
  </si>
  <si>
    <t>Manto del Campeón</t>
  </si>
  <si>
    <t>Manto del Dragón (H/E/EO-M)</t>
  </si>
  <si>
    <t>Manto Oscuro</t>
  </si>
  <si>
    <t>Manto Oscuro (Bajos)</t>
  </si>
  <si>
    <t>Peto de Caballero</t>
  </si>
  <si>
    <t>Piwafwi Purpura del Silencio (EO-M)</t>
  </si>
  <si>
    <t>Rodela</t>
  </si>
  <si>
    <t>Ropa Azul de Navegante</t>
  </si>
  <si>
    <t>Ropa Común Ovispo (E/G)</t>
  </si>
  <si>
    <t>Ropa de Aldeana (M)</t>
  </si>
  <si>
    <t>Ropa de Burgués Turquesa</t>
  </si>
  <si>
    <t>Ropa de Clan</t>
  </si>
  <si>
    <t>Ropa de Clan (Bajos)</t>
  </si>
  <si>
    <t>Ropa de Cuero</t>
  </si>
  <si>
    <t>Ropa de Leñador</t>
  </si>
  <si>
    <t>Ropa de Leñador (H/E/EO)</t>
  </si>
  <si>
    <t>Ropa de Leñador(E/G)</t>
  </si>
  <si>
    <t>Ropa de Minero (E/G)</t>
  </si>
  <si>
    <t>Ropa de Pordiosero</t>
  </si>
  <si>
    <t>Ropa de Trabajador</t>
  </si>
  <si>
    <t>Ropa Estuaria (M)</t>
  </si>
  <si>
    <t>Ropa Ligera (M)</t>
  </si>
  <si>
    <t>Ropa Ligera Azul (M)</t>
  </si>
  <si>
    <t>Ropa Ligera Combinada (M)</t>
  </si>
  <si>
    <t>Ropaje con Capa Azul</t>
  </si>
  <si>
    <t>Ropaje de Aldeana (E/G-M)</t>
  </si>
  <si>
    <t>Ropaje de Aldeano Azul(E/G)</t>
  </si>
  <si>
    <t>Ropaje de Luchador de las Minas (E/G)</t>
  </si>
  <si>
    <t>Ropaje desertico</t>
  </si>
  <si>
    <t>Ropaje Desértico</t>
  </si>
  <si>
    <t>Ropaje Desértico (Bajos)</t>
  </si>
  <si>
    <t>Ropaje Festivo</t>
  </si>
  <si>
    <t>Ropaje Invernal</t>
  </si>
  <si>
    <t>Ropaje Invernal (Bajos)</t>
  </si>
  <si>
    <t>Ropaje Invernal (M)</t>
  </si>
  <si>
    <t>Ropaje Ligero (E/G)</t>
  </si>
  <si>
    <t>Ropaje Melodico</t>
  </si>
  <si>
    <t>Ropaje Nixiano</t>
  </si>
  <si>
    <t>Ropaje Rupestre (M)</t>
  </si>
  <si>
    <t>Sírica Élfica Rojiza (H/E/EO-M)</t>
  </si>
  <si>
    <t>Sombrero Azul de Mago</t>
  </si>
  <si>
    <t>Sombrero de Aprendiz</t>
  </si>
  <si>
    <t>Sombrero de Archimago</t>
  </si>
  <si>
    <t>Sombrero de Mago</t>
  </si>
  <si>
    <t>Sombrero Ideal</t>
  </si>
  <si>
    <t>Sombrero Negro de Mago</t>
  </si>
  <si>
    <t>Sombrero Rosa de Mago</t>
  </si>
  <si>
    <t>Sotana de Gran Hechicero (E/G)</t>
  </si>
  <si>
    <t>Toga de Aprendiz (E/G)</t>
  </si>
  <si>
    <t>Traje de Bruja (E/G-M)</t>
  </si>
  <si>
    <t>Traje de Capitán Pirata (E/G)</t>
  </si>
  <si>
    <t>Traje de Duque</t>
  </si>
  <si>
    <t>Traje de Gala</t>
  </si>
  <si>
    <t>Traje de Marques</t>
  </si>
  <si>
    <t>Traje de Noble (E/G)</t>
  </si>
  <si>
    <t>Traje de Novio</t>
  </si>
  <si>
    <t>Traje de Novio (Bajos)</t>
  </si>
  <si>
    <t>Trampa Visual (M)</t>
  </si>
  <si>
    <t>Túnica Aventurera (Bajos)</t>
  </si>
  <si>
    <t>Tunica Avernal</t>
  </si>
  <si>
    <t>Túnica Avernal</t>
  </si>
  <si>
    <t>Túnica Avernal (Bajos)</t>
  </si>
  <si>
    <t>Túnica Azul</t>
  </si>
  <si>
    <t>Túnica Azul (M)</t>
  </si>
  <si>
    <t>Túnica Bordo (Bajos)</t>
  </si>
  <si>
    <t>Túnica Ceremonial</t>
  </si>
  <si>
    <t>Túnica Combinada (E/G)</t>
  </si>
  <si>
    <t>Túnica Combinada (E/G-M)</t>
  </si>
  <si>
    <t>Túnica de Archimago</t>
  </si>
  <si>
    <t>Túnica de Archimago (Bajos)</t>
  </si>
  <si>
    <t>Túnica de Druida</t>
  </si>
  <si>
    <t>Túnica de Druida (M)</t>
  </si>
  <si>
    <t>Túnica de Druida Superior</t>
  </si>
  <si>
    <t>Túnica de Druida Superior (Bajos)</t>
  </si>
  <si>
    <t>Túnica de Gala Roja (E/G)</t>
  </si>
  <si>
    <t>Túnica de Gran Campeón AO20</t>
  </si>
  <si>
    <t>Túnica de Gran Hechicera (E/G)</t>
  </si>
  <si>
    <t>Túnica de Gran Hechicera (H/E/EO-M)</t>
  </si>
  <si>
    <t>Túnica de Joven Aprendiz (E/G)</t>
  </si>
  <si>
    <t>Túnica de Maga (M)</t>
  </si>
  <si>
    <t>Túnica de Mago</t>
  </si>
  <si>
    <t>Túnica de Mago (Bajos)</t>
  </si>
  <si>
    <t>Túnica de Morgana (H/E/EO-M)</t>
  </si>
  <si>
    <t>Túnica de Nigromante</t>
  </si>
  <si>
    <t>Túnica de Nigromante (Bajos)</t>
  </si>
  <si>
    <t>Túnica de Shaman (E/G)</t>
  </si>
  <si>
    <t>Túnica Dorada de Gala (E/G)</t>
  </si>
  <si>
    <t>Túnica Ecliptica (E/G)</t>
  </si>
  <si>
    <t>Túnica Elegante (E/G)</t>
  </si>
  <si>
    <t>Túnica Enraigada</t>
  </si>
  <si>
    <t>Túnica Enraigada (Bajos)</t>
  </si>
  <si>
    <t>Tunica Forest (Bajos)</t>
  </si>
  <si>
    <t>Túnica Gris (E/G)</t>
  </si>
  <si>
    <t>Túnica Infernal</t>
  </si>
  <si>
    <t>Túnica Larga Oscura</t>
  </si>
  <si>
    <t>Túnica Legendaria</t>
  </si>
  <si>
    <t>Túnica Legendaria (E/G)</t>
  </si>
  <si>
    <t>Túnica Legendaria (H/E/EO-M)</t>
  </si>
  <si>
    <t>Túnica Marrón</t>
  </si>
  <si>
    <t>Túnica Marrón (E/G)</t>
  </si>
  <si>
    <t>Túnica Natural (Mujer)</t>
  </si>
  <si>
    <t>Túnica Ocre</t>
  </si>
  <si>
    <t>Túnica Oscura</t>
  </si>
  <si>
    <t>Túnica Oscura (Bajos)</t>
  </si>
  <si>
    <t>Túnica Ostentosa</t>
  </si>
  <si>
    <t>Túnica Roja (M)</t>
  </si>
  <si>
    <t>Túnica Roja Especial (E/G)</t>
  </si>
  <si>
    <t>Túnica Rosa</t>
  </si>
  <si>
    <t>Túnica Sírica Elegante (E/G)</t>
  </si>
  <si>
    <t>Túnica Valar</t>
  </si>
  <si>
    <t>Tunica Zairon</t>
  </si>
  <si>
    <t>Tunica Zairon (Bajos)</t>
  </si>
  <si>
    <t>Valya Silmeanar (H/E/EO)</t>
  </si>
  <si>
    <t>Vestido Aurë (H/E/EO-M)</t>
  </si>
  <si>
    <t>Vestido Azul</t>
  </si>
  <si>
    <t>Vestido Caperucita (H/E/EO-M)</t>
  </si>
  <si>
    <t>Vestido de Arquera (H/E/EO-M)</t>
  </si>
  <si>
    <t>Vestido de Bruja (H/E/EO-M)</t>
  </si>
  <si>
    <t>Vestido de Caperucita Roja (H/E/EO-M)</t>
  </si>
  <si>
    <t>Vestido de Claritos (H/E/EO-M)</t>
  </si>
  <si>
    <t>Vestido de Condesa</t>
  </si>
  <si>
    <t>Vestido de Condesa Negro (M)</t>
  </si>
  <si>
    <t>Vestido de Cuero Negro (E/G-M)</t>
  </si>
  <si>
    <t>Vestido de Duquesa</t>
  </si>
  <si>
    <t>Vestido de Elfa Empatica (H/E/EO-M)</t>
  </si>
  <si>
    <t>Vestido de Enana (E/G-M)</t>
  </si>
  <si>
    <t>Vestido de Gala</t>
  </si>
  <si>
    <t>Vestido de Gala (M)</t>
  </si>
  <si>
    <t>Vestido de Gala Alcarinqua (H/E/EO-M)</t>
  </si>
  <si>
    <t>Vestido de Gala Azul (E/G-M)</t>
  </si>
  <si>
    <t>Vestido de Gala Turquesa (E/G-M)</t>
  </si>
  <si>
    <t>Vestido de Madrina (E/G-M)</t>
  </si>
  <si>
    <t>Vestido de Marquesa</t>
  </si>
  <si>
    <t>Vestido de Mujer (ORCO)</t>
  </si>
  <si>
    <t>Vestido de Novia (Bajas)</t>
  </si>
  <si>
    <t>Vestido de Novia (Drow)</t>
  </si>
  <si>
    <t>Vestido de Novia (E/G-M)</t>
  </si>
  <si>
    <t>Vestido de Novia Sensual (M)</t>
  </si>
  <si>
    <t>Vestido de Princesa</t>
  </si>
  <si>
    <t>Vestido Duquesa (M)</t>
  </si>
  <si>
    <t>Vestido Elegante Púrpura (E/G-M)</t>
  </si>
  <si>
    <t>Vestido Indulgente (H/E/EO-M)</t>
  </si>
  <si>
    <t>Vestido Indulgente Rojo (H/E/EO-M)</t>
  </si>
  <si>
    <t>Vestido Middleton (M)</t>
  </si>
  <si>
    <t>Vestido Rosado (ORCO)</t>
  </si>
  <si>
    <t>Vestido Violeta (ORCO)</t>
  </si>
  <si>
    <t>Vestimenta Bordo de Poblador (E/G)</t>
  </si>
  <si>
    <t>Vestimenta Clásica (M)</t>
  </si>
  <si>
    <t>Vestimenta Combinada</t>
  </si>
  <si>
    <t>Vestimenta Combinada (E/G)</t>
  </si>
  <si>
    <t>Vestimenta Común</t>
  </si>
  <si>
    <t>Vestimenta Comun (Bajo)</t>
  </si>
  <si>
    <t>Vestimenta Comun (newbie)</t>
  </si>
  <si>
    <t>Vestimenta Común Azul</t>
  </si>
  <si>
    <t>Vestimenta de Aventurero</t>
  </si>
  <si>
    <t>Vestimenta de Campesino</t>
  </si>
  <si>
    <t>Vestimenta de Campo (Bajos)</t>
  </si>
  <si>
    <t>Vestimenta de Capitán Marino</t>
  </si>
  <si>
    <t>Vestimenta de Capitán Marino (E/G)</t>
  </si>
  <si>
    <t>Vestimenta de Enano</t>
  </si>
  <si>
    <t>Vestimenta de Esclava (E/G-M)</t>
  </si>
  <si>
    <t>Vestimenta de Esclavo (E/G)</t>
  </si>
  <si>
    <t>Vestimenta de Minero (E/G)</t>
  </si>
  <si>
    <t>Vestimenta de Mujer</t>
  </si>
  <si>
    <t>Vestimenta de Pregonero</t>
  </si>
  <si>
    <t>Vestimenta de Servidumbre (E/G)</t>
  </si>
  <si>
    <t>Vestimenta de Servidumbre (H/E/EO-M)</t>
  </si>
  <si>
    <t>Vestimenta de Sirvienta (E/G-M)</t>
  </si>
  <si>
    <t>Vestimenta Elegante (E/G)</t>
  </si>
  <si>
    <t>Vestimenta Naranja</t>
  </si>
  <si>
    <t>Vestimenta Verde de Poblador (E/G)</t>
  </si>
  <si>
    <t>Vestimentas comunes (Newbies)</t>
  </si>
  <si>
    <t>Vestimentas de Baja</t>
  </si>
  <si>
    <t>Vestimentas de Baja (Newbies)</t>
  </si>
  <si>
    <t>Vestimentas de Bajo (Newbies)</t>
  </si>
  <si>
    <t>Vestimentas de Mujer</t>
  </si>
  <si>
    <t>Vestimentas de Mujer (Newbies)</t>
  </si>
  <si>
    <t>Vestimentas Tribales (Newbies)</t>
  </si>
  <si>
    <t>White Lady (M)</t>
  </si>
  <si>
    <t>Yelmo de la Iluminación</t>
  </si>
  <si>
    <t>Yelmo del Dragón Negro</t>
  </si>
  <si>
    <t>Adarga Natural (Cazador)</t>
  </si>
  <si>
    <t>Alifafe de Pirata (E/G)</t>
  </si>
  <si>
    <t>Almete del Corsario</t>
  </si>
  <si>
    <t>Armadura Antigua (Bajos)</t>
  </si>
  <si>
    <t>DAÑO ARCOS</t>
  </si>
  <si>
    <t>Modificador</t>
  </si>
  <si>
    <t>Detalle</t>
  </si>
  <si>
    <t>Def Escudo</t>
  </si>
  <si>
    <t>0,95 --&gt; 0,9</t>
  </si>
  <si>
    <t>Acierto Armas</t>
  </si>
  <si>
    <t>1 --&gt; 0,95</t>
  </si>
  <si>
    <t>0,85 --&gt; 0,9</t>
  </si>
  <si>
    <t>Daño Armas</t>
  </si>
  <si>
    <t>0,77 --&gt; 0,85</t>
  </si>
  <si>
    <t>1,05 --&gt; 1,075</t>
  </si>
  <si>
    <t>IntervaloGolpeUsar=600 -&gt; 800</t>
  </si>
  <si>
    <t>Duracion paralizar: 20 --&gt; 15</t>
  </si>
  <si>
    <t>Duracion inmovilizar: 15 --&gt; 10</t>
  </si>
  <si>
    <t>Duración inmovilizar para las clases Guerrero y Cazador= 30% mas corta</t>
  </si>
  <si>
    <t>Tiempo de inmunidad paralisis para clases no magicas luego de ser removidos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</si>
</sst>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/>
    <xf numFmtId="0" fontId="5" fillId="0" borderId="0" xfId="0" applyFont="1"/>
    <xf numFmtId="0" fontId="5" fillId="0" borderId="7" xfId="0" applyFont="1" applyBorder="1"/>
    <xf numFmtId="0" fontId="1" fillId="0" borderId="7" xfId="0" applyFont="1" applyBorder="1"/>
    <xf numFmtId="0" fontId="0" fillId="0" borderId="0" xfId="0" applyBorder="1"/>
    <xf numFmtId="3" fontId="0" fillId="0" borderId="0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4" xfId="0" applyFont="1" applyFill="1" applyBorder="1"/>
    <xf numFmtId="3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5" fillId="0" borderId="0" xfId="0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3" fontId="1" fillId="0" borderId="0" xfId="0" applyNumberFormat="1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/>
    <xf numFmtId="0" fontId="6" fillId="3" borderId="9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1" xfId="0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5" borderId="15" xfId="0" applyFill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5" borderId="19" xfId="0" applyFill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gos%20AO\Fenix\Fenix\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Us"/>
      <sheetName val="Criaturas hostiles"/>
      <sheetName val="Quest"/>
      <sheetName val="Apuñalar"/>
      <sheetName val="Magias"/>
      <sheetName val="Recompensas"/>
      <sheetName val="DañoMagia"/>
      <sheetName val="Mascotas"/>
      <sheetName val="Golpe y Acierto"/>
      <sheetName val="Mensajes"/>
      <sheetName val="Modificadores"/>
      <sheetName val="Hoja1"/>
      <sheetName val="Vidas"/>
      <sheetName val="Atributos"/>
      <sheetName val="Hostiles"/>
      <sheetName val="Armas"/>
      <sheetName val="Objetos"/>
      <sheetName val="Armad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">
          <cell r="C30"/>
        </row>
        <row r="32">
          <cell r="C32"/>
        </row>
        <row r="33">
          <cell r="C33" t="str">
            <v>DañoAtaque</v>
          </cell>
        </row>
        <row r="34">
          <cell r="C34"/>
        </row>
        <row r="39">
          <cell r="C39" t="str">
            <v>Asesino</v>
          </cell>
        </row>
        <row r="40">
          <cell r="C40" t="str">
            <v>Clérigo</v>
          </cell>
        </row>
        <row r="41">
          <cell r="C41" t="str">
            <v>Clérigo</v>
          </cell>
        </row>
        <row r="42">
          <cell r="C42" t="str">
            <v>Clérigo</v>
          </cell>
        </row>
        <row r="43">
          <cell r="C43"/>
        </row>
      </sheetData>
      <sheetData sheetId="9"/>
      <sheetData sheetId="10">
        <row r="2">
          <cell r="A2" t="str">
            <v>Clase</v>
          </cell>
          <cell r="B2" t="str">
            <v xml:space="preserve">EVASION </v>
          </cell>
          <cell r="C2" t="str">
            <v xml:space="preserve">CUERPOACUERPO </v>
          </cell>
          <cell r="D2" t="str">
            <v xml:space="preserve">CONARCOS </v>
          </cell>
          <cell r="E2" t="str">
            <v xml:space="preserve">EVAESCUDO </v>
          </cell>
          <cell r="F2" t="str">
            <v xml:space="preserve">DANOCUERPOACUERPO </v>
          </cell>
          <cell r="G2" t="str">
            <v xml:space="preserve">DANOCONARCOS </v>
          </cell>
          <cell r="H2" t="str">
            <v xml:space="preserve">DANOHECHIZOS </v>
          </cell>
        </row>
        <row r="3">
          <cell r="A3" t="str">
            <v>Arquero</v>
          </cell>
          <cell r="B3">
            <v>90</v>
          </cell>
          <cell r="C3">
            <v>85</v>
          </cell>
          <cell r="D3">
            <v>100</v>
          </cell>
          <cell r="E3">
            <v>80</v>
          </cell>
          <cell r="F3">
            <v>85</v>
          </cell>
          <cell r="G3">
            <v>105</v>
          </cell>
          <cell r="H3">
            <v>270</v>
          </cell>
          <cell r="J3" t="str">
            <v>Clase</v>
          </cell>
          <cell r="K3" t="str">
            <v>Min</v>
          </cell>
          <cell r="L3" t="str">
            <v>Min</v>
          </cell>
          <cell r="M3" t="str">
            <v>por lvl</v>
          </cell>
          <cell r="N3" t="str">
            <v>por lvl</v>
          </cell>
        </row>
        <row r="4">
          <cell r="A4" t="str">
            <v>Asesino</v>
          </cell>
          <cell r="B4">
            <v>110</v>
          </cell>
          <cell r="C4">
            <v>95</v>
          </cell>
          <cell r="D4">
            <v>75</v>
          </cell>
          <cell r="E4">
            <v>75</v>
          </cell>
          <cell r="F4">
            <v>90</v>
          </cell>
          <cell r="G4">
            <v>75</v>
          </cell>
          <cell r="H4">
            <v>292</v>
          </cell>
          <cell r="J4" t="str">
            <v>Asesino</v>
          </cell>
          <cell r="K4">
            <v>36</v>
          </cell>
          <cell r="L4">
            <v>105</v>
          </cell>
          <cell r="M4">
            <v>3</v>
          </cell>
          <cell r="N4">
            <v>1</v>
          </cell>
        </row>
        <row r="5">
          <cell r="A5" t="str">
            <v>Bandido</v>
          </cell>
          <cell r="B5">
            <v>75</v>
          </cell>
          <cell r="C5">
            <v>75</v>
          </cell>
          <cell r="D5">
            <v>75</v>
          </cell>
          <cell r="E5">
            <v>75</v>
          </cell>
          <cell r="F5">
            <v>75</v>
          </cell>
          <cell r="G5">
            <v>75</v>
          </cell>
          <cell r="H5">
            <v>270</v>
          </cell>
          <cell r="J5" t="str">
            <v>Cazador</v>
          </cell>
          <cell r="K5">
            <v>36</v>
          </cell>
          <cell r="L5">
            <v>105</v>
          </cell>
          <cell r="M5">
            <v>3</v>
          </cell>
          <cell r="N5">
            <v>1</v>
          </cell>
        </row>
        <row r="6">
          <cell r="A6" t="str">
            <v>Bardo</v>
          </cell>
          <cell r="B6">
            <v>105</v>
          </cell>
          <cell r="C6">
            <v>75</v>
          </cell>
          <cell r="D6">
            <v>75</v>
          </cell>
          <cell r="E6">
            <v>80</v>
          </cell>
          <cell r="F6">
            <v>85</v>
          </cell>
          <cell r="G6">
            <v>80</v>
          </cell>
          <cell r="H6">
            <v>280</v>
          </cell>
          <cell r="J6" t="str">
            <v>Paladín</v>
          </cell>
          <cell r="K6">
            <v>36</v>
          </cell>
          <cell r="L6">
            <v>105</v>
          </cell>
          <cell r="M6">
            <v>3</v>
          </cell>
          <cell r="N6">
            <v>1</v>
          </cell>
        </row>
        <row r="7">
          <cell r="A7" t="str">
            <v>Caballero</v>
          </cell>
          <cell r="B7">
            <v>75</v>
          </cell>
          <cell r="C7">
            <v>85</v>
          </cell>
          <cell r="D7">
            <v>75</v>
          </cell>
          <cell r="E7">
            <v>75</v>
          </cell>
          <cell r="F7">
            <v>85</v>
          </cell>
          <cell r="G7">
            <v>85</v>
          </cell>
          <cell r="H7">
            <v>270</v>
          </cell>
          <cell r="J7" t="str">
            <v>Arquero</v>
          </cell>
          <cell r="K7">
            <v>38</v>
          </cell>
          <cell r="L7">
            <v>107</v>
          </cell>
          <cell r="M7">
            <v>3</v>
          </cell>
          <cell r="N7">
            <v>2</v>
          </cell>
        </row>
        <row r="8">
          <cell r="A8" t="str">
            <v>Cazador</v>
          </cell>
          <cell r="B8">
            <v>85</v>
          </cell>
          <cell r="C8">
            <v>85</v>
          </cell>
          <cell r="D8">
            <v>95</v>
          </cell>
          <cell r="E8">
            <v>80</v>
          </cell>
          <cell r="F8">
            <v>80</v>
          </cell>
          <cell r="G8">
            <v>102</v>
          </cell>
          <cell r="H8">
            <v>292</v>
          </cell>
          <cell r="J8" t="str">
            <v>Guerrero</v>
          </cell>
          <cell r="K8">
            <v>38</v>
          </cell>
          <cell r="L8">
            <v>107</v>
          </cell>
          <cell r="M8">
            <v>3</v>
          </cell>
          <cell r="N8">
            <v>2</v>
          </cell>
        </row>
        <row r="9">
          <cell r="A9" t="str">
            <v>Ciudadano</v>
          </cell>
          <cell r="B9">
            <v>75</v>
          </cell>
          <cell r="C9">
            <v>75</v>
          </cell>
          <cell r="D9">
            <v>75</v>
          </cell>
          <cell r="E9">
            <v>75</v>
          </cell>
          <cell r="F9">
            <v>75</v>
          </cell>
          <cell r="G9">
            <v>75</v>
          </cell>
          <cell r="H9">
            <v>270</v>
          </cell>
          <cell r="J9" t="str">
            <v>Bardo</v>
          </cell>
          <cell r="K9">
            <v>24</v>
          </cell>
          <cell r="L9">
            <v>70</v>
          </cell>
          <cell r="M9">
            <v>2</v>
          </cell>
          <cell r="N9">
            <v>2</v>
          </cell>
        </row>
        <row r="10">
          <cell r="A10" t="str">
            <v>Clérigo</v>
          </cell>
          <cell r="B10">
            <v>80</v>
          </cell>
          <cell r="C10">
            <v>90</v>
          </cell>
          <cell r="D10">
            <v>70</v>
          </cell>
          <cell r="E10">
            <v>80</v>
          </cell>
          <cell r="F10">
            <v>85</v>
          </cell>
          <cell r="G10">
            <v>75</v>
          </cell>
          <cell r="H10">
            <v>285</v>
          </cell>
          <cell r="J10" t="str">
            <v>Clérigo</v>
          </cell>
          <cell r="K10">
            <v>24</v>
          </cell>
          <cell r="L10">
            <v>70</v>
          </cell>
          <cell r="M10">
            <v>2</v>
          </cell>
          <cell r="N10">
            <v>2</v>
          </cell>
        </row>
        <row r="11">
          <cell r="A11" t="str">
            <v>Druida</v>
          </cell>
          <cell r="B11">
            <v>75</v>
          </cell>
          <cell r="C11">
            <v>65</v>
          </cell>
          <cell r="D11">
            <v>75</v>
          </cell>
          <cell r="E11">
            <v>70</v>
          </cell>
          <cell r="F11">
            <v>80</v>
          </cell>
          <cell r="G11">
            <v>95</v>
          </cell>
          <cell r="H11">
            <v>280</v>
          </cell>
          <cell r="J11" t="str">
            <v>Druida</v>
          </cell>
          <cell r="K11">
            <v>24</v>
          </cell>
          <cell r="L11">
            <v>70</v>
          </cell>
          <cell r="M11">
            <v>2</v>
          </cell>
          <cell r="N11">
            <v>2</v>
          </cell>
        </row>
        <row r="12">
          <cell r="A12" t="str">
            <v>Guerrero</v>
          </cell>
          <cell r="B12">
            <v>100</v>
          </cell>
          <cell r="C12">
            <v>105</v>
          </cell>
          <cell r="D12">
            <v>85</v>
          </cell>
          <cell r="E12">
            <v>95</v>
          </cell>
          <cell r="F12">
            <v>102</v>
          </cell>
          <cell r="G12">
            <v>85</v>
          </cell>
          <cell r="H12">
            <v>270</v>
          </cell>
          <cell r="J12" t="str">
            <v>Pirata</v>
          </cell>
          <cell r="K12">
            <v>24</v>
          </cell>
          <cell r="L12">
            <v>93</v>
          </cell>
          <cell r="M12">
            <v>3</v>
          </cell>
          <cell r="N12">
            <v>3</v>
          </cell>
        </row>
        <row r="13">
          <cell r="A13" t="str">
            <v>Hechicero</v>
          </cell>
          <cell r="B13">
            <v>75</v>
          </cell>
          <cell r="C13">
            <v>50</v>
          </cell>
          <cell r="D13">
            <v>50</v>
          </cell>
          <cell r="E13">
            <v>50</v>
          </cell>
          <cell r="F13">
            <v>50</v>
          </cell>
          <cell r="G13">
            <v>50</v>
          </cell>
          <cell r="H13">
            <v>280</v>
          </cell>
          <cell r="J13" t="str">
            <v>Ladron</v>
          </cell>
          <cell r="K13">
            <v>23</v>
          </cell>
          <cell r="L13">
            <v>69</v>
          </cell>
          <cell r="M13">
            <v>2</v>
          </cell>
          <cell r="N13">
            <v>2</v>
          </cell>
        </row>
        <row r="14">
          <cell r="A14" t="str">
            <v>Ladron</v>
          </cell>
          <cell r="B14">
            <v>80</v>
          </cell>
          <cell r="C14">
            <v>80</v>
          </cell>
          <cell r="D14">
            <v>80</v>
          </cell>
          <cell r="E14">
            <v>75</v>
          </cell>
          <cell r="F14">
            <v>80</v>
          </cell>
          <cell r="G14">
            <v>80</v>
          </cell>
          <cell r="H14">
            <v>270</v>
          </cell>
          <cell r="J14" t="str">
            <v>Mago</v>
          </cell>
          <cell r="K14">
            <v>15</v>
          </cell>
          <cell r="L14">
            <v>38</v>
          </cell>
          <cell r="M14">
            <v>1</v>
          </cell>
          <cell r="N14">
            <v>1</v>
          </cell>
        </row>
        <row r="15">
          <cell r="A15" t="str">
            <v>Luchador</v>
          </cell>
          <cell r="B15">
            <v>75</v>
          </cell>
          <cell r="C15">
            <v>75</v>
          </cell>
          <cell r="D15">
            <v>75</v>
          </cell>
          <cell r="E15">
            <v>75</v>
          </cell>
          <cell r="F15">
            <v>75</v>
          </cell>
          <cell r="G15">
            <v>75</v>
          </cell>
          <cell r="H15">
            <v>270</v>
          </cell>
          <cell r="J15" t="str">
            <v>Nigromante</v>
          </cell>
          <cell r="K15">
            <v>24</v>
          </cell>
          <cell r="L15">
            <v>70</v>
          </cell>
          <cell r="M15">
            <v>2</v>
          </cell>
          <cell r="N15">
            <v>2</v>
          </cell>
        </row>
        <row r="16">
          <cell r="A16" t="str">
            <v>Mago</v>
          </cell>
          <cell r="B16">
            <v>60</v>
          </cell>
          <cell r="C16">
            <v>50</v>
          </cell>
          <cell r="D16">
            <v>50</v>
          </cell>
          <cell r="E16">
            <v>50</v>
          </cell>
          <cell r="F16">
            <v>50</v>
          </cell>
          <cell r="G16">
            <v>50</v>
          </cell>
          <cell r="H16">
            <v>282</v>
          </cell>
        </row>
        <row r="17">
          <cell r="A17" t="str">
            <v>Naturalista</v>
          </cell>
          <cell r="B17">
            <v>75</v>
          </cell>
          <cell r="C17">
            <v>75</v>
          </cell>
          <cell r="D17">
            <v>75</v>
          </cell>
          <cell r="E17">
            <v>75</v>
          </cell>
          <cell r="F17">
            <v>75</v>
          </cell>
          <cell r="G17">
            <v>75</v>
          </cell>
          <cell r="H17">
            <v>290</v>
          </cell>
        </row>
        <row r="18">
          <cell r="A18" t="str">
            <v>Nigromante</v>
          </cell>
          <cell r="B18">
            <v>60</v>
          </cell>
          <cell r="C18">
            <v>70</v>
          </cell>
          <cell r="D18">
            <v>50</v>
          </cell>
          <cell r="E18">
            <v>60</v>
          </cell>
          <cell r="F18">
            <v>80</v>
          </cell>
          <cell r="G18">
            <v>50</v>
          </cell>
          <cell r="H18">
            <v>280</v>
          </cell>
        </row>
        <row r="19">
          <cell r="A19" t="str">
            <v>Orden Sagrada</v>
          </cell>
          <cell r="B19">
            <v>75</v>
          </cell>
          <cell r="C19">
            <v>80</v>
          </cell>
          <cell r="D19">
            <v>75</v>
          </cell>
          <cell r="E19">
            <v>75</v>
          </cell>
          <cell r="F19">
            <v>80</v>
          </cell>
          <cell r="G19">
            <v>75</v>
          </cell>
          <cell r="H19">
            <v>270</v>
          </cell>
        </row>
        <row r="20">
          <cell r="A20" t="str">
            <v>Paladín</v>
          </cell>
          <cell r="B20">
            <v>90</v>
          </cell>
          <cell r="C20">
            <v>100</v>
          </cell>
          <cell r="D20">
            <v>85</v>
          </cell>
          <cell r="E20">
            <v>95</v>
          </cell>
          <cell r="F20">
            <v>95</v>
          </cell>
          <cell r="G20">
            <v>80</v>
          </cell>
          <cell r="H20">
            <v>292</v>
          </cell>
        </row>
        <row r="21">
          <cell r="A21" t="str">
            <v>Pirata</v>
          </cell>
          <cell r="B21">
            <v>85</v>
          </cell>
          <cell r="C21">
            <v>90</v>
          </cell>
          <cell r="D21">
            <v>90</v>
          </cell>
          <cell r="E21">
            <v>75</v>
          </cell>
          <cell r="F21">
            <v>85</v>
          </cell>
          <cell r="G21">
            <v>85</v>
          </cell>
          <cell r="H21">
            <v>270</v>
          </cell>
        </row>
        <row r="22">
          <cell r="A22" t="str">
            <v>Sigiloso</v>
          </cell>
          <cell r="B22">
            <v>75</v>
          </cell>
          <cell r="C22">
            <v>75</v>
          </cell>
          <cell r="D22">
            <v>75</v>
          </cell>
          <cell r="E22">
            <v>75</v>
          </cell>
          <cell r="F22">
            <v>75</v>
          </cell>
          <cell r="G22">
            <v>75</v>
          </cell>
          <cell r="H22">
            <v>301</v>
          </cell>
        </row>
        <row r="23">
          <cell r="A23" t="str">
            <v>Sin Mana</v>
          </cell>
          <cell r="B23">
            <v>75</v>
          </cell>
          <cell r="C23">
            <v>75</v>
          </cell>
          <cell r="D23">
            <v>75</v>
          </cell>
          <cell r="E23">
            <v>75</v>
          </cell>
          <cell r="F23">
            <v>75</v>
          </cell>
          <cell r="G23">
            <v>75</v>
          </cell>
          <cell r="H23">
            <v>270</v>
          </cell>
        </row>
        <row r="24">
          <cell r="A24" t="str">
            <v>Trabajador</v>
          </cell>
          <cell r="B24">
            <v>75</v>
          </cell>
          <cell r="C24">
            <v>75</v>
          </cell>
          <cell r="D24">
            <v>75</v>
          </cell>
          <cell r="E24">
            <v>75</v>
          </cell>
          <cell r="F24">
            <v>75</v>
          </cell>
          <cell r="G24">
            <v>75</v>
          </cell>
          <cell r="H24">
            <v>270</v>
          </cell>
        </row>
        <row r="25">
          <cell r="A25" t="str">
            <v>Uso de mana</v>
          </cell>
          <cell r="B25">
            <v>75</v>
          </cell>
          <cell r="C25">
            <v>75</v>
          </cell>
          <cell r="D25">
            <v>75</v>
          </cell>
          <cell r="E25">
            <v>75</v>
          </cell>
          <cell r="F25">
            <v>75</v>
          </cell>
          <cell r="G25">
            <v>75</v>
          </cell>
          <cell r="H25">
            <v>270</v>
          </cell>
        </row>
      </sheetData>
      <sheetData sheetId="11"/>
      <sheetData sheetId="12"/>
      <sheetData sheetId="13">
        <row r="2">
          <cell r="B2" t="str">
            <v>Raza</v>
          </cell>
          <cell r="C2" t="str">
            <v>Fuerza</v>
          </cell>
          <cell r="D2" t="str">
            <v>Agilidad</v>
          </cell>
          <cell r="E2" t="str">
            <v>Inteligencia</v>
          </cell>
          <cell r="F2" t="str">
            <v>Carisma</v>
          </cell>
          <cell r="G2" t="str">
            <v>Constitución</v>
          </cell>
        </row>
        <row r="3">
          <cell r="B3" t="str">
            <v>Humano</v>
          </cell>
          <cell r="C3">
            <v>38</v>
          </cell>
          <cell r="D3">
            <v>38</v>
          </cell>
          <cell r="E3">
            <v>18</v>
          </cell>
          <cell r="F3">
            <v>18</v>
          </cell>
          <cell r="G3">
            <v>20</v>
          </cell>
        </row>
        <row r="4">
          <cell r="B4" t="str">
            <v>Elfo</v>
          </cell>
          <cell r="C4">
            <v>36</v>
          </cell>
          <cell r="D4">
            <v>42</v>
          </cell>
          <cell r="E4">
            <v>20</v>
          </cell>
          <cell r="F4">
            <v>20</v>
          </cell>
          <cell r="G4">
            <v>19</v>
          </cell>
        </row>
        <row r="5">
          <cell r="B5" t="str">
            <v>Elfo oscuro</v>
          </cell>
          <cell r="C5">
            <v>40</v>
          </cell>
          <cell r="D5">
            <v>40</v>
          </cell>
          <cell r="E5">
            <v>19</v>
          </cell>
          <cell r="F5">
            <v>18</v>
          </cell>
          <cell r="G5">
            <v>19</v>
          </cell>
        </row>
        <row r="6">
          <cell r="B6" t="str">
            <v>Enano</v>
          </cell>
          <cell r="C6">
            <v>42</v>
          </cell>
          <cell r="D6">
            <v>36</v>
          </cell>
          <cell r="E6">
            <v>16</v>
          </cell>
          <cell r="F6">
            <v>18</v>
          </cell>
          <cell r="G6">
            <v>21</v>
          </cell>
        </row>
        <row r="7">
          <cell r="B7" t="str">
            <v>Gnomo</v>
          </cell>
          <cell r="C7">
            <v>34</v>
          </cell>
          <cell r="D7">
            <v>40</v>
          </cell>
          <cell r="E7">
            <v>22</v>
          </cell>
          <cell r="F7">
            <v>19</v>
          </cell>
          <cell r="G7">
            <v>18</v>
          </cell>
        </row>
      </sheetData>
      <sheetData sheetId="14"/>
      <sheetData sheetId="15">
        <row r="2">
          <cell r="C2" t="str">
            <v>Descripcion</v>
          </cell>
          <cell r="D2" t="str">
            <v>Tipo</v>
          </cell>
          <cell r="E2" t="str">
            <v>Min Hit</v>
          </cell>
          <cell r="F2" t="str">
            <v>Max Hit</v>
          </cell>
        </row>
        <row r="3">
          <cell r="C3" t="str">
            <v>Daga</v>
          </cell>
          <cell r="D3" t="str">
            <v>Apuñala</v>
          </cell>
          <cell r="E3">
            <v>1</v>
          </cell>
          <cell r="F3">
            <v>2</v>
          </cell>
          <cell r="J3" t="str">
            <v>Sin Flechas</v>
          </cell>
          <cell r="K3" t="str">
            <v>Arco</v>
          </cell>
          <cell r="L3">
            <v>0</v>
          </cell>
          <cell r="M3">
            <v>0</v>
          </cell>
        </row>
        <row r="4">
          <cell r="C4" t="str">
            <v>Daga +1</v>
          </cell>
          <cell r="D4" t="str">
            <v>Apuñala</v>
          </cell>
          <cell r="E4">
            <v>2</v>
          </cell>
          <cell r="F4">
            <v>4</v>
          </cell>
          <cell r="J4" t="str">
            <v>Flecha</v>
          </cell>
          <cell r="K4" t="str">
            <v>Arco</v>
          </cell>
          <cell r="L4">
            <v>1</v>
          </cell>
          <cell r="M4">
            <v>1</v>
          </cell>
        </row>
        <row r="5">
          <cell r="C5" t="str">
            <v>Espada corta</v>
          </cell>
          <cell r="D5" t="str">
            <v>Apuñala</v>
          </cell>
          <cell r="E5">
            <v>1</v>
          </cell>
          <cell r="F5">
            <v>5</v>
          </cell>
          <cell r="J5" t="str">
            <v>Flecha +1</v>
          </cell>
          <cell r="K5" t="str">
            <v>Arco</v>
          </cell>
          <cell r="L5">
            <v>3</v>
          </cell>
          <cell r="M5">
            <v>4</v>
          </cell>
        </row>
        <row r="6">
          <cell r="C6" t="str">
            <v>Daga +2</v>
          </cell>
          <cell r="D6" t="str">
            <v>Apuñala</v>
          </cell>
          <cell r="E6">
            <v>3</v>
          </cell>
          <cell r="F6">
            <v>6</v>
          </cell>
          <cell r="J6" t="str">
            <v>Flecha +2</v>
          </cell>
          <cell r="K6" t="str">
            <v>Arco</v>
          </cell>
          <cell r="L6">
            <v>4</v>
          </cell>
          <cell r="M6">
            <v>5</v>
          </cell>
        </row>
        <row r="7">
          <cell r="C7" t="str">
            <v>Daga +3</v>
          </cell>
          <cell r="D7" t="str">
            <v>Apuñala</v>
          </cell>
          <cell r="E7">
            <v>4</v>
          </cell>
          <cell r="F7">
            <v>7</v>
          </cell>
          <cell r="J7" t="str">
            <v>Flecha +3</v>
          </cell>
          <cell r="K7" t="str">
            <v>Arco</v>
          </cell>
          <cell r="L7">
            <v>5</v>
          </cell>
          <cell r="M7">
            <v>6</v>
          </cell>
        </row>
        <row r="8">
          <cell r="C8" t="str">
            <v>Daga +4</v>
          </cell>
          <cell r="D8" t="str">
            <v>Apuñala</v>
          </cell>
          <cell r="E8">
            <v>5</v>
          </cell>
          <cell r="F8">
            <v>7</v>
          </cell>
        </row>
        <row r="9">
          <cell r="C9" t="str">
            <v>Daga infernal</v>
          </cell>
          <cell r="D9" t="str">
            <v>Apuñala</v>
          </cell>
          <cell r="E9">
            <v>6</v>
          </cell>
          <cell r="F9">
            <v>8</v>
          </cell>
        </row>
        <row r="10">
          <cell r="C10" t="str">
            <v>Arco simple</v>
          </cell>
          <cell r="D10" t="str">
            <v>Arco</v>
          </cell>
          <cell r="E10">
            <v>1</v>
          </cell>
          <cell r="F10">
            <v>4</v>
          </cell>
        </row>
        <row r="11">
          <cell r="C11" t="str">
            <v>Arco simple reforzado</v>
          </cell>
          <cell r="D11" t="str">
            <v>Arco</v>
          </cell>
          <cell r="E11">
            <v>2</v>
          </cell>
          <cell r="F11">
            <v>6</v>
          </cell>
        </row>
        <row r="12">
          <cell r="C12" t="str">
            <v>Flecha</v>
          </cell>
          <cell r="D12" t="str">
            <v>Arco</v>
          </cell>
          <cell r="E12">
            <v>1</v>
          </cell>
          <cell r="F12">
            <v>1</v>
          </cell>
        </row>
        <row r="13">
          <cell r="C13" t="str">
            <v>Flecha +1</v>
          </cell>
          <cell r="D13" t="str">
            <v>Arco</v>
          </cell>
          <cell r="E13">
            <v>3</v>
          </cell>
          <cell r="F13">
            <v>4</v>
          </cell>
        </row>
        <row r="14">
          <cell r="C14" t="str">
            <v>Flecha +2</v>
          </cell>
          <cell r="D14" t="str">
            <v>Arco</v>
          </cell>
          <cell r="E14">
            <v>4</v>
          </cell>
          <cell r="F14">
            <v>5</v>
          </cell>
        </row>
        <row r="15">
          <cell r="C15" t="str">
            <v>Flecha +3</v>
          </cell>
          <cell r="D15" t="str">
            <v>Arco</v>
          </cell>
          <cell r="E15">
            <v>5</v>
          </cell>
          <cell r="F15">
            <v>6</v>
          </cell>
        </row>
        <row r="16">
          <cell r="C16" t="str">
            <v>Arco compuesto</v>
          </cell>
          <cell r="D16" t="str">
            <v>Arco</v>
          </cell>
          <cell r="E16">
            <v>5</v>
          </cell>
          <cell r="F16">
            <v>9</v>
          </cell>
        </row>
        <row r="17">
          <cell r="C17" t="str">
            <v>Arco largo engarzado</v>
          </cell>
          <cell r="D17" t="str">
            <v>Arco</v>
          </cell>
          <cell r="E17">
            <v>7</v>
          </cell>
          <cell r="F17">
            <v>10</v>
          </cell>
        </row>
        <row r="18">
          <cell r="C18" t="str">
            <v>Arco de la marca</v>
          </cell>
          <cell r="D18" t="str">
            <v>Arco</v>
          </cell>
          <cell r="E18">
            <v>8</v>
          </cell>
          <cell r="F18">
            <v>11</v>
          </cell>
        </row>
        <row r="19">
          <cell r="C19" t="str">
            <v>Arco de cazador</v>
          </cell>
          <cell r="D19" t="str">
            <v>Arco</v>
          </cell>
          <cell r="E19">
            <v>9</v>
          </cell>
          <cell r="F19">
            <v>13</v>
          </cell>
        </row>
        <row r="20">
          <cell r="C20" t="str">
            <v>Arco élfico</v>
          </cell>
          <cell r="D20" t="str">
            <v>Arco</v>
          </cell>
          <cell r="E20">
            <v>10</v>
          </cell>
          <cell r="F20">
            <v>14</v>
          </cell>
        </row>
        <row r="21">
          <cell r="C21" t="str">
            <v>Horquilla</v>
          </cell>
          <cell r="D21" t="str">
            <v>Arma</v>
          </cell>
          <cell r="E21">
            <v>1</v>
          </cell>
          <cell r="F21">
            <v>3</v>
          </cell>
        </row>
        <row r="22">
          <cell r="C22" t="str">
            <v>Garrote</v>
          </cell>
          <cell r="D22" t="str">
            <v>Arma</v>
          </cell>
          <cell r="E22">
            <v>1</v>
          </cell>
          <cell r="F22">
            <v>4</v>
          </cell>
        </row>
        <row r="23">
          <cell r="C23" t="str">
            <v>Espada larga</v>
          </cell>
          <cell r="D23" t="str">
            <v>Arma</v>
          </cell>
          <cell r="E23">
            <v>2</v>
          </cell>
          <cell r="F23">
            <v>6</v>
          </cell>
        </row>
        <row r="24">
          <cell r="C24" t="str">
            <v>Hacha</v>
          </cell>
          <cell r="D24" t="str">
            <v>Arma</v>
          </cell>
          <cell r="E24">
            <v>3</v>
          </cell>
          <cell r="F24">
            <v>7</v>
          </cell>
        </row>
        <row r="25">
          <cell r="C25" t="str">
            <v>Martillo de guerra</v>
          </cell>
          <cell r="D25" t="str">
            <v>Arma</v>
          </cell>
          <cell r="E25">
            <v>4</v>
          </cell>
          <cell r="F25">
            <v>8</v>
          </cell>
        </row>
        <row r="26">
          <cell r="C26" t="str">
            <v>Hacha larga de guerra</v>
          </cell>
          <cell r="D26" t="str">
            <v>Arma</v>
          </cell>
          <cell r="E26">
            <v>6</v>
          </cell>
          <cell r="F26">
            <v>10</v>
          </cell>
        </row>
        <row r="27">
          <cell r="C27" t="str">
            <v>Espada vikinga</v>
          </cell>
          <cell r="D27" t="str">
            <v>Arma</v>
          </cell>
          <cell r="E27">
            <v>7</v>
          </cell>
          <cell r="F27">
            <v>12</v>
          </cell>
        </row>
        <row r="28">
          <cell r="C28" t="str">
            <v>Sable</v>
          </cell>
          <cell r="D28" t="str">
            <v>Arma</v>
          </cell>
          <cell r="E28">
            <v>7</v>
          </cell>
          <cell r="F28">
            <v>14</v>
          </cell>
        </row>
        <row r="29">
          <cell r="C29" t="str">
            <v>Hacha de Bárbaro</v>
          </cell>
          <cell r="D29" t="str">
            <v>Arma</v>
          </cell>
          <cell r="E29">
            <v>8</v>
          </cell>
          <cell r="F29">
            <v>16</v>
          </cell>
        </row>
        <row r="30">
          <cell r="C30" t="str">
            <v>Espada Mata dragones</v>
          </cell>
          <cell r="D30" t="str">
            <v>Arma</v>
          </cell>
          <cell r="E30">
            <v>25</v>
          </cell>
          <cell r="F30">
            <v>25</v>
          </cell>
        </row>
        <row r="31">
          <cell r="C31" t="str">
            <v>Cimitarra</v>
          </cell>
          <cell r="D31" t="str">
            <v>Arma</v>
          </cell>
          <cell r="E31">
            <v>7</v>
          </cell>
          <cell r="F31">
            <v>13</v>
          </cell>
        </row>
        <row r="32">
          <cell r="C32" t="str">
            <v>Katana</v>
          </cell>
          <cell r="D32" t="str">
            <v>Arma</v>
          </cell>
          <cell r="E32">
            <v>9</v>
          </cell>
          <cell r="F32">
            <v>17</v>
          </cell>
        </row>
        <row r="33">
          <cell r="C33" t="str">
            <v>Hacha de doble filo</v>
          </cell>
          <cell r="D33" t="str">
            <v>Arma</v>
          </cell>
          <cell r="E33">
            <v>9</v>
          </cell>
          <cell r="F33">
            <v>18</v>
          </cell>
        </row>
        <row r="34">
          <cell r="C34" t="str">
            <v>Espada bastarda</v>
          </cell>
          <cell r="D34" t="str">
            <v>Arma</v>
          </cell>
          <cell r="E34">
            <v>7</v>
          </cell>
          <cell r="F34">
            <v>18</v>
          </cell>
        </row>
        <row r="35">
          <cell r="C35" t="str">
            <v>Espada de plata</v>
          </cell>
          <cell r="D35" t="str">
            <v>Arma</v>
          </cell>
          <cell r="E35">
            <v>12</v>
          </cell>
          <cell r="F35">
            <v>20</v>
          </cell>
        </row>
        <row r="36">
          <cell r="C36" t="str">
            <v>Espada de plata +1</v>
          </cell>
          <cell r="D36" t="str">
            <v>Arma</v>
          </cell>
          <cell r="E36">
            <v>15</v>
          </cell>
          <cell r="F36">
            <v>20</v>
          </cell>
        </row>
        <row r="37">
          <cell r="C37" t="str">
            <v>Espada de neithan</v>
          </cell>
          <cell r="D37" t="str">
            <v>Arma</v>
          </cell>
          <cell r="E37">
            <v>16</v>
          </cell>
          <cell r="F37">
            <v>20</v>
          </cell>
        </row>
        <row r="38">
          <cell r="C38" t="str">
            <v>Espada de neithan+ 1</v>
          </cell>
          <cell r="D38" t="str">
            <v>Arma</v>
          </cell>
          <cell r="E38">
            <v>17</v>
          </cell>
          <cell r="F38">
            <v>21</v>
          </cell>
        </row>
        <row r="39">
          <cell r="C39" t="str">
            <v>Vara de fresno (+10 DM)</v>
          </cell>
          <cell r="D39" t="str">
            <v>Arma</v>
          </cell>
          <cell r="E39">
            <v>3</v>
          </cell>
          <cell r="F39">
            <v>7</v>
          </cell>
        </row>
        <row r="40">
          <cell r="C40" t="str">
            <v>Bastón nudoso (+15 DM)</v>
          </cell>
          <cell r="D40" t="str">
            <v>Arma</v>
          </cell>
          <cell r="E40">
            <v>6</v>
          </cell>
          <cell r="F40">
            <v>10</v>
          </cell>
        </row>
        <row r="41">
          <cell r="C41" t="str">
            <v>Báculo Sagrado (+29 DM)</v>
          </cell>
          <cell r="D41" t="str">
            <v>Arma</v>
          </cell>
          <cell r="E41">
            <v>7</v>
          </cell>
          <cell r="F41">
            <v>14</v>
          </cell>
        </row>
      </sheetData>
      <sheetData sheetId="16"/>
      <sheetData sheetId="17">
        <row r="2">
          <cell r="B2" t="str">
            <v>Descripcion</v>
          </cell>
          <cell r="C2" t="str">
            <v>Tipo</v>
          </cell>
          <cell r="D2" t="str">
            <v>Min Hit</v>
          </cell>
          <cell r="E2" t="str">
            <v>Max Hit</v>
          </cell>
        </row>
        <row r="3">
          <cell r="B3" t="str">
            <v>Armadura de cuero (En/Gn)</v>
          </cell>
          <cell r="C3" t="str">
            <v>Armadura</v>
          </cell>
          <cell r="D3">
            <v>4</v>
          </cell>
          <cell r="E3">
            <v>10</v>
          </cell>
        </row>
        <row r="4">
          <cell r="B4" t="str">
            <v>Armadura de cuero (Hombre)</v>
          </cell>
          <cell r="C4" t="str">
            <v>Armadura</v>
          </cell>
          <cell r="D4">
            <v>4</v>
          </cell>
          <cell r="E4">
            <v>10</v>
          </cell>
        </row>
        <row r="5">
          <cell r="B5" t="str">
            <v>Armadura de cuero (M/En/Gn)</v>
          </cell>
          <cell r="C5" t="str">
            <v>Armadura</v>
          </cell>
          <cell r="D5">
            <v>4</v>
          </cell>
          <cell r="E5">
            <v>10</v>
          </cell>
        </row>
        <row r="6">
          <cell r="B6" t="str">
            <v>Armadura de cuero (Mujer)</v>
          </cell>
          <cell r="C6" t="str">
            <v>Armadura</v>
          </cell>
          <cell r="D6">
            <v>4</v>
          </cell>
          <cell r="E6">
            <v>10</v>
          </cell>
        </row>
        <row r="7">
          <cell r="B7" t="str">
            <v>Armadura de cuero Reforzada</v>
          </cell>
          <cell r="C7" t="str">
            <v>Armadura</v>
          </cell>
          <cell r="D7">
            <v>10</v>
          </cell>
          <cell r="E7">
            <v>15</v>
          </cell>
        </row>
        <row r="8">
          <cell r="B8" t="str">
            <v>Armadura de cuero Reforzada (En/Gn)</v>
          </cell>
          <cell r="C8" t="str">
            <v>Armadura</v>
          </cell>
          <cell r="D8">
            <v>10</v>
          </cell>
          <cell r="E8">
            <v>15</v>
          </cell>
        </row>
        <row r="9">
          <cell r="B9" t="str">
            <v>Cota de Mallas (En/Gn)</v>
          </cell>
          <cell r="C9" t="str">
            <v>Armadura</v>
          </cell>
          <cell r="D9">
            <v>12</v>
          </cell>
          <cell r="E9">
            <v>22</v>
          </cell>
        </row>
        <row r="10">
          <cell r="B10" t="str">
            <v>Cota de mallas (Hombre)</v>
          </cell>
          <cell r="C10" t="str">
            <v>Armadura</v>
          </cell>
          <cell r="D10">
            <v>12</v>
          </cell>
          <cell r="E10">
            <v>22</v>
          </cell>
        </row>
        <row r="11">
          <cell r="B11" t="str">
            <v>Cota de Mallas (M/En/Gn)</v>
          </cell>
          <cell r="C11" t="str">
            <v>Armadura</v>
          </cell>
          <cell r="D11">
            <v>12</v>
          </cell>
          <cell r="E11">
            <v>22</v>
          </cell>
        </row>
        <row r="12">
          <cell r="B12" t="str">
            <v>Cota de Mallas (Mujer)</v>
          </cell>
          <cell r="C12" t="str">
            <v>Armadura</v>
          </cell>
          <cell r="D12">
            <v>12</v>
          </cell>
          <cell r="E12">
            <v>22</v>
          </cell>
        </row>
        <row r="13">
          <cell r="B13" t="str">
            <v>Armadura de cazador</v>
          </cell>
          <cell r="C13" t="str">
            <v>Armadura</v>
          </cell>
          <cell r="D13">
            <v>10</v>
          </cell>
          <cell r="E13">
            <v>20</v>
          </cell>
        </row>
        <row r="14">
          <cell r="B14" t="str">
            <v>Armadura de cazador (En/Gn)</v>
          </cell>
          <cell r="C14" t="str">
            <v>Armadura</v>
          </cell>
          <cell r="D14">
            <v>10</v>
          </cell>
          <cell r="E14">
            <v>20</v>
          </cell>
        </row>
        <row r="15">
          <cell r="B15" t="str">
            <v>Armadura de las sombras (En/Gn)</v>
          </cell>
          <cell r="C15" t="str">
            <v>Armadura</v>
          </cell>
          <cell r="D15">
            <v>18</v>
          </cell>
          <cell r="E15">
            <v>28</v>
          </cell>
        </row>
        <row r="16">
          <cell r="B16" t="str">
            <v>Armadura de placas</v>
          </cell>
          <cell r="C16" t="str">
            <v>Armadura</v>
          </cell>
          <cell r="D16">
            <v>18</v>
          </cell>
          <cell r="E16">
            <v>28</v>
          </cell>
        </row>
        <row r="17">
          <cell r="B17" t="str">
            <v>Armadura de placas (En/Gn)</v>
          </cell>
          <cell r="C17" t="str">
            <v>Armadura</v>
          </cell>
          <cell r="D17">
            <v>18</v>
          </cell>
          <cell r="E17">
            <v>28</v>
          </cell>
        </row>
        <row r="18">
          <cell r="B18" t="str">
            <v>Armadura de las sombras</v>
          </cell>
          <cell r="C18" t="str">
            <v>Armadura</v>
          </cell>
          <cell r="D18">
            <v>18</v>
          </cell>
          <cell r="E18">
            <v>28</v>
          </cell>
        </row>
        <row r="19">
          <cell r="B19" t="str">
            <v>Armadura de las sombras (Enano/Gnomo)</v>
          </cell>
          <cell r="C19" t="str">
            <v>Armadura</v>
          </cell>
          <cell r="D19">
            <v>18</v>
          </cell>
          <cell r="E19">
            <v>28</v>
          </cell>
        </row>
        <row r="20">
          <cell r="B20" t="str">
            <v>Armadura de Asesino</v>
          </cell>
          <cell r="C20" t="str">
            <v>Armadura</v>
          </cell>
          <cell r="D20">
            <v>25</v>
          </cell>
          <cell r="E20">
            <v>35</v>
          </cell>
        </row>
        <row r="21">
          <cell r="B21" t="str">
            <v>Armadura de Asesino (Enano/Gnomo)</v>
          </cell>
          <cell r="C21" t="str">
            <v>Armadura</v>
          </cell>
          <cell r="D21">
            <v>25</v>
          </cell>
          <cell r="E21">
            <v>35</v>
          </cell>
        </row>
        <row r="22">
          <cell r="B22" t="str">
            <v>Armadura de placas de Gala</v>
          </cell>
          <cell r="C22" t="str">
            <v>Armadura</v>
          </cell>
          <cell r="D22">
            <v>25</v>
          </cell>
          <cell r="E22">
            <v>35</v>
          </cell>
        </row>
        <row r="23">
          <cell r="B23" t="str">
            <v>Armadura de placas de Gala (Enano/gnomo)</v>
          </cell>
          <cell r="C23" t="str">
            <v>Armadura</v>
          </cell>
          <cell r="D23">
            <v>25</v>
          </cell>
          <cell r="E23">
            <v>35</v>
          </cell>
        </row>
        <row r="24">
          <cell r="B24" t="str">
            <v>Armadura de la Ciénaga</v>
          </cell>
          <cell r="C24" t="str">
            <v>Armadura</v>
          </cell>
          <cell r="D24">
            <v>25</v>
          </cell>
          <cell r="E24">
            <v>35</v>
          </cell>
        </row>
        <row r="25">
          <cell r="B25" t="str">
            <v>Armadura de la Ciénaga (Enano/Gnomo)</v>
          </cell>
          <cell r="C25" t="str">
            <v>Armadura</v>
          </cell>
          <cell r="D25">
            <v>25</v>
          </cell>
          <cell r="E25">
            <v>35</v>
          </cell>
        </row>
        <row r="26">
          <cell r="B26" t="str">
            <v>Armadura Bruñida</v>
          </cell>
          <cell r="C26" t="str">
            <v>Armadura</v>
          </cell>
          <cell r="D26">
            <v>30</v>
          </cell>
          <cell r="E26">
            <v>40</v>
          </cell>
        </row>
        <row r="27">
          <cell r="B27" t="str">
            <v>Armadura Bruñida (Enano/Gnomo)</v>
          </cell>
          <cell r="C27" t="str">
            <v>Armadura</v>
          </cell>
          <cell r="D27">
            <v>30</v>
          </cell>
          <cell r="E27">
            <v>40</v>
          </cell>
        </row>
        <row r="28">
          <cell r="B28" t="str">
            <v>Armadura Escarlata</v>
          </cell>
          <cell r="C28" t="str">
            <v>Armadura</v>
          </cell>
          <cell r="D28">
            <v>30</v>
          </cell>
          <cell r="E28">
            <v>35</v>
          </cell>
        </row>
        <row r="29">
          <cell r="B29" t="str">
            <v>Armadura Escarlata (Enano/Gnomo)</v>
          </cell>
          <cell r="C29" t="str">
            <v>Armadura</v>
          </cell>
          <cell r="D29">
            <v>30</v>
          </cell>
          <cell r="E29">
            <v>35</v>
          </cell>
        </row>
        <row r="30">
          <cell r="B30" t="str">
            <v>Armadura  de las tinieblas (Mujer)</v>
          </cell>
          <cell r="C30" t="str">
            <v>Armadura</v>
          </cell>
          <cell r="D30">
            <v>25</v>
          </cell>
          <cell r="E30">
            <v>35</v>
          </cell>
        </row>
        <row r="31">
          <cell r="B31" t="str">
            <v>Armadura de las tinieblas (Mujer) (Enano/Gnomo) (Mujer)</v>
          </cell>
          <cell r="C31" t="str">
            <v>Armadura</v>
          </cell>
          <cell r="D31">
            <v>25</v>
          </cell>
          <cell r="E31">
            <v>35</v>
          </cell>
        </row>
        <row r="32">
          <cell r="B32" t="str">
            <v>Armadura Legendaria (Hombre)</v>
          </cell>
          <cell r="C32" t="str">
            <v>Armadura</v>
          </cell>
          <cell r="D32">
            <v>30</v>
          </cell>
          <cell r="E32">
            <v>38</v>
          </cell>
        </row>
        <row r="33">
          <cell r="B33" t="str">
            <v>Armadura Legendaria (Hombre) (Enano/Gnomo)</v>
          </cell>
          <cell r="C33" t="str">
            <v>Armadura</v>
          </cell>
          <cell r="D33">
            <v>30</v>
          </cell>
          <cell r="E33">
            <v>38</v>
          </cell>
        </row>
        <row r="34">
          <cell r="B34" t="str">
            <v>Armadura del Dragón (Hombre)</v>
          </cell>
          <cell r="C34" t="str">
            <v>Armadura</v>
          </cell>
          <cell r="D34">
            <v>40</v>
          </cell>
          <cell r="E34">
            <v>45</v>
          </cell>
        </row>
        <row r="35">
          <cell r="B35" t="str">
            <v>Armadura del Dragón (Mujer)</v>
          </cell>
          <cell r="C35" t="str">
            <v>Armadura</v>
          </cell>
          <cell r="D35">
            <v>40</v>
          </cell>
          <cell r="E35">
            <v>45</v>
          </cell>
        </row>
        <row r="36">
          <cell r="B36" t="str">
            <v>Armadura del Dragón (Enano/Gnomo)</v>
          </cell>
          <cell r="C36" t="str">
            <v>Armadura</v>
          </cell>
          <cell r="D36">
            <v>40</v>
          </cell>
          <cell r="E36">
            <v>45</v>
          </cell>
        </row>
        <row r="37">
          <cell r="B37" t="str">
            <v>Armadura del Dragón (Mujer) (Enano/Gnomo)</v>
          </cell>
          <cell r="C37" t="str">
            <v>Armadura</v>
          </cell>
          <cell r="D37">
            <v>40</v>
          </cell>
          <cell r="E37">
            <v>45</v>
          </cell>
        </row>
        <row r="38">
          <cell r="B38" t="str">
            <v>Túnica de Principiante</v>
          </cell>
          <cell r="C38" t="str">
            <v>Túnica</v>
          </cell>
          <cell r="D38">
            <v>3</v>
          </cell>
          <cell r="E38">
            <v>6</v>
          </cell>
        </row>
        <row r="39">
          <cell r="B39" t="str">
            <v>Túnica de Principiante (En/Gn)</v>
          </cell>
          <cell r="C39" t="str">
            <v>Túnica</v>
          </cell>
          <cell r="D39">
            <v>3</v>
          </cell>
          <cell r="E39">
            <v>6</v>
          </cell>
        </row>
        <row r="40">
          <cell r="B40" t="str">
            <v>Túnica de Principiante (Mujer)</v>
          </cell>
          <cell r="C40" t="str">
            <v>Túnica</v>
          </cell>
          <cell r="D40">
            <v>3</v>
          </cell>
          <cell r="E40">
            <v>6</v>
          </cell>
        </row>
        <row r="41">
          <cell r="B41" t="str">
            <v>Túnica de mago</v>
          </cell>
          <cell r="C41" t="str">
            <v>Túnica</v>
          </cell>
          <cell r="D41">
            <v>6</v>
          </cell>
          <cell r="E41">
            <v>8</v>
          </cell>
        </row>
        <row r="42">
          <cell r="B42" t="str">
            <v>Túnica de mago (En/Gn)</v>
          </cell>
          <cell r="C42" t="str">
            <v>Túnica</v>
          </cell>
          <cell r="D42">
            <v>6</v>
          </cell>
          <cell r="E42">
            <v>8</v>
          </cell>
        </row>
        <row r="43">
          <cell r="B43" t="str">
            <v>Túnica de monje</v>
          </cell>
          <cell r="C43" t="str">
            <v>Túnica</v>
          </cell>
          <cell r="D43">
            <v>6</v>
          </cell>
          <cell r="E43">
            <v>8</v>
          </cell>
        </row>
        <row r="44">
          <cell r="B44" t="str">
            <v>Túnica de monje (En/Gn)</v>
          </cell>
          <cell r="C44" t="str">
            <v>Túnica</v>
          </cell>
          <cell r="D44">
            <v>6</v>
          </cell>
          <cell r="E44">
            <v>8</v>
          </cell>
        </row>
        <row r="45">
          <cell r="B45" t="str">
            <v>Túnica Lytton</v>
          </cell>
          <cell r="C45" t="str">
            <v>Túnica</v>
          </cell>
          <cell r="D45">
            <v>5</v>
          </cell>
          <cell r="E45">
            <v>10</v>
          </cell>
        </row>
        <row r="46">
          <cell r="B46" t="str">
            <v>Túnica Lytton (En/Gn)</v>
          </cell>
          <cell r="C46" t="str">
            <v>Túnica</v>
          </cell>
          <cell r="D46">
            <v>5</v>
          </cell>
          <cell r="E46">
            <v>10</v>
          </cell>
        </row>
        <row r="47">
          <cell r="B47" t="str">
            <v>Túnica Lytton (Mujer)</v>
          </cell>
          <cell r="C47" t="str">
            <v>Túnica</v>
          </cell>
          <cell r="D47">
            <v>5</v>
          </cell>
          <cell r="E47">
            <v>10</v>
          </cell>
        </row>
        <row r="48">
          <cell r="B48" t="str">
            <v>Túnica siniestra</v>
          </cell>
          <cell r="C48" t="str">
            <v>Túnica</v>
          </cell>
          <cell r="D48">
            <v>5</v>
          </cell>
          <cell r="E48">
            <v>10</v>
          </cell>
        </row>
        <row r="49">
          <cell r="B49" t="str">
            <v>Túnica siniestra (En/Gn)</v>
          </cell>
          <cell r="C49" t="str">
            <v>Túnica</v>
          </cell>
          <cell r="D49">
            <v>5</v>
          </cell>
          <cell r="E49">
            <v>10</v>
          </cell>
        </row>
        <row r="50">
          <cell r="B50" t="str">
            <v>Túnica Mithril (En/Gn) (Hombre)</v>
          </cell>
          <cell r="C50" t="str">
            <v>Túnica</v>
          </cell>
          <cell r="D50">
            <v>10</v>
          </cell>
          <cell r="E50">
            <v>15</v>
          </cell>
        </row>
        <row r="51">
          <cell r="B51" t="str">
            <v>Túnica Mithril (En/Gn) (Mujer)</v>
          </cell>
          <cell r="C51" t="str">
            <v>Túnica</v>
          </cell>
          <cell r="D51">
            <v>10</v>
          </cell>
          <cell r="E51">
            <v>15</v>
          </cell>
        </row>
        <row r="52">
          <cell r="B52" t="str">
            <v>Túnica Mithril (Hombre)</v>
          </cell>
          <cell r="C52" t="str">
            <v>Túnica</v>
          </cell>
          <cell r="D52">
            <v>10</v>
          </cell>
          <cell r="E52">
            <v>15</v>
          </cell>
        </row>
        <row r="53">
          <cell r="B53" t="str">
            <v>Túnica Mithril (Mujer)</v>
          </cell>
          <cell r="C53" t="str">
            <v>Túnica</v>
          </cell>
          <cell r="D53">
            <v>10</v>
          </cell>
          <cell r="E53">
            <v>15</v>
          </cell>
        </row>
        <row r="54">
          <cell r="B54" t="str">
            <v>Túnica de la cruz</v>
          </cell>
          <cell r="C54" t="str">
            <v>Túnica</v>
          </cell>
          <cell r="D54">
            <v>15</v>
          </cell>
          <cell r="E54">
            <v>20</v>
          </cell>
        </row>
        <row r="55">
          <cell r="B55" t="str">
            <v>Túnica de la cruz (En/Gn)</v>
          </cell>
          <cell r="C55" t="str">
            <v>Túnica</v>
          </cell>
          <cell r="D55">
            <v>15</v>
          </cell>
          <cell r="E55">
            <v>20</v>
          </cell>
        </row>
        <row r="56">
          <cell r="B56" t="str">
            <v>Túnica Morghai</v>
          </cell>
          <cell r="C56" t="str">
            <v>Túnica</v>
          </cell>
          <cell r="D56">
            <v>15</v>
          </cell>
          <cell r="E56">
            <v>20</v>
          </cell>
        </row>
        <row r="57">
          <cell r="B57" t="str">
            <v>Túnica Morghai (En/Gn)</v>
          </cell>
          <cell r="C57" t="str">
            <v>Túnica</v>
          </cell>
          <cell r="D57">
            <v>15</v>
          </cell>
          <cell r="E57">
            <v>20</v>
          </cell>
        </row>
        <row r="58">
          <cell r="B58" t="str">
            <v>Tunica del Templario</v>
          </cell>
          <cell r="C58" t="str">
            <v>Túnica</v>
          </cell>
          <cell r="D58">
            <v>17</v>
          </cell>
          <cell r="E58">
            <v>21</v>
          </cell>
        </row>
        <row r="59">
          <cell r="B59" t="str">
            <v>Túnica Drummond</v>
          </cell>
          <cell r="C59" t="str">
            <v>Túnica</v>
          </cell>
          <cell r="D59">
            <v>15</v>
          </cell>
          <cell r="E59">
            <v>25</v>
          </cell>
        </row>
        <row r="60">
          <cell r="B60" t="str">
            <v>Túnica Drummond (En/Gn)</v>
          </cell>
          <cell r="C60" t="str">
            <v>Túnica</v>
          </cell>
          <cell r="D60">
            <v>15</v>
          </cell>
          <cell r="E60">
            <v>25</v>
          </cell>
        </row>
        <row r="61">
          <cell r="B61" t="str">
            <v>Túnica Drummond (Mujer)</v>
          </cell>
          <cell r="C61" t="str">
            <v>Túnica</v>
          </cell>
          <cell r="D61">
            <v>15</v>
          </cell>
          <cell r="E61">
            <v>25</v>
          </cell>
        </row>
        <row r="62">
          <cell r="B62" t="str">
            <v>Túnica de dragón</v>
          </cell>
          <cell r="C62" t="str">
            <v>Túnica</v>
          </cell>
          <cell r="D62">
            <v>28</v>
          </cell>
          <cell r="E62">
            <v>35</v>
          </cell>
        </row>
        <row r="63">
          <cell r="B63" t="str">
            <v>Túnica de dragón (En/Gn)</v>
          </cell>
          <cell r="C63" t="str">
            <v>Túnica</v>
          </cell>
          <cell r="D63">
            <v>28</v>
          </cell>
          <cell r="E63">
            <v>35</v>
          </cell>
        </row>
        <row r="64">
          <cell r="B64" t="str">
            <v>Túnica Legendaria</v>
          </cell>
          <cell r="C64" t="str">
            <v>Túnica</v>
          </cell>
          <cell r="D64">
            <v>25</v>
          </cell>
          <cell r="E64">
            <v>33</v>
          </cell>
        </row>
        <row r="65">
          <cell r="B65" t="str">
            <v>Túnica Legendaria (En/Gn)</v>
          </cell>
          <cell r="C65" t="str">
            <v>Túnica</v>
          </cell>
          <cell r="D65">
            <v>25</v>
          </cell>
          <cell r="E65">
            <v>33</v>
          </cell>
        </row>
        <row r="66">
          <cell r="B66" t="str">
            <v>Trampa Visual</v>
          </cell>
          <cell r="C66" t="str">
            <v>Túnica</v>
          </cell>
          <cell r="D66">
            <v>28</v>
          </cell>
          <cell r="E66">
            <v>35</v>
          </cell>
        </row>
        <row r="67">
          <cell r="B67" t="str">
            <v>Trampa Visual (En/Gn)</v>
          </cell>
          <cell r="C67" t="str">
            <v>Túnica</v>
          </cell>
          <cell r="D67">
            <v>28</v>
          </cell>
          <cell r="E67">
            <v>35</v>
          </cell>
        </row>
        <row r="68">
          <cell r="B68" t="str">
            <v>Túnica Zagreb</v>
          </cell>
          <cell r="C68" t="str">
            <v>Túnica</v>
          </cell>
          <cell r="D68">
            <v>28</v>
          </cell>
          <cell r="E68">
            <v>35</v>
          </cell>
        </row>
        <row r="69">
          <cell r="B69" t="str">
            <v>Tunica Zagreb (En/Gn)</v>
          </cell>
          <cell r="C69" t="str">
            <v>Túnica</v>
          </cell>
          <cell r="D69">
            <v>28</v>
          </cell>
          <cell r="E69">
            <v>35</v>
          </cell>
        </row>
        <row r="70">
          <cell r="B70" t="str">
            <v>Ropa de clan</v>
          </cell>
          <cell r="C70" t="str">
            <v>Vestimenta</v>
          </cell>
          <cell r="D70">
            <v>0</v>
          </cell>
          <cell r="E70">
            <v>2</v>
          </cell>
        </row>
        <row r="71">
          <cell r="B71" t="str">
            <v>Ropa de clan (En/Gn)</v>
          </cell>
          <cell r="C71" t="str">
            <v>Vestimenta</v>
          </cell>
          <cell r="D71">
            <v>0</v>
          </cell>
          <cell r="E71">
            <v>2</v>
          </cell>
        </row>
        <row r="72">
          <cell r="B72" t="str">
            <v>Vestimenta de enana</v>
          </cell>
          <cell r="C72" t="str">
            <v>Vestimenta</v>
          </cell>
          <cell r="D72">
            <v>0</v>
          </cell>
          <cell r="E72">
            <v>0</v>
          </cell>
        </row>
        <row r="73">
          <cell r="B73" t="str">
            <v>Vestimenta de enano</v>
          </cell>
          <cell r="C73" t="str">
            <v>Vestimenta</v>
          </cell>
          <cell r="D73">
            <v>1</v>
          </cell>
          <cell r="E73">
            <v>1</v>
          </cell>
        </row>
        <row r="74">
          <cell r="B74" t="str">
            <v>Vestimenta de mujer</v>
          </cell>
          <cell r="C74" t="str">
            <v>Vestimenta</v>
          </cell>
          <cell r="D74">
            <v>1</v>
          </cell>
          <cell r="E74">
            <v>1</v>
          </cell>
        </row>
        <row r="75">
          <cell r="B75" t="str">
            <v>Vestimentas comunes</v>
          </cell>
          <cell r="C75" t="str">
            <v>Vestimenta</v>
          </cell>
          <cell r="D75">
            <v>1</v>
          </cell>
          <cell r="E75">
            <v>1</v>
          </cell>
        </row>
        <row r="76">
          <cell r="B76" t="str">
            <v>Ropa Elegante (En/Gn) (Hombre)</v>
          </cell>
          <cell r="C76" t="str">
            <v>Vestimenta</v>
          </cell>
          <cell r="D76">
            <v>1</v>
          </cell>
          <cell r="E76">
            <v>5</v>
          </cell>
        </row>
        <row r="77">
          <cell r="B77" t="str">
            <v>Ropa elegante (En/Gn) (Mujer)</v>
          </cell>
          <cell r="C77" t="str">
            <v>Vestimenta</v>
          </cell>
          <cell r="D77">
            <v>1</v>
          </cell>
          <cell r="E77">
            <v>5</v>
          </cell>
        </row>
        <row r="78">
          <cell r="B78" t="str">
            <v>Ropa Elegante (Hombre)</v>
          </cell>
          <cell r="C78" t="str">
            <v>Vestimenta</v>
          </cell>
          <cell r="D78">
            <v>1</v>
          </cell>
          <cell r="E78">
            <v>5</v>
          </cell>
        </row>
        <row r="79">
          <cell r="B79" t="str">
            <v>Ropa elegante (Mujer)</v>
          </cell>
          <cell r="C79" t="str">
            <v>Vestimenta</v>
          </cell>
          <cell r="D79">
            <v>1</v>
          </cell>
          <cell r="E79">
            <v>5</v>
          </cell>
        </row>
        <row r="80">
          <cell r="B80" t="str">
            <v>Vestido De Novia</v>
          </cell>
          <cell r="C80" t="str">
            <v>Vestimenta</v>
          </cell>
          <cell r="D80">
            <v>1</v>
          </cell>
          <cell r="E80">
            <v>5</v>
          </cell>
        </row>
        <row r="81">
          <cell r="B81" t="str">
            <v>Vestido De Novia (EO)</v>
          </cell>
          <cell r="C81" t="str">
            <v>Vestimenta</v>
          </cell>
          <cell r="D81">
            <v>1</v>
          </cell>
          <cell r="E81">
            <v>5</v>
          </cell>
        </row>
        <row r="82">
          <cell r="B82" t="str">
            <v>Ropa de aldeano</v>
          </cell>
          <cell r="C82" t="str">
            <v>Vestimenta</v>
          </cell>
          <cell r="D82">
            <v>5</v>
          </cell>
          <cell r="E82">
            <v>8</v>
          </cell>
        </row>
        <row r="83">
          <cell r="B83" t="str">
            <v>Ropa de aldeano (En/Gn)</v>
          </cell>
          <cell r="C83" t="str">
            <v>Vestimenta</v>
          </cell>
          <cell r="D83">
            <v>5</v>
          </cell>
          <cell r="E83">
            <v>8</v>
          </cell>
        </row>
        <row r="84">
          <cell r="B84" t="str">
            <v>Vestido de aldeana</v>
          </cell>
          <cell r="C84" t="str">
            <v>Vestimenta</v>
          </cell>
          <cell r="D84">
            <v>5</v>
          </cell>
          <cell r="E84">
            <v>8</v>
          </cell>
        </row>
        <row r="85">
          <cell r="B85" t="str">
            <v>Vestido de aldeana (En/Gn)</v>
          </cell>
          <cell r="C85" t="str">
            <v>Vestimenta</v>
          </cell>
          <cell r="D85">
            <v>5</v>
          </cell>
          <cell r="E85">
            <v>8</v>
          </cell>
        </row>
        <row r="86">
          <cell r="B86" t="str">
            <v>Ropa de campesino</v>
          </cell>
          <cell r="C86" t="str">
            <v>Vestimenta</v>
          </cell>
          <cell r="D86">
            <v>3</v>
          </cell>
          <cell r="E86">
            <v>10</v>
          </cell>
        </row>
        <row r="87">
          <cell r="B87" t="str">
            <v>Ropa de campesino (En/Gn)</v>
          </cell>
          <cell r="C87" t="str">
            <v>Vestimenta</v>
          </cell>
          <cell r="D87">
            <v>3</v>
          </cell>
          <cell r="E87">
            <v>10</v>
          </cell>
        </row>
        <row r="88">
          <cell r="B88" t="str">
            <v>Ropa Estuario</v>
          </cell>
          <cell r="C88" t="str">
            <v>Vestimenta</v>
          </cell>
          <cell r="D88">
            <v>2</v>
          </cell>
          <cell r="E88">
            <v>12</v>
          </cell>
        </row>
        <row r="89">
          <cell r="B89" t="str">
            <v>Ropa Estuario (En/Gn)</v>
          </cell>
          <cell r="C89" t="str">
            <v>Vestimenta</v>
          </cell>
          <cell r="D89">
            <v>2</v>
          </cell>
          <cell r="E89">
            <v>12</v>
          </cell>
        </row>
        <row r="90">
          <cell r="B90" t="str">
            <v>Vestido de campesina</v>
          </cell>
          <cell r="C90" t="str">
            <v>Vestimenta</v>
          </cell>
          <cell r="D90">
            <v>3</v>
          </cell>
          <cell r="E90">
            <v>10</v>
          </cell>
        </row>
        <row r="91">
          <cell r="B91" t="str">
            <v>Vestido de campesina (En/Gn)</v>
          </cell>
          <cell r="C91" t="str">
            <v>Vestimenta</v>
          </cell>
          <cell r="D91">
            <v>3</v>
          </cell>
          <cell r="E91">
            <v>10</v>
          </cell>
        </row>
        <row r="92">
          <cell r="B92" t="str">
            <v>Ropa de trabajador</v>
          </cell>
          <cell r="C92" t="str">
            <v>Vestimenta</v>
          </cell>
          <cell r="D92">
            <v>12</v>
          </cell>
          <cell r="E92">
            <v>15</v>
          </cell>
        </row>
        <row r="93">
          <cell r="B93" t="str">
            <v>Ropa de trabajador (En/Gn)</v>
          </cell>
          <cell r="C93" t="str">
            <v>Vestimenta</v>
          </cell>
          <cell r="D93">
            <v>12</v>
          </cell>
          <cell r="E93">
            <v>15</v>
          </cell>
        </row>
        <row r="94">
          <cell r="B94" t="str">
            <v>Vestido Calipso (En/Gn)</v>
          </cell>
          <cell r="C94" t="str">
            <v>Vestimenta</v>
          </cell>
          <cell r="D94">
            <v>3</v>
          </cell>
          <cell r="E94">
            <v>12</v>
          </cell>
        </row>
        <row r="95">
          <cell r="B95" t="str">
            <v>Vestido Calipso (Mujer)</v>
          </cell>
          <cell r="C95" t="str">
            <v>Vestimenta</v>
          </cell>
          <cell r="D95">
            <v>3</v>
          </cell>
          <cell r="E95">
            <v>12</v>
          </cell>
        </row>
        <row r="96">
          <cell r="B96" t="str">
            <v>White Lady</v>
          </cell>
          <cell r="C96" t="str">
            <v>Vestimenta</v>
          </cell>
          <cell r="D96">
            <v>10</v>
          </cell>
          <cell r="E96">
            <v>12</v>
          </cell>
        </row>
        <row r="97">
          <cell r="B97" t="str">
            <v>White Lady (En/Gn)</v>
          </cell>
          <cell r="C97" t="str">
            <v>Vestimenta</v>
          </cell>
          <cell r="D97">
            <v>10</v>
          </cell>
          <cell r="E97">
            <v>12</v>
          </cell>
        </row>
        <row r="98">
          <cell r="B98" t="str">
            <v>Ropa Invernal (Enano/Gnomo)</v>
          </cell>
          <cell r="C98" t="str">
            <v>Vestimenta</v>
          </cell>
          <cell r="D98">
            <v>5</v>
          </cell>
          <cell r="E98">
            <v>15</v>
          </cell>
        </row>
        <row r="99">
          <cell r="B99" t="str">
            <v>Ropa Invernal (hombre)</v>
          </cell>
          <cell r="C99" t="str">
            <v>Vestimenta</v>
          </cell>
          <cell r="D99">
            <v>5</v>
          </cell>
          <cell r="E99">
            <v>15</v>
          </cell>
        </row>
        <row r="100">
          <cell r="B100" t="str">
            <v>Ropa Invernal (mujer)</v>
          </cell>
          <cell r="C100" t="str">
            <v>Vestimenta</v>
          </cell>
          <cell r="D100">
            <v>5</v>
          </cell>
          <cell r="E100">
            <v>15</v>
          </cell>
        </row>
        <row r="101">
          <cell r="B101" t="str">
            <v>Vestido Indulgente</v>
          </cell>
          <cell r="C101" t="str">
            <v>Vestimenta</v>
          </cell>
          <cell r="D101">
            <v>8</v>
          </cell>
          <cell r="E101">
            <v>15</v>
          </cell>
        </row>
        <row r="102">
          <cell r="B102" t="str">
            <v>Vestido Indulgente (En/Gn)</v>
          </cell>
          <cell r="C102" t="str">
            <v>Vestimenta</v>
          </cell>
          <cell r="D102">
            <v>8</v>
          </cell>
          <cell r="E102">
            <v>15</v>
          </cell>
        </row>
        <row r="103">
          <cell r="B103" t="str">
            <v>Vestido de Bruja</v>
          </cell>
          <cell r="C103" t="str">
            <v>Vestimenta</v>
          </cell>
          <cell r="D103">
            <v>10</v>
          </cell>
          <cell r="E103">
            <v>20</v>
          </cell>
        </row>
        <row r="104">
          <cell r="B104" t="str">
            <v>Vestido de Bruja (En/Gn)</v>
          </cell>
          <cell r="C104" t="str">
            <v>Vestimenta</v>
          </cell>
          <cell r="D104">
            <v>10</v>
          </cell>
          <cell r="E104">
            <v>20</v>
          </cell>
        </row>
        <row r="105">
          <cell r="B105" t="str">
            <v>Vestido de Bruja (EO)</v>
          </cell>
          <cell r="C105" t="str">
            <v>Vestimenta</v>
          </cell>
          <cell r="D105">
            <v>10</v>
          </cell>
          <cell r="E105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AE23-A50F-4BAD-AC49-3F91FB4764E1}">
  <dimension ref="B1:I29"/>
  <sheetViews>
    <sheetView workbookViewId="0">
      <selection activeCell="I19" sqref="I19"/>
    </sheetView>
  </sheetViews>
  <sheetFormatPr baseColWidth="10" defaultRowHeight="15" x14ac:dyDescent="0.25"/>
  <cols>
    <col min="2" max="2" width="12.140625" bestFit="1" customWidth="1"/>
  </cols>
  <sheetData>
    <row r="1" spans="2:9" x14ac:dyDescent="0.25">
      <c r="B1" s="2" t="s">
        <v>21</v>
      </c>
    </row>
    <row r="3" spans="2:9" x14ac:dyDescent="0.25"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2:9" x14ac:dyDescent="0.25">
      <c r="B4" t="s">
        <v>32</v>
      </c>
      <c r="C4">
        <v>1</v>
      </c>
      <c r="D4">
        <v>0</v>
      </c>
      <c r="E4">
        <v>2</v>
      </c>
      <c r="F4">
        <v>3</v>
      </c>
      <c r="G4">
        <v>-2</v>
      </c>
      <c r="I4" s="1"/>
    </row>
    <row r="5" spans="2:9" x14ac:dyDescent="0.25">
      <c r="B5" t="s">
        <v>34</v>
      </c>
      <c r="C5">
        <v>1</v>
      </c>
      <c r="D5">
        <v>3</v>
      </c>
      <c r="E5">
        <v>3</v>
      </c>
      <c r="F5">
        <v>0</v>
      </c>
      <c r="G5">
        <v>3</v>
      </c>
      <c r="I5" s="1"/>
    </row>
    <row r="6" spans="2:9" x14ac:dyDescent="0.25">
      <c r="B6" t="s">
        <v>33</v>
      </c>
      <c r="C6">
        <v>0</v>
      </c>
      <c r="D6">
        <v>2</v>
      </c>
      <c r="E6">
        <v>2</v>
      </c>
      <c r="F6">
        <v>-3</v>
      </c>
      <c r="G6">
        <v>4</v>
      </c>
    </row>
    <row r="7" spans="2:9" x14ac:dyDescent="0.25">
      <c r="B7" t="s">
        <v>35</v>
      </c>
      <c r="C7">
        <v>0</v>
      </c>
      <c r="D7">
        <v>2</v>
      </c>
      <c r="E7">
        <v>-3</v>
      </c>
      <c r="F7">
        <v>-2</v>
      </c>
      <c r="G7">
        <v>3</v>
      </c>
      <c r="I7" s="1"/>
    </row>
    <row r="8" spans="2:9" x14ac:dyDescent="0.25">
      <c r="B8" t="s">
        <v>36</v>
      </c>
      <c r="C8">
        <v>2</v>
      </c>
      <c r="D8">
        <v>1</v>
      </c>
      <c r="E8">
        <v>0</v>
      </c>
      <c r="F8">
        <v>3</v>
      </c>
      <c r="G8">
        <v>0</v>
      </c>
    </row>
    <row r="10" spans="2:9" x14ac:dyDescent="0.25">
      <c r="C10" t="s">
        <v>27</v>
      </c>
      <c r="D10" t="s">
        <v>28</v>
      </c>
      <c r="E10" t="s">
        <v>29</v>
      </c>
      <c r="F10" t="s">
        <v>30</v>
      </c>
      <c r="G10" t="s">
        <v>31</v>
      </c>
    </row>
    <row r="11" spans="2:9" x14ac:dyDescent="0.25">
      <c r="B11" t="s">
        <v>32</v>
      </c>
      <c r="C11">
        <f>C4+18</f>
        <v>19</v>
      </c>
      <c r="D11">
        <f t="shared" ref="D11:G11" si="0">D4+18</f>
        <v>18</v>
      </c>
      <c r="E11">
        <f t="shared" si="0"/>
        <v>20</v>
      </c>
      <c r="F11" s="13">
        <f t="shared" si="0"/>
        <v>21</v>
      </c>
      <c r="G11" s="1">
        <f t="shared" si="0"/>
        <v>16</v>
      </c>
      <c r="I11" s="7"/>
    </row>
    <row r="12" spans="2:9" x14ac:dyDescent="0.25">
      <c r="B12" t="s">
        <v>34</v>
      </c>
      <c r="C12">
        <f t="shared" ref="C12:G15" si="1">C5+18</f>
        <v>19</v>
      </c>
      <c r="D12" s="13">
        <f t="shared" si="1"/>
        <v>21</v>
      </c>
      <c r="E12" s="13">
        <f>E5+18</f>
        <v>21</v>
      </c>
      <c r="F12">
        <f t="shared" si="1"/>
        <v>18</v>
      </c>
      <c r="G12" s="13">
        <f t="shared" si="1"/>
        <v>21</v>
      </c>
      <c r="I12" s="7"/>
    </row>
    <row r="13" spans="2:9" x14ac:dyDescent="0.25">
      <c r="B13" t="s">
        <v>33</v>
      </c>
      <c r="C13">
        <f t="shared" si="1"/>
        <v>18</v>
      </c>
      <c r="D13">
        <f t="shared" si="1"/>
        <v>20</v>
      </c>
      <c r="E13">
        <f t="shared" si="1"/>
        <v>20</v>
      </c>
      <c r="F13">
        <f t="shared" si="1"/>
        <v>15</v>
      </c>
      <c r="G13" s="13">
        <f t="shared" si="1"/>
        <v>22</v>
      </c>
      <c r="I13" s="7"/>
    </row>
    <row r="14" spans="2:9" x14ac:dyDescent="0.25">
      <c r="B14" t="s">
        <v>35</v>
      </c>
      <c r="C14">
        <f t="shared" si="1"/>
        <v>18</v>
      </c>
      <c r="D14">
        <f t="shared" si="1"/>
        <v>20</v>
      </c>
      <c r="E14">
        <f t="shared" si="1"/>
        <v>15</v>
      </c>
      <c r="F14">
        <f t="shared" si="1"/>
        <v>16</v>
      </c>
      <c r="G14" s="13">
        <f t="shared" si="1"/>
        <v>21</v>
      </c>
      <c r="I14" s="1"/>
    </row>
    <row r="15" spans="2:9" x14ac:dyDescent="0.25">
      <c r="B15" t="s">
        <v>36</v>
      </c>
      <c r="C15">
        <f t="shared" si="1"/>
        <v>20</v>
      </c>
      <c r="D15">
        <f t="shared" si="1"/>
        <v>19</v>
      </c>
      <c r="E15">
        <f t="shared" si="1"/>
        <v>18</v>
      </c>
      <c r="F15" s="13">
        <f t="shared" si="1"/>
        <v>21</v>
      </c>
      <c r="G15">
        <f t="shared" si="1"/>
        <v>18</v>
      </c>
      <c r="I15" s="7"/>
    </row>
    <row r="17" spans="2:9" x14ac:dyDescent="0.25">
      <c r="C17" t="s">
        <v>27</v>
      </c>
      <c r="D17" t="s">
        <v>28</v>
      </c>
      <c r="E17" t="s">
        <v>29</v>
      </c>
      <c r="F17" t="s">
        <v>30</v>
      </c>
      <c r="G17" t="s">
        <v>31</v>
      </c>
    </row>
    <row r="18" spans="2:9" x14ac:dyDescent="0.25">
      <c r="B18" t="s">
        <v>32</v>
      </c>
      <c r="C18">
        <f>C11*2</f>
        <v>38</v>
      </c>
      <c r="D18">
        <f>D11*2</f>
        <v>36</v>
      </c>
      <c r="E18">
        <f t="shared" ref="E18:G19" si="2">E11*2</f>
        <v>40</v>
      </c>
      <c r="F18">
        <f t="shared" si="2"/>
        <v>42</v>
      </c>
      <c r="G18">
        <f t="shared" si="2"/>
        <v>32</v>
      </c>
      <c r="I18" s="1"/>
    </row>
    <row r="19" spans="2:9" x14ac:dyDescent="0.25">
      <c r="B19" t="s">
        <v>34</v>
      </c>
      <c r="C19">
        <f>C12*2</f>
        <v>38</v>
      </c>
      <c r="D19">
        <f>D12*2</f>
        <v>42</v>
      </c>
      <c r="E19">
        <f t="shared" si="2"/>
        <v>42</v>
      </c>
      <c r="F19">
        <f t="shared" si="2"/>
        <v>36</v>
      </c>
      <c r="G19">
        <f t="shared" si="2"/>
        <v>42</v>
      </c>
      <c r="I19" s="1"/>
    </row>
    <row r="20" spans="2:9" x14ac:dyDescent="0.25">
      <c r="B20" t="s">
        <v>33</v>
      </c>
      <c r="C20">
        <f t="shared" ref="C20:G22" si="3">C13</f>
        <v>18</v>
      </c>
      <c r="D20">
        <f t="shared" si="3"/>
        <v>20</v>
      </c>
      <c r="E20">
        <f t="shared" si="3"/>
        <v>20</v>
      </c>
      <c r="F20">
        <f t="shared" si="3"/>
        <v>15</v>
      </c>
      <c r="G20" s="13">
        <f t="shared" si="3"/>
        <v>22</v>
      </c>
      <c r="I20" s="7"/>
    </row>
    <row r="21" spans="2:9" x14ac:dyDescent="0.25">
      <c r="B21" t="s">
        <v>35</v>
      </c>
      <c r="C21">
        <f t="shared" si="3"/>
        <v>18</v>
      </c>
      <c r="D21">
        <f t="shared" si="3"/>
        <v>20</v>
      </c>
      <c r="E21">
        <f t="shared" si="3"/>
        <v>15</v>
      </c>
      <c r="F21">
        <f t="shared" si="3"/>
        <v>16</v>
      </c>
      <c r="G21" s="13">
        <f t="shared" si="3"/>
        <v>21</v>
      </c>
      <c r="I21" s="1"/>
    </row>
    <row r="22" spans="2:9" x14ac:dyDescent="0.25">
      <c r="B22" t="s">
        <v>36</v>
      </c>
      <c r="C22">
        <f t="shared" si="3"/>
        <v>20</v>
      </c>
      <c r="D22">
        <f t="shared" si="3"/>
        <v>19</v>
      </c>
      <c r="E22">
        <f t="shared" si="3"/>
        <v>18</v>
      </c>
      <c r="F22" s="13">
        <f t="shared" si="3"/>
        <v>21</v>
      </c>
      <c r="G22">
        <f t="shared" si="3"/>
        <v>18</v>
      </c>
      <c r="I22" s="7"/>
    </row>
    <row r="24" spans="2:9" x14ac:dyDescent="0.25">
      <c r="C24" t="s">
        <v>32</v>
      </c>
      <c r="D24" t="s">
        <v>34</v>
      </c>
      <c r="E24" t="s">
        <v>33</v>
      </c>
      <c r="F24" t="s">
        <v>35</v>
      </c>
      <c r="G24" t="s">
        <v>36</v>
      </c>
    </row>
    <row r="25" spans="2:9" x14ac:dyDescent="0.25">
      <c r="B25" t="s">
        <v>27</v>
      </c>
      <c r="C25">
        <v>38</v>
      </c>
      <c r="D25">
        <v>38</v>
      </c>
      <c r="E25">
        <v>18</v>
      </c>
      <c r="F25">
        <v>18</v>
      </c>
      <c r="G25">
        <v>20</v>
      </c>
    </row>
    <row r="26" spans="2:9" x14ac:dyDescent="0.25">
      <c r="B26" t="s">
        <v>28</v>
      </c>
      <c r="C26">
        <v>36</v>
      </c>
      <c r="D26">
        <v>42</v>
      </c>
      <c r="E26">
        <v>20</v>
      </c>
      <c r="F26">
        <v>20</v>
      </c>
      <c r="G26">
        <v>19</v>
      </c>
    </row>
    <row r="27" spans="2:9" x14ac:dyDescent="0.25">
      <c r="B27" t="s">
        <v>29</v>
      </c>
      <c r="C27">
        <v>40</v>
      </c>
      <c r="D27">
        <v>42</v>
      </c>
      <c r="E27">
        <v>20</v>
      </c>
      <c r="F27">
        <v>15</v>
      </c>
      <c r="G27">
        <v>18</v>
      </c>
    </row>
    <row r="28" spans="2:9" x14ac:dyDescent="0.25">
      <c r="B28" t="s">
        <v>30</v>
      </c>
      <c r="C28">
        <v>42</v>
      </c>
      <c r="D28" s="1">
        <v>36</v>
      </c>
      <c r="E28">
        <v>15</v>
      </c>
      <c r="F28">
        <v>16</v>
      </c>
      <c r="G28" s="1">
        <v>21</v>
      </c>
    </row>
    <row r="29" spans="2:9" x14ac:dyDescent="0.25">
      <c r="B29" t="s">
        <v>31</v>
      </c>
      <c r="C29">
        <v>32</v>
      </c>
      <c r="D29" s="7">
        <v>42</v>
      </c>
      <c r="E29" s="1">
        <v>22</v>
      </c>
      <c r="F29" s="7">
        <v>21</v>
      </c>
      <c r="G29" s="7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C16-5226-4FC8-8642-DDE21A1AE852}">
  <dimension ref="B2:J48"/>
  <sheetViews>
    <sheetView topLeftCell="A22" workbookViewId="0">
      <selection activeCell="I49" sqref="I49"/>
    </sheetView>
  </sheetViews>
  <sheetFormatPr baseColWidth="10" defaultRowHeight="15" x14ac:dyDescent="0.25"/>
  <cols>
    <col min="2" max="2" width="10.42578125" bestFit="1" customWidth="1"/>
    <col min="3" max="3" width="9.42578125" bestFit="1" customWidth="1"/>
    <col min="4" max="4" width="12.28515625" bestFit="1" customWidth="1"/>
    <col min="5" max="5" width="17.42578125" bestFit="1" customWidth="1"/>
    <col min="6" max="6" width="23" bestFit="1" customWidth="1"/>
    <col min="8" max="8" width="17" bestFit="1" customWidth="1"/>
    <col min="9" max="9" width="15.5703125" bestFit="1" customWidth="1"/>
    <col min="10" max="10" width="15" bestFit="1" customWidth="1"/>
  </cols>
  <sheetData>
    <row r="2" spans="2:9" x14ac:dyDescent="0.25">
      <c r="B2" s="2" t="s">
        <v>0</v>
      </c>
    </row>
    <row r="3" spans="2:9" ht="15.75" thickBot="1" x14ac:dyDescent="0.3"/>
    <row r="4" spans="2:9" x14ac:dyDescent="0.25">
      <c r="B4" s="3" t="s">
        <v>1</v>
      </c>
      <c r="C4" s="4" t="s">
        <v>2</v>
      </c>
      <c r="D4" s="4" t="s">
        <v>5</v>
      </c>
      <c r="E4" s="4" t="s">
        <v>3</v>
      </c>
      <c r="F4" s="4" t="s">
        <v>6</v>
      </c>
      <c r="G4" s="4" t="s">
        <v>4</v>
      </c>
      <c r="H4" s="4" t="s">
        <v>7</v>
      </c>
      <c r="I4" s="5" t="s">
        <v>8</v>
      </c>
    </row>
    <row r="5" spans="2:9" x14ac:dyDescent="0.25">
      <c r="B5" s="6" t="s">
        <v>9</v>
      </c>
      <c r="C5" s="7">
        <v>100</v>
      </c>
      <c r="D5" s="7">
        <v>95</v>
      </c>
      <c r="E5" s="7">
        <v>105</v>
      </c>
      <c r="F5" s="7">
        <v>102</v>
      </c>
      <c r="G5" s="7">
        <v>85</v>
      </c>
      <c r="H5" s="7">
        <v>85</v>
      </c>
      <c r="I5" s="8">
        <v>270</v>
      </c>
    </row>
    <row r="6" spans="2:9" x14ac:dyDescent="0.25">
      <c r="B6" s="6" t="s">
        <v>26</v>
      </c>
      <c r="C6" s="7">
        <v>90</v>
      </c>
      <c r="D6" s="7">
        <v>80</v>
      </c>
      <c r="E6" s="7">
        <v>85</v>
      </c>
      <c r="F6" s="7">
        <v>85</v>
      </c>
      <c r="G6" s="7">
        <v>100</v>
      </c>
      <c r="H6" s="7">
        <v>105</v>
      </c>
      <c r="I6" s="8">
        <v>270</v>
      </c>
    </row>
    <row r="7" spans="2:9" x14ac:dyDescent="0.25">
      <c r="B7" s="6" t="s">
        <v>11</v>
      </c>
      <c r="C7" s="7">
        <v>90</v>
      </c>
      <c r="D7" s="7">
        <v>95</v>
      </c>
      <c r="E7" s="7">
        <v>100</v>
      </c>
      <c r="F7" s="7">
        <v>95</v>
      </c>
      <c r="G7" s="7">
        <v>85</v>
      </c>
      <c r="H7" s="7">
        <v>80</v>
      </c>
      <c r="I7" s="8">
        <v>292</v>
      </c>
    </row>
    <row r="8" spans="2:9" x14ac:dyDescent="0.25">
      <c r="B8" s="6" t="s">
        <v>12</v>
      </c>
      <c r="C8" s="7">
        <v>75</v>
      </c>
      <c r="D8" s="7">
        <v>75</v>
      </c>
      <c r="E8" s="7">
        <v>75</v>
      </c>
      <c r="F8" s="7">
        <v>75</v>
      </c>
      <c r="G8" s="7">
        <v>75</v>
      </c>
      <c r="H8" s="7">
        <v>75</v>
      </c>
      <c r="I8" s="8">
        <v>270</v>
      </c>
    </row>
    <row r="9" spans="2:9" x14ac:dyDescent="0.25">
      <c r="B9" s="6" t="s">
        <v>13</v>
      </c>
      <c r="C9" s="7">
        <v>110</v>
      </c>
      <c r="D9" s="7">
        <v>75</v>
      </c>
      <c r="E9" s="7">
        <v>95</v>
      </c>
      <c r="F9" s="7">
        <v>90</v>
      </c>
      <c r="G9" s="7">
        <v>75</v>
      </c>
      <c r="H9" s="7">
        <v>75</v>
      </c>
      <c r="I9" s="8">
        <v>292</v>
      </c>
    </row>
    <row r="10" spans="2:9" x14ac:dyDescent="0.25">
      <c r="B10" s="6" t="s">
        <v>14</v>
      </c>
      <c r="C10" s="7">
        <v>85</v>
      </c>
      <c r="D10" s="7">
        <v>75</v>
      </c>
      <c r="E10" s="7">
        <v>90</v>
      </c>
      <c r="F10" s="7">
        <v>85</v>
      </c>
      <c r="G10" s="7">
        <v>90</v>
      </c>
      <c r="H10" s="7">
        <v>85</v>
      </c>
      <c r="I10" s="8">
        <v>270</v>
      </c>
    </row>
    <row r="11" spans="2:9" x14ac:dyDescent="0.25">
      <c r="B11" s="6" t="s">
        <v>15</v>
      </c>
      <c r="C11" s="7">
        <v>80</v>
      </c>
      <c r="D11" s="7">
        <v>75</v>
      </c>
      <c r="E11" s="7">
        <v>80</v>
      </c>
      <c r="F11" s="7">
        <v>80</v>
      </c>
      <c r="G11" s="7">
        <v>80</v>
      </c>
      <c r="H11" s="7">
        <v>80</v>
      </c>
      <c r="I11" s="8">
        <v>270</v>
      </c>
    </row>
    <row r="12" spans="2:9" x14ac:dyDescent="0.25">
      <c r="B12" s="6" t="s">
        <v>16</v>
      </c>
      <c r="C12" s="7">
        <v>80</v>
      </c>
      <c r="D12" s="7">
        <v>80</v>
      </c>
      <c r="E12" s="7">
        <v>90</v>
      </c>
      <c r="F12" s="7">
        <v>85</v>
      </c>
      <c r="G12" s="7">
        <v>70</v>
      </c>
      <c r="H12" s="7">
        <v>75</v>
      </c>
      <c r="I12" s="8">
        <v>285</v>
      </c>
    </row>
    <row r="13" spans="2:9" x14ac:dyDescent="0.25">
      <c r="B13" s="6" t="s">
        <v>17</v>
      </c>
      <c r="C13" s="7">
        <v>105</v>
      </c>
      <c r="D13" s="7">
        <v>80</v>
      </c>
      <c r="E13" s="7">
        <v>75</v>
      </c>
      <c r="F13" s="7">
        <v>85</v>
      </c>
      <c r="G13" s="7">
        <v>75</v>
      </c>
      <c r="H13" s="7">
        <v>80</v>
      </c>
      <c r="I13" s="8">
        <v>280</v>
      </c>
    </row>
    <row r="14" spans="2:9" x14ac:dyDescent="0.25">
      <c r="B14" s="6" t="s">
        <v>18</v>
      </c>
      <c r="C14" s="7">
        <v>60</v>
      </c>
      <c r="D14" s="7">
        <v>50</v>
      </c>
      <c r="E14" s="7">
        <v>50</v>
      </c>
      <c r="F14" s="7">
        <v>50</v>
      </c>
      <c r="G14" s="7">
        <v>50</v>
      </c>
      <c r="H14" s="7">
        <v>50</v>
      </c>
      <c r="I14" s="8">
        <v>282</v>
      </c>
    </row>
    <row r="15" spans="2:9" x14ac:dyDescent="0.25">
      <c r="B15" s="6" t="s">
        <v>19</v>
      </c>
      <c r="C15" s="7">
        <v>75</v>
      </c>
      <c r="D15" s="7">
        <v>70</v>
      </c>
      <c r="E15" s="7">
        <v>65</v>
      </c>
      <c r="F15" s="7">
        <v>80</v>
      </c>
      <c r="G15" s="7">
        <v>75</v>
      </c>
      <c r="H15" s="7">
        <v>95</v>
      </c>
      <c r="I15" s="8">
        <v>280</v>
      </c>
    </row>
    <row r="16" spans="2:9" ht="15.75" thickBot="1" x14ac:dyDescent="0.3">
      <c r="B16" s="9" t="s">
        <v>20</v>
      </c>
      <c r="C16" s="10">
        <v>75</v>
      </c>
      <c r="D16" s="10">
        <v>75</v>
      </c>
      <c r="E16" s="10">
        <v>75</v>
      </c>
      <c r="F16" s="10">
        <v>75</v>
      </c>
      <c r="G16" s="10">
        <v>75</v>
      </c>
      <c r="H16" s="10">
        <v>75</v>
      </c>
      <c r="I16" s="11">
        <v>270</v>
      </c>
    </row>
    <row r="18" spans="2:10" x14ac:dyDescent="0.25">
      <c r="B18" s="28" t="s">
        <v>25</v>
      </c>
    </row>
    <row r="19" spans="2:10" ht="15.75" thickBot="1" x14ac:dyDescent="0.3"/>
    <row r="20" spans="2:10" x14ac:dyDescent="0.25">
      <c r="B20" s="18" t="s">
        <v>1</v>
      </c>
      <c r="C20" s="4" t="s">
        <v>2</v>
      </c>
      <c r="D20" s="4" t="s">
        <v>5</v>
      </c>
      <c r="E20" s="4" t="s">
        <v>3</v>
      </c>
      <c r="F20" s="4" t="s">
        <v>6</v>
      </c>
      <c r="G20" s="4" t="s">
        <v>4</v>
      </c>
      <c r="H20" s="4" t="s">
        <v>7</v>
      </c>
      <c r="I20" s="19" t="s">
        <v>23</v>
      </c>
      <c r="J20" s="20" t="s">
        <v>24</v>
      </c>
    </row>
    <row r="21" spans="2:10" x14ac:dyDescent="0.25">
      <c r="B21" s="21" t="s">
        <v>9</v>
      </c>
      <c r="C21" s="16">
        <v>100</v>
      </c>
      <c r="D21" s="31">
        <v>100</v>
      </c>
      <c r="E21" s="34">
        <v>102.5</v>
      </c>
      <c r="F21" s="29">
        <v>100</v>
      </c>
      <c r="G21" s="16">
        <v>85</v>
      </c>
      <c r="H21" s="16">
        <v>85</v>
      </c>
      <c r="I21" s="16">
        <v>100</v>
      </c>
      <c r="J21" s="22">
        <v>90</v>
      </c>
    </row>
    <row r="22" spans="2:10" x14ac:dyDescent="0.25">
      <c r="B22" s="21" t="s">
        <v>10</v>
      </c>
      <c r="C22" s="16">
        <v>90</v>
      </c>
      <c r="D22" s="16">
        <v>80</v>
      </c>
      <c r="E22" s="17">
        <v>85</v>
      </c>
      <c r="F22" s="16">
        <v>85</v>
      </c>
      <c r="G22" s="16">
        <v>100</v>
      </c>
      <c r="H22" s="16">
        <v>105</v>
      </c>
      <c r="I22" s="16"/>
      <c r="J22" s="22"/>
    </row>
    <row r="23" spans="2:10" x14ac:dyDescent="0.25">
      <c r="B23" s="21" t="s">
        <v>11</v>
      </c>
      <c r="C23" s="16">
        <v>90</v>
      </c>
      <c r="D23" s="31">
        <v>100</v>
      </c>
      <c r="E23" s="29">
        <v>95</v>
      </c>
      <c r="F23" s="29">
        <v>92.5</v>
      </c>
      <c r="G23" s="29">
        <v>75</v>
      </c>
      <c r="H23" s="16">
        <v>80</v>
      </c>
      <c r="I23" s="16">
        <v>95</v>
      </c>
      <c r="J23" s="22">
        <v>90</v>
      </c>
    </row>
    <row r="24" spans="2:10" x14ac:dyDescent="0.25">
      <c r="B24" s="21" t="s">
        <v>12</v>
      </c>
      <c r="C24" s="29">
        <v>70</v>
      </c>
      <c r="D24" s="31">
        <v>200</v>
      </c>
      <c r="E24" s="31">
        <v>85</v>
      </c>
      <c r="F24" s="31">
        <v>77</v>
      </c>
      <c r="G24" s="31">
        <v>80</v>
      </c>
      <c r="H24" s="29">
        <v>70</v>
      </c>
      <c r="I24" s="16">
        <v>95</v>
      </c>
      <c r="J24" s="22">
        <v>105</v>
      </c>
    </row>
    <row r="25" spans="2:10" x14ac:dyDescent="0.25">
      <c r="B25" s="21" t="s">
        <v>13</v>
      </c>
      <c r="C25" s="16">
        <v>110</v>
      </c>
      <c r="D25" s="31">
        <v>80</v>
      </c>
      <c r="E25" s="29">
        <v>90</v>
      </c>
      <c r="F25" s="16">
        <v>90</v>
      </c>
      <c r="G25" s="16">
        <v>75</v>
      </c>
      <c r="H25" s="31">
        <v>80</v>
      </c>
      <c r="I25" s="16">
        <v>90</v>
      </c>
      <c r="J25" s="22">
        <v>90</v>
      </c>
    </row>
    <row r="26" spans="2:10" x14ac:dyDescent="0.25">
      <c r="B26" s="23" t="s">
        <v>14</v>
      </c>
      <c r="C26" s="30">
        <v>85</v>
      </c>
      <c r="D26" s="33">
        <v>75</v>
      </c>
      <c r="E26" s="16">
        <v>90</v>
      </c>
      <c r="F26" s="30">
        <v>85</v>
      </c>
      <c r="G26" s="30">
        <v>90</v>
      </c>
      <c r="H26" s="30">
        <v>85</v>
      </c>
      <c r="I26" s="16"/>
      <c r="J26" s="22"/>
    </row>
    <row r="27" spans="2:10" x14ac:dyDescent="0.25">
      <c r="B27" s="21" t="s">
        <v>22</v>
      </c>
      <c r="C27" s="31">
        <v>100</v>
      </c>
      <c r="D27" s="31">
        <v>110</v>
      </c>
      <c r="E27" s="31">
        <v>90</v>
      </c>
      <c r="F27" s="16">
        <v>80</v>
      </c>
      <c r="G27" s="31">
        <v>100</v>
      </c>
      <c r="H27" s="31">
        <v>95</v>
      </c>
      <c r="I27" s="16">
        <v>100</v>
      </c>
      <c r="J27" s="24">
        <v>107.5</v>
      </c>
    </row>
    <row r="28" spans="2:10" x14ac:dyDescent="0.25">
      <c r="B28" s="21" t="s">
        <v>16</v>
      </c>
      <c r="C28" s="16">
        <v>80</v>
      </c>
      <c r="D28" s="31">
        <v>85</v>
      </c>
      <c r="E28" s="29">
        <v>85</v>
      </c>
      <c r="F28" s="29">
        <v>80</v>
      </c>
      <c r="G28" s="16">
        <v>70</v>
      </c>
      <c r="H28" s="29">
        <v>70</v>
      </c>
      <c r="I28" s="16">
        <v>40</v>
      </c>
      <c r="J28" s="22">
        <v>40</v>
      </c>
    </row>
    <row r="29" spans="2:10" x14ac:dyDescent="0.25">
      <c r="B29" s="21" t="s">
        <v>17</v>
      </c>
      <c r="C29" s="32">
        <v>107.5</v>
      </c>
      <c r="D29" s="31">
        <v>80</v>
      </c>
      <c r="E29" s="29">
        <v>70</v>
      </c>
      <c r="F29" s="29">
        <v>70</v>
      </c>
      <c r="G29" s="29">
        <v>70</v>
      </c>
      <c r="H29" s="29">
        <v>70</v>
      </c>
      <c r="I29" s="16">
        <v>40</v>
      </c>
      <c r="J29" s="22">
        <v>40</v>
      </c>
    </row>
    <row r="30" spans="2:10" x14ac:dyDescent="0.25">
      <c r="B30" s="21" t="s">
        <v>18</v>
      </c>
      <c r="C30" s="29">
        <v>40</v>
      </c>
      <c r="D30" s="16">
        <v>0</v>
      </c>
      <c r="E30" s="16">
        <v>50</v>
      </c>
      <c r="F30" s="16">
        <v>70</v>
      </c>
      <c r="G30" s="16">
        <v>50</v>
      </c>
      <c r="H30" s="16">
        <v>50</v>
      </c>
      <c r="I30" s="16">
        <v>30</v>
      </c>
      <c r="J30" s="22">
        <v>50</v>
      </c>
    </row>
    <row r="31" spans="2:10" x14ac:dyDescent="0.25">
      <c r="B31" s="21" t="s">
        <v>19</v>
      </c>
      <c r="C31" s="16">
        <v>75</v>
      </c>
      <c r="D31" s="16">
        <v>0</v>
      </c>
      <c r="E31" s="16">
        <v>65</v>
      </c>
      <c r="F31" s="16">
        <v>70</v>
      </c>
      <c r="G31" s="16">
        <v>75</v>
      </c>
      <c r="H31" s="16">
        <v>75</v>
      </c>
      <c r="I31" s="16">
        <v>40</v>
      </c>
      <c r="J31" s="22">
        <v>40</v>
      </c>
    </row>
    <row r="32" spans="2:10" ht="15.75" thickBot="1" x14ac:dyDescent="0.3">
      <c r="B32" s="25" t="s">
        <v>20</v>
      </c>
      <c r="C32" s="14">
        <v>80</v>
      </c>
      <c r="D32" s="15">
        <v>85</v>
      </c>
      <c r="E32" s="14">
        <v>90</v>
      </c>
      <c r="F32" s="14">
        <v>80</v>
      </c>
      <c r="G32" s="26">
        <v>90</v>
      </c>
      <c r="H32" s="14">
        <v>80</v>
      </c>
      <c r="I32" s="26">
        <v>90</v>
      </c>
      <c r="J32" s="27">
        <v>80</v>
      </c>
    </row>
    <row r="34" spans="2:9" x14ac:dyDescent="0.25">
      <c r="B34" s="12" t="s">
        <v>21</v>
      </c>
    </row>
    <row r="35" spans="2:9" ht="15.75" thickBot="1" x14ac:dyDescent="0.3"/>
    <row r="36" spans="2:9" x14ac:dyDescent="0.25">
      <c r="B36" s="3" t="s">
        <v>1</v>
      </c>
      <c r="C36" s="4" t="s">
        <v>2</v>
      </c>
      <c r="D36" s="4" t="s">
        <v>5</v>
      </c>
      <c r="E36" s="4" t="s">
        <v>3</v>
      </c>
      <c r="F36" s="4" t="s">
        <v>6</v>
      </c>
      <c r="G36" s="4" t="s">
        <v>4</v>
      </c>
      <c r="H36" s="4" t="s">
        <v>7</v>
      </c>
      <c r="I36" s="5" t="s">
        <v>8</v>
      </c>
    </row>
    <row r="37" spans="2:9" x14ac:dyDescent="0.25">
      <c r="B37" s="6" t="s">
        <v>9</v>
      </c>
      <c r="C37" s="7">
        <v>100</v>
      </c>
      <c r="D37" s="13">
        <v>100</v>
      </c>
      <c r="E37" s="1">
        <v>100</v>
      </c>
      <c r="F37" s="13">
        <v>110</v>
      </c>
      <c r="G37" s="7">
        <v>80</v>
      </c>
      <c r="H37" s="13">
        <v>90</v>
      </c>
      <c r="I37" s="8">
        <v>270</v>
      </c>
    </row>
    <row r="38" spans="2:9" x14ac:dyDescent="0.25">
      <c r="B38" s="6" t="s">
        <v>10</v>
      </c>
      <c r="C38" s="7">
        <v>90</v>
      </c>
      <c r="D38" s="7">
        <v>80</v>
      </c>
      <c r="E38" s="1">
        <v>80</v>
      </c>
      <c r="F38" s="7">
        <v>85</v>
      </c>
      <c r="G38" s="7">
        <v>100</v>
      </c>
      <c r="H38" s="13">
        <v>107</v>
      </c>
      <c r="I38" s="8">
        <v>292</v>
      </c>
    </row>
    <row r="39" spans="2:9" x14ac:dyDescent="0.25">
      <c r="B39" s="6" t="s">
        <v>11</v>
      </c>
      <c r="C39" s="7">
        <v>90</v>
      </c>
      <c r="D39" s="13">
        <v>100</v>
      </c>
      <c r="E39" s="1">
        <v>90</v>
      </c>
      <c r="F39" s="1">
        <v>93</v>
      </c>
      <c r="G39" s="1">
        <v>70</v>
      </c>
      <c r="H39" s="7">
        <v>80</v>
      </c>
      <c r="I39" s="8">
        <v>292</v>
      </c>
    </row>
    <row r="40" spans="2:9" x14ac:dyDescent="0.25">
      <c r="B40" s="6" t="s">
        <v>12</v>
      </c>
      <c r="C40" s="13">
        <v>90</v>
      </c>
      <c r="D40" s="13">
        <v>80</v>
      </c>
      <c r="E40" s="13">
        <v>85</v>
      </c>
      <c r="F40" s="13">
        <v>85</v>
      </c>
      <c r="G40" s="13">
        <v>90</v>
      </c>
      <c r="H40" s="13">
        <v>95</v>
      </c>
      <c r="I40" s="8">
        <v>270</v>
      </c>
    </row>
    <row r="41" spans="2:9" x14ac:dyDescent="0.25">
      <c r="B41" s="6" t="s">
        <v>13</v>
      </c>
      <c r="C41" s="7">
        <v>110</v>
      </c>
      <c r="D41" s="13">
        <v>80</v>
      </c>
      <c r="E41" s="1">
        <v>85</v>
      </c>
      <c r="F41" s="7">
        <v>90</v>
      </c>
      <c r="G41" s="13">
        <v>90</v>
      </c>
      <c r="H41" s="1">
        <v>70</v>
      </c>
      <c r="I41" s="8">
        <v>292</v>
      </c>
    </row>
    <row r="42" spans="2:9" x14ac:dyDescent="0.25">
      <c r="B42" s="6" t="s">
        <v>14</v>
      </c>
      <c r="C42" s="13">
        <v>90</v>
      </c>
      <c r="D42" s="13">
        <v>80</v>
      </c>
      <c r="E42" s="1">
        <v>80</v>
      </c>
      <c r="F42" s="13">
        <v>95</v>
      </c>
      <c r="G42" s="7">
        <v>90</v>
      </c>
      <c r="H42" s="13">
        <v>97</v>
      </c>
      <c r="I42" s="8">
        <v>270</v>
      </c>
    </row>
    <row r="43" spans="2:9" x14ac:dyDescent="0.25">
      <c r="B43" s="6" t="s">
        <v>15</v>
      </c>
      <c r="C43" s="13">
        <v>110</v>
      </c>
      <c r="D43" s="1">
        <v>70</v>
      </c>
      <c r="E43" s="1">
        <v>75</v>
      </c>
      <c r="F43" s="7">
        <v>80</v>
      </c>
      <c r="G43" s="13">
        <v>85</v>
      </c>
      <c r="H43" s="1">
        <v>70</v>
      </c>
      <c r="I43" s="8">
        <v>270</v>
      </c>
    </row>
    <row r="44" spans="2:9" x14ac:dyDescent="0.25">
      <c r="B44" s="6" t="s">
        <v>16</v>
      </c>
      <c r="C44" s="7">
        <v>80</v>
      </c>
      <c r="D44" s="13">
        <v>85</v>
      </c>
      <c r="E44" s="1">
        <v>80</v>
      </c>
      <c r="F44" s="1">
        <v>77</v>
      </c>
      <c r="G44" s="7">
        <v>70</v>
      </c>
      <c r="H44" s="1">
        <v>70</v>
      </c>
      <c r="I44" s="8">
        <v>285</v>
      </c>
    </row>
    <row r="45" spans="2:9" x14ac:dyDescent="0.25">
      <c r="B45" s="6" t="s">
        <v>17</v>
      </c>
      <c r="C45" s="13">
        <v>110</v>
      </c>
      <c r="D45" s="1">
        <v>75</v>
      </c>
      <c r="E45" s="13">
        <v>80</v>
      </c>
      <c r="F45" s="7">
        <v>77</v>
      </c>
      <c r="G45" s="1">
        <v>60</v>
      </c>
      <c r="H45" s="1">
        <v>70</v>
      </c>
      <c r="I45" s="8">
        <v>280</v>
      </c>
    </row>
    <row r="46" spans="2:9" x14ac:dyDescent="0.25">
      <c r="B46" s="6" t="s">
        <v>18</v>
      </c>
      <c r="C46" s="13">
        <v>80</v>
      </c>
      <c r="D46" s="1">
        <v>0</v>
      </c>
      <c r="E46" s="13">
        <v>60</v>
      </c>
      <c r="F46" s="7">
        <v>50</v>
      </c>
      <c r="G46" s="7">
        <v>50</v>
      </c>
      <c r="H46" s="7">
        <v>50</v>
      </c>
      <c r="I46" s="8">
        <v>282</v>
      </c>
    </row>
    <row r="47" spans="2:9" x14ac:dyDescent="0.25">
      <c r="B47" s="6" t="s">
        <v>19</v>
      </c>
      <c r="C47" s="13">
        <v>80</v>
      </c>
      <c r="D47" s="1">
        <v>0</v>
      </c>
      <c r="E47" s="1">
        <v>60</v>
      </c>
      <c r="F47" s="1">
        <v>70</v>
      </c>
      <c r="G47" s="1">
        <v>60</v>
      </c>
      <c r="H47" s="1">
        <v>60</v>
      </c>
      <c r="I47" s="8">
        <v>280</v>
      </c>
    </row>
    <row r="48" spans="2:9" ht="15.75" thickBot="1" x14ac:dyDescent="0.3">
      <c r="B48" s="9" t="s">
        <v>20</v>
      </c>
      <c r="C48" s="14">
        <v>80</v>
      </c>
      <c r="D48" s="15">
        <v>70</v>
      </c>
      <c r="E48" s="15">
        <v>70</v>
      </c>
      <c r="F48" s="14">
        <v>80</v>
      </c>
      <c r="G48" s="14">
        <v>80</v>
      </c>
      <c r="H48" s="14">
        <v>80</v>
      </c>
      <c r="I48" s="11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17E3-B4D5-4639-92E7-B6CC266B7D27}">
  <dimension ref="B1:AH75"/>
  <sheetViews>
    <sheetView topLeftCell="A13" workbookViewId="0">
      <selection activeCell="I24" sqref="I24"/>
    </sheetView>
  </sheetViews>
  <sheetFormatPr baseColWidth="10" defaultRowHeight="15" x14ac:dyDescent="0.25"/>
  <cols>
    <col min="1" max="1" width="4.5703125" customWidth="1"/>
    <col min="2" max="2" width="3.28515625" customWidth="1"/>
    <col min="10" max="10" width="24.42578125" customWidth="1"/>
    <col min="11" max="11" width="22.5703125" bestFit="1" customWidth="1"/>
    <col min="12" max="12" width="13" bestFit="1" customWidth="1"/>
    <col min="13" max="13" width="12.7109375" bestFit="1" customWidth="1"/>
    <col min="14" max="14" width="23.140625" bestFit="1" customWidth="1"/>
    <col min="15" max="15" width="11.5703125" bestFit="1" customWidth="1"/>
  </cols>
  <sheetData>
    <row r="1" spans="2:34" x14ac:dyDescent="0.25"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</row>
    <row r="3" spans="2:34" ht="15.75" thickBot="1" x14ac:dyDescent="0.3"/>
    <row r="4" spans="2:34" x14ac:dyDescent="0.25">
      <c r="B4" s="38"/>
      <c r="C4" s="39"/>
      <c r="D4" s="39"/>
      <c r="E4" s="39"/>
      <c r="F4" s="39"/>
      <c r="G4" s="39"/>
      <c r="H4" s="40"/>
      <c r="I4" s="41"/>
      <c r="J4" s="41"/>
      <c r="K4" s="41"/>
      <c r="L4" s="40"/>
      <c r="M4" s="40"/>
      <c r="N4" s="40"/>
      <c r="O4" s="41"/>
      <c r="P4" s="41"/>
      <c r="Q4" s="41"/>
      <c r="R4" s="41"/>
      <c r="S4" s="41"/>
      <c r="T4" s="41"/>
      <c r="U4" s="41"/>
      <c r="V4" s="42"/>
    </row>
    <row r="5" spans="2:34" x14ac:dyDescent="0.25">
      <c r="B5" s="43"/>
      <c r="C5" s="73" t="s">
        <v>57</v>
      </c>
      <c r="D5" s="73"/>
      <c r="E5" s="73"/>
      <c r="F5" s="73"/>
      <c r="G5" s="73"/>
      <c r="I5" s="36"/>
      <c r="J5" s="36"/>
      <c r="K5" s="36"/>
      <c r="O5" s="36"/>
      <c r="P5" s="36"/>
      <c r="Q5" s="36"/>
      <c r="R5" s="36"/>
      <c r="S5" s="36"/>
      <c r="T5" s="36"/>
      <c r="U5" s="36"/>
      <c r="V5" s="44"/>
    </row>
    <row r="6" spans="2:34" x14ac:dyDescent="0.25">
      <c r="B6" s="43"/>
      <c r="I6" s="36"/>
      <c r="J6" s="36"/>
      <c r="K6" s="36"/>
      <c r="O6" s="36"/>
      <c r="P6" s="36"/>
      <c r="Q6" s="36"/>
      <c r="R6" s="36"/>
      <c r="S6" s="36"/>
      <c r="T6" s="36"/>
      <c r="U6" s="36"/>
      <c r="V6" s="44"/>
    </row>
    <row r="7" spans="2:34" x14ac:dyDescent="0.25">
      <c r="B7" s="43"/>
      <c r="I7" s="36"/>
      <c r="J7" s="36"/>
      <c r="K7" s="36"/>
      <c r="O7" s="36"/>
      <c r="P7" s="36"/>
      <c r="Q7" s="36"/>
      <c r="R7" s="36"/>
      <c r="S7" s="36"/>
      <c r="T7" s="36"/>
      <c r="U7" s="36"/>
      <c r="V7" s="44"/>
    </row>
    <row r="8" spans="2:34" x14ac:dyDescent="0.25">
      <c r="B8" s="43"/>
      <c r="C8" s="45" t="s">
        <v>1</v>
      </c>
      <c r="D8" s="45" t="s">
        <v>58</v>
      </c>
      <c r="E8" s="45" t="s">
        <v>59</v>
      </c>
      <c r="F8" s="45" t="s">
        <v>60</v>
      </c>
      <c r="G8" s="45" t="s">
        <v>61</v>
      </c>
      <c r="H8" s="45" t="s">
        <v>62</v>
      </c>
      <c r="I8" s="45" t="s">
        <v>34</v>
      </c>
      <c r="J8" s="45" t="s">
        <v>63</v>
      </c>
      <c r="K8" s="45" t="s">
        <v>64</v>
      </c>
      <c r="L8" s="45" t="s">
        <v>41</v>
      </c>
      <c r="M8" s="45" t="s">
        <v>57</v>
      </c>
      <c r="N8" s="45" t="s">
        <v>65</v>
      </c>
      <c r="O8" s="45" t="s">
        <v>66</v>
      </c>
      <c r="P8" s="45"/>
      <c r="Q8" s="45"/>
      <c r="R8" s="45"/>
      <c r="S8" s="45"/>
      <c r="T8" s="45"/>
      <c r="U8" s="45"/>
      <c r="V8" s="44"/>
    </row>
    <row r="9" spans="2:34" x14ac:dyDescent="0.25">
      <c r="B9" s="43"/>
      <c r="C9" s="36" t="s">
        <v>9</v>
      </c>
      <c r="D9" s="36">
        <f>IF(C9="Cazador",(VLOOKUP(C9,Modificadores!$B$14:$K$26,4,FALSE)),(VLOOKUP(C9,Modificadores!$B$14:$K$26,3,FALSE)))</f>
        <v>1.05</v>
      </c>
      <c r="E9" s="36">
        <f>VLOOKUP(C9,Modificadores!$B$14:$K$26,2,FALSE)</f>
        <v>1</v>
      </c>
      <c r="F9" s="36">
        <f>VLOOKUP(C9,Modificadores!$B$14:$K$26,5,FALSE)</f>
        <v>1.02</v>
      </c>
      <c r="G9" s="36">
        <v>60</v>
      </c>
      <c r="H9" s="36" t="s">
        <v>30</v>
      </c>
      <c r="I9" s="36">
        <f>VLOOKUP(H9,Raza!$B$25:$G$29,3,FALSE)</f>
        <v>36</v>
      </c>
      <c r="J9" s="36" t="s">
        <v>123</v>
      </c>
      <c r="K9" s="36">
        <f>VLOOKUP(J9,Npcs!$B$1:$J$147,9,FALSE)</f>
        <v>140</v>
      </c>
      <c r="L9" s="36">
        <v>24</v>
      </c>
      <c r="M9" s="36">
        <f>(2.5*(L9-12))+IF(G9&lt;31,G9*D9,IF(G9&lt;61,G9+I9*D9,IF(G9&lt;91,(G9+2*I9)*D9,(G9+3*I9)*D9)))</f>
        <v>127.80000000000001</v>
      </c>
      <c r="N9" s="36">
        <f>(M9-K9)*0.4</f>
        <v>-4.8799999999999955</v>
      </c>
      <c r="O9" s="36">
        <f>IF(10&gt;(IF(90&gt;50+N9,50+N9,90)),10,(IF(90&gt;50+N9,50+N9,90)))</f>
        <v>45.120000000000005</v>
      </c>
      <c r="P9" s="36"/>
      <c r="Q9" s="36"/>
      <c r="R9" s="36"/>
      <c r="S9" s="36"/>
      <c r="T9" s="36"/>
      <c r="U9" s="36"/>
      <c r="V9" s="44"/>
    </row>
    <row r="10" spans="2:34" ht="15.75" thickBot="1" x14ac:dyDescent="0.3">
      <c r="B10" s="46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2:34" ht="15.75" thickBot="1" x14ac:dyDescent="0.3"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2:34" x14ac:dyDescent="0.25">
      <c r="B12" s="38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2"/>
    </row>
    <row r="13" spans="2:34" x14ac:dyDescent="0.25">
      <c r="B13" s="43"/>
      <c r="C13" s="73" t="s">
        <v>68</v>
      </c>
      <c r="D13" s="73"/>
      <c r="E13" s="73"/>
      <c r="F13" s="73"/>
      <c r="G13" s="73"/>
      <c r="H13" s="73"/>
      <c r="I13" s="36"/>
      <c r="J13" s="36"/>
      <c r="K13" s="36"/>
      <c r="O13" s="36"/>
      <c r="P13" s="36"/>
      <c r="Q13" s="36"/>
      <c r="R13" s="36"/>
      <c r="S13" s="36"/>
      <c r="T13" s="36"/>
      <c r="U13" s="36"/>
      <c r="V13" s="44"/>
    </row>
    <row r="14" spans="2:34" x14ac:dyDescent="0.25">
      <c r="B14" s="43"/>
      <c r="I14" s="36"/>
      <c r="J14" s="36"/>
      <c r="K14" s="36"/>
      <c r="O14" s="36"/>
      <c r="P14" s="36"/>
      <c r="Q14" s="36"/>
      <c r="R14" s="36"/>
      <c r="S14" s="36"/>
      <c r="T14" s="36"/>
      <c r="U14" s="36"/>
      <c r="V14" s="44"/>
    </row>
    <row r="15" spans="2:34" x14ac:dyDescent="0.25">
      <c r="B15" s="43"/>
      <c r="C15" s="2" t="s">
        <v>69</v>
      </c>
      <c r="I15" s="36"/>
      <c r="J15" s="36"/>
      <c r="K15" s="36"/>
      <c r="O15" s="36"/>
      <c r="P15" s="36"/>
      <c r="R15" s="36"/>
      <c r="S15" s="36"/>
      <c r="T15" s="36"/>
      <c r="U15" s="36"/>
      <c r="V15" s="44"/>
    </row>
    <row r="16" spans="2:34" x14ac:dyDescent="0.25">
      <c r="B16" s="43"/>
      <c r="I16" s="36"/>
      <c r="J16" s="36"/>
      <c r="K16" s="36"/>
      <c r="O16" s="36"/>
      <c r="P16" s="36"/>
      <c r="R16" s="36"/>
      <c r="S16" s="36"/>
      <c r="T16" s="36"/>
      <c r="U16" s="36"/>
      <c r="V16" s="44"/>
    </row>
    <row r="17" spans="2:26" x14ac:dyDescent="0.25">
      <c r="B17" s="43"/>
      <c r="C17" s="45" t="s">
        <v>1</v>
      </c>
      <c r="D17" s="45" t="s">
        <v>58</v>
      </c>
      <c r="E17" s="45" t="s">
        <v>59</v>
      </c>
      <c r="F17" s="45" t="s">
        <v>60</v>
      </c>
      <c r="G17" s="45" t="s">
        <v>61</v>
      </c>
      <c r="H17" s="45" t="s">
        <v>62</v>
      </c>
      <c r="I17" s="45" t="s">
        <v>34</v>
      </c>
      <c r="J17" s="45" t="s">
        <v>41</v>
      </c>
      <c r="K17" s="45" t="s">
        <v>57</v>
      </c>
      <c r="L17" s="45" t="s">
        <v>40</v>
      </c>
      <c r="M17" s="45" t="s">
        <v>70</v>
      </c>
      <c r="N17" s="45" t="s">
        <v>66</v>
      </c>
      <c r="O17" s="36"/>
      <c r="P17" s="36"/>
      <c r="Q17" s="36"/>
      <c r="R17" s="36"/>
      <c r="S17" s="36"/>
      <c r="T17" s="36"/>
      <c r="U17" s="36"/>
      <c r="V17" s="44"/>
      <c r="Z17" s="68" t="s">
        <v>250</v>
      </c>
    </row>
    <row r="18" spans="2:26" x14ac:dyDescent="0.25">
      <c r="B18" s="43"/>
      <c r="C18" s="36" t="s">
        <v>13</v>
      </c>
      <c r="D18" s="36">
        <f>IF(C18="Cazador",(VLOOKUP(C18,Modificadores!$B$14:$K$26,4,FALSE)),(VLOOKUP(C18,Modificadores!$B$14:$K$26,3,FALSE)))</f>
        <v>0.95</v>
      </c>
      <c r="E18" s="36">
        <f>VLOOKUP(C18,Modificadores!$B$14:$K$26,2,FALSE)</f>
        <v>1.1000000000000001</v>
      </c>
      <c r="F18" s="36">
        <f>VLOOKUP(C18,Modificadores!$B$14:$K$26,5,FALSE)</f>
        <v>0.9</v>
      </c>
      <c r="G18" s="36">
        <v>100</v>
      </c>
      <c r="H18" s="36" t="s">
        <v>30</v>
      </c>
      <c r="I18" s="36">
        <f>VLOOKUP(H9,Raza!$B$25:$G$29,3,FALSE)</f>
        <v>36</v>
      </c>
      <c r="J18" s="36">
        <v>40</v>
      </c>
      <c r="K18" s="36">
        <f>(2.5*(J18-12))+IF(G18&lt;31,G18*D18,IF(G18&lt;61,G18+I18*D18,IF(G18&lt;91,(G18+2*I18)*D18,(G18+3*I18)*D18)))</f>
        <v>267.60000000000002</v>
      </c>
      <c r="L18" s="70">
        <f>(2.5*(J18-12))+IF(G18&lt;31,G18*E18,IF(G18&lt;61,G18+I18*E18,IF(G18&lt;91,(G18+2*I18)*E18,(G18+3*I18)*E18)))</f>
        <v>298.8</v>
      </c>
      <c r="M18" s="36">
        <f>IF(C18="Mago",0,(G18*(F18/2)))</f>
        <v>45</v>
      </c>
      <c r="N18" s="36">
        <f>IF(10&gt;IF(90&gt;50+Z18,50+Z18,90),10,IF(90&gt;50+Z18,50+Z18,90))</f>
        <v>24.680000000000017</v>
      </c>
      <c r="O18" s="36"/>
      <c r="P18" s="36"/>
      <c r="Q18" s="49"/>
      <c r="R18" s="49"/>
      <c r="S18" s="49"/>
      <c r="T18" s="36"/>
      <c r="U18" s="36"/>
      <c r="V18" s="44"/>
      <c r="Z18" s="69">
        <f>(K18-(L23+M23))*0.4</f>
        <v>-25.319999999999983</v>
      </c>
    </row>
    <row r="19" spans="2:26" x14ac:dyDescent="0.25">
      <c r="B19" s="43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44"/>
      <c r="Z19" s="69"/>
    </row>
    <row r="20" spans="2:26" x14ac:dyDescent="0.25">
      <c r="B20" s="43"/>
      <c r="C20" s="2" t="s">
        <v>71</v>
      </c>
      <c r="N20" s="36"/>
      <c r="O20" s="36"/>
      <c r="P20" s="36"/>
      <c r="Q20" s="36"/>
      <c r="R20" s="36"/>
      <c r="S20" s="36"/>
      <c r="T20" s="36"/>
      <c r="U20" s="36"/>
      <c r="V20" s="44"/>
      <c r="Z20" s="69"/>
    </row>
    <row r="21" spans="2:26" x14ac:dyDescent="0.25">
      <c r="B21" s="43"/>
      <c r="N21" s="36"/>
      <c r="O21" s="36"/>
      <c r="P21" s="36"/>
      <c r="Q21" s="36"/>
      <c r="R21" s="36"/>
      <c r="S21" s="36"/>
      <c r="T21" s="36"/>
      <c r="U21" s="36"/>
      <c r="V21" s="44"/>
      <c r="Z21" s="69"/>
    </row>
    <row r="22" spans="2:26" x14ac:dyDescent="0.25">
      <c r="B22" s="43"/>
      <c r="C22" s="45" t="s">
        <v>1</v>
      </c>
      <c r="D22" s="45" t="s">
        <v>58</v>
      </c>
      <c r="E22" s="45" t="s">
        <v>59</v>
      </c>
      <c r="F22" s="45" t="s">
        <v>60</v>
      </c>
      <c r="G22" s="45" t="s">
        <v>61</v>
      </c>
      <c r="H22" s="45" t="s">
        <v>62</v>
      </c>
      <c r="I22" s="45" t="s">
        <v>34</v>
      </c>
      <c r="J22" s="45" t="s">
        <v>41</v>
      </c>
      <c r="K22" s="45" t="s">
        <v>57</v>
      </c>
      <c r="L22" s="45" t="s">
        <v>40</v>
      </c>
      <c r="M22" s="45" t="s">
        <v>70</v>
      </c>
      <c r="N22" s="45" t="s">
        <v>66</v>
      </c>
      <c r="O22" s="36"/>
      <c r="P22" s="36"/>
      <c r="Q22" s="36"/>
      <c r="R22" s="36"/>
      <c r="S22" s="36"/>
      <c r="T22" s="36"/>
      <c r="U22" s="36"/>
      <c r="V22" s="44"/>
      <c r="Z22" s="68" t="s">
        <v>250</v>
      </c>
    </row>
    <row r="23" spans="2:26" x14ac:dyDescent="0.25">
      <c r="B23" s="43"/>
      <c r="C23" s="36" t="s">
        <v>17</v>
      </c>
      <c r="D23" s="36">
        <f>IF(C23="Cazador",(VLOOKUP(C23,Modificadores!$B$14:$K$26,4,FALSE)),(VLOOKUP(C23,Modificadores!$B$14:$K$26,3,FALSE)))</f>
        <v>0.9</v>
      </c>
      <c r="E23" s="36">
        <f>VLOOKUP(C23,Modificadores!$B$14:$K$26,2,FALSE)</f>
        <v>1.05</v>
      </c>
      <c r="F23" s="36">
        <f>VLOOKUP(C23,Modificadores!$B$14:$K$26,5,FALSE)</f>
        <v>0.85</v>
      </c>
      <c r="G23" s="36">
        <v>100</v>
      </c>
      <c r="H23" s="36" t="s">
        <v>30</v>
      </c>
      <c r="I23" s="36">
        <f>VLOOKUP(H9,Raza!$B$25:$G$29,3,FALSE)</f>
        <v>36</v>
      </c>
      <c r="J23" s="36">
        <v>40</v>
      </c>
      <c r="K23" s="36">
        <f>(2.5*(J23-12))+IF(G23&lt;31,G23*D23,IF(G23&lt;61,G23+I23*D23,IF(G23&lt;91,(G23+2*I23)*D23,(G23+3*I23)*D23)))</f>
        <v>257.20000000000005</v>
      </c>
      <c r="L23" s="36">
        <f>(2.5*(J23-12))+IF(G23&lt;31,G23*E23,IF(G23&lt;61,G23+I23*E23,IF(G23&lt;91,(G23+2*I23)*E23,(G23+3*I23)*E23)))</f>
        <v>288.39999999999998</v>
      </c>
      <c r="M23" s="36">
        <f>IF(C23="Mago",0,(G23*(F23/2)))</f>
        <v>42.5</v>
      </c>
      <c r="N23" s="36">
        <f>IF(10&gt;IF(90&gt;50+Z23,50+Z23,90),10,IF(90&gt;50+Z23,50+Z23,90))</f>
        <v>15.360000000000014</v>
      </c>
      <c r="O23" s="36"/>
      <c r="P23" s="36"/>
      <c r="Q23" s="36"/>
      <c r="R23" s="36"/>
      <c r="S23" s="36"/>
      <c r="T23" s="36"/>
      <c r="U23" s="36"/>
      <c r="V23" s="44"/>
      <c r="Z23" s="69">
        <f>(K23-(L18+M18))*0.4</f>
        <v>-34.639999999999986</v>
      </c>
    </row>
    <row r="24" spans="2:26" ht="15.75" thickBot="1" x14ac:dyDescent="0.3"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8"/>
    </row>
    <row r="25" spans="2:26" ht="15.75" thickBot="1" x14ac:dyDescent="0.3"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2:26" x14ac:dyDescent="0.25">
      <c r="B26" s="3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</row>
    <row r="27" spans="2:26" x14ac:dyDescent="0.25">
      <c r="B27" s="43"/>
      <c r="C27" s="50" t="s">
        <v>72</v>
      </c>
      <c r="D27" s="36"/>
      <c r="E27" s="36"/>
      <c r="F27" s="36"/>
      <c r="G27" s="36"/>
      <c r="H27" s="36"/>
      <c r="I27" s="36"/>
      <c r="J27" s="36"/>
      <c r="K27" s="36"/>
      <c r="L27" s="36"/>
      <c r="M27" s="50" t="s">
        <v>73</v>
      </c>
      <c r="N27" s="36" t="s">
        <v>74</v>
      </c>
      <c r="O27" s="36"/>
      <c r="P27" s="36"/>
      <c r="Q27" s="36"/>
      <c r="R27" s="36"/>
      <c r="S27" s="36"/>
      <c r="T27" s="36"/>
      <c r="U27" s="36"/>
      <c r="V27" s="44"/>
    </row>
    <row r="28" spans="2:26" x14ac:dyDescent="0.25">
      <c r="B28" s="43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44"/>
    </row>
    <row r="29" spans="2:26" x14ac:dyDescent="0.25">
      <c r="B29" s="43"/>
      <c r="C29" s="2" t="s">
        <v>69</v>
      </c>
      <c r="I29" s="36"/>
      <c r="J29" s="36"/>
      <c r="K29" s="36"/>
      <c r="O29" s="36"/>
      <c r="P29" s="36"/>
      <c r="Q29" s="36"/>
      <c r="R29" s="36"/>
      <c r="S29" s="36"/>
      <c r="T29" s="36"/>
      <c r="U29" s="36"/>
      <c r="V29" s="44"/>
    </row>
    <row r="30" spans="2:26" x14ac:dyDescent="0.25">
      <c r="B30" s="43"/>
      <c r="I30" s="72" t="s">
        <v>75</v>
      </c>
      <c r="J30" s="72"/>
      <c r="K30" s="72" t="s">
        <v>76</v>
      </c>
      <c r="L30" s="72"/>
      <c r="M30" s="72"/>
      <c r="N30" s="72" t="s">
        <v>77</v>
      </c>
      <c r="O30" s="72"/>
      <c r="P30" s="72"/>
      <c r="Q30" s="72" t="s">
        <v>78</v>
      </c>
      <c r="R30" s="72"/>
      <c r="S30" s="50" t="s">
        <v>79</v>
      </c>
      <c r="T30" s="72" t="s">
        <v>80</v>
      </c>
      <c r="U30" s="72"/>
      <c r="V30" s="44"/>
    </row>
    <row r="31" spans="2:26" x14ac:dyDescent="0.25">
      <c r="B31" s="43"/>
      <c r="C31" s="45" t="s">
        <v>1</v>
      </c>
      <c r="D31" s="45" t="s">
        <v>81</v>
      </c>
      <c r="E31" s="45" t="s">
        <v>61</v>
      </c>
      <c r="F31" s="45" t="s">
        <v>62</v>
      </c>
      <c r="G31" s="45" t="s">
        <v>32</v>
      </c>
      <c r="H31" s="45" t="s">
        <v>41</v>
      </c>
      <c r="I31" s="45" t="s">
        <v>82</v>
      </c>
      <c r="J31" s="45" t="s">
        <v>83</v>
      </c>
      <c r="K31" s="45" t="s">
        <v>76</v>
      </c>
      <c r="L31" s="45" t="s">
        <v>82</v>
      </c>
      <c r="M31" s="45" t="s">
        <v>83</v>
      </c>
      <c r="N31" s="45" t="s">
        <v>84</v>
      </c>
      <c r="O31" s="45" t="s">
        <v>85</v>
      </c>
      <c r="P31" s="45" t="s">
        <v>86</v>
      </c>
      <c r="Q31" s="45" t="s">
        <v>82</v>
      </c>
      <c r="R31" s="45" t="s">
        <v>83</v>
      </c>
      <c r="S31" s="45" t="s">
        <v>83</v>
      </c>
      <c r="T31" s="45" t="s">
        <v>87</v>
      </c>
      <c r="U31" s="45" t="s">
        <v>88</v>
      </c>
      <c r="V31" s="44"/>
    </row>
    <row r="32" spans="2:26" x14ac:dyDescent="0.25">
      <c r="B32" s="43"/>
      <c r="C32" s="36" t="s">
        <v>9</v>
      </c>
      <c r="D32" s="51">
        <f>IF(OR(C32="Arquero",C32="Cazador",C32="Druida"),(VLOOKUP(C32,[1]Modificadores!$A$2:$H$25,7,FALSE)/100),(VLOOKUP(C32,[1]Modificadores!$A$2:$H$25,6,FALSE))/100)</f>
        <v>1.02</v>
      </c>
      <c r="E32" s="36">
        <v>100</v>
      </c>
      <c r="F32" s="36" t="s">
        <v>30</v>
      </c>
      <c r="G32" s="36">
        <f>VLOOKUP(F32,[1]Atributos!$B$2:$G$7,2,FALSE)</f>
        <v>42</v>
      </c>
      <c r="H32" s="36">
        <v>35</v>
      </c>
      <c r="I32" s="36" t="e">
        <f>IF(H32&lt;36,(VLOOKUP(C32,[1]Modificadores!$J$3:$N$15,4,FALSE))*(H32-12)+(VLOOKUP('[1]Golpe y Acierto'!C30,[1]Modificadores!$J$3:$N$15,2,FALSE)),(VLOOKUP(C32,[1]Modificadores!$J$3:$N$15,5,FALSE))*(H32-35)+(VLOOKUP(C32,[1]Modificadores!$J$3:$N$15,3,FALSE)))</f>
        <v>#N/A</v>
      </c>
      <c r="J32" s="36" t="e">
        <f>I32+1</f>
        <v>#N/A</v>
      </c>
      <c r="K32" s="36" t="s">
        <v>89</v>
      </c>
      <c r="L32" s="36">
        <v>5</v>
      </c>
      <c r="M32" s="36" t="e">
        <f>IF($N$35="Sin flechas",(VLOOKUP(K32,[1]Armas!$C$2:$F$41,4,FALSE)),(VLOOKUP($N$35,[1]Armas!$J$3:$M$7,4,FALSE))+(VLOOKUP(K32,[1]Armas!$C$2:$F$41,4,FALSE)))</f>
        <v>#N/A</v>
      </c>
      <c r="N32" s="36" t="s">
        <v>90</v>
      </c>
      <c r="O32" s="36">
        <f>VLOOKUP(N32,[1]Armaduras!$B$2:$E$105,3,FALSE)</f>
        <v>12</v>
      </c>
      <c r="P32" s="36">
        <f>VLOOKUP(N32,[1]Armaduras!$B$2:$E$105,4,FALSE)</f>
        <v>22</v>
      </c>
      <c r="Q32" s="36" t="e">
        <f>IF(OR(C32="Arquero",C32="Cazador",C32="Druida"),((((3*L32)+(((VLOOKUP(K32,[1]Armas!$C$2:$F$38,3,FALSE))/5)*(G32-15))+I32)*D32)-P32),((((3*L32)+((L32/5)*(G32-15))+I32)*D32)-P32))</f>
        <v>#N/A</v>
      </c>
      <c r="R32" s="36" t="e">
        <f>IF(OR(C32="Arquero",C32="Cazador",C32="Druida"),((((3*M32)+(((VLOOKUP(K32,[1]Armas!$C$2:$F$38,4,FALSE))/5)*(G32-15))+J32)*D32)-P32),((((3*M32)+((M32/5)*(G32-15))+J32)*D32)-P32))</f>
        <v>#N/A</v>
      </c>
      <c r="S32" s="36" t="e">
        <f>IF(OR(C32="Arquero",C32="Cazador",C32="Druida"),((((3*M32)+(((VLOOKUP(K32,[1]Armas!$C$2:$F$38,4,FALSE))/5)*(G32-15))+J32)*D32)),((((3*M32)+((M32/5)*(G32-15))+J32)*D32)))</f>
        <v>#N/A</v>
      </c>
      <c r="T32" s="36" t="str">
        <f>IF((VLOOKUP(K32,[1]Armas!$C$2:$F$41,2,FALSE))="Apuñala",Q32*2.4,"No Apuñala")</f>
        <v>No Apuñala</v>
      </c>
      <c r="U32" s="36" t="str">
        <f>IF((VLOOKUP(K32,[1]Armas!$C$2:$F$41,2,FALSE))="Apuñala",R32*2.4,"No Apuñala")</f>
        <v>No Apuñala</v>
      </c>
      <c r="V32" s="44"/>
    </row>
    <row r="33" spans="2:22" x14ac:dyDescent="0.25">
      <c r="B33" s="43"/>
      <c r="C33" s="36" t="s">
        <v>9</v>
      </c>
      <c r="D33" s="51">
        <f>IF(OR(C33="Arquero",C33="Cazador",C33="Druida"),(VLOOKUP(C33,[1]Modificadores!$A$2:$H$25,7,FALSE)/100),(VLOOKUP(C33,[1]Modificadores!$A$2:$H$25,6,FALSE))/100)</f>
        <v>1.02</v>
      </c>
      <c r="E33" s="36">
        <v>100</v>
      </c>
      <c r="F33" s="36" t="s">
        <v>30</v>
      </c>
      <c r="G33" s="36">
        <f>VLOOKUP(F33,[1]Atributos!$B$2:$G$7,2,FALSE)</f>
        <v>42</v>
      </c>
      <c r="H33" s="36">
        <v>35</v>
      </c>
      <c r="I33" s="36" t="e">
        <f>IF(H33&lt;36,(VLOOKUP(C33,[1]Modificadores!$J$3:$N$15,4,FALSE))*(H33-12)+(VLOOKUP('[1]Golpe y Acierto'!C31,[1]Modificadores!$J$3:$N$15,2,FALSE)),(VLOOKUP(C33,[1]Modificadores!$J$3:$N$15,5,FALSE))*(H33-35)+(VLOOKUP(C33,[1]Modificadores!$J$3:$N$15,3,FALSE)))</f>
        <v>#N/A</v>
      </c>
      <c r="J33" s="51" t="e">
        <f>I33+1</f>
        <v>#N/A</v>
      </c>
      <c r="K33" s="36" t="s">
        <v>91</v>
      </c>
      <c r="L33" s="36" t="e">
        <f>IF($N$35="Sin flechas",(VLOOKUP(K33,[1]Armas!$C$2:$F$41,3,FALSE)),(VLOOKUP($N$35,[1]Armas!$J$3:$M$7,3,FALSE))+(VLOOKUP(K33,[1]Armas!$C$2:$F$41,3,FALSE)))</f>
        <v>#N/A</v>
      </c>
      <c r="M33" s="36" t="e">
        <f>IF($N$35="Sin flechas",(VLOOKUP(K33,[1]Armas!$C$2:$F$41,4,FALSE)),(VLOOKUP($N$35,[1]Armas!$J$3:$M$7,4,FALSE))+(VLOOKUP(K33,[1]Armas!$C$2:$F$41,4,FALSE)))</f>
        <v>#N/A</v>
      </c>
      <c r="N33" s="36" t="s">
        <v>92</v>
      </c>
      <c r="O33" s="36">
        <f>VLOOKUP(N33,[1]Armaduras!$B$2:$E$105,3,FALSE)</f>
        <v>1</v>
      </c>
      <c r="P33" s="36">
        <f>VLOOKUP(N33,[1]Armaduras!$B$2:$E$105,4,FALSE)</f>
        <v>1</v>
      </c>
      <c r="Q33" s="36" t="e">
        <f>IF(OR(C33="Arquero",C33="Cazador",C33="Druida"),((((3*L33)+(((VLOOKUP(K33,[1]Armas!$C$2:$F$38,3,FALSE))/5)*(G33-15))+I33)*D33)-P33),((((3*L33)+((L33/5)*(G33-15))+I33)*D33)-P33))</f>
        <v>#N/A</v>
      </c>
      <c r="R33" s="36" t="e">
        <f>IF(OR(C33="Arquero",C33="Cazador",C33="Druida"),((((3*M33)+(((VLOOKUP(K33,[1]Armas!$C$2:$F$38,4,FALSE))/5)*(G33-15))+J33)*D33)-P33),((((3*M33)+((M33/5)*(G33-15))+J33)*D33)-P33))</f>
        <v>#N/A</v>
      </c>
      <c r="S33" s="36" t="e">
        <f>IF(OR(C33="Arquero",C33="Cazador",C33="Druida"),((((3*M33)+(((VLOOKUP(K33,[1]Armas!$C$2:$F$38,4,FALSE))/5)*(G33-15))+J33)*D33)),((((3*M33)+((M33/5)*(G33-15))+J33)*D33)))</f>
        <v>#N/A</v>
      </c>
      <c r="T33" s="36" t="e">
        <f>IF((VLOOKUP(K33,[1]Armas!$C$2:$F$41,2,FALSE))="Apuñala",Q33*2.4,"No Apuñala")</f>
        <v>#N/A</v>
      </c>
      <c r="U33" s="36" t="e">
        <f>IF((VLOOKUP(K33,[1]Armas!$C$2:$F$41,2,FALSE))="Apuñala",R33*2.4,"No Apuñala")</f>
        <v>#N/A</v>
      </c>
      <c r="V33" s="44"/>
    </row>
    <row r="34" spans="2:22" x14ac:dyDescent="0.25">
      <c r="B34" s="43"/>
      <c r="C34" s="36" t="s">
        <v>9</v>
      </c>
      <c r="D34" s="51">
        <f>IF(OR(C34="Arquero",C34="Cazador",C34="Druida"),(VLOOKUP(C34,[1]Modificadores!$A$2:$H$25,7,FALSE)/100),(VLOOKUP(C34,[1]Modificadores!$A$2:$H$25,6,FALSE))/100)</f>
        <v>1.02</v>
      </c>
      <c r="E34" s="36">
        <v>100</v>
      </c>
      <c r="F34" s="36" t="s">
        <v>30</v>
      </c>
      <c r="G34" s="36">
        <f>VLOOKUP(F34,[1]Atributos!$B$2:$G$7,2,FALSE)</f>
        <v>42</v>
      </c>
      <c r="H34" s="36">
        <v>25</v>
      </c>
      <c r="I34" s="36" t="e">
        <f>IF(H34&lt;36,(VLOOKUP(C34,[1]Modificadores!$J$3:$N$15,4,FALSE))*(H34-12)+(VLOOKUP('[1]Golpe y Acierto'!C32,[1]Modificadores!$J$3:$N$15,2,FALSE)),(VLOOKUP(C34,[1]Modificadores!$J$3:$N$15,5,FALSE))*(H34-35)+(VLOOKUP(C34,[1]Modificadores!$J$3:$N$15,3,FALSE)))</f>
        <v>#N/A</v>
      </c>
      <c r="J34" s="36" t="e">
        <f>I34+1</f>
        <v>#N/A</v>
      </c>
      <c r="K34" s="36" t="s">
        <v>93</v>
      </c>
      <c r="L34" s="36" t="e">
        <f>IF($N$35="Sin flechas",(VLOOKUP(K34,[1]Armas!$C$2:$F$41,3,FALSE)),(VLOOKUP($N$35,[1]Armas!$J$3:$M$7,3,FALSE))+(VLOOKUP(K34,[1]Armas!$C$2:$F$41,3,FALSE)))</f>
        <v>#N/A</v>
      </c>
      <c r="M34" s="36" t="e">
        <f>IF($N$35="Sin flechas",(VLOOKUP(K34,[1]Armas!$C$2:$F$41,4,FALSE)),(VLOOKUP($N$35,[1]Armas!$J$3:$M$7,4,FALSE))+(VLOOKUP(K34,[1]Armas!$C$2:$F$41,4,FALSE)))</f>
        <v>#N/A</v>
      </c>
      <c r="N34" s="36" t="s">
        <v>92</v>
      </c>
      <c r="O34" s="36">
        <f>VLOOKUP(N34,[1]Armaduras!$B$2:$E$105,3,FALSE)</f>
        <v>1</v>
      </c>
      <c r="P34" s="36">
        <f>VLOOKUP(N34,[1]Armaduras!$B$2:$E$105,4,FALSE)</f>
        <v>1</v>
      </c>
      <c r="Q34" s="36" t="e">
        <f>IF(OR(C34="Arquero",C34="Cazador",C34="Druida"),((((3*L34)+(((VLOOKUP(K34,[1]Armas!$C$2:$F$38,3,FALSE))/5)*(G34-15))+I34)*D34)-P34),((((3*L34)+((L34/5)*(G34-15))+I34)*D34)-P34))</f>
        <v>#N/A</v>
      </c>
      <c r="R34" s="36" t="e">
        <f>IF(OR(C34="Arquero",C34="Cazador",C34="Druida"),((((3*M34)+(((VLOOKUP(K34,[1]Armas!$C$2:$F$38,4,FALSE))/5)*(G34-15))+J34)*D34)-P34),((((3*M34)+((M34/5)*(G34-15))+J34)*D34)-P34))</f>
        <v>#N/A</v>
      </c>
      <c r="S34" s="36" t="e">
        <f>IF(OR(C34="Arquero",C34="Cazador",C34="Druida"),((((3*M34)+(((VLOOKUP(K34,[1]Armas!$C$2:$F$38,4,FALSE))/5)*(G34-15))+J34)*D34)),((((3*M34)+((M34/5)*(G34-15))+J34)*D34)))</f>
        <v>#N/A</v>
      </c>
      <c r="T34" s="36" t="str">
        <f>IF((VLOOKUP(K34,[1]Armas!$C$2:$F$41,2,FALSE))="Apuñala",Q34*2.4,"No Apuñala")</f>
        <v>No Apuñala</v>
      </c>
      <c r="U34" s="36" t="str">
        <f>IF((VLOOKUP(K34,[1]Armas!$C$2:$F$41,2,FALSE))="Apuñala",R34*2.4,"No Apuñala")</f>
        <v>No Apuñala</v>
      </c>
      <c r="V34" s="44"/>
    </row>
    <row r="35" spans="2:22" x14ac:dyDescent="0.25">
      <c r="B35" s="43"/>
      <c r="C35" s="36" t="s">
        <v>9</v>
      </c>
      <c r="D35" s="51">
        <f>IF(OR(C35="Arquero",C35="Cazador",C35="Druida"),(VLOOKUP(C35,[1]Modificadores!$A$2:$H$25,7,FALSE)/100),(VLOOKUP(C35,[1]Modificadores!$A$2:$H$25,6,FALSE))/100)</f>
        <v>1.02</v>
      </c>
      <c r="E35" s="36">
        <v>100</v>
      </c>
      <c r="F35" s="36" t="s">
        <v>30</v>
      </c>
      <c r="G35" s="36">
        <f>VLOOKUP(F35,[1]Atributos!$B$2:$G$7,2,FALSE)</f>
        <v>42</v>
      </c>
      <c r="H35" s="36">
        <v>30</v>
      </c>
      <c r="I35" s="36" t="e">
        <f>IF(H35&lt;36,(VLOOKUP(C35,[1]Modificadores!$J$3:$N$15,4,FALSE))*(H35-12)+(VLOOKUP('[1]Golpe y Acierto'!C33,[1]Modificadores!$J$3:$N$15,2,FALSE)),(VLOOKUP(C35,[1]Modificadores!$J$3:$N$15,5,FALSE))*(H35-35)+(VLOOKUP(C35,[1]Modificadores!$J$3:$N$15,3,FALSE)))</f>
        <v>#N/A</v>
      </c>
      <c r="J35" s="36" t="e">
        <f>I35+1</f>
        <v>#N/A</v>
      </c>
      <c r="K35" s="36" t="s">
        <v>93</v>
      </c>
      <c r="L35" s="36" t="e">
        <f>IF($N$35="Sin flechas",(VLOOKUP(K35,[1]Armas!$C$2:$F$41,3,FALSE)),(VLOOKUP($N$35,[1]Armas!$J$3:$M$7,3,FALSE))+(VLOOKUP(K35,[1]Armas!$C$2:$F$41,3,FALSE)))</f>
        <v>#N/A</v>
      </c>
      <c r="M35" s="36" t="e">
        <f>IF($N$35="Sin flechas",(VLOOKUP(K35,[1]Armas!$C$2:$F$41,4,FALSE)),(VLOOKUP($N$35,[1]Armas!$J$3:$M$7,4,FALSE))+(VLOOKUP(K35,[1]Armas!$C$2:$F$41,4,FALSE)))</f>
        <v>#N/A</v>
      </c>
      <c r="N35" s="36" t="s">
        <v>92</v>
      </c>
      <c r="O35" s="36">
        <f>VLOOKUP(N35,[1]Armaduras!$B$2:$E$105,3,FALSE)</f>
        <v>1</v>
      </c>
      <c r="P35" s="36">
        <f>VLOOKUP(N35,[1]Armaduras!$B$2:$E$105,4,FALSE)</f>
        <v>1</v>
      </c>
      <c r="Q35" s="36" t="e">
        <f>IF(OR(C35="Arquero",C35="Cazador",C35="Druida"),((((3*L35)+(((VLOOKUP(K35,[1]Armas!$C$2:$F$38,3,FALSE))/5)*(G35-15))+I35)*D35)-P35),((((3*L35)+((L35/5)*(G35-15))+I35)*D35)-P35))</f>
        <v>#N/A</v>
      </c>
      <c r="R35" s="36" t="e">
        <f>IF(OR(C35="Arquero",C35="Cazador",C35="Druida"),((((3*M35)+(((VLOOKUP(K35,[1]Armas!$C$2:$F$38,4,FALSE))/5)*(G35-15))+J35)*D35)-P35),((((3*M35)+((M35/5)*(G35-15))+J35)*D35)-P35))</f>
        <v>#N/A</v>
      </c>
      <c r="S35" s="36" t="e">
        <f>IF(OR(C35="Arquero",C35="Cazador",C35="Druida"),((((3*M35)+(((VLOOKUP(K35,[1]Armas!$C$2:$F$38,4,FALSE))/5)*(G35-15))+J35)*D35)),((((3*M35)+((M35/5)*(G35-15))+J35)*D35)))</f>
        <v>#N/A</v>
      </c>
      <c r="T35" s="36" t="str">
        <f>IF((VLOOKUP(K35,[1]Armas!$C$2:$F$41,2,FALSE))="Apuñala",Q35*2.4,"No Apuñala")</f>
        <v>No Apuñala</v>
      </c>
      <c r="U35" s="36" t="str">
        <f>IF((VLOOKUP(K35,[1]Armas!$C$2:$F$41,2,FALSE))="Apuñala",R35*2.4,"No Apuñala")</f>
        <v>No Apuñala</v>
      </c>
      <c r="V35" s="44"/>
    </row>
    <row r="36" spans="2:22" x14ac:dyDescent="0.25">
      <c r="B36" s="43"/>
      <c r="C36" s="36" t="s">
        <v>9</v>
      </c>
      <c r="D36" s="51">
        <f>IF(OR(C36="Arquero",C36="Cazador",C36="Druida"),(VLOOKUP(C36,[1]Modificadores!$A$2:$H$25,7,FALSE)/100),(VLOOKUP(C36,[1]Modificadores!$A$2:$H$25,6,FALSE))/100)</f>
        <v>1.02</v>
      </c>
      <c r="E36" s="36">
        <v>100</v>
      </c>
      <c r="F36" s="36" t="s">
        <v>30</v>
      </c>
      <c r="G36" s="36">
        <f>VLOOKUP(F36,[1]Atributos!$B$2:$G$7,2,FALSE)</f>
        <v>42</v>
      </c>
      <c r="H36" s="36">
        <v>35</v>
      </c>
      <c r="I36" s="36" t="e">
        <f>IF(H36&lt;36,(VLOOKUP(C36,[1]Modificadores!$J$3:$N$15,4,FALSE))*(H36-12)+(VLOOKUP('[1]Golpe y Acierto'!C34,[1]Modificadores!$J$3:$N$15,2,FALSE)),(VLOOKUP(C36,[1]Modificadores!$J$3:$N$15,5,FALSE))*(H36-35)+(VLOOKUP(C36,[1]Modificadores!$J$3:$N$15,3,FALSE)))</f>
        <v>#N/A</v>
      </c>
      <c r="J36" s="36" t="e">
        <f>I36+1</f>
        <v>#N/A</v>
      </c>
      <c r="K36" s="36" t="s">
        <v>93</v>
      </c>
      <c r="L36" s="36" t="e">
        <f>IF($N$35="Sin flechas",(VLOOKUP(K36,[1]Armas!$C$2:$F$41,3,FALSE)),(VLOOKUP($N$35,[1]Armas!$J$3:$M$7,3,FALSE))+(VLOOKUP(K36,[1]Armas!$C$2:$F$41,3,FALSE)))</f>
        <v>#N/A</v>
      </c>
      <c r="M36" s="36" t="e">
        <f>IF($N$35="Sin flechas",(VLOOKUP(K36,[1]Armas!$C$2:$F$41,4,FALSE)),(VLOOKUP($N$35,[1]Armas!$J$3:$M$7,4,FALSE))+(VLOOKUP(K36,[1]Armas!$C$2:$F$41,4,FALSE)))</f>
        <v>#N/A</v>
      </c>
      <c r="N36" s="36" t="s">
        <v>92</v>
      </c>
      <c r="O36" s="36">
        <f>VLOOKUP(N36,[1]Armaduras!$B$2:$E$105,3,FALSE)</f>
        <v>1</v>
      </c>
      <c r="P36" s="36">
        <f>VLOOKUP(N36,[1]Armaduras!$B$2:$E$105,4,FALSE)</f>
        <v>1</v>
      </c>
      <c r="Q36" s="36" t="e">
        <f>IF(OR(C36="Arquero",C36="Cazador",C36="Druida"),((((3*L36)+(((VLOOKUP(K36,[1]Armas!$C$2:$F$38,3,FALSE))/5)*(G36-15))+I36)*D36)-P36),((((3*L36)+((L36/5)*(G36-15))+I36)*D36)-P36))</f>
        <v>#N/A</v>
      </c>
      <c r="R36" s="36" t="e">
        <f>IF(OR(C36="Arquero",C36="Cazador",C36="Druida"),((((3*M36)+(((VLOOKUP(K36,[1]Armas!$C$2:$F$38,4,FALSE))/5)*(G36-15))+J36)*D36)-P36),((((3*M36)+((M36/5)*(G36-15))+J36)*D36)-P36))</f>
        <v>#N/A</v>
      </c>
      <c r="S36" s="36" t="e">
        <f>IF(OR(C36="Arquero",C36="Cazador",C36="Druida"),((((3*M36)+(((VLOOKUP(K36,[1]Armas!$C$2:$F$38,4,FALSE))/5)*(G36-15))+J36)*D36)),((((3*M36)+((M36/5)*(G36-15))+J36)*D36)))</f>
        <v>#N/A</v>
      </c>
      <c r="T36" s="36" t="str">
        <f>IF((VLOOKUP(K36,[1]Armas!$C$2:$F$41,2,FALSE))="Apuñala",Q36*2.4,"No Apuñala")</f>
        <v>No Apuñala</v>
      </c>
      <c r="U36" s="36" t="str">
        <f>IF((VLOOKUP(K36,[1]Armas!$C$2:$F$41,2,FALSE))="Apuñala",R36*2.4,"No Apuñala")</f>
        <v>No Apuñala</v>
      </c>
      <c r="V36" s="44"/>
    </row>
    <row r="37" spans="2:22" x14ac:dyDescent="0.25">
      <c r="B37" s="43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44"/>
    </row>
    <row r="38" spans="2:22" x14ac:dyDescent="0.25">
      <c r="B38" s="43"/>
      <c r="C38" s="2" t="s">
        <v>69</v>
      </c>
      <c r="I38" s="36"/>
      <c r="J38" s="36"/>
      <c r="K38" s="36"/>
      <c r="O38" s="36"/>
      <c r="P38" s="36"/>
      <c r="Q38" s="36"/>
      <c r="R38" s="36"/>
      <c r="S38" s="36"/>
      <c r="T38" s="36"/>
      <c r="U38" s="36"/>
      <c r="V38" s="44"/>
    </row>
    <row r="39" spans="2:22" x14ac:dyDescent="0.25">
      <c r="B39" s="43"/>
      <c r="I39" s="72" t="s">
        <v>75</v>
      </c>
      <c r="J39" s="72"/>
      <c r="K39" s="72" t="s">
        <v>76</v>
      </c>
      <c r="L39" s="72"/>
      <c r="M39" s="72"/>
      <c r="N39" s="72" t="s">
        <v>77</v>
      </c>
      <c r="O39" s="72"/>
      <c r="P39" s="72"/>
      <c r="Q39" s="72" t="s">
        <v>78</v>
      </c>
      <c r="R39" s="72"/>
      <c r="S39" s="50"/>
      <c r="T39" s="72" t="s">
        <v>80</v>
      </c>
      <c r="U39" s="72"/>
      <c r="V39" s="44"/>
    </row>
    <row r="40" spans="2:22" x14ac:dyDescent="0.25">
      <c r="B40" s="43"/>
      <c r="C40" s="45" t="s">
        <v>1</v>
      </c>
      <c r="D40" s="45" t="s">
        <v>81</v>
      </c>
      <c r="E40" s="45" t="s">
        <v>61</v>
      </c>
      <c r="F40" s="45" t="s">
        <v>62</v>
      </c>
      <c r="G40" s="45" t="s">
        <v>32</v>
      </c>
      <c r="H40" s="45" t="s">
        <v>41</v>
      </c>
      <c r="I40" s="45" t="s">
        <v>82</v>
      </c>
      <c r="J40" s="45" t="s">
        <v>83</v>
      </c>
      <c r="K40" s="45" t="s">
        <v>76</v>
      </c>
      <c r="L40" s="45" t="s">
        <v>82</v>
      </c>
      <c r="M40" s="45" t="s">
        <v>83</v>
      </c>
      <c r="N40" s="45" t="s">
        <v>84</v>
      </c>
      <c r="O40" s="45" t="s">
        <v>85</v>
      </c>
      <c r="P40" s="45" t="s">
        <v>86</v>
      </c>
      <c r="Q40" s="45" t="s">
        <v>82</v>
      </c>
      <c r="R40" s="45" t="s">
        <v>83</v>
      </c>
      <c r="S40" s="45"/>
      <c r="T40" s="45" t="s">
        <v>87</v>
      </c>
      <c r="U40" s="45" t="s">
        <v>88</v>
      </c>
      <c r="V40" s="44"/>
    </row>
    <row r="41" spans="2:22" x14ac:dyDescent="0.25">
      <c r="B41" s="43"/>
      <c r="C41" s="36" t="s">
        <v>9</v>
      </c>
      <c r="D41" s="51">
        <f>IF(OR(C41="Arquero",C41="Cazador",C41="Druida"),(VLOOKUP(C41,[1]Modificadores!$A$2:$H$25,7,FALSE)/100),(VLOOKUP(C41,[1]Modificadores!$A$2:$H$25,6,FALSE))/100)</f>
        <v>1.02</v>
      </c>
      <c r="E41" s="36">
        <v>100</v>
      </c>
      <c r="F41" s="36" t="s">
        <v>30</v>
      </c>
      <c r="G41" s="36">
        <f>VLOOKUP(F41,[1]Atributos!$B$2:$G$7,2,FALSE)</f>
        <v>42</v>
      </c>
      <c r="H41" s="36">
        <v>20</v>
      </c>
      <c r="I41" s="36">
        <f>IF(H41&lt;36,(VLOOKUP(C41,[1]Modificadores!$J$3:$N$15,4,FALSE))*(H41-12)+(VLOOKUP('[1]Golpe y Acierto'!C39,[1]Modificadores!$J$3:$N$15,2,FALSE)),(VLOOKUP(C41,[1]Modificadores!$J$3:$N$15,5,FALSE))*(H41-35)+(VLOOKUP(C41,[1]Modificadores!$J$3:$N$15,3,FALSE)))</f>
        <v>60</v>
      </c>
      <c r="J41" s="36">
        <f>I41+1</f>
        <v>61</v>
      </c>
      <c r="K41" s="36" t="s">
        <v>94</v>
      </c>
      <c r="L41" s="36" t="e">
        <f>IF($N$35="Sin flechas",(VLOOKUP(K41,[1]Armas!$C$2:$F$41,3,FALSE)),(VLOOKUP($N$35,[1]Armas!$J$3:$M$7,3,FALSE))+(VLOOKUP(K41,[1]Armas!$C$2:$F$41,3,FALSE)))</f>
        <v>#N/A</v>
      </c>
      <c r="M41" s="36" t="e">
        <f>IF($N$35="Sin flechas",(VLOOKUP(K41,[1]Armas!$C$2:$F$41,4,FALSE)),(VLOOKUP($N$35,[1]Armas!$J$3:$M$7,4,FALSE))+(VLOOKUP(K41,[1]Armas!$C$2:$F$41,4,FALSE)))</f>
        <v>#N/A</v>
      </c>
      <c r="N41" s="36" t="s">
        <v>90</v>
      </c>
      <c r="O41" s="36">
        <f>VLOOKUP(N41,[1]Armaduras!$B$2:$E$105,3,FALSE)</f>
        <v>12</v>
      </c>
      <c r="P41" s="36">
        <f>VLOOKUP(N41,[1]Armaduras!$B$2:$E$105,4,FALSE)</f>
        <v>22</v>
      </c>
      <c r="Q41" s="36" t="e">
        <f>IF(OR(C41="Arquero",C41="Cazador",C41="Druida"),((((3*L41)+(((VLOOKUP(K41,[1]Armas!$C$2:$F$38,3,FALSE))/5)*(G41-15))+I41)*D41)-P41),((((3*L41)+((L41/5)*(G41-15))+I41)*D41)-P41))</f>
        <v>#N/A</v>
      </c>
      <c r="R41" s="36" t="e">
        <f>IF(OR(C41="Arquero",C41="Cazador",C41="Druida"),((((3*M41)+(((VLOOKUP(K41,[1]Armas!$C$2:$F$38,4,FALSE))/5)*(G41-15))+J41)*D41)-P41),((((3*M41)+((M41/5)*(G41-15))+J41)*D41)-P41))</f>
        <v>#N/A</v>
      </c>
      <c r="S41" s="36" t="e">
        <f>IF(OR(C41="Arquero",C41="Cazador",C41="Druida"),((((3*M41)+(((VLOOKUP(K41,[1]Armas!$C$2:$F$38,4,FALSE))/5)*(G41-15))+J41)*D41)-P41),((((3*M41)+((M41/5)*(G41-15))+J41)*D41)))</f>
        <v>#N/A</v>
      </c>
      <c r="T41" s="36" t="str">
        <f>IF((VLOOKUP(K41,[1]Armas!$C$2:$F$41,2,FALSE))="Apuñala",Q41*2.4,"No Apuñala")</f>
        <v>No Apuñala</v>
      </c>
      <c r="U41" s="36" t="str">
        <f>IF((VLOOKUP(K41,[1]Armas!$C$2:$F$41,2,FALSE))="Apuñala",R41*2.4,"No Apuñala")</f>
        <v>No Apuñala</v>
      </c>
      <c r="V41" s="44"/>
    </row>
    <row r="42" spans="2:22" x14ac:dyDescent="0.25">
      <c r="B42" s="43"/>
      <c r="C42" s="36" t="s">
        <v>9</v>
      </c>
      <c r="D42" s="51">
        <f>IF(OR(C42="Arquero",C42="Cazador",C42="Druida"),(VLOOKUP(C42,[1]Modificadores!$A$2:$H$25,7,FALSE)/100),(VLOOKUP(C42,[1]Modificadores!$A$2:$H$25,6,FALSE))/100)</f>
        <v>1.02</v>
      </c>
      <c r="E42" s="36">
        <v>100</v>
      </c>
      <c r="F42" s="36" t="s">
        <v>30</v>
      </c>
      <c r="G42" s="36">
        <f>VLOOKUP(F42,[1]Atributos!$B$2:$G$7,2,FALSE)</f>
        <v>42</v>
      </c>
      <c r="H42" s="36">
        <v>25</v>
      </c>
      <c r="I42" s="36">
        <f>IF(H42&lt;36,(VLOOKUP(C42,[1]Modificadores!$J$3:$N$15,4,FALSE))*(H42-12)+(VLOOKUP('[1]Golpe y Acierto'!C40,[1]Modificadores!$J$3:$N$15,2,FALSE)),(VLOOKUP(C42,[1]Modificadores!$J$3:$N$15,5,FALSE))*(H42-35)+(VLOOKUP(C42,[1]Modificadores!$J$3:$N$15,3,FALSE)))</f>
        <v>63</v>
      </c>
      <c r="J42" s="51">
        <f>I42+1</f>
        <v>64</v>
      </c>
      <c r="K42" s="36" t="s">
        <v>94</v>
      </c>
      <c r="L42" s="36" t="e">
        <f>IF($N$35="Sin flechas",(VLOOKUP(K42,[1]Armas!$C$2:$F$41,3,FALSE)),(VLOOKUP($N$35,[1]Armas!$J$3:$M$7,3,FALSE))+(VLOOKUP(K42,[1]Armas!$C$2:$F$41,3,FALSE)))</f>
        <v>#N/A</v>
      </c>
      <c r="M42" s="36" t="e">
        <f>IF($N$35="Sin flechas",(VLOOKUP(K42,[1]Armas!$C$2:$F$41,4,FALSE)),(VLOOKUP($N$35,[1]Armas!$J$3:$M$7,4,FALSE))+(VLOOKUP(K42,[1]Armas!$C$2:$F$41,4,FALSE)))</f>
        <v>#N/A</v>
      </c>
      <c r="N42" s="36" t="s">
        <v>90</v>
      </c>
      <c r="O42" s="36">
        <f>VLOOKUP(N42,[1]Armaduras!$B$2:$E$105,3,FALSE)</f>
        <v>12</v>
      </c>
      <c r="P42" s="36">
        <f>VLOOKUP(N42,[1]Armaduras!$B$2:$E$105,4,FALSE)</f>
        <v>22</v>
      </c>
      <c r="Q42" s="36" t="e">
        <f>IF(OR(C42="Arquero",C42="Cazador",C42="Druida"),((((3*L42)+(((VLOOKUP(K42,[1]Armas!$C$2:$F$38,3,FALSE))/5)*(G42-15))+I42)*D42)-P42),((((3*L42)+((L42/5)*(G42-15))+I42)*D42)-P42))</f>
        <v>#N/A</v>
      </c>
      <c r="R42" s="36" t="e">
        <f>IF(OR(C42="Arquero",C42="Cazador",C42="Druida"),((((3*M42)+(((VLOOKUP(K42,[1]Armas!$C$2:$F$38,4,FALSE))/5)*(G42-15))+J42)*D42)-P42),((((3*M42)+((M42/5)*(G42-15))+J42)*D42)-P42))</f>
        <v>#N/A</v>
      </c>
      <c r="S42" s="36" t="e">
        <f>IF(OR(C42="Arquero",C42="Cazador",C42="Druida"),((((3*M42)+(((VLOOKUP(K42,[1]Armas!$C$2:$F$38,4,FALSE))/5)*(G42-15))+J42)*D42)-P42),((((3*M42)+((M42/5)*(G42-15))+J42)*D42)))</f>
        <v>#N/A</v>
      </c>
      <c r="T42" s="36" t="str">
        <f>IF((VLOOKUP(K42,[1]Armas!$C$2:$F$41,2,FALSE))="Apuñala",Q42*2.4,"No Apuñala")</f>
        <v>No Apuñala</v>
      </c>
      <c r="U42" s="36" t="str">
        <f>IF((VLOOKUP(K42,[1]Armas!$C$2:$F$41,2,FALSE))="Apuñala",R42*2.4,"No Apuñala")</f>
        <v>No Apuñala</v>
      </c>
      <c r="V42" s="44"/>
    </row>
    <row r="43" spans="2:22" x14ac:dyDescent="0.25">
      <c r="B43" s="43"/>
      <c r="C43" s="36" t="s">
        <v>9</v>
      </c>
      <c r="D43" s="51">
        <f>IF(OR(C43="Arquero",C43="Cazador",C43="Druida"),(VLOOKUP(C43,[1]Modificadores!$A$2:$H$25,7,FALSE)/100),(VLOOKUP(C43,[1]Modificadores!$A$2:$H$25,6,FALSE))/100)</f>
        <v>1.02</v>
      </c>
      <c r="E43" s="36">
        <v>100</v>
      </c>
      <c r="F43" s="36" t="s">
        <v>30</v>
      </c>
      <c r="G43" s="36">
        <f>VLOOKUP(F43,[1]Atributos!$B$2:$G$7,2,FALSE)</f>
        <v>42</v>
      </c>
      <c r="H43" s="36">
        <v>30</v>
      </c>
      <c r="I43" s="36">
        <f>IF(H43&lt;36,(VLOOKUP(C43,[1]Modificadores!$J$3:$N$15,4,FALSE))*(H43-12)+(VLOOKUP('[1]Golpe y Acierto'!C41,[1]Modificadores!$J$3:$N$15,2,FALSE)),(VLOOKUP(C43,[1]Modificadores!$J$3:$N$15,5,FALSE))*(H43-35)+(VLOOKUP(C43,[1]Modificadores!$J$3:$N$15,3,FALSE)))</f>
        <v>78</v>
      </c>
      <c r="J43" s="36">
        <f>I43+1</f>
        <v>79</v>
      </c>
      <c r="K43" s="36" t="s">
        <v>94</v>
      </c>
      <c r="L43" s="36" t="e">
        <f>IF($N$35="Sin flechas",(VLOOKUP(K43,[1]Armas!$C$2:$F$41,3,FALSE)),(VLOOKUP($N$35,[1]Armas!$J$3:$M$7,3,FALSE))+(VLOOKUP(K43,[1]Armas!$C$2:$F$41,3,FALSE)))</f>
        <v>#N/A</v>
      </c>
      <c r="M43" s="36" t="e">
        <f>IF($N$35="Sin flechas",(VLOOKUP(K43,[1]Armas!$C$2:$F$41,4,FALSE)),(VLOOKUP($N$35,[1]Armas!$J$3:$M$7,4,FALSE))+(VLOOKUP(K43,[1]Armas!$C$2:$F$41,4,FALSE)))</f>
        <v>#N/A</v>
      </c>
      <c r="N43" s="36" t="s">
        <v>90</v>
      </c>
      <c r="O43" s="36">
        <f>VLOOKUP(N43,[1]Armaduras!$B$2:$E$105,3,FALSE)</f>
        <v>12</v>
      </c>
      <c r="P43" s="36">
        <f>VLOOKUP(N43,[1]Armaduras!$B$2:$E$105,4,FALSE)</f>
        <v>22</v>
      </c>
      <c r="Q43" s="36" t="e">
        <f>IF(OR(C43="Arquero",C43="Cazador",C43="Druida"),((((3*L43)+(((VLOOKUP(K43,[1]Armas!$C$2:$F$38,3,FALSE))/5)*(G43-15))+I43)*D43)-P43),((((3*L43)+((L43/5)*(G43-15))+I43)*D43)-P43))</f>
        <v>#N/A</v>
      </c>
      <c r="R43" s="36" t="e">
        <f>IF(OR(C43="Arquero",C43="Cazador",C43="Druida"),((((3*M43)+(((VLOOKUP(K43,[1]Armas!$C$2:$F$38,4,FALSE))/5)*(G43-15))+J43)*D43)-P43),((((3*M43)+((M43/5)*(G43-15))+J43)*D43)-P43))</f>
        <v>#N/A</v>
      </c>
      <c r="S43" s="36" t="e">
        <f>IF(OR(C43="Arquero",C43="Cazador",C43="Druida"),((((3*M43)+(((VLOOKUP(K43,[1]Armas!$C$2:$F$38,4,FALSE))/5)*(G43-15))+J43)*D43)-P43),((((3*M43)+((M43/5)*(G43-15))+J43)*D43)))</f>
        <v>#N/A</v>
      </c>
      <c r="T43" s="36" t="str">
        <f>IF((VLOOKUP(K43,[1]Armas!$C$2:$F$41,2,FALSE))="Apuñala",Q43*2.4,"No Apuñala")</f>
        <v>No Apuñala</v>
      </c>
      <c r="U43" s="36" t="str">
        <f>IF((VLOOKUP(K43,[1]Armas!$C$2:$F$41,2,FALSE))="Apuñala",R43*2.4,"No Apuñala")</f>
        <v>No Apuñala</v>
      </c>
      <c r="V43" s="44"/>
    </row>
    <row r="44" spans="2:22" x14ac:dyDescent="0.25">
      <c r="B44" s="43"/>
      <c r="C44" s="36" t="s">
        <v>9</v>
      </c>
      <c r="D44" s="51">
        <f>IF(OR(C44="Arquero",C44="Cazador",C44="Druida"),(VLOOKUP(C44,[1]Modificadores!$A$2:$H$25,7,FALSE)/100),(VLOOKUP(C44,[1]Modificadores!$A$2:$H$25,6,FALSE))/100)</f>
        <v>1.02</v>
      </c>
      <c r="E44" s="36">
        <v>100</v>
      </c>
      <c r="F44" s="36" t="s">
        <v>30</v>
      </c>
      <c r="G44" s="36">
        <f>VLOOKUP(F44,[1]Atributos!$B$2:$G$7,2,FALSE)</f>
        <v>42</v>
      </c>
      <c r="H44" s="36">
        <v>35</v>
      </c>
      <c r="I44" s="36">
        <f>IF(H44&lt;36,(VLOOKUP(C44,[1]Modificadores!$J$3:$N$15,4,FALSE))*(H44-12)+(VLOOKUP('[1]Golpe y Acierto'!C42,[1]Modificadores!$J$3:$N$15,2,FALSE)),(VLOOKUP(C44,[1]Modificadores!$J$3:$N$15,5,FALSE))*(H44-35)+(VLOOKUP(C44,[1]Modificadores!$J$3:$N$15,3,FALSE)))</f>
        <v>93</v>
      </c>
      <c r="J44" s="36">
        <f>I44+1</f>
        <v>94</v>
      </c>
      <c r="K44" s="36" t="s">
        <v>94</v>
      </c>
      <c r="L44" s="36" t="e">
        <f>IF($N$35="Sin flechas",(VLOOKUP(K44,[1]Armas!$C$2:$F$41,3,FALSE)),(VLOOKUP($N$35,[1]Armas!$J$3:$M$7,3,FALSE))+(VLOOKUP(K44,[1]Armas!$C$2:$F$41,3,FALSE)))</f>
        <v>#N/A</v>
      </c>
      <c r="M44" s="36" t="e">
        <f>IF($N$35="Sin flechas",(VLOOKUP(K44,[1]Armas!$C$2:$F$41,4,FALSE)),(VLOOKUP($N$35,[1]Armas!$J$3:$M$7,4,FALSE))+(VLOOKUP(K44,[1]Armas!$C$2:$F$41,4,FALSE)))</f>
        <v>#N/A</v>
      </c>
      <c r="N44" s="36" t="s">
        <v>90</v>
      </c>
      <c r="O44" s="36">
        <f>VLOOKUP(N44,[1]Armaduras!$B$2:$E$105,3,FALSE)</f>
        <v>12</v>
      </c>
      <c r="P44" s="36">
        <f>VLOOKUP(N44,[1]Armaduras!$B$2:$E$105,4,FALSE)</f>
        <v>22</v>
      </c>
      <c r="Q44" s="36" t="e">
        <f>IF(OR(C44="Arquero",C44="Cazador",C44="Druida"),((((3*L44)+(((VLOOKUP(K44,[1]Armas!$C$2:$F$38,3,FALSE))/5)*(G44-15))+I44)*D44)-P44),((((3*L44)+((L44/5)*(G44-15))+I44)*D44)-P44))</f>
        <v>#N/A</v>
      </c>
      <c r="R44" s="36" t="e">
        <f>IF(OR(C44="Arquero",C44="Cazador",C44="Druida"),((((3*M44)+(((VLOOKUP(K44,[1]Armas!$C$2:$F$38,4,FALSE))/5)*(G44-15))+J44)*D44)-P44),((((3*M44)+((M44/5)*(G44-15))+J44)*D44)-P44))</f>
        <v>#N/A</v>
      </c>
      <c r="S44" s="36" t="e">
        <f>IF(OR(C44="Arquero",C44="Cazador",C44="Druida"),((((3*M44)+(((VLOOKUP(K44,[1]Armas!$C$2:$F$38,4,FALSE))/5)*(G44-15))+J44)*D44)-P44),((((3*M44)+((M44/5)*(G44-15))+J44)*D44)))</f>
        <v>#N/A</v>
      </c>
      <c r="T44" s="36" t="str">
        <f>IF((VLOOKUP(K44,[1]Armas!$C$2:$F$41,2,FALSE))="Apuñala",Q44*2.4,"No Apuñala")</f>
        <v>No Apuñala</v>
      </c>
      <c r="U44" s="36" t="str">
        <f>IF((VLOOKUP(K44,[1]Armas!$C$2:$F$41,2,FALSE))="Apuñala",R44*2.4,"No Apuñala")</f>
        <v>No Apuñala</v>
      </c>
      <c r="V44" s="44"/>
    </row>
    <row r="45" spans="2:22" x14ac:dyDescent="0.25">
      <c r="B45" s="43"/>
      <c r="C45" s="36" t="s">
        <v>9</v>
      </c>
      <c r="D45" s="51">
        <f>IF(OR(C45="Arquero",C45="Cazador",C45="Druida"),(VLOOKUP(C45,[1]Modificadores!$A$2:$H$25,7,FALSE)/100),(VLOOKUP(C45,[1]Modificadores!$A$2:$H$25,6,FALSE))/100)</f>
        <v>1.02</v>
      </c>
      <c r="E45" s="36">
        <v>100</v>
      </c>
      <c r="F45" s="36" t="s">
        <v>30</v>
      </c>
      <c r="G45" s="36">
        <f>VLOOKUP(F45,[1]Atributos!$B$2:$G$7,2,FALSE)</f>
        <v>42</v>
      </c>
      <c r="H45" s="36">
        <v>40</v>
      </c>
      <c r="I45" s="36">
        <f>IF(H45&lt;36,(VLOOKUP(C45,[1]Modificadores!$J$3:$N$15,4,FALSE))*(H45-12)+(VLOOKUP('[1]Golpe y Acierto'!C43,[1]Modificadores!$J$3:$N$15,2,FALSE)),(VLOOKUP(C45,[1]Modificadores!$J$3:$N$15,5,FALSE))*(H45-35)+(VLOOKUP(C45,[1]Modificadores!$J$3:$N$15,3,FALSE)))</f>
        <v>117</v>
      </c>
      <c r="J45" s="36">
        <f>I45+1</f>
        <v>118</v>
      </c>
      <c r="K45" s="36" t="s">
        <v>94</v>
      </c>
      <c r="L45" s="36" t="e">
        <f>IF($N$35="Sin flechas",(VLOOKUP(K45,[1]Armas!$C$2:$F$41,3,FALSE)),(VLOOKUP($N$35,[1]Armas!$J$3:$M$7,3,FALSE))+(VLOOKUP(K45,[1]Armas!$C$2:$F$41,3,FALSE)))</f>
        <v>#N/A</v>
      </c>
      <c r="M45" s="36" t="e">
        <f>IF($N$35="Sin flechas",(VLOOKUP(K45,[1]Armas!$C$2:$F$41,4,FALSE)),(VLOOKUP($N$35,[1]Armas!$J$3:$M$7,4,FALSE))+(VLOOKUP(K45,[1]Armas!$C$2:$F$41,4,FALSE)))</f>
        <v>#N/A</v>
      </c>
      <c r="N45" s="36" t="s">
        <v>90</v>
      </c>
      <c r="O45" s="36">
        <f>VLOOKUP(N45,[1]Armaduras!$B$2:$E$105,3,FALSE)</f>
        <v>12</v>
      </c>
      <c r="P45" s="36">
        <f>VLOOKUP(N45,[1]Armaduras!$B$2:$E$105,4,FALSE)</f>
        <v>22</v>
      </c>
      <c r="Q45" s="36" t="e">
        <f>IF(OR(C45="Arquero",C45="Cazador",C45="Druida"),((((3*L45)+(((VLOOKUP(K45,[1]Armas!$C$2:$F$38,3,FALSE))/5)*(G45-15))+I45)*D45)-P45),((((3*L45)+((L45/5)*(G45-15))+I45)*D45)-P45))</f>
        <v>#N/A</v>
      </c>
      <c r="R45" s="36" t="e">
        <f>IF(OR(C45="Arquero",C45="Cazador",C45="Druida"),((((3*M45)+(((VLOOKUP(K45,[1]Armas!$C$2:$F$38,4,FALSE))/5)*(G45-15))+J45)*D45)-P45),((((3*M45)+((M45/5)*(G45-15))+J45)*D45)-P45))</f>
        <v>#N/A</v>
      </c>
      <c r="S45" s="36" t="e">
        <f>IF(OR(C45="Arquero",C45="Cazador",C45="Druida"),((((3*M45)+(((VLOOKUP(K45,[1]Armas!$C$2:$F$38,4,FALSE))/5)*(G45-15))+J45)*D45)-P45),((((3*M45)+((M45/5)*(G45-15))+J45)*D45)))</f>
        <v>#N/A</v>
      </c>
      <c r="T45" s="36" t="str">
        <f>IF((VLOOKUP(K45,[1]Armas!$C$2:$F$41,2,FALSE))="Apuñala",Q45*2.4,"No Apuñala")</f>
        <v>No Apuñala</v>
      </c>
      <c r="U45" s="36" t="str">
        <f>IF((VLOOKUP(K45,[1]Armas!$C$2:$F$41,2,FALSE))="Apuñala",R45*2.4,"No Apuñala")</f>
        <v>No Apuñala</v>
      </c>
      <c r="V45" s="44"/>
    </row>
    <row r="46" spans="2:22" x14ac:dyDescent="0.25">
      <c r="B46" s="43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4"/>
    </row>
    <row r="47" spans="2:22" x14ac:dyDescent="0.25">
      <c r="B47" s="43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4"/>
    </row>
    <row r="48" spans="2:22" x14ac:dyDescent="0.25">
      <c r="B48" s="43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4"/>
    </row>
    <row r="49" spans="2:22" x14ac:dyDescent="0.25">
      <c r="B49" s="43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44"/>
    </row>
    <row r="50" spans="2:22" x14ac:dyDescent="0.25">
      <c r="B50" s="43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44"/>
    </row>
    <row r="51" spans="2:22" x14ac:dyDescent="0.25">
      <c r="B51" s="43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44"/>
    </row>
    <row r="52" spans="2:22" x14ac:dyDescent="0.25">
      <c r="B52" s="43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44"/>
    </row>
    <row r="53" spans="2:22" x14ac:dyDescent="0.25">
      <c r="B53" s="43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44"/>
    </row>
    <row r="54" spans="2:22" x14ac:dyDescent="0.25">
      <c r="B54" s="43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44"/>
    </row>
    <row r="55" spans="2:22" ht="15.75" thickBot="1" x14ac:dyDescent="0.3">
      <c r="B55" s="46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/>
    </row>
    <row r="64" spans="2:22" x14ac:dyDescent="0.25">
      <c r="C64" s="52"/>
    </row>
    <row r="65" spans="3:3" x14ac:dyDescent="0.25">
      <c r="C65" s="52"/>
    </row>
    <row r="66" spans="3:3" x14ac:dyDescent="0.25">
      <c r="C66" s="52"/>
    </row>
    <row r="67" spans="3:3" x14ac:dyDescent="0.25">
      <c r="C67" s="52"/>
    </row>
    <row r="68" spans="3:3" x14ac:dyDescent="0.25">
      <c r="C68" s="52"/>
    </row>
    <row r="69" spans="3:3" x14ac:dyDescent="0.25">
      <c r="C69" s="52"/>
    </row>
    <row r="70" spans="3:3" x14ac:dyDescent="0.25">
      <c r="C70" s="52"/>
    </row>
    <row r="71" spans="3:3" x14ac:dyDescent="0.25">
      <c r="C71" s="52"/>
    </row>
    <row r="72" spans="3:3" x14ac:dyDescent="0.25">
      <c r="C72" s="52"/>
    </row>
    <row r="73" spans="3:3" x14ac:dyDescent="0.25">
      <c r="C73" s="52"/>
    </row>
    <row r="74" spans="3:3" x14ac:dyDescent="0.25">
      <c r="C74" s="52"/>
    </row>
    <row r="75" spans="3:3" x14ac:dyDescent="0.25">
      <c r="C75" s="52"/>
    </row>
  </sheetData>
  <mergeCells count="13">
    <mergeCell ref="E1:AH1"/>
    <mergeCell ref="T30:U30"/>
    <mergeCell ref="I39:J39"/>
    <mergeCell ref="K39:M39"/>
    <mergeCell ref="N39:P39"/>
    <mergeCell ref="Q39:R39"/>
    <mergeCell ref="T39:U39"/>
    <mergeCell ref="C5:G5"/>
    <mergeCell ref="C13:H13"/>
    <mergeCell ref="I30:J30"/>
    <mergeCell ref="K30:M30"/>
    <mergeCell ref="N30:P30"/>
    <mergeCell ref="Q30:R3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842FFE-2DEF-4465-B839-B4B7D14A6554}">
          <x14:formula1>
            <xm:f>Modificadores!$B$15:$B$26</xm:f>
          </x14:formula1>
          <xm:sqref>C9 C18 C23 C32:C36 C41:C45</xm:sqref>
        </x14:dataValidation>
        <x14:dataValidation type="list" allowBlank="1" showInputMessage="1" showErrorMessage="1" xr:uid="{81F8FC4D-2CF3-4E0E-B14A-8EA141C8210E}">
          <x14:formula1>
            <xm:f>Npcs!$B$2:$B$147</xm:f>
          </x14:formula1>
          <xm:sqref>J9</xm:sqref>
        </x14:dataValidation>
        <x14:dataValidation type="list" allowBlank="1" showInputMessage="1" showErrorMessage="1" xr:uid="{F3002FFA-F789-4BC0-AC8F-B49AD5AB1F36}">
          <x14:formula1>
            <xm:f>Raza!$B$25:$B$29</xm:f>
          </x14:formula1>
          <xm:sqref>H9 H18 H23 F32:F36 F41:F45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CD7B-967D-43F5-BB74-EE4377B11544}">
  <dimension ref="A1:L147"/>
  <sheetViews>
    <sheetView workbookViewId="0">
      <selection activeCell="F20" sqref="F20"/>
    </sheetView>
  </sheetViews>
  <sheetFormatPr baseColWidth="10" defaultRowHeight="15" x14ac:dyDescent="0.25"/>
  <cols>
    <col min="1" max="1" width="5" bestFit="1" customWidth="1"/>
    <col min="2" max="2" width="32.5703125" bestFit="1" customWidth="1"/>
    <col min="3" max="3" width="7" bestFit="1" customWidth="1"/>
    <col min="4" max="4" width="7.140625" bestFit="1" customWidth="1"/>
    <col min="5" max="5" width="8.28515625" bestFit="1" customWidth="1"/>
    <col min="6" max="6" width="8.42578125" bestFit="1" customWidth="1"/>
    <col min="7" max="7" width="7.5703125" bestFit="1" customWidth="1"/>
    <col min="8" max="8" width="7.28515625" bestFit="1" customWidth="1"/>
    <col min="9" max="9" width="12.7109375" bestFit="1" customWidth="1"/>
    <col min="10" max="10" width="13" bestFit="1" customWidth="1"/>
    <col min="11" max="11" width="5.7109375" bestFit="1" customWidth="1"/>
    <col min="12" max="12" width="4.28515625" bestFit="1" customWidth="1"/>
  </cols>
  <sheetData>
    <row r="1" spans="1:12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57</v>
      </c>
      <c r="J1" t="s">
        <v>40</v>
      </c>
      <c r="K1" t="s">
        <v>41</v>
      </c>
      <c r="L1" t="s">
        <v>112</v>
      </c>
    </row>
    <row r="2" spans="1:12" x14ac:dyDescent="0.25">
      <c r="A2">
        <v>1048</v>
      </c>
      <c r="B2" t="s">
        <v>241</v>
      </c>
      <c r="C2">
        <v>750</v>
      </c>
      <c r="D2">
        <v>750</v>
      </c>
      <c r="E2">
        <v>1000</v>
      </c>
      <c r="F2">
        <v>185</v>
      </c>
      <c r="G2">
        <v>120</v>
      </c>
      <c r="H2">
        <v>75</v>
      </c>
      <c r="I2">
        <v>260</v>
      </c>
      <c r="J2">
        <v>130</v>
      </c>
    </row>
    <row r="3" spans="1:12" x14ac:dyDescent="0.25">
      <c r="A3">
        <v>936</v>
      </c>
      <c r="B3" t="s">
        <v>189</v>
      </c>
      <c r="C3">
        <v>50</v>
      </c>
      <c r="D3">
        <v>50</v>
      </c>
      <c r="E3">
        <v>75</v>
      </c>
      <c r="F3">
        <v>0</v>
      </c>
      <c r="G3">
        <v>13</v>
      </c>
      <c r="H3">
        <v>5</v>
      </c>
      <c r="I3">
        <v>100</v>
      </c>
      <c r="J3">
        <v>45</v>
      </c>
    </row>
    <row r="4" spans="1:12" x14ac:dyDescent="0.25">
      <c r="A4">
        <v>1016</v>
      </c>
      <c r="B4" t="s">
        <v>219</v>
      </c>
      <c r="C4">
        <v>3850</v>
      </c>
      <c r="D4">
        <v>3850</v>
      </c>
      <c r="E4">
        <v>5600</v>
      </c>
      <c r="F4">
        <v>890</v>
      </c>
      <c r="G4">
        <v>190</v>
      </c>
      <c r="H4">
        <v>155</v>
      </c>
      <c r="I4">
        <v>260</v>
      </c>
      <c r="J4">
        <v>205</v>
      </c>
      <c r="K4">
        <v>35</v>
      </c>
      <c r="L4">
        <v>20</v>
      </c>
    </row>
    <row r="5" spans="1:12" x14ac:dyDescent="0.25">
      <c r="A5">
        <v>994</v>
      </c>
      <c r="B5" t="s">
        <v>208</v>
      </c>
      <c r="C5">
        <v>6100</v>
      </c>
      <c r="D5">
        <v>6100</v>
      </c>
      <c r="E5">
        <v>13100</v>
      </c>
      <c r="F5">
        <v>1000</v>
      </c>
      <c r="G5">
        <v>245</v>
      </c>
      <c r="H5">
        <v>225</v>
      </c>
      <c r="I5">
        <v>220</v>
      </c>
      <c r="J5">
        <v>275</v>
      </c>
      <c r="K5">
        <v>45</v>
      </c>
      <c r="L5">
        <v>30</v>
      </c>
    </row>
    <row r="6" spans="1:12" x14ac:dyDescent="0.25">
      <c r="A6">
        <v>1053</v>
      </c>
      <c r="B6" t="s">
        <v>243</v>
      </c>
      <c r="C6">
        <v>777</v>
      </c>
      <c r="D6">
        <v>777</v>
      </c>
      <c r="E6">
        <v>1050</v>
      </c>
      <c r="F6">
        <v>195</v>
      </c>
      <c r="G6">
        <v>70</v>
      </c>
      <c r="H6">
        <v>40</v>
      </c>
      <c r="I6">
        <v>200</v>
      </c>
      <c r="J6">
        <v>105</v>
      </c>
      <c r="L6">
        <v>10</v>
      </c>
    </row>
    <row r="7" spans="1:12" x14ac:dyDescent="0.25">
      <c r="A7">
        <v>605</v>
      </c>
      <c r="B7" t="s">
        <v>173</v>
      </c>
      <c r="C7">
        <v>500</v>
      </c>
      <c r="D7">
        <v>500</v>
      </c>
      <c r="E7">
        <v>750</v>
      </c>
      <c r="G7">
        <v>55</v>
      </c>
      <c r="H7">
        <v>35</v>
      </c>
      <c r="I7">
        <v>150</v>
      </c>
      <c r="J7">
        <v>70</v>
      </c>
      <c r="L7">
        <v>10</v>
      </c>
    </row>
    <row r="8" spans="1:12" x14ac:dyDescent="0.25">
      <c r="A8">
        <v>606</v>
      </c>
      <c r="B8" t="s">
        <v>174</v>
      </c>
      <c r="C8">
        <v>500</v>
      </c>
      <c r="D8">
        <v>500</v>
      </c>
      <c r="E8">
        <v>750</v>
      </c>
      <c r="G8">
        <v>55</v>
      </c>
      <c r="H8">
        <v>35</v>
      </c>
      <c r="I8">
        <v>150</v>
      </c>
      <c r="J8">
        <v>70</v>
      </c>
      <c r="L8">
        <v>10</v>
      </c>
    </row>
    <row r="9" spans="1:12" x14ac:dyDescent="0.25">
      <c r="A9">
        <v>607</v>
      </c>
      <c r="B9" t="s">
        <v>175</v>
      </c>
      <c r="C9">
        <v>500</v>
      </c>
      <c r="D9">
        <v>500</v>
      </c>
      <c r="E9">
        <v>750</v>
      </c>
      <c r="G9">
        <v>55</v>
      </c>
      <c r="H9">
        <v>35</v>
      </c>
      <c r="I9">
        <v>150</v>
      </c>
      <c r="J9">
        <v>70</v>
      </c>
      <c r="L9">
        <v>10</v>
      </c>
    </row>
    <row r="10" spans="1:12" x14ac:dyDescent="0.25">
      <c r="A10">
        <v>512</v>
      </c>
      <c r="B10" t="s">
        <v>123</v>
      </c>
      <c r="C10">
        <v>1000</v>
      </c>
      <c r="D10">
        <v>1000</v>
      </c>
      <c r="E10">
        <v>1450</v>
      </c>
      <c r="F10">
        <v>175</v>
      </c>
      <c r="G10">
        <v>100</v>
      </c>
      <c r="H10">
        <v>75</v>
      </c>
      <c r="I10">
        <v>150</v>
      </c>
      <c r="J10">
        <v>140</v>
      </c>
      <c r="L10">
        <v>7</v>
      </c>
    </row>
    <row r="11" spans="1:12" x14ac:dyDescent="0.25">
      <c r="A11">
        <v>970</v>
      </c>
      <c r="B11" t="s">
        <v>201</v>
      </c>
      <c r="C11">
        <v>1150</v>
      </c>
      <c r="D11">
        <v>1150</v>
      </c>
      <c r="E11">
        <v>1550</v>
      </c>
      <c r="F11">
        <v>200</v>
      </c>
      <c r="G11">
        <v>100</v>
      </c>
      <c r="H11">
        <v>75</v>
      </c>
      <c r="I11">
        <v>150</v>
      </c>
      <c r="J11">
        <v>140</v>
      </c>
      <c r="L11">
        <v>10</v>
      </c>
    </row>
    <row r="12" spans="1:12" x14ac:dyDescent="0.25">
      <c r="A12">
        <v>969</v>
      </c>
      <c r="B12" t="s">
        <v>200</v>
      </c>
      <c r="C12">
        <v>1150</v>
      </c>
      <c r="D12">
        <v>1150</v>
      </c>
      <c r="E12">
        <v>1652</v>
      </c>
      <c r="F12">
        <v>175</v>
      </c>
      <c r="G12">
        <v>100</v>
      </c>
      <c r="H12">
        <v>75</v>
      </c>
      <c r="I12">
        <v>150</v>
      </c>
      <c r="J12">
        <v>70</v>
      </c>
      <c r="L12">
        <v>10</v>
      </c>
    </row>
    <row r="13" spans="1:12" x14ac:dyDescent="0.25">
      <c r="A13">
        <v>977</v>
      </c>
      <c r="B13" t="s">
        <v>204</v>
      </c>
      <c r="C13">
        <v>1350</v>
      </c>
      <c r="D13">
        <v>1350</v>
      </c>
      <c r="E13">
        <v>1650</v>
      </c>
      <c r="F13">
        <v>250</v>
      </c>
      <c r="G13">
        <v>115</v>
      </c>
      <c r="H13">
        <v>85</v>
      </c>
      <c r="I13">
        <v>150</v>
      </c>
      <c r="J13">
        <v>140</v>
      </c>
      <c r="L13">
        <v>10</v>
      </c>
    </row>
    <row r="14" spans="1:12" x14ac:dyDescent="0.25">
      <c r="A14">
        <v>968</v>
      </c>
      <c r="B14" t="s">
        <v>199</v>
      </c>
      <c r="C14">
        <v>1150</v>
      </c>
      <c r="D14">
        <v>1150</v>
      </c>
      <c r="E14">
        <v>1900</v>
      </c>
      <c r="F14">
        <v>300</v>
      </c>
      <c r="G14">
        <v>115</v>
      </c>
      <c r="H14">
        <v>85</v>
      </c>
      <c r="I14">
        <v>150</v>
      </c>
      <c r="J14">
        <v>70</v>
      </c>
      <c r="L14">
        <v>10</v>
      </c>
    </row>
    <row r="15" spans="1:12" x14ac:dyDescent="0.25">
      <c r="A15">
        <v>975</v>
      </c>
      <c r="B15" t="s">
        <v>203</v>
      </c>
      <c r="C15">
        <v>1450</v>
      </c>
      <c r="D15">
        <v>1450</v>
      </c>
      <c r="E15">
        <v>1850</v>
      </c>
      <c r="F15">
        <v>145</v>
      </c>
      <c r="G15">
        <v>125</v>
      </c>
      <c r="H15">
        <v>85</v>
      </c>
      <c r="I15">
        <v>150</v>
      </c>
      <c r="J15">
        <v>140</v>
      </c>
      <c r="L15">
        <v>10</v>
      </c>
    </row>
    <row r="16" spans="1:12" x14ac:dyDescent="0.25">
      <c r="A16">
        <v>973</v>
      </c>
      <c r="B16" t="s">
        <v>202</v>
      </c>
      <c r="C16">
        <v>1450</v>
      </c>
      <c r="D16">
        <v>1450</v>
      </c>
      <c r="E16">
        <v>2050</v>
      </c>
      <c r="F16">
        <v>145</v>
      </c>
      <c r="G16">
        <v>115</v>
      </c>
      <c r="H16">
        <v>85</v>
      </c>
      <c r="I16">
        <v>150</v>
      </c>
      <c r="J16">
        <v>140</v>
      </c>
      <c r="L16">
        <v>10</v>
      </c>
    </row>
    <row r="17" spans="1:12" x14ac:dyDescent="0.25">
      <c r="A17">
        <v>1011</v>
      </c>
      <c r="B17" t="s">
        <v>216</v>
      </c>
      <c r="C17">
        <v>2000</v>
      </c>
      <c r="D17">
        <v>2000</v>
      </c>
      <c r="E17">
        <v>3500</v>
      </c>
      <c r="F17">
        <v>150</v>
      </c>
      <c r="G17">
        <v>120</v>
      </c>
      <c r="H17">
        <v>110</v>
      </c>
      <c r="I17">
        <v>80</v>
      </c>
      <c r="J17">
        <v>160</v>
      </c>
      <c r="L17">
        <v>15</v>
      </c>
    </row>
    <row r="18" spans="1:12" x14ac:dyDescent="0.25">
      <c r="A18">
        <v>552</v>
      </c>
      <c r="B18" t="s">
        <v>13</v>
      </c>
      <c r="C18">
        <v>850</v>
      </c>
      <c r="D18">
        <v>850</v>
      </c>
      <c r="E18">
        <v>1500</v>
      </c>
      <c r="G18">
        <v>140</v>
      </c>
      <c r="H18">
        <v>70</v>
      </c>
      <c r="I18">
        <v>200</v>
      </c>
      <c r="J18">
        <v>200</v>
      </c>
      <c r="K18">
        <v>20</v>
      </c>
      <c r="L18">
        <v>0</v>
      </c>
    </row>
    <row r="19" spans="1:12" x14ac:dyDescent="0.25">
      <c r="A19">
        <v>575</v>
      </c>
      <c r="B19" t="s">
        <v>163</v>
      </c>
      <c r="C19">
        <v>25350</v>
      </c>
      <c r="D19">
        <v>25350</v>
      </c>
      <c r="E19">
        <v>75000</v>
      </c>
      <c r="F19">
        <v>4500</v>
      </c>
      <c r="G19">
        <v>260</v>
      </c>
      <c r="H19">
        <v>220</v>
      </c>
      <c r="I19">
        <v>220</v>
      </c>
      <c r="J19">
        <v>275</v>
      </c>
      <c r="L19">
        <v>30</v>
      </c>
    </row>
    <row r="20" spans="1:12" x14ac:dyDescent="0.25">
      <c r="A20">
        <v>553</v>
      </c>
      <c r="B20" t="s">
        <v>12</v>
      </c>
      <c r="C20">
        <v>200</v>
      </c>
      <c r="D20">
        <v>200</v>
      </c>
      <c r="E20">
        <v>266</v>
      </c>
      <c r="F20">
        <v>50</v>
      </c>
      <c r="G20">
        <v>39</v>
      </c>
      <c r="H20">
        <v>15</v>
      </c>
      <c r="I20">
        <v>70</v>
      </c>
      <c r="J20">
        <v>50</v>
      </c>
      <c r="L20">
        <v>0</v>
      </c>
    </row>
    <row r="21" spans="1:12" x14ac:dyDescent="0.25">
      <c r="A21">
        <v>1054</v>
      </c>
      <c r="B21" t="s">
        <v>244</v>
      </c>
      <c r="C21">
        <v>400</v>
      </c>
      <c r="D21">
        <v>400</v>
      </c>
      <c r="E21">
        <v>600</v>
      </c>
      <c r="F21">
        <v>50</v>
      </c>
      <c r="G21">
        <v>50</v>
      </c>
      <c r="H21">
        <v>35</v>
      </c>
      <c r="I21">
        <v>150</v>
      </c>
      <c r="J21">
        <v>75</v>
      </c>
      <c r="L21">
        <v>5</v>
      </c>
    </row>
    <row r="22" spans="1:12" x14ac:dyDescent="0.25">
      <c r="A22">
        <v>1020</v>
      </c>
      <c r="B22" t="s">
        <v>220</v>
      </c>
      <c r="C22">
        <v>8500</v>
      </c>
      <c r="D22">
        <v>8500</v>
      </c>
      <c r="E22">
        <v>18000</v>
      </c>
      <c r="F22">
        <v>600</v>
      </c>
      <c r="G22">
        <v>250</v>
      </c>
      <c r="H22">
        <v>150</v>
      </c>
      <c r="I22">
        <v>260</v>
      </c>
      <c r="J22">
        <v>285</v>
      </c>
      <c r="K22">
        <v>45</v>
      </c>
    </row>
    <row r="23" spans="1:12" x14ac:dyDescent="0.25">
      <c r="A23">
        <v>520</v>
      </c>
      <c r="B23" t="s">
        <v>130</v>
      </c>
      <c r="C23">
        <v>1400</v>
      </c>
      <c r="D23">
        <v>1400</v>
      </c>
      <c r="E23">
        <v>2500</v>
      </c>
      <c r="F23">
        <v>360</v>
      </c>
      <c r="G23">
        <v>300</v>
      </c>
      <c r="H23">
        <v>45</v>
      </c>
      <c r="I23">
        <v>350</v>
      </c>
      <c r="J23">
        <v>200</v>
      </c>
      <c r="L23">
        <v>10</v>
      </c>
    </row>
    <row r="24" spans="1:12" x14ac:dyDescent="0.25">
      <c r="A24">
        <v>604</v>
      </c>
      <c r="B24" t="s">
        <v>130</v>
      </c>
      <c r="C24">
        <v>2500</v>
      </c>
      <c r="D24">
        <v>2500</v>
      </c>
      <c r="E24">
        <v>2500</v>
      </c>
      <c r="F24">
        <v>625</v>
      </c>
      <c r="G24">
        <v>200</v>
      </c>
      <c r="H24">
        <v>150</v>
      </c>
      <c r="I24">
        <v>350</v>
      </c>
      <c r="J24">
        <v>200</v>
      </c>
      <c r="L24">
        <v>15</v>
      </c>
    </row>
    <row r="25" spans="1:12" x14ac:dyDescent="0.25">
      <c r="A25">
        <v>531</v>
      </c>
      <c r="B25" t="s">
        <v>139</v>
      </c>
      <c r="C25">
        <v>1400</v>
      </c>
      <c r="D25">
        <v>1400</v>
      </c>
      <c r="E25">
        <v>750</v>
      </c>
      <c r="F25">
        <v>490</v>
      </c>
      <c r="G25">
        <v>200</v>
      </c>
      <c r="H25">
        <v>150</v>
      </c>
      <c r="I25">
        <v>350</v>
      </c>
      <c r="J25">
        <v>200</v>
      </c>
      <c r="L25">
        <v>15</v>
      </c>
    </row>
    <row r="26" spans="1:12" x14ac:dyDescent="0.25">
      <c r="A26">
        <v>534</v>
      </c>
      <c r="B26" t="s">
        <v>142</v>
      </c>
      <c r="C26">
        <v>4200</v>
      </c>
      <c r="D26">
        <v>4200</v>
      </c>
      <c r="E26">
        <v>6100</v>
      </c>
      <c r="F26">
        <v>1000</v>
      </c>
      <c r="G26">
        <v>140</v>
      </c>
      <c r="H26">
        <v>75</v>
      </c>
      <c r="I26">
        <v>200</v>
      </c>
      <c r="J26">
        <v>250</v>
      </c>
      <c r="L26">
        <v>30</v>
      </c>
    </row>
    <row r="27" spans="1:12" x14ac:dyDescent="0.25">
      <c r="A27">
        <v>569</v>
      </c>
      <c r="B27" t="s">
        <v>160</v>
      </c>
      <c r="C27">
        <v>25500</v>
      </c>
      <c r="D27">
        <v>25500</v>
      </c>
      <c r="E27">
        <v>65000</v>
      </c>
      <c r="F27">
        <v>6500</v>
      </c>
      <c r="G27">
        <v>220</v>
      </c>
      <c r="H27">
        <v>160</v>
      </c>
      <c r="I27">
        <v>100</v>
      </c>
      <c r="J27">
        <v>275</v>
      </c>
      <c r="L27">
        <v>30</v>
      </c>
    </row>
    <row r="28" spans="1:12" x14ac:dyDescent="0.25">
      <c r="A28">
        <v>1010</v>
      </c>
      <c r="B28" t="s">
        <v>215</v>
      </c>
      <c r="C28">
        <v>1600</v>
      </c>
      <c r="D28">
        <v>1600</v>
      </c>
      <c r="E28">
        <v>2100</v>
      </c>
      <c r="F28">
        <v>150</v>
      </c>
      <c r="G28">
        <v>85</v>
      </c>
      <c r="H28">
        <v>35</v>
      </c>
      <c r="I28">
        <v>140</v>
      </c>
      <c r="J28">
        <v>100</v>
      </c>
      <c r="L28">
        <v>15</v>
      </c>
    </row>
    <row r="29" spans="1:12" x14ac:dyDescent="0.25">
      <c r="A29">
        <v>529</v>
      </c>
      <c r="B29" t="s">
        <v>137</v>
      </c>
      <c r="C29">
        <v>8250</v>
      </c>
      <c r="D29">
        <v>8250</v>
      </c>
      <c r="E29">
        <v>3200</v>
      </c>
      <c r="F29">
        <v>4125</v>
      </c>
      <c r="G29">
        <v>190</v>
      </c>
      <c r="H29">
        <v>130</v>
      </c>
      <c r="I29">
        <v>200</v>
      </c>
      <c r="J29">
        <v>220</v>
      </c>
      <c r="K29">
        <v>37</v>
      </c>
      <c r="L29">
        <v>25</v>
      </c>
    </row>
    <row r="30" spans="1:12" x14ac:dyDescent="0.25">
      <c r="A30">
        <v>927</v>
      </c>
      <c r="B30" t="s">
        <v>183</v>
      </c>
      <c r="C30">
        <v>1250</v>
      </c>
      <c r="D30">
        <v>1250</v>
      </c>
      <c r="E30">
        <v>1350</v>
      </c>
      <c r="F30">
        <v>200</v>
      </c>
      <c r="G30">
        <v>100</v>
      </c>
      <c r="H30">
        <v>75</v>
      </c>
      <c r="I30">
        <v>150</v>
      </c>
      <c r="J30">
        <v>140</v>
      </c>
      <c r="L30">
        <v>0</v>
      </c>
    </row>
    <row r="31" spans="1:12" x14ac:dyDescent="0.25">
      <c r="A31">
        <v>513</v>
      </c>
      <c r="B31" t="s">
        <v>124</v>
      </c>
      <c r="C31">
        <v>3650</v>
      </c>
      <c r="D31">
        <v>3650</v>
      </c>
      <c r="E31">
        <v>4400</v>
      </c>
      <c r="F31">
        <v>365</v>
      </c>
      <c r="G31">
        <v>160</v>
      </c>
      <c r="H31">
        <v>100</v>
      </c>
      <c r="I31">
        <v>120</v>
      </c>
      <c r="J31">
        <v>175</v>
      </c>
      <c r="K31">
        <v>30</v>
      </c>
      <c r="L31">
        <v>20</v>
      </c>
    </row>
    <row r="32" spans="1:12" x14ac:dyDescent="0.25">
      <c r="A32">
        <v>931</v>
      </c>
      <c r="B32" t="s">
        <v>185</v>
      </c>
      <c r="C32">
        <v>50</v>
      </c>
      <c r="D32">
        <v>50</v>
      </c>
      <c r="E32">
        <v>75</v>
      </c>
      <c r="F32">
        <v>0</v>
      </c>
      <c r="G32">
        <v>13</v>
      </c>
      <c r="H32">
        <v>5</v>
      </c>
      <c r="I32">
        <v>100</v>
      </c>
      <c r="J32">
        <v>45</v>
      </c>
    </row>
    <row r="33" spans="1:12" x14ac:dyDescent="0.25">
      <c r="A33">
        <v>590</v>
      </c>
      <c r="B33" t="s">
        <v>170</v>
      </c>
      <c r="C33">
        <v>3500</v>
      </c>
      <c r="D33">
        <v>3500</v>
      </c>
      <c r="E33">
        <v>5300</v>
      </c>
      <c r="G33">
        <v>180</v>
      </c>
      <c r="H33">
        <v>125</v>
      </c>
      <c r="I33">
        <v>220</v>
      </c>
      <c r="J33">
        <v>150</v>
      </c>
      <c r="K33">
        <v>45</v>
      </c>
      <c r="L33">
        <v>30</v>
      </c>
    </row>
    <row r="34" spans="1:12" x14ac:dyDescent="0.25">
      <c r="A34">
        <v>543</v>
      </c>
      <c r="B34" t="s">
        <v>147</v>
      </c>
      <c r="C34">
        <v>15000</v>
      </c>
      <c r="D34">
        <v>15000</v>
      </c>
      <c r="E34">
        <v>14200</v>
      </c>
      <c r="F34">
        <v>5000</v>
      </c>
      <c r="G34">
        <v>350</v>
      </c>
      <c r="H34">
        <v>100</v>
      </c>
      <c r="I34">
        <v>230</v>
      </c>
      <c r="J34">
        <v>220</v>
      </c>
      <c r="L34">
        <v>15</v>
      </c>
    </row>
    <row r="35" spans="1:12" x14ac:dyDescent="0.25">
      <c r="A35">
        <v>923</v>
      </c>
      <c r="B35" t="s">
        <v>179</v>
      </c>
      <c r="C35">
        <v>100000</v>
      </c>
      <c r="D35">
        <v>100000</v>
      </c>
      <c r="E35">
        <v>100000</v>
      </c>
      <c r="G35">
        <v>50</v>
      </c>
      <c r="H35">
        <v>65</v>
      </c>
      <c r="I35">
        <v>150</v>
      </c>
      <c r="J35">
        <v>300</v>
      </c>
      <c r="K35">
        <v>45</v>
      </c>
      <c r="L35">
        <v>10</v>
      </c>
    </row>
    <row r="36" spans="1:12" x14ac:dyDescent="0.25">
      <c r="A36">
        <v>922</v>
      </c>
      <c r="B36" t="s">
        <v>178</v>
      </c>
      <c r="C36">
        <v>100000</v>
      </c>
      <c r="D36">
        <v>100000</v>
      </c>
      <c r="E36">
        <v>100000</v>
      </c>
      <c r="G36">
        <v>50</v>
      </c>
      <c r="H36">
        <v>65</v>
      </c>
      <c r="I36">
        <v>150</v>
      </c>
      <c r="J36">
        <v>300</v>
      </c>
      <c r="K36">
        <v>45</v>
      </c>
      <c r="L36">
        <v>10</v>
      </c>
    </row>
    <row r="37" spans="1:12" x14ac:dyDescent="0.25">
      <c r="A37">
        <v>924</v>
      </c>
      <c r="B37" t="s">
        <v>180</v>
      </c>
      <c r="C37">
        <v>100000</v>
      </c>
      <c r="D37">
        <v>100000</v>
      </c>
      <c r="E37">
        <v>100000</v>
      </c>
      <c r="G37">
        <v>130</v>
      </c>
      <c r="H37">
        <v>100</v>
      </c>
      <c r="I37">
        <v>220</v>
      </c>
      <c r="J37">
        <v>160</v>
      </c>
      <c r="K37">
        <v>45</v>
      </c>
      <c r="L37">
        <v>30</v>
      </c>
    </row>
    <row r="38" spans="1:12" x14ac:dyDescent="0.25">
      <c r="A38">
        <v>518</v>
      </c>
      <c r="B38" t="s">
        <v>129</v>
      </c>
      <c r="C38">
        <v>210</v>
      </c>
      <c r="D38">
        <v>210</v>
      </c>
      <c r="E38">
        <v>245</v>
      </c>
      <c r="F38">
        <v>23</v>
      </c>
      <c r="G38">
        <v>32</v>
      </c>
      <c r="H38">
        <v>8</v>
      </c>
      <c r="I38">
        <v>250</v>
      </c>
      <c r="J38">
        <v>35</v>
      </c>
      <c r="L38">
        <v>0</v>
      </c>
    </row>
    <row r="39" spans="1:12" x14ac:dyDescent="0.25">
      <c r="A39">
        <v>1030</v>
      </c>
      <c r="B39" t="s">
        <v>227</v>
      </c>
      <c r="C39">
        <v>4500</v>
      </c>
      <c r="D39">
        <v>4500</v>
      </c>
      <c r="E39">
        <v>6400</v>
      </c>
      <c r="F39">
        <v>450</v>
      </c>
      <c r="G39">
        <v>160</v>
      </c>
      <c r="H39">
        <v>100</v>
      </c>
      <c r="I39">
        <v>120</v>
      </c>
      <c r="J39">
        <v>190</v>
      </c>
      <c r="K39">
        <v>25</v>
      </c>
      <c r="L39">
        <v>40</v>
      </c>
    </row>
    <row r="40" spans="1:12" x14ac:dyDescent="0.25">
      <c r="A40">
        <v>562</v>
      </c>
      <c r="B40" t="s">
        <v>158</v>
      </c>
      <c r="C40">
        <v>250</v>
      </c>
      <c r="D40">
        <v>250</v>
      </c>
      <c r="E40">
        <v>350</v>
      </c>
      <c r="F40">
        <v>60</v>
      </c>
      <c r="G40">
        <v>130</v>
      </c>
      <c r="H40">
        <v>100</v>
      </c>
      <c r="I40">
        <v>95</v>
      </c>
      <c r="J40">
        <v>25</v>
      </c>
      <c r="L40">
        <v>25</v>
      </c>
    </row>
    <row r="41" spans="1:12" x14ac:dyDescent="0.25">
      <c r="A41">
        <v>573</v>
      </c>
      <c r="B41" t="s">
        <v>162</v>
      </c>
      <c r="C41">
        <v>3000</v>
      </c>
      <c r="D41">
        <v>3000</v>
      </c>
      <c r="E41">
        <v>4700</v>
      </c>
      <c r="G41">
        <v>190</v>
      </c>
      <c r="H41">
        <v>90</v>
      </c>
      <c r="I41">
        <v>200</v>
      </c>
      <c r="J41">
        <v>140</v>
      </c>
      <c r="L41">
        <v>30</v>
      </c>
    </row>
    <row r="42" spans="1:12" x14ac:dyDescent="0.25">
      <c r="A42">
        <v>1046</v>
      </c>
      <c r="B42" t="s">
        <v>239</v>
      </c>
      <c r="C42">
        <v>850</v>
      </c>
      <c r="D42">
        <v>850</v>
      </c>
      <c r="E42">
        <v>1150</v>
      </c>
      <c r="F42">
        <v>120</v>
      </c>
      <c r="G42">
        <v>93</v>
      </c>
      <c r="H42">
        <v>73</v>
      </c>
      <c r="I42">
        <v>260</v>
      </c>
      <c r="J42">
        <v>140</v>
      </c>
    </row>
    <row r="43" spans="1:12" x14ac:dyDescent="0.25">
      <c r="A43">
        <v>112</v>
      </c>
      <c r="B43" t="s">
        <v>114</v>
      </c>
      <c r="C43">
        <v>10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30</v>
      </c>
    </row>
    <row r="44" spans="1:12" x14ac:dyDescent="0.25">
      <c r="A44">
        <v>509</v>
      </c>
      <c r="B44" t="s">
        <v>114</v>
      </c>
      <c r="C44">
        <v>32</v>
      </c>
      <c r="D44">
        <v>32</v>
      </c>
      <c r="E44">
        <v>32</v>
      </c>
      <c r="F44">
        <v>10</v>
      </c>
      <c r="G44">
        <v>3</v>
      </c>
      <c r="H44">
        <v>1</v>
      </c>
      <c r="I44">
        <v>30</v>
      </c>
      <c r="J44">
        <v>10</v>
      </c>
    </row>
    <row r="45" spans="1:12" x14ac:dyDescent="0.25">
      <c r="A45">
        <v>593</v>
      </c>
      <c r="B45" t="s">
        <v>171</v>
      </c>
      <c r="C45">
        <v>750</v>
      </c>
      <c r="D45">
        <v>750</v>
      </c>
      <c r="E45">
        <v>750</v>
      </c>
      <c r="F45">
        <v>185</v>
      </c>
      <c r="G45">
        <v>57</v>
      </c>
      <c r="H45">
        <v>50</v>
      </c>
      <c r="I45">
        <v>100</v>
      </c>
      <c r="J45">
        <v>75</v>
      </c>
    </row>
    <row r="46" spans="1:12" x14ac:dyDescent="0.25">
      <c r="A46">
        <v>1047</v>
      </c>
      <c r="B46" t="s">
        <v>240</v>
      </c>
      <c r="C46">
        <v>1750</v>
      </c>
      <c r="D46">
        <v>1750</v>
      </c>
      <c r="E46">
        <v>2200</v>
      </c>
      <c r="F46">
        <v>250</v>
      </c>
      <c r="G46">
        <v>160</v>
      </c>
      <c r="H46">
        <v>75</v>
      </c>
      <c r="I46">
        <v>260</v>
      </c>
      <c r="J46">
        <v>120</v>
      </c>
    </row>
    <row r="47" spans="1:12" x14ac:dyDescent="0.25">
      <c r="A47">
        <v>514</v>
      </c>
      <c r="B47" t="s">
        <v>125</v>
      </c>
      <c r="C47">
        <v>50</v>
      </c>
      <c r="D47">
        <v>50</v>
      </c>
      <c r="E47">
        <v>47</v>
      </c>
      <c r="F47">
        <v>10</v>
      </c>
      <c r="G47">
        <v>8</v>
      </c>
      <c r="H47">
        <v>1</v>
      </c>
      <c r="I47">
        <v>30</v>
      </c>
      <c r="J47">
        <v>30</v>
      </c>
      <c r="L47">
        <v>1</v>
      </c>
    </row>
    <row r="48" spans="1:12" x14ac:dyDescent="0.25">
      <c r="A48">
        <v>1001</v>
      </c>
      <c r="B48" t="s">
        <v>212</v>
      </c>
      <c r="C48">
        <v>700</v>
      </c>
      <c r="D48">
        <v>700</v>
      </c>
      <c r="E48">
        <v>500</v>
      </c>
      <c r="F48">
        <v>50</v>
      </c>
      <c r="G48">
        <v>40</v>
      </c>
      <c r="H48">
        <v>35</v>
      </c>
      <c r="I48">
        <v>111</v>
      </c>
      <c r="J48">
        <v>76</v>
      </c>
      <c r="L48">
        <v>5</v>
      </c>
    </row>
    <row r="49" spans="1:12" x14ac:dyDescent="0.25">
      <c r="A49">
        <v>945</v>
      </c>
      <c r="B49" t="s">
        <v>195</v>
      </c>
      <c r="C49">
        <v>150</v>
      </c>
      <c r="D49">
        <v>150</v>
      </c>
      <c r="E49">
        <v>155</v>
      </c>
      <c r="F49">
        <v>30</v>
      </c>
      <c r="G49">
        <v>22</v>
      </c>
      <c r="H49">
        <v>12</v>
      </c>
      <c r="I49">
        <v>30</v>
      </c>
      <c r="J49">
        <v>30</v>
      </c>
      <c r="L49">
        <v>5</v>
      </c>
    </row>
    <row r="50" spans="1:12" x14ac:dyDescent="0.25">
      <c r="A50">
        <v>1002</v>
      </c>
      <c r="B50" t="s">
        <v>213</v>
      </c>
      <c r="C50">
        <v>435</v>
      </c>
      <c r="D50">
        <v>435</v>
      </c>
      <c r="E50">
        <v>300</v>
      </c>
      <c r="F50">
        <v>120</v>
      </c>
      <c r="I50">
        <v>125</v>
      </c>
      <c r="J50">
        <v>50</v>
      </c>
      <c r="L50">
        <v>5</v>
      </c>
    </row>
    <row r="51" spans="1:12" x14ac:dyDescent="0.25">
      <c r="A51">
        <v>946</v>
      </c>
      <c r="B51" t="s">
        <v>196</v>
      </c>
      <c r="C51">
        <v>125</v>
      </c>
      <c r="D51">
        <v>125</v>
      </c>
      <c r="E51">
        <v>175</v>
      </c>
      <c r="F51">
        <v>30</v>
      </c>
      <c r="G51">
        <v>15</v>
      </c>
      <c r="H51">
        <v>10</v>
      </c>
      <c r="I51">
        <v>30</v>
      </c>
      <c r="J51">
        <v>40</v>
      </c>
      <c r="L51">
        <v>3</v>
      </c>
    </row>
    <row r="52" spans="1:12" x14ac:dyDescent="0.25">
      <c r="A52">
        <v>589</v>
      </c>
      <c r="B52" t="s">
        <v>169</v>
      </c>
      <c r="C52">
        <v>30</v>
      </c>
      <c r="D52">
        <v>30</v>
      </c>
      <c r="E52">
        <v>15</v>
      </c>
      <c r="F52">
        <v>4</v>
      </c>
      <c r="G52">
        <v>15</v>
      </c>
      <c r="H52">
        <v>10</v>
      </c>
      <c r="I52">
        <v>17</v>
      </c>
      <c r="J52">
        <v>14</v>
      </c>
      <c r="L52">
        <v>5</v>
      </c>
    </row>
    <row r="53" spans="1:12" x14ac:dyDescent="0.25">
      <c r="A53">
        <v>538</v>
      </c>
      <c r="B53" t="s">
        <v>145</v>
      </c>
      <c r="C53">
        <v>6500</v>
      </c>
      <c r="D53">
        <v>6500</v>
      </c>
      <c r="E53">
        <v>13050</v>
      </c>
      <c r="F53">
        <v>1200</v>
      </c>
      <c r="G53">
        <v>155</v>
      </c>
      <c r="H53">
        <v>125</v>
      </c>
      <c r="I53">
        <v>220</v>
      </c>
      <c r="J53">
        <v>230</v>
      </c>
      <c r="K53">
        <v>45</v>
      </c>
      <c r="L53">
        <v>30</v>
      </c>
    </row>
    <row r="54" spans="1:12" x14ac:dyDescent="0.25">
      <c r="A54">
        <v>1052</v>
      </c>
      <c r="B54" t="s">
        <v>242</v>
      </c>
      <c r="C54">
        <v>1050</v>
      </c>
      <c r="D54">
        <v>1050</v>
      </c>
      <c r="E54">
        <v>1320</v>
      </c>
      <c r="F54">
        <v>105</v>
      </c>
      <c r="G54">
        <v>145</v>
      </c>
      <c r="H54">
        <v>120</v>
      </c>
      <c r="I54">
        <v>170</v>
      </c>
      <c r="J54">
        <v>140</v>
      </c>
      <c r="L54">
        <v>15</v>
      </c>
    </row>
    <row r="55" spans="1:12" x14ac:dyDescent="0.25">
      <c r="A55">
        <v>947</v>
      </c>
      <c r="B55" t="s">
        <v>197</v>
      </c>
      <c r="C55">
        <v>890</v>
      </c>
      <c r="D55">
        <v>890</v>
      </c>
      <c r="E55">
        <v>1220</v>
      </c>
      <c r="F55">
        <v>89</v>
      </c>
      <c r="G55">
        <v>135</v>
      </c>
      <c r="H55">
        <v>80</v>
      </c>
      <c r="I55">
        <v>200</v>
      </c>
      <c r="J55">
        <v>80</v>
      </c>
      <c r="K55">
        <v>30</v>
      </c>
      <c r="L55">
        <v>10</v>
      </c>
    </row>
    <row r="56" spans="1:12" x14ac:dyDescent="0.25">
      <c r="A56">
        <v>526</v>
      </c>
      <c r="B56" t="s">
        <v>135</v>
      </c>
      <c r="C56">
        <v>2500</v>
      </c>
      <c r="D56">
        <v>2500</v>
      </c>
      <c r="E56">
        <v>3000</v>
      </c>
      <c r="F56">
        <v>250</v>
      </c>
      <c r="G56">
        <v>160</v>
      </c>
      <c r="H56">
        <v>95</v>
      </c>
      <c r="I56">
        <v>350</v>
      </c>
      <c r="J56">
        <v>140</v>
      </c>
      <c r="L56">
        <v>30</v>
      </c>
    </row>
    <row r="57" spans="1:12" x14ac:dyDescent="0.25">
      <c r="A57">
        <v>556</v>
      </c>
      <c r="B57" t="s">
        <v>153</v>
      </c>
      <c r="C57">
        <v>900</v>
      </c>
      <c r="D57">
        <v>900</v>
      </c>
      <c r="E57">
        <v>640</v>
      </c>
      <c r="G57">
        <v>100</v>
      </c>
      <c r="H57">
        <v>100</v>
      </c>
      <c r="I57">
        <v>1000</v>
      </c>
      <c r="J57">
        <v>500</v>
      </c>
    </row>
    <row r="58" spans="1:12" x14ac:dyDescent="0.25">
      <c r="A58">
        <v>586</v>
      </c>
      <c r="B58" t="s">
        <v>166</v>
      </c>
      <c r="C58">
        <v>7000</v>
      </c>
      <c r="D58">
        <v>7000</v>
      </c>
      <c r="E58">
        <v>10000</v>
      </c>
      <c r="G58">
        <v>350</v>
      </c>
      <c r="H58">
        <v>150</v>
      </c>
      <c r="I58">
        <v>300</v>
      </c>
      <c r="J58">
        <v>450</v>
      </c>
      <c r="K58">
        <v>35</v>
      </c>
      <c r="L58">
        <v>50</v>
      </c>
    </row>
    <row r="59" spans="1:12" x14ac:dyDescent="0.25">
      <c r="A59">
        <v>501</v>
      </c>
      <c r="B59" t="s">
        <v>117</v>
      </c>
      <c r="C59">
        <v>15</v>
      </c>
      <c r="D59">
        <v>15</v>
      </c>
      <c r="E59">
        <v>10</v>
      </c>
      <c r="G59">
        <v>4</v>
      </c>
      <c r="H59">
        <v>2</v>
      </c>
      <c r="I59">
        <v>3</v>
      </c>
      <c r="J59">
        <v>3</v>
      </c>
      <c r="L59">
        <v>0</v>
      </c>
    </row>
    <row r="60" spans="1:12" x14ac:dyDescent="0.25">
      <c r="A60">
        <v>700</v>
      </c>
      <c r="B60" t="s">
        <v>117</v>
      </c>
      <c r="C60">
        <v>15</v>
      </c>
      <c r="D60">
        <v>15</v>
      </c>
      <c r="E60">
        <v>20</v>
      </c>
      <c r="G60">
        <v>4</v>
      </c>
      <c r="H60">
        <v>2</v>
      </c>
      <c r="I60">
        <v>3</v>
      </c>
      <c r="J60">
        <v>3</v>
      </c>
      <c r="L60">
        <v>0</v>
      </c>
    </row>
    <row r="61" spans="1:12" x14ac:dyDescent="0.25">
      <c r="A61">
        <v>522</v>
      </c>
      <c r="B61" t="s">
        <v>131</v>
      </c>
      <c r="C61">
        <v>110</v>
      </c>
      <c r="D61">
        <v>110</v>
      </c>
      <c r="E61">
        <v>95</v>
      </c>
      <c r="G61">
        <v>25</v>
      </c>
      <c r="H61">
        <v>15</v>
      </c>
      <c r="I61">
        <v>75</v>
      </c>
      <c r="J61">
        <v>40</v>
      </c>
      <c r="L61">
        <v>5</v>
      </c>
    </row>
    <row r="62" spans="1:12" x14ac:dyDescent="0.25">
      <c r="A62">
        <v>944</v>
      </c>
      <c r="B62" t="s">
        <v>194</v>
      </c>
      <c r="C62">
        <v>49000</v>
      </c>
      <c r="D62">
        <v>49000</v>
      </c>
      <c r="E62">
        <v>89000</v>
      </c>
      <c r="F62">
        <v>12000</v>
      </c>
      <c r="G62">
        <v>360</v>
      </c>
      <c r="H62">
        <v>150</v>
      </c>
      <c r="I62">
        <v>220</v>
      </c>
      <c r="J62">
        <v>270</v>
      </c>
      <c r="K62">
        <v>45</v>
      </c>
      <c r="L62">
        <v>50</v>
      </c>
    </row>
    <row r="63" spans="1:12" x14ac:dyDescent="0.25">
      <c r="A63">
        <v>536</v>
      </c>
      <c r="B63" t="s">
        <v>143</v>
      </c>
      <c r="C63">
        <v>49000</v>
      </c>
      <c r="D63">
        <v>49000</v>
      </c>
      <c r="E63">
        <v>40000</v>
      </c>
      <c r="F63">
        <v>15000</v>
      </c>
      <c r="G63">
        <v>600</v>
      </c>
      <c r="H63">
        <v>300</v>
      </c>
      <c r="I63">
        <v>220</v>
      </c>
      <c r="J63">
        <v>50</v>
      </c>
      <c r="L63">
        <v>20</v>
      </c>
    </row>
    <row r="64" spans="1:12" x14ac:dyDescent="0.25">
      <c r="A64">
        <v>530</v>
      </c>
      <c r="B64" t="s">
        <v>138</v>
      </c>
      <c r="C64">
        <v>15000</v>
      </c>
      <c r="D64">
        <v>15000</v>
      </c>
      <c r="E64">
        <v>5000</v>
      </c>
      <c r="F64">
        <v>2000</v>
      </c>
      <c r="G64">
        <v>260</v>
      </c>
      <c r="H64">
        <v>160</v>
      </c>
      <c r="I64">
        <v>500</v>
      </c>
      <c r="J64">
        <v>250</v>
      </c>
      <c r="L64">
        <v>30</v>
      </c>
    </row>
    <row r="65" spans="1:12" x14ac:dyDescent="0.25">
      <c r="A65">
        <v>549</v>
      </c>
      <c r="B65" t="s">
        <v>150</v>
      </c>
      <c r="C65">
        <v>200000</v>
      </c>
      <c r="D65">
        <v>200000</v>
      </c>
      <c r="E65">
        <v>275000</v>
      </c>
      <c r="G65">
        <v>5000</v>
      </c>
      <c r="H65">
        <v>1000</v>
      </c>
      <c r="I65">
        <v>400</v>
      </c>
      <c r="J65">
        <v>320</v>
      </c>
      <c r="L65">
        <v>0</v>
      </c>
    </row>
    <row r="66" spans="1:12" x14ac:dyDescent="0.25">
      <c r="A66">
        <v>1045</v>
      </c>
      <c r="B66" t="s">
        <v>238</v>
      </c>
      <c r="C66">
        <v>850</v>
      </c>
      <c r="D66">
        <v>850</v>
      </c>
      <c r="E66">
        <v>920</v>
      </c>
      <c r="F66">
        <v>215</v>
      </c>
      <c r="G66">
        <v>125</v>
      </c>
      <c r="H66">
        <v>110</v>
      </c>
      <c r="I66">
        <v>260</v>
      </c>
      <c r="J66">
        <v>110</v>
      </c>
    </row>
    <row r="67" spans="1:12" x14ac:dyDescent="0.25">
      <c r="A67">
        <v>524</v>
      </c>
      <c r="B67" t="s">
        <v>133</v>
      </c>
      <c r="C67">
        <v>1500</v>
      </c>
      <c r="D67">
        <v>1500</v>
      </c>
      <c r="E67">
        <v>1750</v>
      </c>
      <c r="F67">
        <v>150</v>
      </c>
      <c r="G67">
        <v>110</v>
      </c>
      <c r="H67">
        <v>80</v>
      </c>
      <c r="I67">
        <v>300</v>
      </c>
      <c r="J67">
        <v>120</v>
      </c>
      <c r="L67">
        <v>15</v>
      </c>
    </row>
    <row r="68" spans="1:12" x14ac:dyDescent="0.25">
      <c r="A68">
        <v>933</v>
      </c>
      <c r="B68" t="s">
        <v>187</v>
      </c>
      <c r="C68">
        <v>75</v>
      </c>
      <c r="D68">
        <v>75</v>
      </c>
      <c r="E68">
        <v>75</v>
      </c>
      <c r="F68">
        <v>0</v>
      </c>
      <c r="G68">
        <v>13</v>
      </c>
      <c r="H68">
        <v>5</v>
      </c>
      <c r="I68">
        <v>100</v>
      </c>
      <c r="J68">
        <v>45</v>
      </c>
    </row>
    <row r="69" spans="1:12" x14ac:dyDescent="0.25">
      <c r="A69">
        <v>926</v>
      </c>
      <c r="B69" t="s">
        <v>182</v>
      </c>
      <c r="C69">
        <v>1350</v>
      </c>
      <c r="D69">
        <v>1350</v>
      </c>
      <c r="E69">
        <v>1750</v>
      </c>
      <c r="F69">
        <v>350</v>
      </c>
      <c r="G69">
        <v>100</v>
      </c>
      <c r="H69">
        <v>75</v>
      </c>
      <c r="I69">
        <v>150</v>
      </c>
      <c r="J69">
        <v>190</v>
      </c>
      <c r="L69">
        <v>0</v>
      </c>
    </row>
    <row r="70" spans="1:12" x14ac:dyDescent="0.25">
      <c r="A70">
        <v>1056</v>
      </c>
      <c r="B70" t="s">
        <v>246</v>
      </c>
      <c r="C70">
        <v>32000</v>
      </c>
      <c r="D70">
        <v>32000</v>
      </c>
      <c r="E70">
        <v>45000</v>
      </c>
      <c r="G70">
        <v>200</v>
      </c>
      <c r="H70">
        <v>175</v>
      </c>
      <c r="I70">
        <v>4000</v>
      </c>
      <c r="J70">
        <v>150</v>
      </c>
      <c r="L70">
        <v>30</v>
      </c>
    </row>
    <row r="71" spans="1:12" x14ac:dyDescent="0.25">
      <c r="A71">
        <v>508</v>
      </c>
      <c r="B71" t="s">
        <v>120</v>
      </c>
      <c r="C71">
        <v>5</v>
      </c>
      <c r="D71">
        <v>5</v>
      </c>
      <c r="E71">
        <v>5</v>
      </c>
      <c r="G71">
        <v>1</v>
      </c>
      <c r="H71">
        <v>1</v>
      </c>
      <c r="I71">
        <v>150</v>
      </c>
      <c r="J71">
        <v>100</v>
      </c>
    </row>
    <row r="72" spans="1:12" x14ac:dyDescent="0.25">
      <c r="A72">
        <v>1042</v>
      </c>
      <c r="B72" t="s">
        <v>236</v>
      </c>
      <c r="C72">
        <v>550</v>
      </c>
      <c r="D72">
        <v>550</v>
      </c>
      <c r="E72">
        <v>670</v>
      </c>
      <c r="F72">
        <v>100</v>
      </c>
      <c r="G72">
        <v>138</v>
      </c>
      <c r="H72">
        <v>110</v>
      </c>
      <c r="I72">
        <v>300</v>
      </c>
      <c r="J72">
        <v>110</v>
      </c>
      <c r="L72">
        <v>5</v>
      </c>
    </row>
    <row r="73" spans="1:12" x14ac:dyDescent="0.25">
      <c r="A73">
        <v>527</v>
      </c>
      <c r="B73" t="s">
        <v>136</v>
      </c>
      <c r="C73">
        <v>2200</v>
      </c>
      <c r="D73">
        <v>2200</v>
      </c>
      <c r="E73">
        <v>1600</v>
      </c>
      <c r="F73">
        <v>770</v>
      </c>
      <c r="G73">
        <v>198</v>
      </c>
      <c r="H73">
        <v>155</v>
      </c>
      <c r="I73">
        <v>280</v>
      </c>
      <c r="J73">
        <v>220</v>
      </c>
      <c r="L73">
        <v>15</v>
      </c>
    </row>
    <row r="74" spans="1:12" x14ac:dyDescent="0.25">
      <c r="A74">
        <v>563</v>
      </c>
      <c r="B74" t="s">
        <v>159</v>
      </c>
      <c r="C74">
        <v>700</v>
      </c>
      <c r="D74">
        <v>700</v>
      </c>
      <c r="E74">
        <v>700</v>
      </c>
      <c r="F74">
        <v>150</v>
      </c>
      <c r="G74">
        <v>45</v>
      </c>
      <c r="H74">
        <v>25</v>
      </c>
      <c r="I74">
        <v>105</v>
      </c>
      <c r="J74">
        <v>120</v>
      </c>
      <c r="L74">
        <v>5</v>
      </c>
    </row>
    <row r="75" spans="1:12" x14ac:dyDescent="0.25">
      <c r="A75">
        <v>950</v>
      </c>
      <c r="B75" t="s">
        <v>198</v>
      </c>
      <c r="C75">
        <v>515</v>
      </c>
      <c r="D75">
        <v>515</v>
      </c>
      <c r="E75">
        <v>850</v>
      </c>
      <c r="F75">
        <v>100</v>
      </c>
      <c r="G75">
        <v>80</v>
      </c>
      <c r="H75">
        <v>65</v>
      </c>
      <c r="I75">
        <v>250</v>
      </c>
      <c r="J75">
        <v>75</v>
      </c>
      <c r="L75">
        <v>5</v>
      </c>
    </row>
    <row r="76" spans="1:12" x14ac:dyDescent="0.25">
      <c r="A76">
        <v>1057</v>
      </c>
      <c r="B76" t="s">
        <v>247</v>
      </c>
      <c r="C76">
        <v>35000</v>
      </c>
      <c r="D76">
        <v>35000</v>
      </c>
      <c r="E76">
        <v>50000</v>
      </c>
      <c r="G76">
        <v>270</v>
      </c>
      <c r="H76">
        <v>225</v>
      </c>
      <c r="I76">
        <v>4000</v>
      </c>
      <c r="J76">
        <v>150</v>
      </c>
      <c r="L76">
        <v>40</v>
      </c>
    </row>
    <row r="77" spans="1:12" x14ac:dyDescent="0.25">
      <c r="A77">
        <v>1024</v>
      </c>
      <c r="B77" t="s">
        <v>224</v>
      </c>
      <c r="C77">
        <v>7500</v>
      </c>
      <c r="D77">
        <v>7500</v>
      </c>
      <c r="E77">
        <v>17400</v>
      </c>
      <c r="G77">
        <v>250</v>
      </c>
      <c r="H77">
        <v>215</v>
      </c>
      <c r="I77">
        <v>260</v>
      </c>
      <c r="J77">
        <v>275</v>
      </c>
      <c r="K77">
        <v>45</v>
      </c>
      <c r="L77">
        <v>30</v>
      </c>
    </row>
    <row r="78" spans="1:12" x14ac:dyDescent="0.25">
      <c r="A78">
        <v>1021</v>
      </c>
      <c r="B78" t="s">
        <v>221</v>
      </c>
      <c r="C78">
        <v>7000</v>
      </c>
      <c r="D78">
        <v>7000</v>
      </c>
      <c r="E78">
        <v>16200</v>
      </c>
      <c r="F78">
        <v>500</v>
      </c>
      <c r="G78">
        <v>250</v>
      </c>
      <c r="H78">
        <v>215</v>
      </c>
      <c r="I78">
        <v>260</v>
      </c>
      <c r="J78">
        <v>265</v>
      </c>
      <c r="K78">
        <v>45</v>
      </c>
      <c r="L78">
        <v>30</v>
      </c>
    </row>
    <row r="79" spans="1:12" x14ac:dyDescent="0.25">
      <c r="A79">
        <v>1022</v>
      </c>
      <c r="B79" t="s">
        <v>222</v>
      </c>
      <c r="C79">
        <v>8000</v>
      </c>
      <c r="D79">
        <v>8000</v>
      </c>
      <c r="E79">
        <v>18000</v>
      </c>
      <c r="F79">
        <v>550</v>
      </c>
      <c r="G79">
        <v>215</v>
      </c>
      <c r="H79">
        <v>140</v>
      </c>
      <c r="I79">
        <v>260</v>
      </c>
      <c r="J79">
        <v>265</v>
      </c>
      <c r="K79">
        <v>45</v>
      </c>
      <c r="L79">
        <v>30</v>
      </c>
    </row>
    <row r="80" spans="1:12" x14ac:dyDescent="0.25">
      <c r="A80">
        <v>1023</v>
      </c>
      <c r="B80" t="s">
        <v>223</v>
      </c>
      <c r="C80">
        <v>7800</v>
      </c>
      <c r="D80">
        <v>7800</v>
      </c>
      <c r="E80">
        <v>18600</v>
      </c>
      <c r="G80">
        <v>250</v>
      </c>
      <c r="H80">
        <v>215</v>
      </c>
      <c r="I80">
        <v>260</v>
      </c>
      <c r="J80">
        <v>275</v>
      </c>
      <c r="K80">
        <v>45</v>
      </c>
      <c r="L80">
        <v>30</v>
      </c>
    </row>
    <row r="81" spans="1:12" x14ac:dyDescent="0.25">
      <c r="A81">
        <v>1015</v>
      </c>
      <c r="B81" t="s">
        <v>218</v>
      </c>
      <c r="C81">
        <v>5850</v>
      </c>
      <c r="D81">
        <v>5850</v>
      </c>
      <c r="E81">
        <v>9200</v>
      </c>
      <c r="F81">
        <v>650</v>
      </c>
      <c r="G81">
        <v>220</v>
      </c>
      <c r="H81">
        <v>200</v>
      </c>
      <c r="I81">
        <v>170</v>
      </c>
      <c r="J81">
        <v>230</v>
      </c>
      <c r="K81">
        <v>35</v>
      </c>
      <c r="L81">
        <v>25</v>
      </c>
    </row>
    <row r="82" spans="1:12" x14ac:dyDescent="0.25">
      <c r="A82">
        <v>594</v>
      </c>
      <c r="B82" t="s">
        <v>172</v>
      </c>
      <c r="C82">
        <v>700</v>
      </c>
      <c r="D82">
        <v>700</v>
      </c>
      <c r="E82">
        <v>1400</v>
      </c>
      <c r="F82">
        <v>100</v>
      </c>
      <c r="G82">
        <v>57</v>
      </c>
      <c r="H82">
        <v>50</v>
      </c>
      <c r="I82">
        <v>100</v>
      </c>
      <c r="J82">
        <v>200</v>
      </c>
    </row>
    <row r="83" spans="1:12" x14ac:dyDescent="0.25">
      <c r="A83">
        <v>992</v>
      </c>
      <c r="B83" t="s">
        <v>207</v>
      </c>
      <c r="C83">
        <v>35500</v>
      </c>
      <c r="D83">
        <v>35500</v>
      </c>
      <c r="E83">
        <v>106500</v>
      </c>
      <c r="F83">
        <v>5600</v>
      </c>
      <c r="G83">
        <v>250</v>
      </c>
      <c r="H83">
        <v>170</v>
      </c>
      <c r="I83">
        <v>500</v>
      </c>
      <c r="J83">
        <v>275</v>
      </c>
      <c r="L83">
        <v>40</v>
      </c>
    </row>
    <row r="84" spans="1:12" x14ac:dyDescent="0.25">
      <c r="A84">
        <v>609</v>
      </c>
      <c r="B84" t="s">
        <v>176</v>
      </c>
      <c r="C84">
        <v>75</v>
      </c>
      <c r="D84">
        <v>75</v>
      </c>
      <c r="E84">
        <v>80</v>
      </c>
      <c r="F84">
        <v>20</v>
      </c>
      <c r="G84">
        <v>20</v>
      </c>
      <c r="H84">
        <v>10</v>
      </c>
      <c r="I84">
        <v>80</v>
      </c>
      <c r="J84">
        <v>80</v>
      </c>
      <c r="L84">
        <v>10</v>
      </c>
    </row>
    <row r="85" spans="1:12" x14ac:dyDescent="0.25">
      <c r="A85">
        <v>610</v>
      </c>
      <c r="B85" t="s">
        <v>176</v>
      </c>
      <c r="C85">
        <v>1450</v>
      </c>
      <c r="D85">
        <v>1450</v>
      </c>
      <c r="E85">
        <v>2300</v>
      </c>
      <c r="F85">
        <v>300</v>
      </c>
      <c r="G85">
        <v>115</v>
      </c>
      <c r="H85">
        <v>85</v>
      </c>
      <c r="I85">
        <v>150</v>
      </c>
      <c r="J85">
        <v>70</v>
      </c>
      <c r="L85">
        <v>10</v>
      </c>
    </row>
    <row r="86" spans="1:12" x14ac:dyDescent="0.25">
      <c r="A86">
        <v>978</v>
      </c>
      <c r="B86" t="s">
        <v>205</v>
      </c>
      <c r="C86">
        <v>1350</v>
      </c>
      <c r="D86">
        <v>1350</v>
      </c>
      <c r="E86">
        <v>2000</v>
      </c>
      <c r="F86">
        <v>135</v>
      </c>
      <c r="G86">
        <v>100</v>
      </c>
      <c r="H86">
        <v>75</v>
      </c>
      <c r="I86">
        <v>150</v>
      </c>
      <c r="J86">
        <v>150</v>
      </c>
      <c r="L86">
        <v>10</v>
      </c>
    </row>
    <row r="87" spans="1:12" x14ac:dyDescent="0.25">
      <c r="A87">
        <v>516</v>
      </c>
      <c r="B87" t="s">
        <v>127</v>
      </c>
      <c r="C87">
        <v>6000</v>
      </c>
      <c r="D87">
        <v>6000</v>
      </c>
      <c r="E87">
        <v>8500</v>
      </c>
      <c r="F87">
        <v>800</v>
      </c>
      <c r="G87">
        <v>250</v>
      </c>
      <c r="H87">
        <v>60</v>
      </c>
      <c r="I87">
        <v>220</v>
      </c>
      <c r="J87">
        <v>180</v>
      </c>
      <c r="L87">
        <v>0</v>
      </c>
    </row>
    <row r="88" spans="1:12" x14ac:dyDescent="0.25">
      <c r="A88">
        <v>557</v>
      </c>
      <c r="B88" t="s">
        <v>154</v>
      </c>
      <c r="C88">
        <v>2000</v>
      </c>
      <c r="D88">
        <v>2000</v>
      </c>
      <c r="E88">
        <v>3000</v>
      </c>
      <c r="F88">
        <v>600</v>
      </c>
      <c r="G88">
        <v>250</v>
      </c>
      <c r="H88">
        <v>130</v>
      </c>
      <c r="I88">
        <v>220</v>
      </c>
      <c r="J88">
        <v>190</v>
      </c>
      <c r="L88">
        <v>20</v>
      </c>
    </row>
    <row r="89" spans="1:12" x14ac:dyDescent="0.25">
      <c r="A89">
        <v>1003</v>
      </c>
      <c r="B89" t="s">
        <v>214</v>
      </c>
      <c r="C89">
        <v>350</v>
      </c>
      <c r="D89">
        <v>350</v>
      </c>
      <c r="E89">
        <v>380</v>
      </c>
      <c r="F89">
        <v>35</v>
      </c>
      <c r="G89">
        <v>85</v>
      </c>
      <c r="H89">
        <v>50</v>
      </c>
      <c r="I89">
        <v>125</v>
      </c>
      <c r="J89">
        <v>75</v>
      </c>
      <c r="L89">
        <v>5</v>
      </c>
    </row>
    <row r="90" spans="1:12" x14ac:dyDescent="0.25">
      <c r="A90">
        <v>500</v>
      </c>
      <c r="B90" t="s">
        <v>116</v>
      </c>
      <c r="C90">
        <v>75</v>
      </c>
      <c r="D90">
        <v>75</v>
      </c>
      <c r="E90">
        <v>100</v>
      </c>
      <c r="G90">
        <v>18</v>
      </c>
      <c r="H90">
        <v>10</v>
      </c>
      <c r="I90">
        <v>80</v>
      </c>
      <c r="J90">
        <v>25</v>
      </c>
      <c r="L90">
        <v>0</v>
      </c>
    </row>
    <row r="91" spans="1:12" x14ac:dyDescent="0.25">
      <c r="A91">
        <v>559</v>
      </c>
      <c r="B91" t="s">
        <v>156</v>
      </c>
      <c r="C91">
        <v>250</v>
      </c>
      <c r="D91">
        <v>250</v>
      </c>
      <c r="E91">
        <v>500</v>
      </c>
      <c r="G91">
        <v>70</v>
      </c>
      <c r="H91">
        <v>55</v>
      </c>
      <c r="I91">
        <v>200</v>
      </c>
      <c r="J91">
        <v>45</v>
      </c>
      <c r="K91">
        <v>18</v>
      </c>
      <c r="L91">
        <v>3</v>
      </c>
    </row>
    <row r="92" spans="1:12" x14ac:dyDescent="0.25">
      <c r="A92">
        <v>558</v>
      </c>
      <c r="B92" t="s">
        <v>155</v>
      </c>
      <c r="C92">
        <v>90</v>
      </c>
      <c r="D92">
        <v>90</v>
      </c>
      <c r="E92">
        <v>130</v>
      </c>
      <c r="G92">
        <v>23</v>
      </c>
      <c r="H92">
        <v>10</v>
      </c>
      <c r="I92">
        <v>80</v>
      </c>
      <c r="J92">
        <v>25</v>
      </c>
      <c r="L92">
        <v>3</v>
      </c>
    </row>
    <row r="93" spans="1:12" x14ac:dyDescent="0.25">
      <c r="A93">
        <v>517</v>
      </c>
      <c r="B93" t="s">
        <v>128</v>
      </c>
      <c r="C93">
        <v>245</v>
      </c>
      <c r="D93">
        <v>245</v>
      </c>
      <c r="E93">
        <v>420</v>
      </c>
      <c r="F93">
        <v>50</v>
      </c>
      <c r="G93">
        <v>35</v>
      </c>
      <c r="H93">
        <v>21</v>
      </c>
      <c r="I93">
        <v>125</v>
      </c>
      <c r="J93">
        <v>35</v>
      </c>
      <c r="L93">
        <v>5</v>
      </c>
    </row>
    <row r="94" spans="1:12" x14ac:dyDescent="0.25">
      <c r="A94">
        <v>537</v>
      </c>
      <c r="B94" t="s">
        <v>144</v>
      </c>
      <c r="C94">
        <v>1750</v>
      </c>
      <c r="D94">
        <v>1750</v>
      </c>
      <c r="E94">
        <v>2500</v>
      </c>
      <c r="F94">
        <v>450</v>
      </c>
      <c r="G94">
        <v>200</v>
      </c>
      <c r="H94">
        <v>200</v>
      </c>
      <c r="I94">
        <v>170</v>
      </c>
      <c r="J94">
        <v>100</v>
      </c>
      <c r="L94">
        <v>30</v>
      </c>
    </row>
    <row r="95" spans="1:12" x14ac:dyDescent="0.25">
      <c r="A95">
        <v>1014</v>
      </c>
      <c r="B95" t="s">
        <v>217</v>
      </c>
      <c r="C95">
        <v>5500</v>
      </c>
      <c r="D95">
        <v>5500</v>
      </c>
      <c r="E95">
        <v>7200</v>
      </c>
      <c r="F95">
        <v>550</v>
      </c>
      <c r="G95">
        <v>190</v>
      </c>
      <c r="H95">
        <v>160</v>
      </c>
      <c r="I95">
        <v>160</v>
      </c>
      <c r="J95">
        <v>210</v>
      </c>
      <c r="K95">
        <v>35</v>
      </c>
      <c r="L95">
        <v>20</v>
      </c>
    </row>
    <row r="96" spans="1:12" x14ac:dyDescent="0.25">
      <c r="A96">
        <v>533</v>
      </c>
      <c r="B96" t="s">
        <v>141</v>
      </c>
      <c r="C96">
        <v>3000</v>
      </c>
      <c r="D96">
        <v>3000</v>
      </c>
      <c r="E96">
        <v>4000</v>
      </c>
      <c r="F96">
        <v>750</v>
      </c>
      <c r="G96">
        <v>126</v>
      </c>
      <c r="H96">
        <v>75</v>
      </c>
      <c r="I96">
        <v>200</v>
      </c>
      <c r="J96">
        <v>150</v>
      </c>
      <c r="L96">
        <v>30</v>
      </c>
    </row>
    <row r="97" spans="1:12" x14ac:dyDescent="0.25">
      <c r="A97">
        <v>547</v>
      </c>
      <c r="B97" t="s">
        <v>148</v>
      </c>
      <c r="C97">
        <v>1600</v>
      </c>
      <c r="D97">
        <v>1600</v>
      </c>
      <c r="E97">
        <v>1850</v>
      </c>
      <c r="F97">
        <v>320</v>
      </c>
      <c r="G97">
        <v>165</v>
      </c>
      <c r="H97">
        <v>110</v>
      </c>
      <c r="I97">
        <v>150</v>
      </c>
      <c r="J97">
        <v>45</v>
      </c>
      <c r="L97">
        <v>0</v>
      </c>
    </row>
    <row r="98" spans="1:12" x14ac:dyDescent="0.25">
      <c r="A98">
        <v>1031</v>
      </c>
      <c r="B98" t="s">
        <v>228</v>
      </c>
      <c r="C98">
        <v>35000</v>
      </c>
      <c r="D98">
        <v>35000</v>
      </c>
      <c r="E98">
        <v>95000</v>
      </c>
      <c r="F98">
        <v>3500</v>
      </c>
      <c r="G98">
        <v>220</v>
      </c>
      <c r="H98">
        <v>160</v>
      </c>
      <c r="I98">
        <v>150</v>
      </c>
      <c r="J98">
        <v>275</v>
      </c>
      <c r="L98">
        <v>50</v>
      </c>
    </row>
    <row r="99" spans="1:12" x14ac:dyDescent="0.25">
      <c r="A99">
        <v>540</v>
      </c>
      <c r="B99" t="s">
        <v>146</v>
      </c>
      <c r="C99">
        <v>6250</v>
      </c>
      <c r="D99">
        <v>6250</v>
      </c>
      <c r="E99">
        <v>12250</v>
      </c>
      <c r="F99">
        <v>400</v>
      </c>
      <c r="G99">
        <v>185</v>
      </c>
      <c r="H99">
        <v>125</v>
      </c>
      <c r="I99">
        <v>350</v>
      </c>
      <c r="J99">
        <v>160</v>
      </c>
      <c r="L99">
        <v>20</v>
      </c>
    </row>
    <row r="100" spans="1:12" x14ac:dyDescent="0.25">
      <c r="A100">
        <v>1035</v>
      </c>
      <c r="B100" t="s">
        <v>232</v>
      </c>
      <c r="C100">
        <v>915</v>
      </c>
      <c r="D100">
        <v>915</v>
      </c>
      <c r="E100">
        <v>1150</v>
      </c>
      <c r="F100">
        <v>90</v>
      </c>
      <c r="G100">
        <v>140</v>
      </c>
      <c r="H100">
        <v>75</v>
      </c>
      <c r="I100">
        <v>150</v>
      </c>
      <c r="J100">
        <v>120</v>
      </c>
      <c r="L100">
        <v>10</v>
      </c>
    </row>
    <row r="101" spans="1:12" x14ac:dyDescent="0.25">
      <c r="A101">
        <v>1033</v>
      </c>
      <c r="B101" t="s">
        <v>230</v>
      </c>
      <c r="C101">
        <v>2600</v>
      </c>
      <c r="D101">
        <v>2600</v>
      </c>
      <c r="E101">
        <v>3300</v>
      </c>
      <c r="F101">
        <v>125</v>
      </c>
      <c r="G101">
        <v>140</v>
      </c>
      <c r="H101">
        <v>100</v>
      </c>
      <c r="I101">
        <v>150</v>
      </c>
      <c r="J101">
        <v>120</v>
      </c>
      <c r="L101">
        <v>13</v>
      </c>
    </row>
    <row r="102" spans="1:12" x14ac:dyDescent="0.25">
      <c r="A102">
        <v>1034</v>
      </c>
      <c r="B102" t="s">
        <v>231</v>
      </c>
      <c r="C102">
        <v>2800</v>
      </c>
      <c r="D102">
        <v>2800</v>
      </c>
      <c r="E102">
        <v>3100</v>
      </c>
      <c r="F102">
        <v>150</v>
      </c>
      <c r="G102">
        <v>140</v>
      </c>
      <c r="H102">
        <v>75</v>
      </c>
      <c r="I102">
        <v>150</v>
      </c>
      <c r="J102">
        <v>150</v>
      </c>
      <c r="L102">
        <v>13</v>
      </c>
    </row>
    <row r="103" spans="1:12" x14ac:dyDescent="0.25">
      <c r="A103">
        <v>1032</v>
      </c>
      <c r="B103" t="s">
        <v>229</v>
      </c>
      <c r="C103">
        <v>2700</v>
      </c>
      <c r="D103">
        <v>2700</v>
      </c>
      <c r="E103">
        <v>3150</v>
      </c>
      <c r="F103">
        <v>300</v>
      </c>
      <c r="G103">
        <v>180</v>
      </c>
      <c r="H103">
        <v>120</v>
      </c>
      <c r="I103">
        <v>150</v>
      </c>
      <c r="J103">
        <v>120</v>
      </c>
      <c r="L103">
        <v>65</v>
      </c>
    </row>
    <row r="104" spans="1:12" x14ac:dyDescent="0.25">
      <c r="A104">
        <v>583</v>
      </c>
      <c r="B104" t="s">
        <v>164</v>
      </c>
      <c r="C104">
        <v>65</v>
      </c>
      <c r="D104">
        <v>65</v>
      </c>
      <c r="E104">
        <v>50</v>
      </c>
      <c r="G104">
        <v>14</v>
      </c>
      <c r="H104">
        <v>6</v>
      </c>
      <c r="I104">
        <v>300</v>
      </c>
      <c r="J104">
        <v>10</v>
      </c>
      <c r="L104">
        <v>0</v>
      </c>
    </row>
    <row r="105" spans="1:12" x14ac:dyDescent="0.25">
      <c r="A105">
        <v>111</v>
      </c>
      <c r="B105" t="s">
        <v>113</v>
      </c>
      <c r="C105">
        <v>10</v>
      </c>
      <c r="D105">
        <v>10</v>
      </c>
      <c r="E105">
        <v>12</v>
      </c>
      <c r="F105">
        <v>5</v>
      </c>
      <c r="G105">
        <v>3</v>
      </c>
      <c r="H105">
        <v>1</v>
      </c>
      <c r="I105">
        <v>30</v>
      </c>
      <c r="J105">
        <v>10</v>
      </c>
    </row>
    <row r="106" spans="1:12" x14ac:dyDescent="0.25">
      <c r="A106">
        <v>506</v>
      </c>
      <c r="B106" t="s">
        <v>113</v>
      </c>
      <c r="C106">
        <v>10</v>
      </c>
      <c r="D106">
        <v>10</v>
      </c>
      <c r="E106">
        <v>12</v>
      </c>
      <c r="F106">
        <v>5</v>
      </c>
      <c r="G106">
        <v>3</v>
      </c>
      <c r="H106">
        <v>1</v>
      </c>
      <c r="I106">
        <v>30</v>
      </c>
      <c r="J106">
        <v>10</v>
      </c>
    </row>
    <row r="107" spans="1:12" x14ac:dyDescent="0.25">
      <c r="A107">
        <v>611</v>
      </c>
      <c r="B107" t="s">
        <v>177</v>
      </c>
      <c r="C107">
        <v>70</v>
      </c>
      <c r="D107">
        <v>70</v>
      </c>
      <c r="E107">
        <v>60</v>
      </c>
      <c r="F107">
        <v>10</v>
      </c>
      <c r="G107">
        <v>22</v>
      </c>
      <c r="H107">
        <v>14</v>
      </c>
      <c r="I107">
        <v>80</v>
      </c>
      <c r="J107">
        <v>50</v>
      </c>
      <c r="L107">
        <v>10</v>
      </c>
    </row>
    <row r="108" spans="1:12" x14ac:dyDescent="0.25">
      <c r="A108">
        <v>979</v>
      </c>
      <c r="B108" t="s">
        <v>206</v>
      </c>
      <c r="C108">
        <v>5100</v>
      </c>
      <c r="D108">
        <v>5100</v>
      </c>
      <c r="E108">
        <v>8400</v>
      </c>
      <c r="F108">
        <v>510</v>
      </c>
      <c r="G108">
        <v>280</v>
      </c>
      <c r="H108">
        <v>130</v>
      </c>
      <c r="I108">
        <v>150</v>
      </c>
      <c r="J108">
        <v>170</v>
      </c>
      <c r="L108">
        <v>25</v>
      </c>
    </row>
    <row r="109" spans="1:12" x14ac:dyDescent="0.25">
      <c r="A109">
        <v>1000</v>
      </c>
      <c r="B109" t="s">
        <v>211</v>
      </c>
      <c r="C109">
        <v>1250</v>
      </c>
      <c r="D109">
        <v>1250</v>
      </c>
      <c r="E109">
        <v>420</v>
      </c>
      <c r="F109">
        <v>100</v>
      </c>
      <c r="G109">
        <v>120</v>
      </c>
      <c r="H109">
        <v>80</v>
      </c>
      <c r="I109">
        <v>100</v>
      </c>
      <c r="J109">
        <v>45</v>
      </c>
    </row>
    <row r="110" spans="1:12" x14ac:dyDescent="0.25">
      <c r="A110">
        <v>925</v>
      </c>
      <c r="B110" t="s">
        <v>181</v>
      </c>
      <c r="C110">
        <v>2500</v>
      </c>
      <c r="D110">
        <v>2500</v>
      </c>
      <c r="E110">
        <v>1900</v>
      </c>
      <c r="F110">
        <v>250</v>
      </c>
      <c r="G110">
        <v>140</v>
      </c>
      <c r="H110">
        <v>75</v>
      </c>
      <c r="I110">
        <v>200</v>
      </c>
      <c r="J110">
        <v>200</v>
      </c>
      <c r="L110">
        <v>20</v>
      </c>
    </row>
    <row r="111" spans="1:12" x14ac:dyDescent="0.25">
      <c r="A111">
        <v>560</v>
      </c>
      <c r="B111" t="s">
        <v>67</v>
      </c>
      <c r="C111">
        <v>2250</v>
      </c>
      <c r="D111">
        <v>2250</v>
      </c>
      <c r="E111">
        <v>3500</v>
      </c>
      <c r="G111">
        <v>232</v>
      </c>
      <c r="H111">
        <v>88</v>
      </c>
      <c r="I111">
        <v>260</v>
      </c>
      <c r="J111">
        <v>230</v>
      </c>
      <c r="K111">
        <v>20</v>
      </c>
      <c r="L111">
        <v>10</v>
      </c>
    </row>
    <row r="112" spans="1:12" x14ac:dyDescent="0.25">
      <c r="A112">
        <v>561</v>
      </c>
      <c r="B112" t="s">
        <v>157</v>
      </c>
      <c r="C112">
        <v>4500</v>
      </c>
      <c r="D112">
        <v>4500</v>
      </c>
      <c r="E112">
        <v>7200</v>
      </c>
      <c r="F112">
        <v>462</v>
      </c>
      <c r="G112">
        <v>190</v>
      </c>
      <c r="H112">
        <v>70</v>
      </c>
      <c r="I112">
        <v>260</v>
      </c>
      <c r="J112">
        <v>245</v>
      </c>
      <c r="K112">
        <v>23</v>
      </c>
      <c r="L112">
        <v>20</v>
      </c>
    </row>
    <row r="113" spans="1:12" x14ac:dyDescent="0.25">
      <c r="A113">
        <v>510</v>
      </c>
      <c r="B113" t="s">
        <v>121</v>
      </c>
      <c r="C113">
        <v>350</v>
      </c>
      <c r="D113">
        <v>350</v>
      </c>
      <c r="E113">
        <v>400</v>
      </c>
      <c r="G113">
        <v>45</v>
      </c>
      <c r="H113">
        <v>30</v>
      </c>
      <c r="I113">
        <v>100</v>
      </c>
      <c r="J113">
        <v>75</v>
      </c>
      <c r="L113">
        <v>5</v>
      </c>
    </row>
    <row r="114" spans="1:12" x14ac:dyDescent="0.25">
      <c r="A114">
        <v>555</v>
      </c>
      <c r="B114" t="s">
        <v>152</v>
      </c>
      <c r="C114">
        <v>1500</v>
      </c>
      <c r="D114">
        <v>1500</v>
      </c>
      <c r="E114">
        <v>1500</v>
      </c>
      <c r="F114">
        <v>375</v>
      </c>
      <c r="G114">
        <v>250</v>
      </c>
      <c r="H114">
        <v>75</v>
      </c>
      <c r="I114">
        <v>200</v>
      </c>
      <c r="J114">
        <v>160</v>
      </c>
      <c r="L114">
        <v>15</v>
      </c>
    </row>
    <row r="115" spans="1:12" x14ac:dyDescent="0.25">
      <c r="A115">
        <v>551</v>
      </c>
      <c r="B115" t="s">
        <v>151</v>
      </c>
      <c r="C115">
        <v>600</v>
      </c>
      <c r="D115">
        <v>600</v>
      </c>
      <c r="E115">
        <v>850</v>
      </c>
      <c r="G115">
        <v>100</v>
      </c>
      <c r="H115">
        <v>65</v>
      </c>
      <c r="I115">
        <v>250</v>
      </c>
      <c r="J115">
        <v>65</v>
      </c>
    </row>
    <row r="116" spans="1:12" x14ac:dyDescent="0.25">
      <c r="A116">
        <v>996</v>
      </c>
      <c r="B116" t="s">
        <v>209</v>
      </c>
      <c r="C116">
        <v>3500</v>
      </c>
      <c r="D116">
        <v>3500</v>
      </c>
      <c r="E116">
        <v>750</v>
      </c>
      <c r="F116">
        <v>650</v>
      </c>
      <c r="G116">
        <v>160</v>
      </c>
      <c r="H116">
        <v>110</v>
      </c>
      <c r="I116">
        <v>150</v>
      </c>
      <c r="J116">
        <v>180</v>
      </c>
      <c r="L116">
        <v>15</v>
      </c>
    </row>
    <row r="117" spans="1:12" x14ac:dyDescent="0.25">
      <c r="A117">
        <v>932</v>
      </c>
      <c r="B117" t="s">
        <v>186</v>
      </c>
      <c r="C117">
        <v>15</v>
      </c>
      <c r="D117">
        <v>15</v>
      </c>
      <c r="E117">
        <v>25</v>
      </c>
      <c r="F117">
        <v>0</v>
      </c>
      <c r="G117">
        <v>13</v>
      </c>
      <c r="H117">
        <v>5</v>
      </c>
      <c r="I117">
        <v>100</v>
      </c>
      <c r="J117">
        <v>45</v>
      </c>
    </row>
    <row r="118" spans="1:12" x14ac:dyDescent="0.25">
      <c r="A118">
        <v>1029</v>
      </c>
      <c r="B118" t="s">
        <v>226</v>
      </c>
      <c r="C118">
        <v>45000</v>
      </c>
      <c r="D118">
        <v>45000</v>
      </c>
      <c r="E118">
        <v>135000</v>
      </c>
      <c r="F118">
        <v>4500</v>
      </c>
      <c r="G118">
        <v>280</v>
      </c>
      <c r="H118">
        <v>160</v>
      </c>
      <c r="I118">
        <v>140</v>
      </c>
      <c r="J118">
        <v>275</v>
      </c>
      <c r="L118">
        <v>50</v>
      </c>
    </row>
    <row r="119" spans="1:12" x14ac:dyDescent="0.25">
      <c r="A119">
        <v>941</v>
      </c>
      <c r="B119" t="s">
        <v>191</v>
      </c>
      <c r="C119">
        <v>15</v>
      </c>
      <c r="D119">
        <v>15</v>
      </c>
      <c r="E119">
        <v>25</v>
      </c>
      <c r="F119">
        <v>0</v>
      </c>
      <c r="G119">
        <v>13</v>
      </c>
      <c r="H119">
        <v>5</v>
      </c>
      <c r="I119">
        <v>100</v>
      </c>
      <c r="J119">
        <v>45</v>
      </c>
    </row>
    <row r="120" spans="1:12" x14ac:dyDescent="0.25">
      <c r="A120">
        <v>587</v>
      </c>
      <c r="B120" t="s">
        <v>167</v>
      </c>
      <c r="C120">
        <v>5000</v>
      </c>
      <c r="D120">
        <v>5000</v>
      </c>
      <c r="E120">
        <v>8500</v>
      </c>
      <c r="F120">
        <v>1000</v>
      </c>
      <c r="G120">
        <v>300</v>
      </c>
      <c r="H120">
        <v>250</v>
      </c>
      <c r="I120">
        <v>230</v>
      </c>
      <c r="J120">
        <v>275</v>
      </c>
      <c r="L120">
        <v>50</v>
      </c>
    </row>
    <row r="121" spans="1:12" x14ac:dyDescent="0.25">
      <c r="A121">
        <v>585</v>
      </c>
      <c r="B121" t="s">
        <v>165</v>
      </c>
      <c r="C121">
        <v>40</v>
      </c>
      <c r="D121">
        <v>40</v>
      </c>
      <c r="E121">
        <v>70</v>
      </c>
      <c r="G121">
        <v>20</v>
      </c>
      <c r="H121">
        <v>15</v>
      </c>
      <c r="I121">
        <v>30</v>
      </c>
      <c r="J121">
        <v>40</v>
      </c>
      <c r="L121">
        <v>10</v>
      </c>
    </row>
    <row r="122" spans="1:12" x14ac:dyDescent="0.25">
      <c r="A122">
        <v>525</v>
      </c>
      <c r="B122" t="s">
        <v>134</v>
      </c>
      <c r="C122">
        <v>2200</v>
      </c>
      <c r="D122">
        <v>2200</v>
      </c>
      <c r="E122">
        <v>2900</v>
      </c>
      <c r="F122">
        <v>220</v>
      </c>
      <c r="G122">
        <v>210</v>
      </c>
      <c r="H122">
        <v>130</v>
      </c>
      <c r="I122">
        <v>350</v>
      </c>
      <c r="J122">
        <v>140</v>
      </c>
    </row>
    <row r="123" spans="1:12" x14ac:dyDescent="0.25">
      <c r="A123">
        <v>588</v>
      </c>
      <c r="B123" t="s">
        <v>168</v>
      </c>
      <c r="C123">
        <v>3000</v>
      </c>
      <c r="D123">
        <v>3000</v>
      </c>
      <c r="E123">
        <v>4600</v>
      </c>
      <c r="F123">
        <v>300</v>
      </c>
      <c r="G123">
        <v>120</v>
      </c>
      <c r="H123">
        <v>80</v>
      </c>
      <c r="I123">
        <v>133</v>
      </c>
      <c r="J123">
        <v>135</v>
      </c>
      <c r="L123">
        <v>20</v>
      </c>
    </row>
    <row r="124" spans="1:12" x14ac:dyDescent="0.25">
      <c r="A124">
        <v>523</v>
      </c>
      <c r="B124" t="s">
        <v>132</v>
      </c>
      <c r="C124">
        <v>1200</v>
      </c>
      <c r="D124">
        <v>1200</v>
      </c>
      <c r="E124">
        <v>550</v>
      </c>
      <c r="F124">
        <v>300</v>
      </c>
      <c r="G124">
        <v>120</v>
      </c>
      <c r="H124">
        <v>65</v>
      </c>
      <c r="I124">
        <v>60</v>
      </c>
      <c r="J124">
        <v>180</v>
      </c>
      <c r="L124">
        <v>10</v>
      </c>
    </row>
    <row r="125" spans="1:12" x14ac:dyDescent="0.25">
      <c r="A125">
        <v>570</v>
      </c>
      <c r="B125" t="s">
        <v>161</v>
      </c>
      <c r="C125">
        <v>2000</v>
      </c>
      <c r="D125">
        <v>2000</v>
      </c>
      <c r="E125">
        <v>2800</v>
      </c>
      <c r="F125">
        <v>200</v>
      </c>
      <c r="G125">
        <v>120</v>
      </c>
      <c r="H125">
        <v>110</v>
      </c>
      <c r="I125">
        <v>80</v>
      </c>
      <c r="J125">
        <v>150</v>
      </c>
      <c r="L125">
        <v>15</v>
      </c>
    </row>
    <row r="126" spans="1:12" x14ac:dyDescent="0.25">
      <c r="A126">
        <v>943</v>
      </c>
      <c r="B126" t="s">
        <v>193</v>
      </c>
      <c r="C126">
        <v>15</v>
      </c>
      <c r="D126">
        <v>15</v>
      </c>
      <c r="E126">
        <v>25</v>
      </c>
      <c r="F126">
        <v>0</v>
      </c>
      <c r="G126">
        <v>13</v>
      </c>
      <c r="H126">
        <v>5</v>
      </c>
      <c r="I126">
        <v>100</v>
      </c>
      <c r="J126">
        <v>45</v>
      </c>
    </row>
    <row r="127" spans="1:12" x14ac:dyDescent="0.25">
      <c r="A127">
        <v>511</v>
      </c>
      <c r="B127" t="s">
        <v>122</v>
      </c>
      <c r="C127">
        <v>15</v>
      </c>
      <c r="D127">
        <v>15</v>
      </c>
      <c r="E127">
        <v>16</v>
      </c>
      <c r="F127">
        <v>7</v>
      </c>
      <c r="G127">
        <v>4</v>
      </c>
      <c r="H127">
        <v>2</v>
      </c>
      <c r="I127">
        <v>10</v>
      </c>
      <c r="J127">
        <v>10</v>
      </c>
    </row>
    <row r="128" spans="1:12" x14ac:dyDescent="0.25">
      <c r="A128">
        <v>584</v>
      </c>
      <c r="B128" t="s">
        <v>122</v>
      </c>
      <c r="C128">
        <v>200</v>
      </c>
      <c r="D128">
        <v>200</v>
      </c>
      <c r="E128">
        <v>300</v>
      </c>
      <c r="F128">
        <v>40</v>
      </c>
      <c r="G128">
        <v>55</v>
      </c>
      <c r="H128">
        <v>30</v>
      </c>
      <c r="I128">
        <v>30</v>
      </c>
      <c r="J128">
        <v>40</v>
      </c>
      <c r="L128">
        <v>1</v>
      </c>
    </row>
    <row r="129" spans="1:12" x14ac:dyDescent="0.25">
      <c r="A129">
        <v>1043</v>
      </c>
      <c r="B129" t="s">
        <v>237</v>
      </c>
      <c r="C129">
        <v>85000</v>
      </c>
      <c r="D129">
        <v>85000</v>
      </c>
      <c r="E129">
        <v>255000</v>
      </c>
      <c r="F129">
        <v>8500</v>
      </c>
      <c r="G129">
        <v>260</v>
      </c>
      <c r="H129">
        <v>215</v>
      </c>
      <c r="I129">
        <v>350</v>
      </c>
      <c r="J129">
        <v>295</v>
      </c>
      <c r="L129">
        <v>30</v>
      </c>
    </row>
    <row r="130" spans="1:12" x14ac:dyDescent="0.25">
      <c r="A130">
        <v>1055</v>
      </c>
      <c r="B130" t="s">
        <v>245</v>
      </c>
      <c r="C130">
        <v>1250</v>
      </c>
      <c r="D130">
        <v>1250</v>
      </c>
      <c r="E130">
        <v>1250</v>
      </c>
      <c r="F130">
        <v>100</v>
      </c>
      <c r="G130">
        <v>100</v>
      </c>
      <c r="H130">
        <v>85</v>
      </c>
      <c r="I130">
        <v>250</v>
      </c>
      <c r="J130">
        <v>65</v>
      </c>
      <c r="L130">
        <v>10</v>
      </c>
    </row>
    <row r="131" spans="1:12" x14ac:dyDescent="0.25">
      <c r="A131">
        <v>942</v>
      </c>
      <c r="B131" t="s">
        <v>192</v>
      </c>
      <c r="C131">
        <v>15</v>
      </c>
      <c r="D131">
        <v>15</v>
      </c>
      <c r="E131">
        <v>15</v>
      </c>
      <c r="F131">
        <v>0</v>
      </c>
      <c r="G131">
        <v>13</v>
      </c>
      <c r="H131">
        <v>5</v>
      </c>
      <c r="I131">
        <v>100</v>
      </c>
      <c r="J131">
        <v>45</v>
      </c>
    </row>
    <row r="132" spans="1:12" x14ac:dyDescent="0.25">
      <c r="A132">
        <v>113</v>
      </c>
      <c r="B132" t="s">
        <v>115</v>
      </c>
      <c r="C132">
        <v>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20</v>
      </c>
      <c r="L132">
        <v>0</v>
      </c>
    </row>
    <row r="133" spans="1:12" x14ac:dyDescent="0.25">
      <c r="A133">
        <v>502</v>
      </c>
      <c r="B133" t="s">
        <v>115</v>
      </c>
      <c r="C133">
        <v>22</v>
      </c>
      <c r="D133">
        <v>22</v>
      </c>
      <c r="E133">
        <v>15</v>
      </c>
      <c r="F133">
        <v>5</v>
      </c>
      <c r="G133">
        <v>4</v>
      </c>
      <c r="H133">
        <v>2</v>
      </c>
      <c r="I133">
        <v>30</v>
      </c>
      <c r="J133">
        <v>10</v>
      </c>
      <c r="L133">
        <v>0</v>
      </c>
    </row>
    <row r="134" spans="1:12" x14ac:dyDescent="0.25">
      <c r="A134">
        <v>935</v>
      </c>
      <c r="B134" t="s">
        <v>188</v>
      </c>
      <c r="C134">
        <v>35</v>
      </c>
      <c r="D134">
        <v>35</v>
      </c>
      <c r="E134">
        <v>32</v>
      </c>
      <c r="F134">
        <v>10</v>
      </c>
      <c r="G134">
        <v>6</v>
      </c>
      <c r="H134">
        <v>3</v>
      </c>
      <c r="I134">
        <v>30</v>
      </c>
      <c r="J134">
        <v>10</v>
      </c>
      <c r="L134">
        <v>0</v>
      </c>
    </row>
    <row r="135" spans="1:12" x14ac:dyDescent="0.25">
      <c r="A135">
        <v>1028</v>
      </c>
      <c r="B135" t="s">
        <v>225</v>
      </c>
      <c r="C135">
        <v>350</v>
      </c>
      <c r="D135">
        <v>350</v>
      </c>
      <c r="E135">
        <v>450</v>
      </c>
      <c r="F135">
        <v>35</v>
      </c>
      <c r="G135">
        <v>100</v>
      </c>
      <c r="H135">
        <v>75</v>
      </c>
      <c r="I135">
        <v>140</v>
      </c>
      <c r="J135">
        <v>110</v>
      </c>
      <c r="K135">
        <v>45</v>
      </c>
      <c r="L135">
        <v>5</v>
      </c>
    </row>
    <row r="136" spans="1:12" x14ac:dyDescent="0.25">
      <c r="A136">
        <v>1040</v>
      </c>
      <c r="B136" t="s">
        <v>235</v>
      </c>
      <c r="C136">
        <v>32</v>
      </c>
      <c r="D136">
        <v>32</v>
      </c>
      <c r="E136">
        <v>40</v>
      </c>
      <c r="F136">
        <v>0</v>
      </c>
      <c r="G136">
        <v>4</v>
      </c>
      <c r="H136">
        <v>2</v>
      </c>
      <c r="I136">
        <v>30</v>
      </c>
      <c r="J136">
        <v>10</v>
      </c>
      <c r="L136">
        <v>0</v>
      </c>
    </row>
    <row r="137" spans="1:12" x14ac:dyDescent="0.25">
      <c r="A137">
        <v>515</v>
      </c>
      <c r="B137" t="s">
        <v>126</v>
      </c>
      <c r="C137">
        <v>3600</v>
      </c>
      <c r="D137">
        <v>3600</v>
      </c>
      <c r="E137">
        <v>4200</v>
      </c>
      <c r="F137">
        <v>560</v>
      </c>
      <c r="G137">
        <v>175</v>
      </c>
      <c r="H137">
        <v>100</v>
      </c>
      <c r="I137">
        <v>300</v>
      </c>
      <c r="J137">
        <v>175</v>
      </c>
      <c r="L137">
        <v>10</v>
      </c>
    </row>
    <row r="138" spans="1:12" x14ac:dyDescent="0.25">
      <c r="A138">
        <v>548</v>
      </c>
      <c r="B138" t="s">
        <v>149</v>
      </c>
      <c r="C138">
        <v>4500</v>
      </c>
      <c r="D138">
        <v>4500</v>
      </c>
      <c r="E138">
        <v>7000</v>
      </c>
      <c r="F138">
        <v>1000</v>
      </c>
      <c r="G138">
        <v>120</v>
      </c>
      <c r="H138">
        <v>70</v>
      </c>
      <c r="I138">
        <v>300</v>
      </c>
      <c r="J138">
        <v>150</v>
      </c>
      <c r="L138">
        <v>15</v>
      </c>
    </row>
    <row r="139" spans="1:12" x14ac:dyDescent="0.25">
      <c r="A139">
        <v>939</v>
      </c>
      <c r="B139" t="s">
        <v>190</v>
      </c>
      <c r="C139">
        <v>350</v>
      </c>
      <c r="D139">
        <v>350</v>
      </c>
      <c r="E139">
        <v>550</v>
      </c>
      <c r="F139">
        <v>55</v>
      </c>
      <c r="G139">
        <v>120</v>
      </c>
      <c r="H139">
        <v>105</v>
      </c>
      <c r="I139">
        <v>300</v>
      </c>
      <c r="J139">
        <v>200</v>
      </c>
    </row>
    <row r="140" spans="1:12" x14ac:dyDescent="0.25">
      <c r="A140">
        <v>997</v>
      </c>
      <c r="B140" t="s">
        <v>210</v>
      </c>
      <c r="C140">
        <v>1250</v>
      </c>
      <c r="D140">
        <v>1250</v>
      </c>
      <c r="E140">
        <v>350</v>
      </c>
      <c r="F140">
        <v>200</v>
      </c>
      <c r="G140">
        <v>180</v>
      </c>
      <c r="H140">
        <v>110</v>
      </c>
      <c r="I140">
        <v>250</v>
      </c>
      <c r="J140">
        <v>210</v>
      </c>
      <c r="L140">
        <v>0</v>
      </c>
    </row>
    <row r="141" spans="1:12" x14ac:dyDescent="0.25">
      <c r="A141">
        <v>1036</v>
      </c>
      <c r="B141" t="s">
        <v>233</v>
      </c>
      <c r="C141">
        <v>650</v>
      </c>
      <c r="D141">
        <v>650</v>
      </c>
      <c r="E141">
        <v>600</v>
      </c>
      <c r="G141">
        <v>80</v>
      </c>
      <c r="H141">
        <v>65</v>
      </c>
      <c r="I141">
        <v>200</v>
      </c>
      <c r="J141">
        <v>45</v>
      </c>
      <c r="L141">
        <v>20</v>
      </c>
    </row>
    <row r="142" spans="1:12" x14ac:dyDescent="0.25">
      <c r="A142">
        <v>1037</v>
      </c>
      <c r="B142" t="s">
        <v>234</v>
      </c>
      <c r="C142">
        <v>650</v>
      </c>
      <c r="D142">
        <v>650</v>
      </c>
      <c r="E142">
        <v>700</v>
      </c>
      <c r="G142">
        <v>95</v>
      </c>
      <c r="H142">
        <v>70</v>
      </c>
      <c r="I142">
        <v>200</v>
      </c>
      <c r="J142">
        <v>70</v>
      </c>
      <c r="L142">
        <v>10</v>
      </c>
    </row>
    <row r="143" spans="1:12" x14ac:dyDescent="0.25">
      <c r="A143">
        <v>503</v>
      </c>
      <c r="B143" t="s">
        <v>118</v>
      </c>
      <c r="C143">
        <v>500</v>
      </c>
      <c r="D143">
        <v>500</v>
      </c>
      <c r="E143">
        <v>600</v>
      </c>
      <c r="G143">
        <v>55</v>
      </c>
      <c r="H143">
        <v>35</v>
      </c>
      <c r="I143">
        <v>200</v>
      </c>
      <c r="J143">
        <v>45</v>
      </c>
      <c r="L143">
        <v>20</v>
      </c>
    </row>
    <row r="144" spans="1:12" x14ac:dyDescent="0.25">
      <c r="A144">
        <v>928</v>
      </c>
      <c r="B144" t="s">
        <v>118</v>
      </c>
      <c r="C144">
        <v>500</v>
      </c>
      <c r="D144">
        <v>500</v>
      </c>
      <c r="E144">
        <v>600</v>
      </c>
      <c r="G144">
        <v>55</v>
      </c>
      <c r="H144">
        <v>35</v>
      </c>
      <c r="I144">
        <v>200</v>
      </c>
      <c r="J144">
        <v>45</v>
      </c>
      <c r="L144">
        <v>20</v>
      </c>
    </row>
    <row r="145" spans="1:12" x14ac:dyDescent="0.25">
      <c r="A145">
        <v>930</v>
      </c>
      <c r="B145" t="s">
        <v>184</v>
      </c>
      <c r="C145">
        <v>100</v>
      </c>
      <c r="D145">
        <v>100</v>
      </c>
      <c r="E145">
        <v>100</v>
      </c>
      <c r="F145">
        <v>0</v>
      </c>
      <c r="G145">
        <v>45</v>
      </c>
      <c r="H145">
        <v>35</v>
      </c>
      <c r="I145">
        <v>100</v>
      </c>
      <c r="J145">
        <v>45</v>
      </c>
    </row>
    <row r="146" spans="1:12" x14ac:dyDescent="0.25">
      <c r="A146">
        <v>532</v>
      </c>
      <c r="B146" t="s">
        <v>140</v>
      </c>
      <c r="C146">
        <v>18500</v>
      </c>
      <c r="D146">
        <v>18500</v>
      </c>
      <c r="E146">
        <v>5200</v>
      </c>
      <c r="F146">
        <v>12000</v>
      </c>
      <c r="G146">
        <v>280</v>
      </c>
      <c r="H146">
        <v>220</v>
      </c>
      <c r="I146">
        <v>200</v>
      </c>
      <c r="J146">
        <v>240</v>
      </c>
      <c r="K146">
        <v>37</v>
      </c>
      <c r="L146">
        <v>35</v>
      </c>
    </row>
    <row r="147" spans="1:12" x14ac:dyDescent="0.25">
      <c r="A147">
        <v>507</v>
      </c>
      <c r="B147" t="s">
        <v>119</v>
      </c>
      <c r="C147">
        <v>250</v>
      </c>
      <c r="D147">
        <v>250</v>
      </c>
      <c r="E147">
        <v>250</v>
      </c>
      <c r="F147">
        <v>50</v>
      </c>
      <c r="G147">
        <v>25</v>
      </c>
      <c r="H147">
        <v>10</v>
      </c>
      <c r="I147">
        <v>150</v>
      </c>
      <c r="J147">
        <v>35</v>
      </c>
      <c r="L147">
        <v>1</v>
      </c>
    </row>
  </sheetData>
  <sortState xmlns:xlrd2="http://schemas.microsoft.com/office/spreadsheetml/2017/richdata2" ref="A2:L147">
    <sortCondition ref="B2:B1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A1-5BFC-472E-8CBD-A4932D3A57F7}">
  <dimension ref="B13:K42"/>
  <sheetViews>
    <sheetView tabSelected="1" topLeftCell="A13" workbookViewId="0">
      <selection activeCell="B43" sqref="B43"/>
    </sheetView>
  </sheetViews>
  <sheetFormatPr baseColWidth="10" defaultRowHeight="15" x14ac:dyDescent="0.25"/>
  <cols>
    <col min="2" max="2" width="22.42578125" bestFit="1" customWidth="1"/>
    <col min="3" max="3" width="13.42578125" bestFit="1" customWidth="1"/>
    <col min="4" max="4" width="20" bestFit="1" customWidth="1"/>
    <col min="5" max="5" width="19.5703125" bestFit="1" customWidth="1"/>
    <col min="6" max="6" width="17.85546875" bestFit="1" customWidth="1"/>
    <col min="7" max="7" width="12.85546875" style="35" bestFit="1" customWidth="1"/>
    <col min="8" max="8" width="21.5703125" bestFit="1" customWidth="1"/>
    <col min="9" max="10" width="10.5703125" bestFit="1" customWidth="1"/>
    <col min="11" max="11" width="16.28515625" bestFit="1" customWidth="1"/>
  </cols>
  <sheetData>
    <row r="13" spans="2:11" ht="15.75" thickBot="1" x14ac:dyDescent="0.3"/>
    <row r="14" spans="2:11" ht="15.75" thickBot="1" x14ac:dyDescent="0.3">
      <c r="B14" s="53" t="s">
        <v>95</v>
      </c>
      <c r="C14" s="54" t="s">
        <v>96</v>
      </c>
      <c r="D14" s="54" t="s">
        <v>97</v>
      </c>
      <c r="E14" s="54" t="s">
        <v>248</v>
      </c>
      <c r="F14" s="54" t="s">
        <v>98</v>
      </c>
      <c r="G14" s="54" t="s">
        <v>723</v>
      </c>
      <c r="H14" s="54" t="s">
        <v>99</v>
      </c>
      <c r="I14" s="55" t="s">
        <v>100</v>
      </c>
      <c r="J14" s="54" t="s">
        <v>101</v>
      </c>
      <c r="K14" s="54" t="s">
        <v>249</v>
      </c>
    </row>
    <row r="15" spans="2:11" x14ac:dyDescent="0.25">
      <c r="B15" s="56" t="s">
        <v>9</v>
      </c>
      <c r="C15" s="57">
        <v>1</v>
      </c>
      <c r="D15" s="58">
        <v>1.05</v>
      </c>
      <c r="E15" s="58">
        <v>0.85</v>
      </c>
      <c r="F15" s="59">
        <v>1.02</v>
      </c>
      <c r="G15" s="58">
        <v>0.85</v>
      </c>
      <c r="H15" s="57">
        <v>1</v>
      </c>
      <c r="I15" s="59">
        <v>3</v>
      </c>
      <c r="J15" s="59">
        <v>2</v>
      </c>
      <c r="K15" s="59">
        <v>1.05</v>
      </c>
    </row>
    <row r="16" spans="2:11" x14ac:dyDescent="0.25">
      <c r="B16" s="60" t="s">
        <v>10</v>
      </c>
      <c r="C16" s="61">
        <v>0.9</v>
      </c>
      <c r="D16" s="62">
        <v>0.85</v>
      </c>
      <c r="E16" s="62">
        <v>1</v>
      </c>
      <c r="F16" s="63">
        <v>0.85</v>
      </c>
      <c r="G16" s="62">
        <v>1</v>
      </c>
      <c r="H16" s="61">
        <v>0.8</v>
      </c>
      <c r="I16" s="63">
        <v>3</v>
      </c>
      <c r="J16" s="63">
        <v>2</v>
      </c>
      <c r="K16" s="63">
        <v>0.9</v>
      </c>
    </row>
    <row r="17" spans="2:11" x14ac:dyDescent="0.25">
      <c r="B17" s="60" t="s">
        <v>102</v>
      </c>
      <c r="C17" s="61">
        <v>0.9</v>
      </c>
      <c r="D17" s="62">
        <v>1</v>
      </c>
      <c r="E17" s="62">
        <v>0.85</v>
      </c>
      <c r="F17" s="63">
        <v>0.95</v>
      </c>
      <c r="G17" s="62">
        <v>0.8</v>
      </c>
      <c r="H17" s="61">
        <v>0.95</v>
      </c>
      <c r="I17" s="63">
        <v>3</v>
      </c>
      <c r="J17" s="63">
        <v>2</v>
      </c>
      <c r="K17" s="63">
        <v>1</v>
      </c>
    </row>
    <row r="18" spans="2:11" x14ac:dyDescent="0.25">
      <c r="B18" s="60" t="s">
        <v>12</v>
      </c>
      <c r="C18" s="61">
        <v>0.7</v>
      </c>
      <c r="D18" s="62">
        <v>0.85</v>
      </c>
      <c r="E18" s="62">
        <v>0.95</v>
      </c>
      <c r="F18" s="63">
        <v>0.77</v>
      </c>
      <c r="G18" s="62">
        <v>0.7</v>
      </c>
      <c r="H18" s="61">
        <v>2</v>
      </c>
      <c r="I18" s="63">
        <v>3</v>
      </c>
      <c r="J18" s="63">
        <v>2</v>
      </c>
      <c r="K18" s="63">
        <v>1.05</v>
      </c>
    </row>
    <row r="19" spans="2:11" x14ac:dyDescent="0.25">
      <c r="B19" s="60" t="s">
        <v>13</v>
      </c>
      <c r="C19" s="61">
        <v>1.1000000000000001</v>
      </c>
      <c r="D19" s="62">
        <v>0.95</v>
      </c>
      <c r="E19" s="62">
        <v>0.75</v>
      </c>
      <c r="F19" s="63">
        <v>0.9</v>
      </c>
      <c r="G19" s="62">
        <v>0.75</v>
      </c>
      <c r="H19" s="61">
        <v>0.8</v>
      </c>
      <c r="I19" s="63">
        <v>3</v>
      </c>
      <c r="J19" s="63">
        <v>1</v>
      </c>
      <c r="K19" s="63">
        <v>1</v>
      </c>
    </row>
    <row r="20" spans="2:11" x14ac:dyDescent="0.25">
      <c r="B20" s="60" t="s">
        <v>14</v>
      </c>
      <c r="C20" s="61">
        <v>0.85</v>
      </c>
      <c r="D20" s="62">
        <v>0.9</v>
      </c>
      <c r="E20" s="62">
        <v>0.9</v>
      </c>
      <c r="F20" s="63">
        <v>0.85</v>
      </c>
      <c r="G20" s="62">
        <v>0.85</v>
      </c>
      <c r="H20" s="61">
        <v>0.75</v>
      </c>
      <c r="I20" s="63">
        <v>3</v>
      </c>
      <c r="J20" s="63">
        <v>3</v>
      </c>
      <c r="K20" s="63">
        <v>1.05</v>
      </c>
    </row>
    <row r="21" spans="2:11" x14ac:dyDescent="0.25">
      <c r="B21" s="60" t="s">
        <v>15</v>
      </c>
      <c r="C21" s="61">
        <v>0.8</v>
      </c>
      <c r="D21" s="62">
        <v>0.8</v>
      </c>
      <c r="E21" s="62">
        <v>0.8</v>
      </c>
      <c r="F21" s="63">
        <v>0.8</v>
      </c>
      <c r="G21" s="62">
        <v>0.8</v>
      </c>
      <c r="H21" s="61">
        <v>0.75</v>
      </c>
      <c r="I21" s="63">
        <v>3</v>
      </c>
      <c r="J21" s="63">
        <v>2</v>
      </c>
      <c r="K21" s="63">
        <v>0.3</v>
      </c>
    </row>
    <row r="22" spans="2:11" x14ac:dyDescent="0.25">
      <c r="B22" s="60" t="s">
        <v>103</v>
      </c>
      <c r="C22" s="61">
        <v>0.8</v>
      </c>
      <c r="D22" s="62">
        <v>0.9</v>
      </c>
      <c r="E22" s="62">
        <v>0.7</v>
      </c>
      <c r="F22" s="63">
        <v>0.85</v>
      </c>
      <c r="G22" s="62">
        <v>0.75</v>
      </c>
      <c r="H22" s="61">
        <v>0.8</v>
      </c>
      <c r="I22" s="63">
        <v>2</v>
      </c>
      <c r="J22" s="63">
        <v>2</v>
      </c>
      <c r="K22" s="63">
        <v>0.9</v>
      </c>
    </row>
    <row r="23" spans="2:11" x14ac:dyDescent="0.25">
      <c r="B23" s="60" t="s">
        <v>17</v>
      </c>
      <c r="C23" s="61">
        <v>1.05</v>
      </c>
      <c r="D23" s="62">
        <v>0.9</v>
      </c>
      <c r="E23" s="62">
        <v>0.75</v>
      </c>
      <c r="F23" s="63">
        <v>0.85</v>
      </c>
      <c r="G23" s="62">
        <v>0.75</v>
      </c>
      <c r="H23" s="61">
        <v>0.75</v>
      </c>
      <c r="I23" s="63">
        <v>2</v>
      </c>
      <c r="J23" s="63">
        <v>2</v>
      </c>
      <c r="K23" s="63">
        <v>0.7</v>
      </c>
    </row>
    <row r="24" spans="2:11" x14ac:dyDescent="0.25">
      <c r="B24" s="60" t="s">
        <v>18</v>
      </c>
      <c r="C24" s="61">
        <v>0.4</v>
      </c>
      <c r="D24" s="62">
        <v>0.5</v>
      </c>
      <c r="E24" s="62">
        <v>0.5</v>
      </c>
      <c r="F24" s="63">
        <v>0.5</v>
      </c>
      <c r="G24" s="62">
        <v>0.5</v>
      </c>
      <c r="H24" s="61">
        <v>0.5</v>
      </c>
      <c r="I24" s="63">
        <v>1</v>
      </c>
      <c r="J24" s="63">
        <v>1</v>
      </c>
      <c r="K24" s="63">
        <v>0.8</v>
      </c>
    </row>
    <row r="25" spans="2:11" x14ac:dyDescent="0.25">
      <c r="B25" s="60" t="s">
        <v>19</v>
      </c>
      <c r="C25" s="61">
        <v>0.47</v>
      </c>
      <c r="D25" s="62">
        <v>0.65</v>
      </c>
      <c r="E25" s="62">
        <v>0.75</v>
      </c>
      <c r="F25" s="63">
        <v>0.7</v>
      </c>
      <c r="G25" s="62">
        <v>0.75</v>
      </c>
      <c r="H25" s="61">
        <v>0.7</v>
      </c>
      <c r="I25" s="63">
        <v>2</v>
      </c>
      <c r="J25" s="63">
        <v>2</v>
      </c>
      <c r="K25" s="63">
        <v>1</v>
      </c>
    </row>
    <row r="26" spans="2:11" ht="15.75" thickBot="1" x14ac:dyDescent="0.3">
      <c r="B26" s="64" t="s">
        <v>20</v>
      </c>
      <c r="C26" s="65">
        <v>0.75</v>
      </c>
      <c r="D26" s="66">
        <v>0.75</v>
      </c>
      <c r="E26" s="66">
        <v>0.75</v>
      </c>
      <c r="F26" s="67">
        <v>0.75</v>
      </c>
      <c r="G26" s="66">
        <v>0.75</v>
      </c>
      <c r="H26" s="65">
        <v>0.75</v>
      </c>
      <c r="I26" s="67">
        <v>3</v>
      </c>
      <c r="J26" s="67">
        <v>2</v>
      </c>
      <c r="K26" s="67">
        <v>0.7</v>
      </c>
    </row>
    <row r="29" spans="2:11" x14ac:dyDescent="0.25">
      <c r="B29" s="35" t="s">
        <v>1</v>
      </c>
      <c r="C29" t="s">
        <v>724</v>
      </c>
      <c r="D29" t="s">
        <v>725</v>
      </c>
    </row>
    <row r="30" spans="2:11" x14ac:dyDescent="0.25">
      <c r="B30" s="30" t="s">
        <v>102</v>
      </c>
      <c r="C30" t="s">
        <v>726</v>
      </c>
      <c r="D30" t="s">
        <v>727</v>
      </c>
    </row>
    <row r="31" spans="2:11" x14ac:dyDescent="0.25">
      <c r="B31" s="30" t="s">
        <v>102</v>
      </c>
      <c r="C31" t="s">
        <v>728</v>
      </c>
      <c r="D31" t="s">
        <v>729</v>
      </c>
    </row>
    <row r="32" spans="2:11" x14ac:dyDescent="0.25">
      <c r="B32" s="30" t="s">
        <v>12</v>
      </c>
      <c r="C32" s="35" t="s">
        <v>728</v>
      </c>
      <c r="D32" t="s">
        <v>730</v>
      </c>
    </row>
    <row r="33" spans="2:4" x14ac:dyDescent="0.25">
      <c r="B33" s="30" t="s">
        <v>12</v>
      </c>
      <c r="C33" t="s">
        <v>731</v>
      </c>
      <c r="D33" t="s">
        <v>732</v>
      </c>
    </row>
    <row r="34" spans="2:4" x14ac:dyDescent="0.25">
      <c r="B34" s="30" t="s">
        <v>17</v>
      </c>
      <c r="C34" t="s">
        <v>64</v>
      </c>
      <c r="D34" t="s">
        <v>733</v>
      </c>
    </row>
    <row r="36" spans="2:4" x14ac:dyDescent="0.25">
      <c r="B36" t="s">
        <v>734</v>
      </c>
    </row>
    <row r="38" spans="2:4" x14ac:dyDescent="0.25">
      <c r="B38" t="s">
        <v>735</v>
      </c>
    </row>
    <row r="39" spans="2:4" x14ac:dyDescent="0.25">
      <c r="B39" s="35" t="s">
        <v>736</v>
      </c>
    </row>
    <row r="40" spans="2:4" x14ac:dyDescent="0.25">
      <c r="B40" t="s">
        <v>737</v>
      </c>
    </row>
    <row r="42" spans="2:4" x14ac:dyDescent="0.25">
      <c r="B42" t="s">
        <v>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C645-B7DC-4BC3-B21D-ABF703EC97EA}">
  <dimension ref="A1:H87"/>
  <sheetViews>
    <sheetView workbookViewId="0">
      <selection activeCell="H12" sqref="H12"/>
    </sheetView>
  </sheetViews>
  <sheetFormatPr baseColWidth="10" defaultRowHeight="15" x14ac:dyDescent="0.25"/>
  <cols>
    <col min="1" max="1" width="5" bestFit="1" customWidth="1"/>
    <col min="2" max="2" width="27.28515625" bestFit="1" customWidth="1"/>
    <col min="7" max="7" width="18.85546875" bestFit="1" customWidth="1"/>
  </cols>
  <sheetData>
    <row r="1" spans="1:8" x14ac:dyDescent="0.25">
      <c r="A1" s="35" t="s">
        <v>251</v>
      </c>
      <c r="B1" s="35" t="s">
        <v>105</v>
      </c>
      <c r="C1" s="35" t="s">
        <v>252</v>
      </c>
      <c r="D1" s="35" t="s">
        <v>111</v>
      </c>
      <c r="E1" s="35" t="s">
        <v>110</v>
      </c>
      <c r="F1" s="35" t="s">
        <v>253</v>
      </c>
      <c r="G1" s="35" t="s">
        <v>254</v>
      </c>
      <c r="H1" s="35"/>
    </row>
    <row r="2" spans="1:8" x14ac:dyDescent="0.25">
      <c r="A2" s="35">
        <v>1865</v>
      </c>
      <c r="B2" s="35" t="s">
        <v>255</v>
      </c>
      <c r="C2" s="35">
        <v>50000</v>
      </c>
      <c r="D2" s="35">
        <v>11</v>
      </c>
      <c r="E2" s="35">
        <v>17</v>
      </c>
      <c r="F2" s="35"/>
      <c r="G2" s="35"/>
      <c r="H2" s="35"/>
    </row>
    <row r="3" spans="1:8" x14ac:dyDescent="0.25">
      <c r="A3" s="35">
        <v>1867</v>
      </c>
      <c r="B3" s="35" t="s">
        <v>256</v>
      </c>
      <c r="C3" s="35">
        <v>900</v>
      </c>
      <c r="D3" s="35">
        <v>4</v>
      </c>
      <c r="E3" s="35">
        <v>9</v>
      </c>
      <c r="F3" s="35"/>
      <c r="G3" s="35"/>
      <c r="H3" s="35"/>
    </row>
    <row r="4" spans="1:8" x14ac:dyDescent="0.25">
      <c r="A4" s="35">
        <v>1876</v>
      </c>
      <c r="B4" s="35" t="s">
        <v>257</v>
      </c>
      <c r="C4" s="35">
        <v>9000</v>
      </c>
      <c r="D4" s="35">
        <v>6</v>
      </c>
      <c r="E4" s="35">
        <v>11</v>
      </c>
      <c r="F4" s="35"/>
      <c r="G4" s="35"/>
      <c r="H4" s="35"/>
    </row>
    <row r="5" spans="1:8" x14ac:dyDescent="0.25">
      <c r="A5" s="35">
        <v>1875</v>
      </c>
      <c r="B5" s="35" t="s">
        <v>258</v>
      </c>
      <c r="C5" s="35">
        <v>20000</v>
      </c>
      <c r="D5" s="35">
        <v>10</v>
      </c>
      <c r="E5" s="35">
        <v>12</v>
      </c>
      <c r="F5" s="35"/>
      <c r="G5" s="35"/>
      <c r="H5" s="35"/>
    </row>
    <row r="6" spans="1:8" x14ac:dyDescent="0.25">
      <c r="A6" s="35">
        <v>1870</v>
      </c>
      <c r="B6" s="35" t="s">
        <v>259</v>
      </c>
      <c r="C6" s="35">
        <v>6000</v>
      </c>
      <c r="D6" s="35">
        <v>6</v>
      </c>
      <c r="E6" s="35">
        <v>8</v>
      </c>
      <c r="F6" s="35"/>
      <c r="G6" s="35"/>
      <c r="H6" s="35"/>
    </row>
    <row r="7" spans="1:8" x14ac:dyDescent="0.25">
      <c r="A7" s="35">
        <v>1868</v>
      </c>
      <c r="B7" s="35" t="s">
        <v>260</v>
      </c>
      <c r="C7" s="35">
        <v>10000</v>
      </c>
      <c r="D7" s="35">
        <v>11</v>
      </c>
      <c r="E7" s="35">
        <v>13</v>
      </c>
      <c r="F7" s="35"/>
      <c r="G7" s="35"/>
      <c r="H7" s="35"/>
    </row>
    <row r="8" spans="1:8" x14ac:dyDescent="0.25">
      <c r="A8" s="35">
        <v>1871</v>
      </c>
      <c r="B8" s="35" t="s">
        <v>261</v>
      </c>
      <c r="C8" s="35">
        <v>10000</v>
      </c>
      <c r="D8" s="35">
        <v>11</v>
      </c>
      <c r="E8" s="35">
        <v>13</v>
      </c>
      <c r="F8" s="35"/>
      <c r="G8" s="35"/>
      <c r="H8" s="35"/>
    </row>
    <row r="9" spans="1:8" x14ac:dyDescent="0.25">
      <c r="A9" s="35">
        <v>479</v>
      </c>
      <c r="B9" s="35" t="s">
        <v>262</v>
      </c>
      <c r="C9" s="35">
        <v>200</v>
      </c>
      <c r="D9" s="35">
        <v>2</v>
      </c>
      <c r="E9" s="35">
        <v>7</v>
      </c>
      <c r="F9" s="35"/>
      <c r="G9" s="35"/>
      <c r="H9" s="35"/>
    </row>
    <row r="10" spans="1:8" x14ac:dyDescent="0.25">
      <c r="A10" s="35">
        <v>1355</v>
      </c>
      <c r="B10" s="35" t="s">
        <v>263</v>
      </c>
      <c r="C10" s="35">
        <v>0</v>
      </c>
      <c r="D10" s="35">
        <v>1</v>
      </c>
      <c r="E10" s="35">
        <v>3</v>
      </c>
      <c r="F10" s="35"/>
      <c r="G10" s="35"/>
      <c r="H10" s="35"/>
    </row>
    <row r="11" spans="1:8" x14ac:dyDescent="0.25">
      <c r="A11" s="35">
        <v>1356</v>
      </c>
      <c r="B11" s="35" t="s">
        <v>264</v>
      </c>
      <c r="C11" s="35">
        <v>0</v>
      </c>
      <c r="D11" s="35">
        <v>1</v>
      </c>
      <c r="E11" s="35">
        <v>2</v>
      </c>
      <c r="F11" s="35"/>
      <c r="G11" s="35"/>
      <c r="H11" s="35"/>
    </row>
    <row r="12" spans="1:8" x14ac:dyDescent="0.25">
      <c r="A12" s="35">
        <v>1806</v>
      </c>
      <c r="B12" s="35" t="s">
        <v>265</v>
      </c>
      <c r="C12" s="35">
        <v>1200</v>
      </c>
      <c r="D12" s="35">
        <v>1</v>
      </c>
      <c r="E12" s="35">
        <v>11</v>
      </c>
      <c r="F12" s="35"/>
      <c r="G12" s="35"/>
      <c r="H12" s="35"/>
    </row>
    <row r="13" spans="1:8" x14ac:dyDescent="0.25">
      <c r="A13" s="35">
        <v>1816</v>
      </c>
      <c r="B13" s="35" t="s">
        <v>266</v>
      </c>
      <c r="C13" s="35">
        <v>35000</v>
      </c>
      <c r="D13" s="35">
        <v>7</v>
      </c>
      <c r="E13" s="35">
        <v>10</v>
      </c>
      <c r="F13" s="35"/>
      <c r="G13" s="35">
        <v>3</v>
      </c>
      <c r="H13" s="35"/>
    </row>
    <row r="14" spans="1:8" x14ac:dyDescent="0.25">
      <c r="A14" s="35">
        <v>1788</v>
      </c>
      <c r="B14" s="35" t="s">
        <v>267</v>
      </c>
      <c r="C14" s="35">
        <v>9000</v>
      </c>
      <c r="D14" s="35">
        <v>1</v>
      </c>
      <c r="E14" s="35">
        <v>1</v>
      </c>
      <c r="F14" s="35"/>
      <c r="G14" s="35">
        <v>34</v>
      </c>
      <c r="H14" s="35"/>
    </row>
    <row r="15" spans="1:8" x14ac:dyDescent="0.25">
      <c r="A15" s="35">
        <v>1828</v>
      </c>
      <c r="B15" s="35" t="s">
        <v>268</v>
      </c>
      <c r="C15" s="35">
        <v>350</v>
      </c>
      <c r="D15" s="35">
        <v>1</v>
      </c>
      <c r="E15" s="35">
        <v>1</v>
      </c>
      <c r="F15" s="35"/>
      <c r="G15" s="35"/>
      <c r="H15" s="35"/>
    </row>
    <row r="16" spans="1:8" x14ac:dyDescent="0.25">
      <c r="A16" s="35">
        <v>1866</v>
      </c>
      <c r="B16" s="35" t="s">
        <v>269</v>
      </c>
      <c r="C16" s="35">
        <v>350</v>
      </c>
      <c r="D16" s="35">
        <v>1</v>
      </c>
      <c r="E16" s="35">
        <v>1</v>
      </c>
      <c r="F16" s="35"/>
      <c r="G16" s="35"/>
      <c r="H16" s="35"/>
    </row>
    <row r="17" spans="1:8" x14ac:dyDescent="0.25">
      <c r="A17" s="35">
        <v>1823</v>
      </c>
      <c r="B17" s="35" t="s">
        <v>270</v>
      </c>
      <c r="C17" s="35">
        <v>50000</v>
      </c>
      <c r="D17" s="35">
        <v>1</v>
      </c>
      <c r="E17" s="35">
        <v>1</v>
      </c>
      <c r="F17" s="35"/>
      <c r="G17" s="35">
        <v>41</v>
      </c>
      <c r="H17" s="35"/>
    </row>
    <row r="18" spans="1:8" x14ac:dyDescent="0.25">
      <c r="A18" s="35">
        <v>1834</v>
      </c>
      <c r="B18" s="35" t="s">
        <v>271</v>
      </c>
      <c r="C18" s="35">
        <v>50000</v>
      </c>
      <c r="D18" s="35">
        <v>1</v>
      </c>
      <c r="E18" s="35">
        <v>1</v>
      </c>
      <c r="F18" s="35"/>
      <c r="G18" s="35">
        <v>41</v>
      </c>
      <c r="H18" s="35"/>
    </row>
    <row r="19" spans="1:8" x14ac:dyDescent="0.25">
      <c r="A19" s="35">
        <v>1797</v>
      </c>
      <c r="B19" s="35" t="s">
        <v>272</v>
      </c>
      <c r="C19" s="35">
        <v>7000</v>
      </c>
      <c r="D19" s="35">
        <v>1</v>
      </c>
      <c r="E19" s="35">
        <v>1</v>
      </c>
      <c r="F19" s="35"/>
      <c r="G19" s="35">
        <v>28</v>
      </c>
      <c r="H19" s="35"/>
    </row>
    <row r="20" spans="1:8" x14ac:dyDescent="0.25">
      <c r="A20" s="35">
        <v>3176</v>
      </c>
      <c r="B20" s="35" t="s">
        <v>273</v>
      </c>
      <c r="C20" s="35">
        <v>50</v>
      </c>
      <c r="D20" s="35">
        <v>2</v>
      </c>
      <c r="E20" s="35">
        <v>3</v>
      </c>
      <c r="F20" s="35"/>
      <c r="G20" s="35"/>
      <c r="H20" s="35"/>
    </row>
    <row r="21" spans="1:8" x14ac:dyDescent="0.25">
      <c r="A21" s="35">
        <v>399</v>
      </c>
      <c r="B21" s="35" t="s">
        <v>274</v>
      </c>
      <c r="C21" s="35">
        <v>5000</v>
      </c>
      <c r="D21" s="35">
        <v>5</v>
      </c>
      <c r="E21" s="35">
        <v>16</v>
      </c>
      <c r="F21" s="35"/>
      <c r="G21" s="35"/>
      <c r="H21" s="35"/>
    </row>
    <row r="22" spans="1:8" x14ac:dyDescent="0.25">
      <c r="A22" s="35">
        <v>2188</v>
      </c>
      <c r="B22" s="35" t="s">
        <v>275</v>
      </c>
      <c r="C22" s="35">
        <v>3</v>
      </c>
      <c r="D22" s="35">
        <v>0</v>
      </c>
      <c r="E22" s="35">
        <v>0</v>
      </c>
      <c r="F22" s="35"/>
      <c r="G22" s="35"/>
      <c r="H22" s="35"/>
    </row>
    <row r="23" spans="1:8" x14ac:dyDescent="0.25">
      <c r="A23" s="35">
        <v>2187</v>
      </c>
      <c r="B23" s="35" t="s">
        <v>276</v>
      </c>
      <c r="C23" s="35">
        <v>3</v>
      </c>
      <c r="D23" s="35">
        <v>0</v>
      </c>
      <c r="E23" s="35">
        <v>0</v>
      </c>
      <c r="F23" s="35"/>
      <c r="G23" s="35"/>
      <c r="H23" s="35"/>
    </row>
    <row r="24" spans="1:8" x14ac:dyDescent="0.25">
      <c r="A24" s="35">
        <v>460</v>
      </c>
      <c r="B24" s="35" t="s">
        <v>277</v>
      </c>
      <c r="C24" s="35">
        <v>0</v>
      </c>
      <c r="D24" s="35">
        <v>1</v>
      </c>
      <c r="E24" s="35">
        <v>3</v>
      </c>
      <c r="F24" s="35">
        <v>1</v>
      </c>
      <c r="G24" s="35"/>
      <c r="H24" s="35"/>
    </row>
    <row r="25" spans="1:8" x14ac:dyDescent="0.25">
      <c r="A25" s="35">
        <v>165</v>
      </c>
      <c r="B25" s="35" t="s">
        <v>278</v>
      </c>
      <c r="C25" s="35">
        <v>350</v>
      </c>
      <c r="D25" s="35">
        <v>3</v>
      </c>
      <c r="E25" s="35">
        <v>4</v>
      </c>
      <c r="F25" s="35">
        <v>1</v>
      </c>
      <c r="G25" s="35"/>
      <c r="H25" s="35"/>
    </row>
    <row r="26" spans="1:8" x14ac:dyDescent="0.25">
      <c r="A26" s="35">
        <v>365</v>
      </c>
      <c r="B26" s="35" t="s">
        <v>91</v>
      </c>
      <c r="C26" s="35">
        <v>3000</v>
      </c>
      <c r="D26" s="35">
        <v>3</v>
      </c>
      <c r="E26" s="35">
        <v>6</v>
      </c>
      <c r="F26" s="35">
        <v>1</v>
      </c>
      <c r="G26" s="35"/>
      <c r="H26" s="35"/>
    </row>
    <row r="27" spans="1:8" x14ac:dyDescent="0.25">
      <c r="A27" s="35">
        <v>366</v>
      </c>
      <c r="B27" s="35" t="s">
        <v>279</v>
      </c>
      <c r="C27" s="35">
        <v>5000</v>
      </c>
      <c r="D27" s="35">
        <v>4</v>
      </c>
      <c r="E27" s="35">
        <v>7</v>
      </c>
      <c r="F27" s="35">
        <v>1</v>
      </c>
      <c r="G27" s="35"/>
      <c r="H27" s="35"/>
    </row>
    <row r="28" spans="1:8" x14ac:dyDescent="0.25">
      <c r="A28" s="35">
        <v>367</v>
      </c>
      <c r="B28" s="35" t="s">
        <v>280</v>
      </c>
      <c r="C28" s="35">
        <v>10000</v>
      </c>
      <c r="D28" s="35">
        <v>5</v>
      </c>
      <c r="E28" s="35">
        <v>8</v>
      </c>
      <c r="F28" s="35">
        <v>1</v>
      </c>
      <c r="G28" s="35"/>
      <c r="H28" s="35"/>
    </row>
    <row r="29" spans="1:8" x14ac:dyDescent="0.25">
      <c r="A29" s="35">
        <v>15</v>
      </c>
      <c r="B29" s="35" t="s">
        <v>281</v>
      </c>
      <c r="C29" s="35">
        <v>60</v>
      </c>
      <c r="D29" s="35">
        <v>1</v>
      </c>
      <c r="E29" s="35">
        <v>2</v>
      </c>
      <c r="F29" s="35">
        <v>1</v>
      </c>
      <c r="G29" s="35"/>
      <c r="H29" s="35"/>
    </row>
    <row r="30" spans="1:8" x14ac:dyDescent="0.25">
      <c r="A30" s="35">
        <v>1864</v>
      </c>
      <c r="B30" s="35" t="s">
        <v>282</v>
      </c>
      <c r="C30" s="35">
        <v>6250</v>
      </c>
      <c r="D30" s="35">
        <v>2</v>
      </c>
      <c r="E30" s="35">
        <v>3</v>
      </c>
      <c r="F30" s="35">
        <v>1</v>
      </c>
      <c r="G30" s="35"/>
      <c r="H30" s="35"/>
    </row>
    <row r="31" spans="1:8" x14ac:dyDescent="0.25">
      <c r="A31" s="35">
        <v>559</v>
      </c>
      <c r="B31" s="35" t="s">
        <v>283</v>
      </c>
      <c r="C31" s="35">
        <v>50000</v>
      </c>
      <c r="D31" s="35">
        <v>6</v>
      </c>
      <c r="E31" s="35">
        <v>8</v>
      </c>
      <c r="F31" s="35">
        <v>1</v>
      </c>
      <c r="G31" s="35"/>
      <c r="H31" s="35"/>
    </row>
    <row r="32" spans="1:8" x14ac:dyDescent="0.25">
      <c r="A32" s="35">
        <v>1786</v>
      </c>
      <c r="B32" s="35" t="s">
        <v>284</v>
      </c>
      <c r="C32" s="35">
        <v>10000</v>
      </c>
      <c r="D32" s="35">
        <v>6</v>
      </c>
      <c r="E32" s="35">
        <v>8</v>
      </c>
      <c r="F32" s="35">
        <v>1</v>
      </c>
      <c r="G32" s="35"/>
      <c r="H32" s="35"/>
    </row>
    <row r="33" spans="1:8" x14ac:dyDescent="0.25">
      <c r="A33" s="35">
        <v>3295</v>
      </c>
      <c r="B33" s="35" t="s">
        <v>285</v>
      </c>
      <c r="C33" s="35">
        <v>4650</v>
      </c>
      <c r="D33" s="35">
        <v>1</v>
      </c>
      <c r="E33" s="35"/>
      <c r="F33" s="35"/>
      <c r="G33" s="35"/>
      <c r="H33" s="35"/>
    </row>
    <row r="34" spans="1:8" x14ac:dyDescent="0.25">
      <c r="A34" s="35">
        <v>3294</v>
      </c>
      <c r="B34" s="35" t="s">
        <v>286</v>
      </c>
      <c r="C34" s="35">
        <v>1</v>
      </c>
      <c r="D34" s="35">
        <v>15</v>
      </c>
      <c r="E34" s="35"/>
      <c r="F34" s="35"/>
      <c r="G34" s="35"/>
      <c r="H34" s="35"/>
    </row>
    <row r="35" spans="1:8" x14ac:dyDescent="0.25">
      <c r="A35" s="35">
        <v>3296</v>
      </c>
      <c r="B35" s="35" t="s">
        <v>287</v>
      </c>
      <c r="C35" s="35">
        <v>1</v>
      </c>
      <c r="D35" s="35">
        <v>1</v>
      </c>
      <c r="E35" s="35"/>
      <c r="F35" s="35"/>
      <c r="G35" s="35"/>
      <c r="H35" s="35"/>
    </row>
    <row r="36" spans="1:8" x14ac:dyDescent="0.25">
      <c r="A36" s="35">
        <v>1001</v>
      </c>
      <c r="B36" s="35" t="s">
        <v>288</v>
      </c>
      <c r="C36" s="35">
        <v>4650</v>
      </c>
      <c r="D36" s="35">
        <v>15</v>
      </c>
      <c r="E36" s="35"/>
      <c r="F36" s="35"/>
      <c r="G36" s="35"/>
      <c r="H36" s="35"/>
    </row>
    <row r="37" spans="1:8" x14ac:dyDescent="0.25">
      <c r="A37" s="35">
        <v>3293</v>
      </c>
      <c r="B37" s="35" t="s">
        <v>289</v>
      </c>
      <c r="C37" s="35">
        <v>1</v>
      </c>
      <c r="D37" s="35">
        <v>15</v>
      </c>
      <c r="E37" s="35"/>
      <c r="F37" s="35"/>
      <c r="G37" s="35"/>
      <c r="H37" s="35"/>
    </row>
    <row r="38" spans="1:8" x14ac:dyDescent="0.25">
      <c r="A38" s="35">
        <v>3135</v>
      </c>
      <c r="B38" s="35" t="s">
        <v>290</v>
      </c>
      <c r="C38" s="35">
        <v>10</v>
      </c>
      <c r="D38" s="35">
        <v>1</v>
      </c>
      <c r="E38" s="35">
        <v>2</v>
      </c>
      <c r="F38" s="35"/>
      <c r="G38" s="35"/>
      <c r="H38" s="35"/>
    </row>
    <row r="39" spans="1:8" x14ac:dyDescent="0.25">
      <c r="A39" s="35">
        <v>164</v>
      </c>
      <c r="B39" s="35" t="s">
        <v>291</v>
      </c>
      <c r="C39" s="35">
        <v>3000</v>
      </c>
      <c r="D39" s="35">
        <v>4</v>
      </c>
      <c r="E39" s="35">
        <v>5</v>
      </c>
      <c r="F39" s="35">
        <v>1</v>
      </c>
      <c r="G39" s="35"/>
      <c r="H39" s="35"/>
    </row>
    <row r="40" spans="1:8" x14ac:dyDescent="0.25">
      <c r="A40" s="35">
        <v>1805</v>
      </c>
      <c r="B40" s="35" t="s">
        <v>292</v>
      </c>
      <c r="C40" s="35">
        <v>50000</v>
      </c>
      <c r="D40" s="35">
        <v>15</v>
      </c>
      <c r="E40" s="35">
        <v>20</v>
      </c>
      <c r="F40" s="35"/>
      <c r="G40" s="35"/>
      <c r="H40" s="35"/>
    </row>
    <row r="41" spans="1:8" x14ac:dyDescent="0.25">
      <c r="A41" s="35">
        <v>1859</v>
      </c>
      <c r="B41" s="35" t="s">
        <v>293</v>
      </c>
      <c r="C41" s="35">
        <v>50000</v>
      </c>
      <c r="D41" s="35">
        <v>15</v>
      </c>
      <c r="E41" s="35">
        <v>17</v>
      </c>
      <c r="F41" s="35"/>
      <c r="G41" s="35"/>
      <c r="H41" s="35"/>
    </row>
    <row r="42" spans="1:8" x14ac:dyDescent="0.25">
      <c r="A42" s="35">
        <v>1790</v>
      </c>
      <c r="B42" s="35" t="s">
        <v>294</v>
      </c>
      <c r="C42" s="35">
        <v>35000</v>
      </c>
      <c r="D42" s="35">
        <v>15</v>
      </c>
      <c r="E42" s="35">
        <v>20</v>
      </c>
      <c r="F42" s="35"/>
      <c r="G42" s="35"/>
      <c r="H42" s="35"/>
    </row>
    <row r="43" spans="1:8" x14ac:dyDescent="0.25">
      <c r="A43" s="35">
        <v>1862</v>
      </c>
      <c r="B43" s="35" t="s">
        <v>295</v>
      </c>
      <c r="C43" s="35">
        <v>350</v>
      </c>
      <c r="D43" s="35">
        <v>1</v>
      </c>
      <c r="E43" s="35">
        <v>1</v>
      </c>
      <c r="F43" s="35"/>
      <c r="G43" s="35"/>
      <c r="H43" s="35"/>
    </row>
    <row r="44" spans="1:8" x14ac:dyDescent="0.25">
      <c r="A44" s="35">
        <v>403</v>
      </c>
      <c r="B44" s="35" t="s">
        <v>296</v>
      </c>
      <c r="C44" s="35">
        <v>20000</v>
      </c>
      <c r="D44" s="35">
        <v>13</v>
      </c>
      <c r="E44" s="35">
        <v>20</v>
      </c>
      <c r="F44" s="35"/>
      <c r="G44" s="35"/>
      <c r="H44" s="35"/>
    </row>
    <row r="45" spans="1:8" x14ac:dyDescent="0.25">
      <c r="A45" s="35">
        <v>1824</v>
      </c>
      <c r="B45" s="35" t="s">
        <v>297</v>
      </c>
      <c r="C45" s="35">
        <v>6000</v>
      </c>
      <c r="D45" s="35">
        <v>14</v>
      </c>
      <c r="E45" s="35">
        <v>15</v>
      </c>
      <c r="F45" s="35"/>
      <c r="G45" s="35"/>
      <c r="H45" s="35"/>
    </row>
    <row r="46" spans="1:8" x14ac:dyDescent="0.25">
      <c r="A46" s="35">
        <v>1860</v>
      </c>
      <c r="B46" s="35" t="s">
        <v>298</v>
      </c>
      <c r="C46" s="35">
        <v>3500</v>
      </c>
      <c r="D46" s="35">
        <v>12</v>
      </c>
      <c r="E46" s="35">
        <v>21</v>
      </c>
      <c r="F46" s="35"/>
      <c r="G46" s="35"/>
      <c r="H46" s="35"/>
    </row>
    <row r="47" spans="1:8" x14ac:dyDescent="0.25">
      <c r="A47" s="35">
        <v>2</v>
      </c>
      <c r="B47" s="35" t="s">
        <v>299</v>
      </c>
      <c r="C47" s="35">
        <v>400</v>
      </c>
      <c r="D47" s="35">
        <v>3</v>
      </c>
      <c r="E47" s="35">
        <v>5</v>
      </c>
      <c r="F47" s="35"/>
      <c r="G47" s="35"/>
      <c r="H47" s="35"/>
    </row>
    <row r="48" spans="1:8" x14ac:dyDescent="0.25">
      <c r="A48" s="35">
        <v>2085</v>
      </c>
      <c r="B48" s="35" t="s">
        <v>300</v>
      </c>
      <c r="C48" s="35"/>
      <c r="D48" s="35">
        <v>1</v>
      </c>
      <c r="E48" s="35">
        <v>3</v>
      </c>
      <c r="F48" s="35"/>
      <c r="G48" s="35"/>
      <c r="H48" s="35"/>
    </row>
    <row r="49" spans="1:8" x14ac:dyDescent="0.25">
      <c r="A49" s="35">
        <v>1829</v>
      </c>
      <c r="B49" s="35" t="s">
        <v>301</v>
      </c>
      <c r="C49" s="35">
        <v>350</v>
      </c>
      <c r="D49" s="35">
        <v>20</v>
      </c>
      <c r="E49" s="35">
        <v>22</v>
      </c>
      <c r="F49" s="35"/>
      <c r="G49" s="35"/>
      <c r="H49" s="35"/>
    </row>
    <row r="50" spans="1:8" x14ac:dyDescent="0.25">
      <c r="A50" s="35">
        <v>402</v>
      </c>
      <c r="B50" s="35" t="s">
        <v>302</v>
      </c>
      <c r="C50" s="35">
        <v>10</v>
      </c>
      <c r="D50" s="35">
        <v>1</v>
      </c>
      <c r="E50" s="35">
        <v>2</v>
      </c>
      <c r="F50" s="35"/>
      <c r="G50" s="35"/>
      <c r="H50" s="35"/>
    </row>
    <row r="51" spans="1:8" x14ac:dyDescent="0.25">
      <c r="A51" s="35">
        <v>1863</v>
      </c>
      <c r="B51" s="35" t="s">
        <v>303</v>
      </c>
      <c r="C51" s="35">
        <v>1500</v>
      </c>
      <c r="D51" s="35">
        <v>6</v>
      </c>
      <c r="E51" s="35">
        <v>8</v>
      </c>
      <c r="F51" s="35"/>
      <c r="G51" s="35"/>
      <c r="H51" s="35"/>
    </row>
    <row r="52" spans="1:8" x14ac:dyDescent="0.25">
      <c r="A52" s="35">
        <v>1812</v>
      </c>
      <c r="B52" s="35" t="s">
        <v>304</v>
      </c>
      <c r="C52" s="35">
        <v>3</v>
      </c>
      <c r="D52" s="35">
        <v>5000</v>
      </c>
      <c r="E52" s="35">
        <v>5000</v>
      </c>
      <c r="F52" s="35"/>
      <c r="G52" s="35"/>
      <c r="H52" s="35"/>
    </row>
    <row r="53" spans="1:8" x14ac:dyDescent="0.25">
      <c r="A53" s="35">
        <v>123</v>
      </c>
      <c r="B53" s="35" t="s">
        <v>305</v>
      </c>
      <c r="C53" s="35">
        <v>6000</v>
      </c>
      <c r="D53" s="35">
        <v>6</v>
      </c>
      <c r="E53" s="35">
        <v>17</v>
      </c>
      <c r="F53" s="35"/>
      <c r="G53" s="35"/>
      <c r="H53" s="35"/>
    </row>
    <row r="54" spans="1:8" x14ac:dyDescent="0.25">
      <c r="A54" s="35">
        <v>1357</v>
      </c>
      <c r="B54" s="35" t="s">
        <v>306</v>
      </c>
      <c r="C54" s="35">
        <v>0</v>
      </c>
      <c r="D54" s="35">
        <v>1</v>
      </c>
      <c r="E54" s="35">
        <v>3</v>
      </c>
      <c r="F54" s="35"/>
      <c r="G54" s="35"/>
      <c r="H54" s="35"/>
    </row>
    <row r="55" spans="1:8" x14ac:dyDescent="0.25">
      <c r="A55" s="35">
        <v>480</v>
      </c>
      <c r="B55" s="35" t="s">
        <v>307</v>
      </c>
      <c r="C55" s="35">
        <v>3</v>
      </c>
      <c r="D55" s="35">
        <v>1</v>
      </c>
      <c r="E55" s="35">
        <v>1</v>
      </c>
      <c r="F55" s="35"/>
      <c r="G55" s="35"/>
      <c r="H55" s="35"/>
    </row>
    <row r="56" spans="1:8" x14ac:dyDescent="0.25">
      <c r="A56" s="35">
        <v>552</v>
      </c>
      <c r="B56" s="35" t="s">
        <v>308</v>
      </c>
      <c r="C56" s="35">
        <v>15</v>
      </c>
      <c r="D56" s="35">
        <v>1</v>
      </c>
      <c r="E56" s="35">
        <v>4</v>
      </c>
      <c r="F56" s="35"/>
      <c r="G56" s="35"/>
      <c r="H56" s="35"/>
    </row>
    <row r="57" spans="1:8" x14ac:dyDescent="0.25">
      <c r="A57" s="35">
        <v>551</v>
      </c>
      <c r="B57" s="35" t="s">
        <v>309</v>
      </c>
      <c r="C57" s="35">
        <v>3</v>
      </c>
      <c r="D57" s="35">
        <v>1</v>
      </c>
      <c r="E57" s="35">
        <v>2</v>
      </c>
      <c r="F57" s="35"/>
      <c r="G57" s="35"/>
      <c r="H57" s="35"/>
    </row>
    <row r="58" spans="1:8" x14ac:dyDescent="0.25">
      <c r="A58" s="35">
        <v>553</v>
      </c>
      <c r="B58" s="35" t="s">
        <v>310</v>
      </c>
      <c r="C58" s="35">
        <v>9</v>
      </c>
      <c r="D58" s="35">
        <v>1</v>
      </c>
      <c r="E58" s="35">
        <v>6</v>
      </c>
      <c r="F58" s="35"/>
      <c r="G58" s="35"/>
      <c r="H58" s="35"/>
    </row>
    <row r="59" spans="1:8" x14ac:dyDescent="0.25">
      <c r="A59" s="35">
        <v>1808</v>
      </c>
      <c r="B59" s="35" t="s">
        <v>311</v>
      </c>
      <c r="C59" s="35">
        <v>50000</v>
      </c>
      <c r="D59" s="35">
        <v>16</v>
      </c>
      <c r="E59" s="35">
        <v>17</v>
      </c>
      <c r="F59" s="35"/>
      <c r="G59" s="35"/>
      <c r="H59" s="35"/>
    </row>
    <row r="60" spans="1:8" x14ac:dyDescent="0.25">
      <c r="A60" s="35">
        <v>1848</v>
      </c>
      <c r="B60" s="35" t="s">
        <v>312</v>
      </c>
      <c r="C60" s="35">
        <v>300</v>
      </c>
      <c r="D60" s="35">
        <v>2</v>
      </c>
      <c r="E60" s="35">
        <v>7</v>
      </c>
      <c r="F60" s="35"/>
      <c r="G60" s="35"/>
      <c r="H60" s="35"/>
    </row>
    <row r="61" spans="1:8" x14ac:dyDescent="0.25">
      <c r="A61" s="35">
        <v>2768</v>
      </c>
      <c r="B61" s="35" t="s">
        <v>313</v>
      </c>
      <c r="C61" s="35">
        <v>3500</v>
      </c>
      <c r="D61" s="35">
        <v>1</v>
      </c>
      <c r="E61" s="35">
        <v>3</v>
      </c>
      <c r="F61" s="35"/>
      <c r="G61" s="35"/>
      <c r="H61" s="35"/>
    </row>
    <row r="62" spans="1:8" x14ac:dyDescent="0.25">
      <c r="A62" s="35">
        <v>980</v>
      </c>
      <c r="B62" s="35" t="s">
        <v>314</v>
      </c>
      <c r="C62" s="35">
        <v>60</v>
      </c>
      <c r="D62" s="35">
        <v>6</v>
      </c>
      <c r="E62" s="35">
        <v>11</v>
      </c>
      <c r="F62" s="35"/>
      <c r="G62" s="35"/>
      <c r="H62" s="35"/>
    </row>
    <row r="63" spans="1:8" x14ac:dyDescent="0.25">
      <c r="A63" s="35">
        <v>159</v>
      </c>
      <c r="B63" s="35" t="s">
        <v>315</v>
      </c>
      <c r="C63" s="35">
        <v>4500</v>
      </c>
      <c r="D63" s="35">
        <v>5</v>
      </c>
      <c r="E63" s="35">
        <v>16</v>
      </c>
      <c r="F63" s="35"/>
      <c r="G63" s="35"/>
      <c r="H63" s="35"/>
    </row>
    <row r="64" spans="1:8" x14ac:dyDescent="0.25">
      <c r="A64" s="35">
        <v>1830</v>
      </c>
      <c r="B64" s="35" t="s">
        <v>316</v>
      </c>
      <c r="C64" s="35">
        <v>35000</v>
      </c>
      <c r="D64" s="35">
        <v>19</v>
      </c>
      <c r="E64" s="35">
        <v>21</v>
      </c>
      <c r="F64" s="35"/>
      <c r="G64" s="35"/>
      <c r="H64" s="35"/>
    </row>
    <row r="65" spans="1:8" x14ac:dyDescent="0.25">
      <c r="A65" s="35">
        <v>1246</v>
      </c>
      <c r="B65" s="35" t="s">
        <v>317</v>
      </c>
      <c r="C65" s="35">
        <v>10000</v>
      </c>
      <c r="D65" s="35">
        <v>7</v>
      </c>
      <c r="E65" s="35">
        <v>20</v>
      </c>
      <c r="F65" s="35"/>
      <c r="G65" s="35"/>
      <c r="H65" s="35"/>
    </row>
    <row r="66" spans="1:8" x14ac:dyDescent="0.25">
      <c r="A66" s="35">
        <v>1243</v>
      </c>
      <c r="B66" s="35" t="s">
        <v>318</v>
      </c>
      <c r="C66" s="35">
        <v>3500</v>
      </c>
      <c r="D66" s="35">
        <v>7</v>
      </c>
      <c r="E66" s="35">
        <v>19</v>
      </c>
      <c r="F66" s="35"/>
      <c r="G66" s="35"/>
      <c r="H66" s="35"/>
    </row>
    <row r="67" spans="1:8" x14ac:dyDescent="0.25">
      <c r="A67" s="35">
        <v>1094</v>
      </c>
      <c r="B67" s="35" t="s">
        <v>319</v>
      </c>
      <c r="C67" s="35">
        <v>3000</v>
      </c>
      <c r="D67" s="35">
        <v>5</v>
      </c>
      <c r="E67" s="35">
        <v>13</v>
      </c>
      <c r="F67" s="35"/>
      <c r="G67" s="35"/>
      <c r="H67" s="35"/>
    </row>
    <row r="68" spans="1:8" x14ac:dyDescent="0.25">
      <c r="A68" s="35">
        <v>126</v>
      </c>
      <c r="B68" s="35" t="s">
        <v>320</v>
      </c>
      <c r="C68" s="35">
        <v>3000</v>
      </c>
      <c r="D68" s="35">
        <v>11</v>
      </c>
      <c r="E68" s="35">
        <v>18</v>
      </c>
      <c r="F68" s="35"/>
      <c r="G68" s="35"/>
      <c r="H68" s="35"/>
    </row>
    <row r="69" spans="1:8" x14ac:dyDescent="0.25">
      <c r="A69" s="35">
        <v>3</v>
      </c>
      <c r="B69" s="35" t="s">
        <v>321</v>
      </c>
      <c r="C69" s="35">
        <v>600</v>
      </c>
      <c r="D69" s="35">
        <v>2</v>
      </c>
      <c r="E69" s="35">
        <v>12</v>
      </c>
      <c r="F69" s="35"/>
      <c r="G69" s="35"/>
      <c r="H69" s="35"/>
    </row>
    <row r="70" spans="1:8" x14ac:dyDescent="0.25">
      <c r="A70" s="35">
        <v>1835</v>
      </c>
      <c r="B70" s="35" t="s">
        <v>322</v>
      </c>
      <c r="C70" s="35">
        <v>1</v>
      </c>
      <c r="D70" s="35">
        <v>1</v>
      </c>
      <c r="E70" s="35">
        <v>1</v>
      </c>
      <c r="F70" s="35"/>
      <c r="G70" s="35"/>
      <c r="H70" s="35"/>
    </row>
    <row r="71" spans="1:8" x14ac:dyDescent="0.25">
      <c r="A71" s="35">
        <v>1791</v>
      </c>
      <c r="B71" s="35" t="s">
        <v>323</v>
      </c>
      <c r="C71" s="35">
        <v>350</v>
      </c>
      <c r="D71" s="35">
        <v>1</v>
      </c>
      <c r="E71" s="35">
        <v>1</v>
      </c>
      <c r="F71" s="35"/>
      <c r="G71" s="35"/>
      <c r="H71" s="35"/>
    </row>
    <row r="72" spans="1:8" x14ac:dyDescent="0.25">
      <c r="A72" s="35">
        <v>1799</v>
      </c>
      <c r="B72" s="35" t="s">
        <v>324</v>
      </c>
      <c r="C72" s="35">
        <v>50000</v>
      </c>
      <c r="D72" s="35">
        <v>12</v>
      </c>
      <c r="E72" s="35">
        <v>20</v>
      </c>
      <c r="F72" s="35"/>
      <c r="G72" s="35"/>
      <c r="H72" s="35"/>
    </row>
    <row r="73" spans="1:8" x14ac:dyDescent="0.25">
      <c r="A73" s="35">
        <v>9</v>
      </c>
      <c r="B73" s="35" t="s">
        <v>325</v>
      </c>
      <c r="C73" s="35">
        <v>240</v>
      </c>
      <c r="D73" s="35">
        <v>2</v>
      </c>
      <c r="E73" s="35">
        <v>8</v>
      </c>
      <c r="F73" s="35"/>
      <c r="G73" s="35"/>
      <c r="H73" s="35"/>
    </row>
    <row r="74" spans="1:8" x14ac:dyDescent="0.25">
      <c r="A74" s="35">
        <v>124</v>
      </c>
      <c r="B74" s="35" t="s">
        <v>326</v>
      </c>
      <c r="C74" s="35">
        <v>8000</v>
      </c>
      <c r="D74" s="35">
        <v>7</v>
      </c>
      <c r="E74" s="35">
        <v>18</v>
      </c>
      <c r="F74" s="35"/>
      <c r="G74" s="35"/>
      <c r="H74" s="35"/>
    </row>
    <row r="75" spans="1:8" x14ac:dyDescent="0.25">
      <c r="A75" s="35">
        <v>656</v>
      </c>
      <c r="B75" s="35" t="s">
        <v>327</v>
      </c>
      <c r="C75" s="35">
        <v>280</v>
      </c>
      <c r="D75" s="35">
        <v>13</v>
      </c>
      <c r="E75" s="35">
        <v>14</v>
      </c>
      <c r="F75" s="35"/>
      <c r="G75" s="35"/>
      <c r="H75" s="35"/>
    </row>
    <row r="76" spans="1:8" x14ac:dyDescent="0.25">
      <c r="A76" s="35">
        <v>742</v>
      </c>
      <c r="B76" s="35" t="s">
        <v>327</v>
      </c>
      <c r="C76" s="35">
        <v>40</v>
      </c>
      <c r="D76" s="35">
        <v>4</v>
      </c>
      <c r="E76" s="35">
        <v>8</v>
      </c>
      <c r="F76" s="35"/>
      <c r="G76" s="35"/>
      <c r="H76" s="35"/>
    </row>
    <row r="77" spans="1:8" x14ac:dyDescent="0.25">
      <c r="A77" s="35">
        <v>1817</v>
      </c>
      <c r="B77" s="35" t="s">
        <v>328</v>
      </c>
      <c r="C77" s="35">
        <v>1550</v>
      </c>
      <c r="D77" s="35">
        <v>7</v>
      </c>
      <c r="E77" s="35">
        <v>8</v>
      </c>
      <c r="F77" s="35"/>
      <c r="G77" s="35"/>
      <c r="H77" s="35"/>
    </row>
    <row r="78" spans="1:8" x14ac:dyDescent="0.25">
      <c r="A78" s="35">
        <v>574</v>
      </c>
      <c r="B78" s="35" t="s">
        <v>329</v>
      </c>
      <c r="C78" s="35">
        <v>0</v>
      </c>
      <c r="D78" s="35">
        <v>2</v>
      </c>
      <c r="E78" s="35">
        <v>4</v>
      </c>
      <c r="F78" s="35"/>
      <c r="G78" s="35"/>
      <c r="H78" s="35"/>
    </row>
    <row r="79" spans="1:8" x14ac:dyDescent="0.25">
      <c r="A79" s="35">
        <v>401</v>
      </c>
      <c r="B79" s="35" t="s">
        <v>330</v>
      </c>
      <c r="C79" s="35">
        <v>1300</v>
      </c>
      <c r="D79" s="35">
        <v>5</v>
      </c>
      <c r="E79" s="35">
        <v>10</v>
      </c>
      <c r="F79" s="35"/>
      <c r="G79" s="35"/>
      <c r="H79" s="35"/>
    </row>
    <row r="80" spans="1:8" x14ac:dyDescent="0.25">
      <c r="A80" s="35">
        <v>1856</v>
      </c>
      <c r="B80" s="35" t="s">
        <v>331</v>
      </c>
      <c r="C80" s="35">
        <v>1500</v>
      </c>
      <c r="D80" s="35">
        <v>3</v>
      </c>
      <c r="E80" s="35">
        <v>6</v>
      </c>
      <c r="F80" s="35"/>
      <c r="G80" s="35"/>
      <c r="H80" s="35"/>
    </row>
    <row r="81" spans="1:8" x14ac:dyDescent="0.25">
      <c r="A81" s="35">
        <v>1354</v>
      </c>
      <c r="B81" s="35" t="s">
        <v>332</v>
      </c>
      <c r="C81" s="35">
        <v>0</v>
      </c>
      <c r="D81" s="35">
        <v>1</v>
      </c>
      <c r="E81" s="35">
        <v>2</v>
      </c>
      <c r="F81" s="35"/>
      <c r="G81" s="35"/>
      <c r="H81" s="35"/>
    </row>
    <row r="82" spans="1:8" x14ac:dyDescent="0.25">
      <c r="A82" s="35">
        <v>1825</v>
      </c>
      <c r="B82" s="35" t="s">
        <v>333</v>
      </c>
      <c r="C82" s="35">
        <v>50000</v>
      </c>
      <c r="D82" s="35">
        <v>9</v>
      </c>
      <c r="E82" s="35">
        <v>12</v>
      </c>
      <c r="F82" s="35"/>
      <c r="G82" s="35"/>
      <c r="H82" s="35"/>
    </row>
    <row r="83" spans="1:8" x14ac:dyDescent="0.25">
      <c r="A83" s="35">
        <v>1833</v>
      </c>
      <c r="B83" s="35" t="s">
        <v>334</v>
      </c>
      <c r="C83" s="35">
        <v>10000</v>
      </c>
      <c r="D83" s="35">
        <v>6</v>
      </c>
      <c r="E83" s="35">
        <v>8</v>
      </c>
      <c r="F83" s="35">
        <v>1</v>
      </c>
      <c r="G83" s="35"/>
      <c r="H83" s="35"/>
    </row>
    <row r="84" spans="1:8" x14ac:dyDescent="0.25">
      <c r="A84" s="35">
        <v>1792</v>
      </c>
      <c r="B84" s="35" t="s">
        <v>93</v>
      </c>
      <c r="C84" s="35">
        <v>1750</v>
      </c>
      <c r="D84" s="35">
        <v>6</v>
      </c>
      <c r="E84" s="35">
        <v>8</v>
      </c>
      <c r="F84" s="35"/>
      <c r="G84" s="35"/>
      <c r="H84" s="35"/>
    </row>
    <row r="85" spans="1:8" x14ac:dyDescent="0.25">
      <c r="A85" s="35">
        <v>3175</v>
      </c>
      <c r="B85" s="35" t="s">
        <v>335</v>
      </c>
      <c r="C85" s="35">
        <v>15000</v>
      </c>
      <c r="D85" s="35">
        <v>4</v>
      </c>
      <c r="E85" s="35">
        <v>7</v>
      </c>
      <c r="F85" s="35"/>
      <c r="G85" s="35"/>
      <c r="H85" s="35"/>
    </row>
    <row r="86" spans="1:8" x14ac:dyDescent="0.25">
      <c r="A86" s="35">
        <v>1800</v>
      </c>
      <c r="B86" s="35" t="s">
        <v>336</v>
      </c>
      <c r="C86" s="35">
        <v>750</v>
      </c>
      <c r="D86" s="35">
        <v>1</v>
      </c>
      <c r="E86" s="35">
        <v>1</v>
      </c>
      <c r="F86" s="35"/>
      <c r="G86" s="35">
        <v>15</v>
      </c>
      <c r="H86" s="35"/>
    </row>
    <row r="87" spans="1:8" x14ac:dyDescent="0.25">
      <c r="A87" s="35">
        <v>1810</v>
      </c>
      <c r="B87" s="35" t="s">
        <v>337</v>
      </c>
      <c r="C87" s="35">
        <v>50000</v>
      </c>
      <c r="D87" s="35">
        <v>1</v>
      </c>
      <c r="E87" s="35">
        <v>1</v>
      </c>
      <c r="F87" s="35"/>
      <c r="G87" s="35">
        <v>38</v>
      </c>
      <c r="H87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B6E0-59E1-4612-B9AB-1652E606753A}">
  <dimension ref="A1:F401"/>
  <sheetViews>
    <sheetView topLeftCell="A58" workbookViewId="0">
      <selection activeCell="H10" sqref="H10"/>
    </sheetView>
  </sheetViews>
  <sheetFormatPr baseColWidth="10" defaultRowHeight="15" x14ac:dyDescent="0.25"/>
  <cols>
    <col min="1" max="1" width="5" style="35" bestFit="1" customWidth="1"/>
    <col min="2" max="2" width="40.140625" style="35" bestFit="1" customWidth="1"/>
    <col min="3" max="5" width="11.42578125" style="35"/>
    <col min="6" max="6" width="17.28515625" style="35" bestFit="1" customWidth="1"/>
    <col min="7" max="16384" width="11.42578125" style="35"/>
  </cols>
  <sheetData>
    <row r="1" spans="1:6" x14ac:dyDescent="0.25">
      <c r="A1" s="35" t="s">
        <v>251</v>
      </c>
      <c r="B1" s="35" t="s">
        <v>105</v>
      </c>
      <c r="C1" s="35" t="s">
        <v>252</v>
      </c>
      <c r="D1" s="35" t="s">
        <v>338</v>
      </c>
      <c r="E1" s="35" t="s">
        <v>339</v>
      </c>
      <c r="F1" s="35" t="s">
        <v>340</v>
      </c>
    </row>
    <row r="2" spans="1:6" x14ac:dyDescent="0.25">
      <c r="A2" s="35">
        <v>1723</v>
      </c>
      <c r="B2" s="35" t="s">
        <v>719</v>
      </c>
      <c r="C2" s="35">
        <v>620</v>
      </c>
      <c r="D2" s="35">
        <v>2</v>
      </c>
      <c r="E2" s="35">
        <v>2</v>
      </c>
    </row>
    <row r="3" spans="1:6" x14ac:dyDescent="0.25">
      <c r="A3" s="35">
        <v>2817</v>
      </c>
      <c r="B3" s="35" t="s">
        <v>720</v>
      </c>
      <c r="C3" s="35">
        <v>0</v>
      </c>
      <c r="D3" s="35">
        <v>4</v>
      </c>
      <c r="E3" s="35">
        <v>16</v>
      </c>
    </row>
    <row r="4" spans="1:6" x14ac:dyDescent="0.25">
      <c r="A4" s="35">
        <v>2834</v>
      </c>
      <c r="B4" s="35" t="s">
        <v>341</v>
      </c>
      <c r="C4" s="35">
        <v>0</v>
      </c>
      <c r="D4" s="35">
        <v>2</v>
      </c>
      <c r="E4" s="35">
        <v>2</v>
      </c>
    </row>
    <row r="5" spans="1:6" x14ac:dyDescent="0.25">
      <c r="A5" s="35">
        <v>1785</v>
      </c>
      <c r="B5" s="35" t="s">
        <v>721</v>
      </c>
      <c r="C5" s="35">
        <v>25000</v>
      </c>
      <c r="D5" s="35">
        <v>23</v>
      </c>
      <c r="E5" s="35">
        <v>27</v>
      </c>
    </row>
    <row r="6" spans="1:6" x14ac:dyDescent="0.25">
      <c r="A6" s="35">
        <v>1078</v>
      </c>
      <c r="B6" s="35" t="s">
        <v>342</v>
      </c>
      <c r="C6" s="35">
        <v>7000</v>
      </c>
      <c r="D6" s="35">
        <v>10</v>
      </c>
      <c r="E6" s="35">
        <v>15</v>
      </c>
    </row>
    <row r="7" spans="1:6" x14ac:dyDescent="0.25">
      <c r="A7" s="35">
        <v>2801</v>
      </c>
      <c r="B7" s="35" t="s">
        <v>343</v>
      </c>
      <c r="C7" s="35">
        <v>3200</v>
      </c>
      <c r="D7" s="35">
        <v>13</v>
      </c>
      <c r="E7" s="35">
        <v>16</v>
      </c>
    </row>
    <row r="8" spans="1:6" x14ac:dyDescent="0.25">
      <c r="A8" s="35">
        <v>2895</v>
      </c>
      <c r="B8" s="35" t="s">
        <v>344</v>
      </c>
      <c r="C8" s="35">
        <v>0</v>
      </c>
      <c r="D8" s="35">
        <v>35</v>
      </c>
      <c r="E8" s="35">
        <v>40</v>
      </c>
    </row>
    <row r="9" spans="1:6" x14ac:dyDescent="0.25">
      <c r="A9" s="35">
        <v>1839</v>
      </c>
      <c r="B9" s="35" t="s">
        <v>722</v>
      </c>
      <c r="C9" s="35">
        <v>0</v>
      </c>
      <c r="D9" s="35">
        <v>35</v>
      </c>
      <c r="E9" s="35">
        <v>40</v>
      </c>
    </row>
    <row r="10" spans="1:6" x14ac:dyDescent="0.25">
      <c r="A10" s="35">
        <v>500</v>
      </c>
      <c r="B10" s="35" t="s">
        <v>345</v>
      </c>
      <c r="C10" s="35">
        <v>50000</v>
      </c>
      <c r="D10" s="35">
        <v>40</v>
      </c>
      <c r="E10" s="35">
        <v>45</v>
      </c>
    </row>
    <row r="11" spans="1:6" x14ac:dyDescent="0.25">
      <c r="A11" s="35">
        <v>1900</v>
      </c>
      <c r="B11" s="35" t="s">
        <v>346</v>
      </c>
      <c r="C11" s="35">
        <v>17000</v>
      </c>
      <c r="D11" s="35">
        <v>10</v>
      </c>
      <c r="E11" s="35">
        <v>15</v>
      </c>
    </row>
    <row r="12" spans="1:6" x14ac:dyDescent="0.25">
      <c r="A12" s="35">
        <v>2804</v>
      </c>
      <c r="B12" s="35" t="s">
        <v>347</v>
      </c>
      <c r="C12" s="35">
        <v>18000</v>
      </c>
      <c r="D12" s="35">
        <v>25</v>
      </c>
      <c r="E12" s="35">
        <v>32</v>
      </c>
    </row>
    <row r="13" spans="1:6" x14ac:dyDescent="0.25">
      <c r="A13" s="35">
        <v>360</v>
      </c>
      <c r="B13" s="35" t="s">
        <v>348</v>
      </c>
      <c r="C13" s="35">
        <v>10000</v>
      </c>
      <c r="D13" s="35">
        <v>15</v>
      </c>
      <c r="E13" s="35">
        <v>22</v>
      </c>
    </row>
    <row r="14" spans="1:6" x14ac:dyDescent="0.25">
      <c r="A14" s="35">
        <v>1005</v>
      </c>
      <c r="B14" s="35" t="s">
        <v>349</v>
      </c>
      <c r="C14" s="35">
        <v>10000</v>
      </c>
      <c r="D14" s="35">
        <v>15</v>
      </c>
      <c r="E14" s="35">
        <v>22</v>
      </c>
    </row>
    <row r="15" spans="1:6" x14ac:dyDescent="0.25">
      <c r="A15" s="35">
        <v>2883</v>
      </c>
      <c r="B15" s="35" t="s">
        <v>350</v>
      </c>
      <c r="C15" s="35">
        <v>0</v>
      </c>
      <c r="D15" s="35">
        <v>35</v>
      </c>
      <c r="E15" s="35">
        <v>40</v>
      </c>
    </row>
    <row r="16" spans="1:6" x14ac:dyDescent="0.25">
      <c r="A16" s="35">
        <v>1841</v>
      </c>
      <c r="B16" s="35" t="s">
        <v>351</v>
      </c>
      <c r="C16" s="35">
        <v>0</v>
      </c>
      <c r="D16" s="35">
        <v>35</v>
      </c>
      <c r="E16" s="35">
        <v>40</v>
      </c>
    </row>
    <row r="17" spans="1:6" x14ac:dyDescent="0.25">
      <c r="A17" s="35">
        <v>2871</v>
      </c>
      <c r="B17" s="35" t="s">
        <v>352</v>
      </c>
      <c r="C17" s="35">
        <v>8000</v>
      </c>
      <c r="D17" s="35">
        <v>15</v>
      </c>
      <c r="E17" s="35">
        <v>25</v>
      </c>
    </row>
    <row r="18" spans="1:6" x14ac:dyDescent="0.25">
      <c r="A18" s="35">
        <v>30</v>
      </c>
      <c r="B18" s="35" t="s">
        <v>353</v>
      </c>
      <c r="C18" s="35">
        <v>1500</v>
      </c>
      <c r="D18" s="35">
        <v>7</v>
      </c>
      <c r="E18" s="35">
        <v>12</v>
      </c>
    </row>
    <row r="19" spans="1:6" x14ac:dyDescent="0.25">
      <c r="A19" s="35">
        <v>1004</v>
      </c>
      <c r="B19" s="35" t="s">
        <v>354</v>
      </c>
      <c r="C19" s="35">
        <v>1500</v>
      </c>
      <c r="D19" s="35">
        <v>7</v>
      </c>
      <c r="E19" s="35">
        <v>12</v>
      </c>
    </row>
    <row r="20" spans="1:6" x14ac:dyDescent="0.25">
      <c r="A20" s="35">
        <v>529</v>
      </c>
      <c r="B20" s="35" t="s">
        <v>355</v>
      </c>
      <c r="C20" s="35">
        <v>1500</v>
      </c>
      <c r="D20" s="35">
        <v>7</v>
      </c>
      <c r="E20" s="35">
        <v>12</v>
      </c>
    </row>
    <row r="21" spans="1:6" x14ac:dyDescent="0.25">
      <c r="A21" s="35">
        <v>998</v>
      </c>
      <c r="B21" s="35" t="s">
        <v>356</v>
      </c>
      <c r="C21" s="35">
        <v>3000</v>
      </c>
      <c r="D21" s="35">
        <v>10</v>
      </c>
      <c r="E21" s="35">
        <v>15</v>
      </c>
    </row>
    <row r="22" spans="1:6" x14ac:dyDescent="0.25">
      <c r="A22" s="35">
        <v>1920</v>
      </c>
      <c r="B22" s="35" t="s">
        <v>357</v>
      </c>
      <c r="C22" s="35">
        <v>3000</v>
      </c>
      <c r="D22" s="35">
        <v>10</v>
      </c>
      <c r="E22" s="35">
        <v>15</v>
      </c>
    </row>
    <row r="23" spans="1:6" x14ac:dyDescent="0.25">
      <c r="A23" s="35">
        <v>2863</v>
      </c>
      <c r="B23" s="35" t="s">
        <v>358</v>
      </c>
      <c r="C23" s="35">
        <v>0</v>
      </c>
      <c r="D23" s="35">
        <v>15</v>
      </c>
      <c r="E23" s="35">
        <v>20</v>
      </c>
    </row>
    <row r="24" spans="1:6" x14ac:dyDescent="0.25">
      <c r="A24" s="35">
        <v>2868</v>
      </c>
      <c r="B24" s="35" t="s">
        <v>359</v>
      </c>
      <c r="C24" s="35">
        <v>0</v>
      </c>
      <c r="D24" s="35">
        <v>15</v>
      </c>
      <c r="E24" s="35">
        <v>20</v>
      </c>
    </row>
    <row r="25" spans="1:6" x14ac:dyDescent="0.25">
      <c r="A25" s="35">
        <v>1930</v>
      </c>
      <c r="B25" s="35" t="s">
        <v>360</v>
      </c>
      <c r="C25" s="35">
        <v>3800</v>
      </c>
      <c r="D25" s="35">
        <v>7</v>
      </c>
      <c r="E25" s="35">
        <v>11</v>
      </c>
    </row>
    <row r="26" spans="1:6" x14ac:dyDescent="0.25">
      <c r="A26" s="35">
        <v>1217</v>
      </c>
      <c r="B26" s="35" t="s">
        <v>361</v>
      </c>
      <c r="C26" s="35">
        <v>30000</v>
      </c>
      <c r="D26" s="35">
        <v>43</v>
      </c>
      <c r="E26" s="35">
        <v>47</v>
      </c>
      <c r="F26" s="35">
        <v>3</v>
      </c>
    </row>
    <row r="27" spans="1:6" x14ac:dyDescent="0.25">
      <c r="A27" s="35">
        <v>1218</v>
      </c>
      <c r="B27" s="35" t="s">
        <v>362</v>
      </c>
      <c r="C27" s="35">
        <v>30000</v>
      </c>
      <c r="D27" s="35">
        <v>43</v>
      </c>
      <c r="E27" s="35">
        <v>47</v>
      </c>
      <c r="F27" s="35">
        <v>3</v>
      </c>
    </row>
    <row r="28" spans="1:6" x14ac:dyDescent="0.25">
      <c r="A28" s="35">
        <v>481</v>
      </c>
      <c r="B28" s="35" t="s">
        <v>363</v>
      </c>
      <c r="C28" s="35">
        <v>1</v>
      </c>
      <c r="D28" s="35">
        <v>35</v>
      </c>
      <c r="E28" s="35">
        <v>40</v>
      </c>
    </row>
    <row r="29" spans="1:6" x14ac:dyDescent="0.25">
      <c r="A29" s="35">
        <v>483</v>
      </c>
      <c r="B29" s="35" t="s">
        <v>364</v>
      </c>
      <c r="C29" s="35">
        <v>1</v>
      </c>
      <c r="D29" s="35">
        <v>35</v>
      </c>
      <c r="E29" s="35">
        <v>40</v>
      </c>
    </row>
    <row r="30" spans="1:6" x14ac:dyDescent="0.25">
      <c r="A30" s="35">
        <v>2888</v>
      </c>
      <c r="B30" s="35" t="s">
        <v>365</v>
      </c>
      <c r="C30" s="35">
        <v>0</v>
      </c>
      <c r="D30" s="35">
        <v>35</v>
      </c>
      <c r="E30" s="35">
        <v>40</v>
      </c>
    </row>
    <row r="31" spans="1:6" x14ac:dyDescent="0.25">
      <c r="A31" s="35">
        <v>1844</v>
      </c>
      <c r="B31" s="35" t="s">
        <v>366</v>
      </c>
      <c r="C31" s="35">
        <v>0</v>
      </c>
      <c r="D31" s="35">
        <v>35</v>
      </c>
      <c r="E31" s="35">
        <v>40</v>
      </c>
    </row>
    <row r="32" spans="1:6" x14ac:dyDescent="0.25">
      <c r="A32" s="35">
        <v>2899</v>
      </c>
      <c r="B32" s="35" t="s">
        <v>367</v>
      </c>
      <c r="C32" s="35">
        <v>0</v>
      </c>
      <c r="D32" s="35">
        <v>35</v>
      </c>
      <c r="E32" s="35">
        <v>40</v>
      </c>
    </row>
    <row r="33" spans="1:6" x14ac:dyDescent="0.25">
      <c r="A33" s="35">
        <v>1850</v>
      </c>
      <c r="B33" s="35" t="s">
        <v>368</v>
      </c>
      <c r="C33" s="35">
        <v>0</v>
      </c>
      <c r="D33" s="35">
        <v>35</v>
      </c>
      <c r="E33" s="35">
        <v>40</v>
      </c>
    </row>
    <row r="34" spans="1:6" x14ac:dyDescent="0.25">
      <c r="A34" s="35">
        <v>2893</v>
      </c>
      <c r="B34" s="35" t="s">
        <v>369</v>
      </c>
      <c r="C34" s="35">
        <v>0</v>
      </c>
      <c r="D34" s="35">
        <v>35</v>
      </c>
      <c r="E34" s="35">
        <v>40</v>
      </c>
    </row>
    <row r="35" spans="1:6" x14ac:dyDescent="0.25">
      <c r="A35" s="35">
        <v>1840</v>
      </c>
      <c r="B35" s="35" t="s">
        <v>370</v>
      </c>
      <c r="C35" s="35">
        <v>0</v>
      </c>
      <c r="D35" s="35">
        <v>35</v>
      </c>
      <c r="E35" s="35">
        <v>40</v>
      </c>
    </row>
    <row r="36" spans="1:6" x14ac:dyDescent="0.25">
      <c r="A36" s="35">
        <v>1912</v>
      </c>
      <c r="B36" s="35" t="s">
        <v>371</v>
      </c>
      <c r="C36" s="35">
        <v>3000</v>
      </c>
      <c r="D36" s="35">
        <v>10</v>
      </c>
      <c r="E36" s="35">
        <v>15</v>
      </c>
    </row>
    <row r="37" spans="1:6" x14ac:dyDescent="0.25">
      <c r="A37" s="35">
        <v>1941</v>
      </c>
      <c r="B37" s="35" t="s">
        <v>372</v>
      </c>
      <c r="C37" s="35">
        <v>55000</v>
      </c>
      <c r="D37" s="35">
        <v>40</v>
      </c>
      <c r="E37" s="35">
        <v>45</v>
      </c>
    </row>
    <row r="38" spans="1:6" x14ac:dyDescent="0.25">
      <c r="A38" s="35">
        <v>1929</v>
      </c>
      <c r="B38" s="35" t="s">
        <v>373</v>
      </c>
      <c r="C38" s="35">
        <v>50000</v>
      </c>
      <c r="D38" s="35">
        <v>37</v>
      </c>
      <c r="E38" s="35">
        <v>41</v>
      </c>
    </row>
    <row r="39" spans="1:6" x14ac:dyDescent="0.25">
      <c r="A39" s="35">
        <v>1634</v>
      </c>
      <c r="B39" s="35" t="s">
        <v>374</v>
      </c>
      <c r="C39" s="35">
        <v>50000</v>
      </c>
      <c r="D39" s="35">
        <v>37</v>
      </c>
      <c r="E39" s="35">
        <v>41</v>
      </c>
    </row>
    <row r="40" spans="1:6" x14ac:dyDescent="0.25">
      <c r="A40" s="35">
        <v>2897</v>
      </c>
      <c r="B40" s="35" t="s">
        <v>375</v>
      </c>
      <c r="C40" s="35">
        <v>0</v>
      </c>
      <c r="D40" s="35">
        <v>43</v>
      </c>
      <c r="E40" s="35">
        <v>45</v>
      </c>
      <c r="F40" s="35">
        <v>2</v>
      </c>
    </row>
    <row r="41" spans="1:6" x14ac:dyDescent="0.25">
      <c r="A41" s="35">
        <v>2886</v>
      </c>
      <c r="B41" s="35" t="s">
        <v>376</v>
      </c>
      <c r="C41" s="35">
        <v>0</v>
      </c>
      <c r="D41" s="35">
        <v>35</v>
      </c>
      <c r="E41" s="35">
        <v>40</v>
      </c>
    </row>
    <row r="42" spans="1:6" x14ac:dyDescent="0.25">
      <c r="A42" s="35">
        <v>1847</v>
      </c>
      <c r="B42" s="35" t="s">
        <v>377</v>
      </c>
      <c r="C42" s="35">
        <v>0</v>
      </c>
      <c r="D42" s="35">
        <v>35</v>
      </c>
      <c r="E42" s="35">
        <v>40</v>
      </c>
    </row>
    <row r="43" spans="1:6" x14ac:dyDescent="0.25">
      <c r="A43" s="35">
        <v>1328</v>
      </c>
      <c r="B43" s="35" t="s">
        <v>378</v>
      </c>
      <c r="C43" s="35">
        <v>30000</v>
      </c>
      <c r="D43" s="35">
        <v>40</v>
      </c>
      <c r="E43" s="35">
        <v>45</v>
      </c>
    </row>
    <row r="44" spans="1:6" x14ac:dyDescent="0.25">
      <c r="A44" s="35">
        <v>1923</v>
      </c>
      <c r="B44" s="35" t="s">
        <v>379</v>
      </c>
      <c r="C44" s="35">
        <v>30000</v>
      </c>
      <c r="D44" s="35">
        <v>37</v>
      </c>
      <c r="E44" s="35">
        <v>41</v>
      </c>
    </row>
    <row r="45" spans="1:6" x14ac:dyDescent="0.25">
      <c r="A45" s="35">
        <v>2872</v>
      </c>
      <c r="B45" s="35" t="s">
        <v>380</v>
      </c>
      <c r="C45" s="35">
        <v>0</v>
      </c>
      <c r="D45" s="35">
        <v>30</v>
      </c>
      <c r="E45" s="35">
        <v>35</v>
      </c>
    </row>
    <row r="46" spans="1:6" x14ac:dyDescent="0.25">
      <c r="A46" s="35">
        <v>1987</v>
      </c>
      <c r="B46" s="35" t="s">
        <v>381</v>
      </c>
      <c r="C46" s="35">
        <v>30000</v>
      </c>
      <c r="D46" s="35">
        <v>35</v>
      </c>
      <c r="E46" s="35">
        <v>40</v>
      </c>
    </row>
    <row r="47" spans="1:6" x14ac:dyDescent="0.25">
      <c r="A47" s="35">
        <v>243</v>
      </c>
      <c r="B47" s="35" t="s">
        <v>382</v>
      </c>
      <c r="C47" s="35">
        <v>30000</v>
      </c>
      <c r="D47" s="35">
        <v>35</v>
      </c>
      <c r="E47" s="35">
        <v>40</v>
      </c>
    </row>
    <row r="48" spans="1:6" x14ac:dyDescent="0.25">
      <c r="A48" s="35">
        <v>493</v>
      </c>
      <c r="B48" s="35" t="s">
        <v>383</v>
      </c>
      <c r="C48" s="35">
        <v>30000</v>
      </c>
      <c r="D48" s="35">
        <v>35</v>
      </c>
      <c r="E48" s="35">
        <v>40</v>
      </c>
    </row>
    <row r="49" spans="1:6" x14ac:dyDescent="0.25">
      <c r="A49" s="35">
        <v>1240</v>
      </c>
      <c r="B49" s="35" t="s">
        <v>384</v>
      </c>
      <c r="C49" s="35">
        <v>10</v>
      </c>
      <c r="D49" s="35">
        <v>5</v>
      </c>
      <c r="E49" s="35">
        <v>25</v>
      </c>
    </row>
    <row r="50" spans="1:6" x14ac:dyDescent="0.25">
      <c r="A50" s="35">
        <v>1241</v>
      </c>
      <c r="B50" s="35" t="s">
        <v>385</v>
      </c>
      <c r="C50" s="35">
        <v>10</v>
      </c>
      <c r="D50" s="35">
        <v>5</v>
      </c>
      <c r="E50" s="35">
        <v>25</v>
      </c>
    </row>
    <row r="51" spans="1:6" x14ac:dyDescent="0.25">
      <c r="A51" s="35">
        <v>1244</v>
      </c>
      <c r="B51" s="35" t="s">
        <v>386</v>
      </c>
      <c r="C51" s="35">
        <v>10</v>
      </c>
      <c r="D51" s="35">
        <v>5</v>
      </c>
      <c r="E51" s="35">
        <v>25</v>
      </c>
    </row>
    <row r="52" spans="1:6" x14ac:dyDescent="0.25">
      <c r="A52" s="35">
        <v>1245</v>
      </c>
      <c r="B52" s="35" t="s">
        <v>387</v>
      </c>
      <c r="C52" s="35">
        <v>10</v>
      </c>
      <c r="D52" s="35">
        <v>5</v>
      </c>
      <c r="E52" s="35">
        <v>25</v>
      </c>
    </row>
    <row r="53" spans="1:6" x14ac:dyDescent="0.25">
      <c r="A53" s="35">
        <v>2894</v>
      </c>
      <c r="B53" s="35" t="s">
        <v>388</v>
      </c>
      <c r="C53" s="35">
        <v>0</v>
      </c>
      <c r="D53" s="35">
        <v>35</v>
      </c>
      <c r="E53" s="35">
        <v>40</v>
      </c>
    </row>
    <row r="54" spans="1:6" x14ac:dyDescent="0.25">
      <c r="A54" s="35">
        <v>1852</v>
      </c>
      <c r="B54" s="35" t="s">
        <v>389</v>
      </c>
      <c r="C54" s="35">
        <v>0</v>
      </c>
      <c r="D54" s="35">
        <v>35</v>
      </c>
      <c r="E54" s="35">
        <v>40</v>
      </c>
    </row>
    <row r="55" spans="1:6" x14ac:dyDescent="0.25">
      <c r="A55" s="35">
        <v>1945</v>
      </c>
      <c r="B55" s="35" t="s">
        <v>390</v>
      </c>
      <c r="C55" s="35">
        <v>0</v>
      </c>
      <c r="D55" s="35">
        <v>35</v>
      </c>
      <c r="E55" s="35">
        <v>40</v>
      </c>
    </row>
    <row r="56" spans="1:6" x14ac:dyDescent="0.25">
      <c r="A56" s="35">
        <v>1838</v>
      </c>
      <c r="B56" s="35" t="s">
        <v>391</v>
      </c>
      <c r="C56" s="35">
        <v>0</v>
      </c>
      <c r="D56" s="35">
        <v>35</v>
      </c>
      <c r="E56" s="35">
        <v>40</v>
      </c>
    </row>
    <row r="57" spans="1:6" x14ac:dyDescent="0.25">
      <c r="A57" s="35">
        <v>2902</v>
      </c>
      <c r="B57" s="35" t="s">
        <v>392</v>
      </c>
      <c r="C57" s="35">
        <v>50000</v>
      </c>
      <c r="D57" s="35">
        <v>40</v>
      </c>
      <c r="E57" s="35">
        <v>45</v>
      </c>
      <c r="F57" s="35">
        <v>2</v>
      </c>
    </row>
    <row r="58" spans="1:6" x14ac:dyDescent="0.25">
      <c r="A58" s="35">
        <v>3050</v>
      </c>
      <c r="B58" s="35" t="s">
        <v>393</v>
      </c>
      <c r="C58" s="35">
        <v>50000</v>
      </c>
      <c r="D58" s="35">
        <v>40</v>
      </c>
      <c r="E58" s="35">
        <v>45</v>
      </c>
      <c r="F58" s="35">
        <v>2</v>
      </c>
    </row>
    <row r="59" spans="1:6" x14ac:dyDescent="0.25">
      <c r="A59" s="35">
        <v>1932</v>
      </c>
      <c r="B59" s="35" t="s">
        <v>394</v>
      </c>
      <c r="D59" s="35">
        <v>33</v>
      </c>
      <c r="E59" s="35">
        <v>34</v>
      </c>
    </row>
    <row r="60" spans="1:6" x14ac:dyDescent="0.25">
      <c r="A60" s="35">
        <v>1933</v>
      </c>
      <c r="B60" s="35" t="s">
        <v>395</v>
      </c>
      <c r="C60" s="35">
        <v>4500</v>
      </c>
      <c r="D60" s="35">
        <v>30</v>
      </c>
      <c r="E60" s="35">
        <v>30</v>
      </c>
    </row>
    <row r="61" spans="1:6" x14ac:dyDescent="0.25">
      <c r="A61" s="35">
        <v>1934</v>
      </c>
      <c r="B61" s="35" t="s">
        <v>396</v>
      </c>
      <c r="D61" s="35">
        <v>33</v>
      </c>
      <c r="E61" s="35">
        <v>34</v>
      </c>
    </row>
    <row r="62" spans="1:6" x14ac:dyDescent="0.25">
      <c r="A62" s="35">
        <v>1935</v>
      </c>
      <c r="B62" s="35" t="s">
        <v>397</v>
      </c>
      <c r="C62" s="35">
        <v>4500</v>
      </c>
      <c r="D62" s="35">
        <v>30</v>
      </c>
      <c r="E62" s="35">
        <v>30</v>
      </c>
    </row>
    <row r="63" spans="1:6" x14ac:dyDescent="0.25">
      <c r="A63" s="35">
        <v>1936</v>
      </c>
      <c r="B63" s="35" t="s">
        <v>398</v>
      </c>
      <c r="D63" s="35">
        <v>33</v>
      </c>
      <c r="E63" s="35">
        <v>34</v>
      </c>
    </row>
    <row r="64" spans="1:6" x14ac:dyDescent="0.25">
      <c r="A64" s="35">
        <v>1939</v>
      </c>
      <c r="B64" s="35" t="s">
        <v>399</v>
      </c>
      <c r="C64" s="35">
        <v>5000</v>
      </c>
      <c r="D64" s="35">
        <v>32</v>
      </c>
      <c r="E64" s="35">
        <v>32</v>
      </c>
    </row>
    <row r="65" spans="1:5" x14ac:dyDescent="0.25">
      <c r="A65" s="35">
        <v>1940</v>
      </c>
      <c r="B65" s="35" t="s">
        <v>400</v>
      </c>
      <c r="D65" s="35">
        <v>34</v>
      </c>
      <c r="E65" s="35">
        <v>35</v>
      </c>
    </row>
    <row r="66" spans="1:5" x14ac:dyDescent="0.25">
      <c r="A66" s="35">
        <v>1937</v>
      </c>
      <c r="B66" s="35" t="s">
        <v>401</v>
      </c>
      <c r="C66" s="35">
        <v>4500</v>
      </c>
      <c r="D66" s="35">
        <v>30</v>
      </c>
      <c r="E66" s="35">
        <v>30</v>
      </c>
    </row>
    <row r="67" spans="1:5" x14ac:dyDescent="0.25">
      <c r="A67" s="35">
        <v>1938</v>
      </c>
      <c r="B67" s="35" t="s">
        <v>402</v>
      </c>
      <c r="D67" s="35">
        <v>33</v>
      </c>
      <c r="E67" s="35">
        <v>34</v>
      </c>
    </row>
    <row r="68" spans="1:5" x14ac:dyDescent="0.25">
      <c r="A68" s="35">
        <v>1909</v>
      </c>
      <c r="B68" s="35" t="s">
        <v>403</v>
      </c>
      <c r="C68" s="35">
        <v>4000</v>
      </c>
      <c r="D68" s="35">
        <v>26</v>
      </c>
      <c r="E68" s="35">
        <v>25</v>
      </c>
    </row>
    <row r="69" spans="1:5" x14ac:dyDescent="0.25">
      <c r="A69" s="35">
        <v>1927</v>
      </c>
      <c r="B69" s="35" t="s">
        <v>404</v>
      </c>
      <c r="C69" s="35">
        <v>15000</v>
      </c>
      <c r="D69" s="35">
        <v>25</v>
      </c>
      <c r="E69" s="35">
        <v>30</v>
      </c>
    </row>
    <row r="70" spans="1:5" x14ac:dyDescent="0.25">
      <c r="A70" s="35">
        <v>1928</v>
      </c>
      <c r="B70" s="35" t="s">
        <v>405</v>
      </c>
      <c r="C70" s="35">
        <v>15000</v>
      </c>
      <c r="D70" s="35">
        <v>25</v>
      </c>
      <c r="E70" s="35">
        <v>30</v>
      </c>
    </row>
    <row r="71" spans="1:5" x14ac:dyDescent="0.25">
      <c r="A71" s="35">
        <v>495</v>
      </c>
      <c r="B71" s="35" t="s">
        <v>406</v>
      </c>
      <c r="C71" s="35">
        <v>55000</v>
      </c>
      <c r="D71" s="35">
        <v>40</v>
      </c>
      <c r="E71" s="35">
        <v>45</v>
      </c>
    </row>
    <row r="72" spans="1:5" x14ac:dyDescent="0.25">
      <c r="A72" s="35">
        <v>2880</v>
      </c>
      <c r="B72" s="35" t="s">
        <v>407</v>
      </c>
      <c r="C72" s="35">
        <v>0</v>
      </c>
      <c r="D72" s="35">
        <v>35</v>
      </c>
      <c r="E72" s="35">
        <v>40</v>
      </c>
    </row>
    <row r="73" spans="1:5" x14ac:dyDescent="0.25">
      <c r="A73" s="35">
        <v>1842</v>
      </c>
      <c r="B73" s="35" t="s">
        <v>408</v>
      </c>
      <c r="C73" s="35">
        <v>0</v>
      </c>
      <c r="D73" s="35">
        <v>35</v>
      </c>
      <c r="E73" s="35">
        <v>40</v>
      </c>
    </row>
    <row r="74" spans="1:5" x14ac:dyDescent="0.25">
      <c r="A74" s="35">
        <v>1914</v>
      </c>
      <c r="B74" s="35" t="s">
        <v>409</v>
      </c>
      <c r="C74" s="35">
        <v>55000</v>
      </c>
      <c r="D74" s="35">
        <v>40</v>
      </c>
      <c r="E74" s="35">
        <v>45</v>
      </c>
    </row>
    <row r="75" spans="1:5" x14ac:dyDescent="0.25">
      <c r="A75" s="35">
        <v>1917</v>
      </c>
      <c r="B75" s="35" t="s">
        <v>410</v>
      </c>
      <c r="C75" s="35">
        <v>55000</v>
      </c>
      <c r="D75" s="35">
        <v>40</v>
      </c>
      <c r="E75" s="35">
        <v>45</v>
      </c>
    </row>
    <row r="76" spans="1:5" x14ac:dyDescent="0.25">
      <c r="A76" s="35">
        <v>2783</v>
      </c>
      <c r="B76" s="35" t="s">
        <v>411</v>
      </c>
      <c r="D76" s="35">
        <v>15</v>
      </c>
      <c r="E76" s="35">
        <v>25</v>
      </c>
    </row>
    <row r="77" spans="1:5" x14ac:dyDescent="0.25">
      <c r="A77" s="35">
        <v>1902</v>
      </c>
      <c r="B77" s="35" t="s">
        <v>412</v>
      </c>
      <c r="C77" s="35">
        <v>5800</v>
      </c>
      <c r="D77" s="35">
        <v>9</v>
      </c>
      <c r="E77" s="35">
        <v>12</v>
      </c>
    </row>
    <row r="78" spans="1:5" x14ac:dyDescent="0.25">
      <c r="A78" s="35">
        <v>2803</v>
      </c>
      <c r="B78" s="35" t="s">
        <v>413</v>
      </c>
      <c r="C78" s="35">
        <v>18000</v>
      </c>
      <c r="D78" s="35">
        <v>25</v>
      </c>
      <c r="E78" s="35">
        <v>32</v>
      </c>
    </row>
    <row r="79" spans="1:5" x14ac:dyDescent="0.25">
      <c r="A79" s="35">
        <v>2786</v>
      </c>
      <c r="B79" s="35" t="s">
        <v>414</v>
      </c>
      <c r="D79" s="35">
        <v>15</v>
      </c>
      <c r="E79" s="35">
        <v>25</v>
      </c>
    </row>
    <row r="80" spans="1:5" x14ac:dyDescent="0.25">
      <c r="A80" s="35">
        <v>1944</v>
      </c>
      <c r="B80" s="35" t="s">
        <v>415</v>
      </c>
      <c r="C80" s="35">
        <v>10000</v>
      </c>
      <c r="D80" s="35">
        <v>26</v>
      </c>
      <c r="E80" s="35">
        <v>29</v>
      </c>
    </row>
    <row r="81" spans="1:6" x14ac:dyDescent="0.25">
      <c r="A81" s="35">
        <v>1911</v>
      </c>
      <c r="B81" s="35" t="s">
        <v>416</v>
      </c>
      <c r="C81" s="35">
        <v>15000</v>
      </c>
      <c r="D81" s="35">
        <v>25</v>
      </c>
      <c r="E81" s="35">
        <v>30</v>
      </c>
    </row>
    <row r="82" spans="1:6" x14ac:dyDescent="0.25">
      <c r="A82" s="35">
        <v>1910</v>
      </c>
      <c r="B82" s="35" t="s">
        <v>417</v>
      </c>
      <c r="C82" s="35">
        <v>15000</v>
      </c>
      <c r="D82" s="35">
        <v>25</v>
      </c>
      <c r="E82" s="35">
        <v>30</v>
      </c>
    </row>
    <row r="83" spans="1:6" x14ac:dyDescent="0.25">
      <c r="A83" s="35">
        <v>1915</v>
      </c>
      <c r="B83" s="35" t="s">
        <v>418</v>
      </c>
      <c r="C83" s="35">
        <v>34000</v>
      </c>
      <c r="D83" s="35">
        <v>37</v>
      </c>
      <c r="E83" s="35">
        <v>41</v>
      </c>
    </row>
    <row r="84" spans="1:6" x14ac:dyDescent="0.25">
      <c r="A84" s="35">
        <v>1943</v>
      </c>
      <c r="B84" s="35" t="s">
        <v>419</v>
      </c>
      <c r="C84" s="35">
        <v>4000</v>
      </c>
      <c r="D84" s="35">
        <v>20</v>
      </c>
      <c r="E84" s="35">
        <v>21</v>
      </c>
    </row>
    <row r="85" spans="1:6" x14ac:dyDescent="0.25">
      <c r="A85" s="35">
        <v>1903</v>
      </c>
      <c r="B85" s="35" t="s">
        <v>420</v>
      </c>
      <c r="D85" s="35">
        <v>35</v>
      </c>
      <c r="E85" s="35">
        <v>40</v>
      </c>
    </row>
    <row r="86" spans="1:6" x14ac:dyDescent="0.25">
      <c r="A86" s="35">
        <v>3046</v>
      </c>
      <c r="B86" s="35" t="s">
        <v>421</v>
      </c>
      <c r="D86" s="35">
        <v>35</v>
      </c>
      <c r="E86" s="35">
        <v>40</v>
      </c>
    </row>
    <row r="87" spans="1:6" x14ac:dyDescent="0.25">
      <c r="A87" s="35">
        <v>2898</v>
      </c>
      <c r="B87" s="35" t="s">
        <v>422</v>
      </c>
      <c r="C87" s="35">
        <v>20000</v>
      </c>
      <c r="D87" s="35">
        <v>37</v>
      </c>
      <c r="E87" s="35">
        <v>42</v>
      </c>
      <c r="F87" s="35">
        <v>2</v>
      </c>
    </row>
    <row r="88" spans="1:6" x14ac:dyDescent="0.25">
      <c r="A88" s="35">
        <v>3048</v>
      </c>
      <c r="B88" s="35" t="s">
        <v>423</v>
      </c>
      <c r="C88" s="35">
        <v>50000</v>
      </c>
      <c r="D88" s="35">
        <v>37</v>
      </c>
      <c r="E88" s="35">
        <v>42</v>
      </c>
      <c r="F88" s="35">
        <v>2</v>
      </c>
    </row>
    <row r="89" spans="1:6" x14ac:dyDescent="0.25">
      <c r="A89" s="35">
        <v>2891</v>
      </c>
      <c r="B89" s="35" t="s">
        <v>424</v>
      </c>
      <c r="C89" s="35">
        <v>0</v>
      </c>
      <c r="D89" s="35">
        <v>35</v>
      </c>
      <c r="E89" s="35">
        <v>40</v>
      </c>
    </row>
    <row r="90" spans="1:6" x14ac:dyDescent="0.25">
      <c r="A90" s="35">
        <v>1851</v>
      </c>
      <c r="B90" s="35" t="s">
        <v>425</v>
      </c>
      <c r="C90" s="35">
        <v>0</v>
      </c>
      <c r="D90" s="35">
        <v>35</v>
      </c>
      <c r="E90" s="35">
        <v>40</v>
      </c>
    </row>
    <row r="91" spans="1:6" x14ac:dyDescent="0.25">
      <c r="A91" s="35">
        <v>2900</v>
      </c>
      <c r="B91" s="35" t="s">
        <v>426</v>
      </c>
      <c r="C91" s="35">
        <v>50000</v>
      </c>
      <c r="D91" s="35">
        <v>40</v>
      </c>
      <c r="E91" s="35">
        <v>45</v>
      </c>
      <c r="F91" s="35">
        <v>2</v>
      </c>
    </row>
    <row r="92" spans="1:6" x14ac:dyDescent="0.25">
      <c r="A92" s="35">
        <v>3049</v>
      </c>
      <c r="B92" s="35" t="s">
        <v>427</v>
      </c>
      <c r="C92" s="35">
        <v>50000</v>
      </c>
      <c r="D92" s="35">
        <v>40</v>
      </c>
      <c r="E92" s="35">
        <v>45</v>
      </c>
      <c r="F92" s="35">
        <v>2</v>
      </c>
    </row>
    <row r="93" spans="1:6" x14ac:dyDescent="0.25">
      <c r="A93" s="35">
        <v>2925</v>
      </c>
      <c r="B93" s="35" t="s">
        <v>428</v>
      </c>
      <c r="C93" s="35">
        <v>5000</v>
      </c>
      <c r="D93" s="35">
        <v>14</v>
      </c>
      <c r="E93" s="35">
        <v>18</v>
      </c>
    </row>
    <row r="94" spans="1:6" x14ac:dyDescent="0.25">
      <c r="A94" s="35">
        <v>2848</v>
      </c>
      <c r="B94" s="35" t="s">
        <v>429</v>
      </c>
      <c r="C94" s="35">
        <v>5000</v>
      </c>
      <c r="D94" s="35">
        <v>14</v>
      </c>
      <c r="E94" s="35">
        <v>18</v>
      </c>
    </row>
    <row r="95" spans="1:6" x14ac:dyDescent="0.25">
      <c r="A95" s="35">
        <v>2889</v>
      </c>
      <c r="B95" s="35" t="s">
        <v>430</v>
      </c>
      <c r="C95" s="35">
        <v>3200</v>
      </c>
      <c r="D95" s="35">
        <v>13</v>
      </c>
      <c r="E95" s="35">
        <v>16</v>
      </c>
    </row>
    <row r="96" spans="1:6" x14ac:dyDescent="0.25">
      <c r="A96" s="35">
        <v>2901</v>
      </c>
      <c r="B96" s="35" t="s">
        <v>431</v>
      </c>
      <c r="C96" s="35">
        <v>2400</v>
      </c>
      <c r="D96" s="35">
        <v>10</v>
      </c>
      <c r="E96" s="35">
        <v>13</v>
      </c>
    </row>
    <row r="97" spans="1:5" x14ac:dyDescent="0.25">
      <c r="A97" s="35">
        <v>2941</v>
      </c>
      <c r="B97" s="35" t="s">
        <v>432</v>
      </c>
      <c r="C97" s="35">
        <v>300</v>
      </c>
      <c r="D97" s="35">
        <v>2</v>
      </c>
      <c r="E97" s="35">
        <v>4</v>
      </c>
    </row>
    <row r="98" spans="1:5" x14ac:dyDescent="0.25">
      <c r="A98" s="35">
        <v>1962</v>
      </c>
      <c r="B98" s="35" t="s">
        <v>433</v>
      </c>
      <c r="C98" s="35">
        <v>10000</v>
      </c>
      <c r="D98" s="35">
        <v>20</v>
      </c>
      <c r="E98" s="35">
        <v>25</v>
      </c>
    </row>
    <row r="99" spans="1:5" x14ac:dyDescent="0.25">
      <c r="A99" s="35">
        <v>1964</v>
      </c>
      <c r="B99" s="35" t="s">
        <v>434</v>
      </c>
      <c r="C99" s="35">
        <v>10000</v>
      </c>
      <c r="D99" s="35">
        <v>20</v>
      </c>
      <c r="E99" s="35">
        <v>25</v>
      </c>
    </row>
    <row r="100" spans="1:5" x14ac:dyDescent="0.25">
      <c r="A100" s="35">
        <v>1759</v>
      </c>
      <c r="B100" s="35" t="s">
        <v>435</v>
      </c>
      <c r="C100" s="35">
        <v>650</v>
      </c>
      <c r="D100" s="35">
        <v>7</v>
      </c>
      <c r="E100" s="35">
        <v>1</v>
      </c>
    </row>
    <row r="101" spans="1:5" x14ac:dyDescent="0.25">
      <c r="A101" s="35">
        <v>2184</v>
      </c>
      <c r="B101" s="35" t="s">
        <v>436</v>
      </c>
      <c r="C101" s="35">
        <v>6000</v>
      </c>
      <c r="D101" s="35">
        <v>1</v>
      </c>
      <c r="E101" s="35">
        <v>2</v>
      </c>
    </row>
    <row r="102" spans="1:5" x14ac:dyDescent="0.25">
      <c r="A102" s="35">
        <v>2186</v>
      </c>
      <c r="B102" s="35" t="s">
        <v>437</v>
      </c>
      <c r="C102" s="35">
        <v>6000</v>
      </c>
      <c r="D102" s="35">
        <v>1</v>
      </c>
      <c r="E102" s="35">
        <v>2</v>
      </c>
    </row>
    <row r="103" spans="1:5" x14ac:dyDescent="0.25">
      <c r="A103" s="35">
        <v>2937</v>
      </c>
      <c r="B103" s="35" t="s">
        <v>438</v>
      </c>
      <c r="C103" s="35">
        <v>300</v>
      </c>
      <c r="D103" s="35">
        <v>2</v>
      </c>
      <c r="E103" s="35">
        <v>4</v>
      </c>
    </row>
    <row r="104" spans="1:5" x14ac:dyDescent="0.25">
      <c r="A104" s="35">
        <v>1774</v>
      </c>
      <c r="B104" s="35" t="s">
        <v>439</v>
      </c>
      <c r="C104" s="35">
        <v>2500</v>
      </c>
      <c r="D104" s="35">
        <v>5</v>
      </c>
      <c r="E104" s="35">
        <v>10</v>
      </c>
    </row>
    <row r="105" spans="1:5" x14ac:dyDescent="0.25">
      <c r="A105" s="35">
        <v>1769</v>
      </c>
      <c r="B105" s="35" t="s">
        <v>440</v>
      </c>
      <c r="C105" s="35">
        <v>9000</v>
      </c>
      <c r="D105" s="35">
        <v>7</v>
      </c>
      <c r="E105" s="35">
        <v>13</v>
      </c>
    </row>
    <row r="106" spans="1:5" x14ac:dyDescent="0.25">
      <c r="A106" s="35">
        <v>1764</v>
      </c>
      <c r="B106" s="35" t="s">
        <v>441</v>
      </c>
      <c r="C106" s="35">
        <v>1300</v>
      </c>
      <c r="D106" s="35">
        <v>14</v>
      </c>
      <c r="E106" s="35">
        <v>16</v>
      </c>
    </row>
    <row r="107" spans="1:5" x14ac:dyDescent="0.25">
      <c r="A107" s="35">
        <v>1767</v>
      </c>
      <c r="B107" s="35" t="s">
        <v>442</v>
      </c>
      <c r="C107" s="35">
        <v>10000</v>
      </c>
      <c r="D107" s="35">
        <v>15</v>
      </c>
      <c r="E107" s="35">
        <v>20</v>
      </c>
    </row>
    <row r="108" spans="1:5" x14ac:dyDescent="0.25">
      <c r="A108" s="35">
        <v>1761</v>
      </c>
      <c r="B108" s="35" t="s">
        <v>443</v>
      </c>
      <c r="C108" s="35">
        <v>1350</v>
      </c>
      <c r="D108" s="35">
        <v>4</v>
      </c>
      <c r="E108" s="35">
        <v>6</v>
      </c>
    </row>
    <row r="109" spans="1:5" x14ac:dyDescent="0.25">
      <c r="A109" s="35">
        <v>1278</v>
      </c>
      <c r="B109" s="35" t="s">
        <v>444</v>
      </c>
      <c r="C109" s="35">
        <v>1000</v>
      </c>
      <c r="D109" s="35">
        <v>4</v>
      </c>
      <c r="E109" s="35">
        <v>7</v>
      </c>
    </row>
    <row r="110" spans="1:5" x14ac:dyDescent="0.25">
      <c r="A110" s="35">
        <v>132</v>
      </c>
      <c r="B110" s="35" t="s">
        <v>445</v>
      </c>
      <c r="C110" s="35">
        <v>10000</v>
      </c>
      <c r="D110" s="35">
        <v>15</v>
      </c>
      <c r="E110" s="35">
        <v>20</v>
      </c>
    </row>
    <row r="111" spans="1:5" x14ac:dyDescent="0.25">
      <c r="A111" s="35">
        <v>1780</v>
      </c>
      <c r="B111" s="35" t="s">
        <v>446</v>
      </c>
      <c r="C111" s="35">
        <v>6750</v>
      </c>
      <c r="D111" s="35">
        <v>23</v>
      </c>
      <c r="E111" s="35">
        <v>27</v>
      </c>
    </row>
    <row r="112" spans="1:5" x14ac:dyDescent="0.25">
      <c r="A112" s="35">
        <v>1778</v>
      </c>
      <c r="B112" s="35" t="s">
        <v>447</v>
      </c>
      <c r="C112" s="35">
        <v>600</v>
      </c>
      <c r="D112" s="35">
        <v>2</v>
      </c>
      <c r="E112" s="35">
        <v>4</v>
      </c>
    </row>
    <row r="113" spans="1:5" x14ac:dyDescent="0.25">
      <c r="A113" s="35">
        <v>601</v>
      </c>
      <c r="B113" s="35" t="s">
        <v>448</v>
      </c>
      <c r="C113" s="35">
        <v>15000</v>
      </c>
      <c r="D113" s="35">
        <v>20</v>
      </c>
      <c r="E113" s="35">
        <v>25</v>
      </c>
    </row>
    <row r="114" spans="1:5" x14ac:dyDescent="0.25">
      <c r="A114" s="35">
        <v>1758</v>
      </c>
      <c r="B114" s="35" t="s">
        <v>449</v>
      </c>
      <c r="C114" s="35">
        <v>600</v>
      </c>
      <c r="D114" s="35">
        <v>6</v>
      </c>
      <c r="E114" s="35">
        <v>9</v>
      </c>
    </row>
    <row r="115" spans="1:5" x14ac:dyDescent="0.25">
      <c r="A115" s="35">
        <v>659</v>
      </c>
      <c r="B115" s="35" t="s">
        <v>450</v>
      </c>
      <c r="C115" s="35">
        <v>9000</v>
      </c>
      <c r="D115" s="35">
        <v>7</v>
      </c>
      <c r="E115" s="35">
        <v>13</v>
      </c>
    </row>
    <row r="116" spans="1:5" x14ac:dyDescent="0.25">
      <c r="A116" s="35">
        <v>1279</v>
      </c>
      <c r="B116" s="35" t="s">
        <v>451</v>
      </c>
      <c r="C116" s="35">
        <v>10000</v>
      </c>
      <c r="D116" s="35">
        <v>25</v>
      </c>
      <c r="E116" s="35">
        <v>30</v>
      </c>
    </row>
    <row r="117" spans="1:5" x14ac:dyDescent="0.25">
      <c r="A117" s="35">
        <v>1276</v>
      </c>
      <c r="B117" s="35" t="s">
        <v>452</v>
      </c>
      <c r="C117" s="35">
        <v>30</v>
      </c>
      <c r="D117" s="35">
        <v>25</v>
      </c>
      <c r="E117" s="35">
        <v>30</v>
      </c>
    </row>
    <row r="118" spans="1:5" x14ac:dyDescent="0.25">
      <c r="A118" s="35">
        <v>1765</v>
      </c>
      <c r="B118" s="35" t="s">
        <v>453</v>
      </c>
      <c r="C118" s="35">
        <v>1400</v>
      </c>
      <c r="D118" s="35">
        <v>15</v>
      </c>
      <c r="E118" s="35">
        <v>15</v>
      </c>
    </row>
    <row r="119" spans="1:5" x14ac:dyDescent="0.25">
      <c r="A119" s="35">
        <v>1773</v>
      </c>
      <c r="B119" s="35" t="s">
        <v>454</v>
      </c>
      <c r="C119" s="35">
        <v>6750</v>
      </c>
      <c r="D119" s="35">
        <v>14</v>
      </c>
      <c r="E119" s="35">
        <v>18</v>
      </c>
    </row>
    <row r="120" spans="1:5" x14ac:dyDescent="0.25">
      <c r="A120" s="35">
        <v>1080</v>
      </c>
      <c r="B120" s="35" t="s">
        <v>455</v>
      </c>
      <c r="C120" s="35">
        <v>20000</v>
      </c>
      <c r="D120" s="35">
        <v>20</v>
      </c>
      <c r="E120" s="35">
        <v>25</v>
      </c>
    </row>
    <row r="121" spans="1:5" x14ac:dyDescent="0.25">
      <c r="A121" s="35">
        <v>1079</v>
      </c>
      <c r="B121" s="35" t="s">
        <v>456</v>
      </c>
      <c r="C121" s="35">
        <v>7000</v>
      </c>
      <c r="D121" s="35">
        <v>10</v>
      </c>
      <c r="E121" s="35">
        <v>15</v>
      </c>
    </row>
    <row r="122" spans="1:5" x14ac:dyDescent="0.25">
      <c r="A122" s="35">
        <v>1266</v>
      </c>
      <c r="B122" s="35" t="s">
        <v>457</v>
      </c>
      <c r="C122" s="35">
        <v>15000</v>
      </c>
      <c r="D122" s="35">
        <v>20</v>
      </c>
      <c r="E122" s="35">
        <v>25</v>
      </c>
    </row>
    <row r="123" spans="1:5" x14ac:dyDescent="0.25">
      <c r="A123" s="35">
        <v>1709</v>
      </c>
      <c r="B123" s="35" t="s">
        <v>458</v>
      </c>
      <c r="C123" s="35">
        <v>500</v>
      </c>
      <c r="D123" s="35">
        <v>10</v>
      </c>
      <c r="E123" s="35">
        <v>20</v>
      </c>
    </row>
    <row r="124" spans="1:5" x14ac:dyDescent="0.25">
      <c r="A124" s="35">
        <v>1762</v>
      </c>
      <c r="B124" s="35" t="s">
        <v>459</v>
      </c>
      <c r="C124" s="35">
        <v>25000</v>
      </c>
      <c r="D124" s="35">
        <v>23</v>
      </c>
      <c r="E124" s="35">
        <v>27</v>
      </c>
    </row>
    <row r="125" spans="1:5" x14ac:dyDescent="0.25">
      <c r="A125" s="35">
        <v>135</v>
      </c>
      <c r="B125" s="35" t="s">
        <v>460</v>
      </c>
      <c r="C125" s="35">
        <v>50000</v>
      </c>
      <c r="D125" s="35">
        <v>37</v>
      </c>
      <c r="E125" s="35">
        <v>41</v>
      </c>
    </row>
    <row r="126" spans="1:5" x14ac:dyDescent="0.25">
      <c r="A126" s="35">
        <v>2948</v>
      </c>
      <c r="B126" s="35" t="s">
        <v>461</v>
      </c>
      <c r="C126" s="35">
        <v>50000</v>
      </c>
      <c r="D126" s="35">
        <v>37</v>
      </c>
      <c r="E126" s="35">
        <v>41</v>
      </c>
    </row>
    <row r="127" spans="1:5" x14ac:dyDescent="0.25">
      <c r="A127" s="35">
        <v>2805</v>
      </c>
      <c r="B127" s="35" t="s">
        <v>462</v>
      </c>
      <c r="C127" s="35">
        <v>14115</v>
      </c>
      <c r="D127" s="35">
        <v>23</v>
      </c>
      <c r="E127" s="35">
        <v>35</v>
      </c>
    </row>
    <row r="128" spans="1:5" x14ac:dyDescent="0.25">
      <c r="A128" s="35">
        <v>2806</v>
      </c>
      <c r="B128" s="35" t="s">
        <v>463</v>
      </c>
      <c r="C128" s="35">
        <v>16115</v>
      </c>
      <c r="D128" s="35">
        <v>25</v>
      </c>
      <c r="E128" s="35">
        <v>37</v>
      </c>
    </row>
    <row r="129" spans="1:6" x14ac:dyDescent="0.25">
      <c r="A129" s="35">
        <v>2869</v>
      </c>
      <c r="B129" s="35" t="s">
        <v>464</v>
      </c>
      <c r="C129" s="35">
        <v>15000</v>
      </c>
      <c r="D129" s="35">
        <v>25</v>
      </c>
      <c r="E129" s="35">
        <v>30</v>
      </c>
    </row>
    <row r="130" spans="1:6" x14ac:dyDescent="0.25">
      <c r="A130" s="35">
        <v>2904</v>
      </c>
      <c r="B130" s="35" t="s">
        <v>465</v>
      </c>
      <c r="C130" s="35">
        <v>5000</v>
      </c>
      <c r="D130" s="35">
        <v>14</v>
      </c>
      <c r="E130" s="35">
        <v>18</v>
      </c>
    </row>
    <row r="131" spans="1:6" x14ac:dyDescent="0.25">
      <c r="A131" s="35">
        <v>1803</v>
      </c>
      <c r="B131" s="35" t="s">
        <v>466</v>
      </c>
      <c r="C131" s="35">
        <v>50000</v>
      </c>
      <c r="D131" s="35">
        <v>40</v>
      </c>
      <c r="E131" s="35">
        <v>45</v>
      </c>
    </row>
    <row r="132" spans="1:6" x14ac:dyDescent="0.25">
      <c r="A132" s="35">
        <v>1804</v>
      </c>
      <c r="B132" s="35" t="s">
        <v>467</v>
      </c>
      <c r="C132" s="35">
        <v>50000</v>
      </c>
      <c r="D132" s="35">
        <v>40</v>
      </c>
      <c r="E132" s="35">
        <v>45</v>
      </c>
    </row>
    <row r="133" spans="1:6" x14ac:dyDescent="0.25">
      <c r="A133" s="35">
        <v>1922</v>
      </c>
      <c r="B133" s="35" t="s">
        <v>468</v>
      </c>
      <c r="D133" s="35">
        <v>40</v>
      </c>
      <c r="E133" s="35">
        <v>45</v>
      </c>
    </row>
    <row r="134" spans="1:6" x14ac:dyDescent="0.25">
      <c r="A134" s="35">
        <v>1993</v>
      </c>
      <c r="B134" s="35" t="s">
        <v>469</v>
      </c>
      <c r="D134" s="35">
        <v>40</v>
      </c>
      <c r="E134" s="35">
        <v>45</v>
      </c>
    </row>
    <row r="135" spans="1:6" x14ac:dyDescent="0.25">
      <c r="A135" s="35">
        <v>2903</v>
      </c>
      <c r="B135" s="35" t="s">
        <v>470</v>
      </c>
      <c r="C135" s="35">
        <v>50000</v>
      </c>
      <c r="D135" s="35">
        <v>40</v>
      </c>
      <c r="E135" s="35">
        <v>45</v>
      </c>
      <c r="F135" s="35">
        <v>5</v>
      </c>
    </row>
    <row r="136" spans="1:6" x14ac:dyDescent="0.25">
      <c r="A136" s="35">
        <v>1836</v>
      </c>
      <c r="B136" s="35" t="s">
        <v>471</v>
      </c>
      <c r="C136" s="35">
        <v>50000</v>
      </c>
      <c r="D136" s="35">
        <v>40</v>
      </c>
      <c r="E136" s="35">
        <v>45</v>
      </c>
      <c r="F136" s="35">
        <v>5</v>
      </c>
    </row>
    <row r="137" spans="1:6" x14ac:dyDescent="0.25">
      <c r="A137" s="35">
        <v>1906</v>
      </c>
      <c r="B137" s="35" t="s">
        <v>472</v>
      </c>
      <c r="D137" s="35">
        <v>35</v>
      </c>
      <c r="E137" s="35">
        <v>40</v>
      </c>
      <c r="F137" s="35">
        <v>5</v>
      </c>
    </row>
    <row r="138" spans="1:6" x14ac:dyDescent="0.25">
      <c r="A138" s="35">
        <v>1905</v>
      </c>
      <c r="B138" s="35" t="s">
        <v>473</v>
      </c>
      <c r="D138" s="35">
        <v>35</v>
      </c>
      <c r="E138" s="35">
        <v>40</v>
      </c>
      <c r="F138" s="35">
        <v>5</v>
      </c>
    </row>
    <row r="139" spans="1:6" x14ac:dyDescent="0.25">
      <c r="A139" s="35">
        <v>2954</v>
      </c>
      <c r="B139" s="35" t="s">
        <v>474</v>
      </c>
      <c r="C139" s="35">
        <v>50000</v>
      </c>
      <c r="D139" s="35">
        <v>1</v>
      </c>
      <c r="E139" s="35">
        <v>1</v>
      </c>
      <c r="F139" s="35">
        <v>3</v>
      </c>
    </row>
    <row r="140" spans="1:6" x14ac:dyDescent="0.25">
      <c r="A140" s="35">
        <v>2953</v>
      </c>
      <c r="B140" s="35" t="s">
        <v>475</v>
      </c>
      <c r="C140" s="35">
        <v>50000</v>
      </c>
      <c r="D140" s="35">
        <v>1</v>
      </c>
      <c r="E140" s="35">
        <v>1</v>
      </c>
      <c r="F140" s="35">
        <v>5</v>
      </c>
    </row>
    <row r="141" spans="1:6" x14ac:dyDescent="0.25">
      <c r="A141" s="35">
        <v>2865</v>
      </c>
      <c r="B141" s="35" t="s">
        <v>476</v>
      </c>
      <c r="C141" s="35">
        <v>0</v>
      </c>
      <c r="D141" s="35">
        <v>18</v>
      </c>
      <c r="E141" s="35">
        <v>25</v>
      </c>
    </row>
    <row r="142" spans="1:6" x14ac:dyDescent="0.25">
      <c r="A142" s="35">
        <v>359</v>
      </c>
      <c r="B142" s="35" t="s">
        <v>477</v>
      </c>
      <c r="C142" s="35">
        <v>7200</v>
      </c>
      <c r="D142" s="35">
        <v>15</v>
      </c>
      <c r="E142" s="35">
        <v>22</v>
      </c>
    </row>
    <row r="143" spans="1:6" x14ac:dyDescent="0.25">
      <c r="A143" s="35">
        <v>1271</v>
      </c>
      <c r="B143" s="35" t="s">
        <v>477</v>
      </c>
      <c r="C143" s="35">
        <v>7200</v>
      </c>
      <c r="D143" s="35">
        <v>15</v>
      </c>
      <c r="E143" s="35">
        <v>22</v>
      </c>
    </row>
    <row r="144" spans="1:6" x14ac:dyDescent="0.25">
      <c r="A144" s="35">
        <v>1635</v>
      </c>
      <c r="B144" s="35" t="s">
        <v>478</v>
      </c>
      <c r="C144" s="35">
        <v>7200</v>
      </c>
      <c r="D144" s="35">
        <v>15</v>
      </c>
      <c r="E144" s="35">
        <v>22</v>
      </c>
    </row>
    <row r="145" spans="1:5" x14ac:dyDescent="0.25">
      <c r="A145" s="35">
        <v>499</v>
      </c>
      <c r="B145" s="35" t="s">
        <v>479</v>
      </c>
      <c r="C145" s="35">
        <v>7200</v>
      </c>
      <c r="D145" s="35">
        <v>15</v>
      </c>
      <c r="E145" s="35">
        <v>22</v>
      </c>
    </row>
    <row r="146" spans="1:5" x14ac:dyDescent="0.25">
      <c r="A146" s="35">
        <v>2874</v>
      </c>
      <c r="B146" s="35" t="s">
        <v>480</v>
      </c>
      <c r="C146" s="35">
        <v>10000</v>
      </c>
      <c r="D146" s="35">
        <v>17</v>
      </c>
      <c r="E146" s="35">
        <v>25</v>
      </c>
    </row>
    <row r="147" spans="1:5" x14ac:dyDescent="0.25">
      <c r="A147" s="35">
        <v>2875</v>
      </c>
      <c r="B147" s="35" t="s">
        <v>481</v>
      </c>
      <c r="C147" s="35">
        <v>10000</v>
      </c>
      <c r="D147" s="35">
        <v>17</v>
      </c>
      <c r="E147" s="35">
        <v>25</v>
      </c>
    </row>
    <row r="148" spans="1:5" x14ac:dyDescent="0.25">
      <c r="A148" s="35">
        <v>2873</v>
      </c>
      <c r="B148" s="35" t="s">
        <v>482</v>
      </c>
      <c r="C148" s="35">
        <v>7000</v>
      </c>
      <c r="D148" s="35">
        <v>15</v>
      </c>
      <c r="E148" s="35">
        <v>20</v>
      </c>
    </row>
    <row r="149" spans="1:5" x14ac:dyDescent="0.25">
      <c r="A149" s="35">
        <v>2802</v>
      </c>
      <c r="B149" s="35" t="s">
        <v>483</v>
      </c>
      <c r="C149" s="35">
        <v>4200</v>
      </c>
      <c r="D149" s="35">
        <v>13</v>
      </c>
      <c r="E149" s="35">
        <v>17</v>
      </c>
    </row>
    <row r="150" spans="1:5" x14ac:dyDescent="0.25">
      <c r="A150" s="35">
        <v>2876</v>
      </c>
      <c r="B150" s="35" t="s">
        <v>484</v>
      </c>
      <c r="C150" s="35">
        <v>6800</v>
      </c>
      <c r="D150" s="35">
        <v>12</v>
      </c>
      <c r="E150" s="35">
        <v>22</v>
      </c>
    </row>
    <row r="151" spans="1:5" x14ac:dyDescent="0.25">
      <c r="A151" s="35">
        <v>2867</v>
      </c>
      <c r="B151" s="35" t="s">
        <v>485</v>
      </c>
      <c r="C151" s="35">
        <v>5000</v>
      </c>
      <c r="D151" s="35">
        <v>14</v>
      </c>
      <c r="E151" s="35">
        <v>18</v>
      </c>
    </row>
    <row r="152" spans="1:5" x14ac:dyDescent="0.25">
      <c r="A152" s="35">
        <v>2831</v>
      </c>
      <c r="B152" s="35" t="s">
        <v>486</v>
      </c>
      <c r="C152" s="35">
        <v>3200</v>
      </c>
      <c r="D152" s="35">
        <v>13</v>
      </c>
      <c r="E152" s="35">
        <v>16</v>
      </c>
    </row>
    <row r="153" spans="1:5" x14ac:dyDescent="0.25">
      <c r="A153" s="35">
        <v>1907</v>
      </c>
      <c r="B153" s="35" t="s">
        <v>487</v>
      </c>
      <c r="C153" s="35">
        <v>50000</v>
      </c>
      <c r="D153" s="35">
        <v>37</v>
      </c>
      <c r="E153" s="35">
        <v>41</v>
      </c>
    </row>
    <row r="154" spans="1:5" x14ac:dyDescent="0.25">
      <c r="A154" s="35">
        <v>1908</v>
      </c>
      <c r="B154" s="35" t="s">
        <v>488</v>
      </c>
      <c r="C154" s="35">
        <v>50000</v>
      </c>
      <c r="D154" s="35">
        <v>37</v>
      </c>
      <c r="E154" s="35">
        <v>41</v>
      </c>
    </row>
    <row r="155" spans="1:5" x14ac:dyDescent="0.25">
      <c r="A155" s="35">
        <v>2870</v>
      </c>
      <c r="B155" s="35" t="s">
        <v>489</v>
      </c>
      <c r="C155" s="35">
        <v>6800</v>
      </c>
      <c r="D155" s="35">
        <v>12</v>
      </c>
      <c r="E155" s="35">
        <v>22</v>
      </c>
    </row>
    <row r="156" spans="1:5" x14ac:dyDescent="0.25">
      <c r="A156" s="35">
        <v>2877</v>
      </c>
      <c r="B156" s="35" t="s">
        <v>490</v>
      </c>
      <c r="C156" s="35">
        <v>10000</v>
      </c>
      <c r="D156" s="35">
        <v>17</v>
      </c>
      <c r="E156" s="35">
        <v>25</v>
      </c>
    </row>
    <row r="157" spans="1:5" x14ac:dyDescent="0.25">
      <c r="A157" s="35">
        <v>2905</v>
      </c>
      <c r="B157" s="35" t="s">
        <v>491</v>
      </c>
      <c r="C157" s="35">
        <v>50000</v>
      </c>
      <c r="D157" s="35">
        <v>33</v>
      </c>
      <c r="E157" s="35">
        <v>37</v>
      </c>
    </row>
    <row r="158" spans="1:5" x14ac:dyDescent="0.25">
      <c r="A158" s="35">
        <v>487</v>
      </c>
      <c r="B158" s="35" t="s">
        <v>492</v>
      </c>
      <c r="C158" s="35">
        <v>55000</v>
      </c>
      <c r="D158" s="35">
        <v>40</v>
      </c>
      <c r="E158" s="35">
        <v>45</v>
      </c>
    </row>
    <row r="159" spans="1:5" x14ac:dyDescent="0.25">
      <c r="A159" s="35">
        <v>1003</v>
      </c>
      <c r="B159" s="35" t="s">
        <v>493</v>
      </c>
      <c r="C159" s="35">
        <v>30000</v>
      </c>
      <c r="D159" s="35">
        <v>10</v>
      </c>
      <c r="E159" s="35">
        <v>13</v>
      </c>
    </row>
    <row r="160" spans="1:5" x14ac:dyDescent="0.25">
      <c r="A160" s="35">
        <v>2938</v>
      </c>
      <c r="B160" s="35" t="s">
        <v>494</v>
      </c>
      <c r="C160" s="35">
        <v>10000</v>
      </c>
      <c r="D160" s="35">
        <v>20</v>
      </c>
      <c r="E160" s="35">
        <v>25</v>
      </c>
    </row>
    <row r="161" spans="1:6" x14ac:dyDescent="0.25">
      <c r="A161" s="35">
        <v>997</v>
      </c>
      <c r="B161" s="35" t="s">
        <v>495</v>
      </c>
      <c r="C161" s="35">
        <v>30000</v>
      </c>
      <c r="D161" s="35">
        <v>15</v>
      </c>
      <c r="E161" s="35">
        <v>17</v>
      </c>
      <c r="F161" s="35">
        <v>2</v>
      </c>
    </row>
    <row r="162" spans="1:6" x14ac:dyDescent="0.25">
      <c r="A162" s="35">
        <v>1699</v>
      </c>
      <c r="B162" s="35" t="s">
        <v>496</v>
      </c>
      <c r="C162" s="35">
        <v>6500</v>
      </c>
      <c r="D162" s="35">
        <v>4</v>
      </c>
      <c r="E162" s="35">
        <v>8</v>
      </c>
    </row>
    <row r="163" spans="1:6" x14ac:dyDescent="0.25">
      <c r="A163" s="35">
        <v>1703</v>
      </c>
      <c r="B163" s="35" t="s">
        <v>497</v>
      </c>
      <c r="C163" s="35">
        <v>15000</v>
      </c>
      <c r="D163" s="35">
        <v>10</v>
      </c>
      <c r="E163" s="35">
        <v>15</v>
      </c>
      <c r="F163" s="35">
        <v>2</v>
      </c>
    </row>
    <row r="164" spans="1:6" x14ac:dyDescent="0.25">
      <c r="A164" s="35">
        <v>2933</v>
      </c>
      <c r="B164" s="35" t="s">
        <v>498</v>
      </c>
      <c r="C164" s="35">
        <v>5000</v>
      </c>
      <c r="D164" s="35">
        <v>5</v>
      </c>
      <c r="E164" s="35">
        <v>7</v>
      </c>
    </row>
    <row r="165" spans="1:6" x14ac:dyDescent="0.25">
      <c r="A165" s="35">
        <v>1695</v>
      </c>
      <c r="B165" s="35" t="s">
        <v>499</v>
      </c>
      <c r="C165" s="35">
        <v>35000</v>
      </c>
      <c r="D165" s="35">
        <v>10</v>
      </c>
      <c r="E165" s="35">
        <v>13</v>
      </c>
    </row>
    <row r="166" spans="1:6" x14ac:dyDescent="0.25">
      <c r="A166" s="35">
        <v>1715</v>
      </c>
      <c r="B166" s="35" t="s">
        <v>500</v>
      </c>
      <c r="C166" s="35">
        <v>2300</v>
      </c>
      <c r="D166" s="35">
        <v>3</v>
      </c>
      <c r="E166" s="35">
        <v>4</v>
      </c>
    </row>
    <row r="167" spans="1:6" x14ac:dyDescent="0.25">
      <c r="A167" s="35">
        <v>1720</v>
      </c>
      <c r="B167" s="35" t="s">
        <v>501</v>
      </c>
      <c r="C167" s="35">
        <v>30000</v>
      </c>
      <c r="D167" s="35">
        <v>10</v>
      </c>
      <c r="E167" s="35">
        <v>13</v>
      </c>
    </row>
    <row r="168" spans="1:6" x14ac:dyDescent="0.25">
      <c r="A168" s="35">
        <v>1708</v>
      </c>
      <c r="B168" s="35" t="s">
        <v>502</v>
      </c>
      <c r="C168" s="35">
        <v>10000</v>
      </c>
      <c r="D168" s="35">
        <v>7</v>
      </c>
      <c r="E168" s="35">
        <v>10</v>
      </c>
    </row>
    <row r="169" spans="1:6" x14ac:dyDescent="0.25">
      <c r="A169" s="35">
        <v>1707</v>
      </c>
      <c r="B169" s="35" t="s">
        <v>503</v>
      </c>
      <c r="C169" s="35">
        <v>35000</v>
      </c>
      <c r="D169" s="35">
        <v>10</v>
      </c>
      <c r="E169" s="35">
        <v>13</v>
      </c>
    </row>
    <row r="170" spans="1:6" x14ac:dyDescent="0.25">
      <c r="A170" s="35">
        <v>1714</v>
      </c>
      <c r="B170" s="35" t="s">
        <v>504</v>
      </c>
      <c r="C170" s="35">
        <v>10000</v>
      </c>
      <c r="D170" s="35">
        <v>7</v>
      </c>
      <c r="E170" s="35">
        <v>10</v>
      </c>
    </row>
    <row r="171" spans="1:6" x14ac:dyDescent="0.25">
      <c r="A171" s="35">
        <v>1725</v>
      </c>
      <c r="B171" s="35" t="s">
        <v>505</v>
      </c>
      <c r="C171" s="35">
        <v>30000</v>
      </c>
      <c r="D171" s="35">
        <v>10</v>
      </c>
      <c r="E171" s="35">
        <v>13</v>
      </c>
    </row>
    <row r="172" spans="1:6" x14ac:dyDescent="0.25">
      <c r="A172" s="35">
        <v>1000</v>
      </c>
      <c r="B172" s="35" t="s">
        <v>506</v>
      </c>
      <c r="C172" s="35">
        <v>11500</v>
      </c>
      <c r="D172" s="35">
        <v>5</v>
      </c>
      <c r="E172" s="35">
        <v>2</v>
      </c>
    </row>
    <row r="173" spans="1:6" x14ac:dyDescent="0.25">
      <c r="A173" s="35">
        <v>1724</v>
      </c>
      <c r="B173" s="35" t="s">
        <v>507</v>
      </c>
      <c r="C173" s="35">
        <v>5500</v>
      </c>
      <c r="D173" s="35">
        <v>5</v>
      </c>
      <c r="E173" s="35">
        <v>7</v>
      </c>
    </row>
    <row r="174" spans="1:6" x14ac:dyDescent="0.25">
      <c r="A174" s="35">
        <v>1002</v>
      </c>
      <c r="B174" s="35" t="s">
        <v>508</v>
      </c>
      <c r="C174" s="35">
        <v>10000</v>
      </c>
      <c r="D174" s="35">
        <v>10</v>
      </c>
      <c r="E174" s="35">
        <v>13</v>
      </c>
    </row>
    <row r="175" spans="1:6" x14ac:dyDescent="0.25">
      <c r="A175" s="35">
        <v>1700</v>
      </c>
      <c r="B175" s="35" t="s">
        <v>509</v>
      </c>
      <c r="C175" s="35">
        <v>350</v>
      </c>
      <c r="D175" s="35">
        <v>1</v>
      </c>
      <c r="E175" s="35">
        <v>2</v>
      </c>
    </row>
    <row r="176" spans="1:6" x14ac:dyDescent="0.25">
      <c r="A176" s="35">
        <v>1692</v>
      </c>
      <c r="B176" s="35" t="s">
        <v>510</v>
      </c>
      <c r="C176" s="35">
        <v>1000</v>
      </c>
      <c r="D176" s="35">
        <v>15</v>
      </c>
      <c r="E176" s="35">
        <v>17</v>
      </c>
    </row>
    <row r="177" spans="1:5" x14ac:dyDescent="0.25">
      <c r="A177" s="35">
        <v>1711</v>
      </c>
      <c r="B177" s="35" t="s">
        <v>511</v>
      </c>
      <c r="C177" s="35">
        <v>1000</v>
      </c>
      <c r="D177" s="35">
        <v>15</v>
      </c>
      <c r="E177" s="35">
        <v>17</v>
      </c>
    </row>
    <row r="178" spans="1:5" x14ac:dyDescent="0.25">
      <c r="A178" s="35">
        <v>1706</v>
      </c>
      <c r="B178" s="35" t="s">
        <v>512</v>
      </c>
      <c r="C178" s="35">
        <v>450</v>
      </c>
      <c r="D178" s="35">
        <v>2</v>
      </c>
      <c r="E178" s="35">
        <v>2</v>
      </c>
    </row>
    <row r="179" spans="1:5" x14ac:dyDescent="0.25">
      <c r="A179" s="35">
        <v>1712</v>
      </c>
      <c r="B179" s="35" t="s">
        <v>513</v>
      </c>
      <c r="C179" s="35">
        <v>4100</v>
      </c>
      <c r="D179" s="35">
        <v>13</v>
      </c>
      <c r="E179" s="35">
        <v>13</v>
      </c>
    </row>
    <row r="180" spans="1:5" x14ac:dyDescent="0.25">
      <c r="A180" s="35">
        <v>1697</v>
      </c>
      <c r="B180" s="35" t="s">
        <v>514</v>
      </c>
      <c r="C180" s="35">
        <v>5500</v>
      </c>
      <c r="D180" s="35">
        <v>11</v>
      </c>
      <c r="E180" s="35">
        <v>11</v>
      </c>
    </row>
    <row r="181" spans="1:5" x14ac:dyDescent="0.25">
      <c r="A181" s="35">
        <v>1687</v>
      </c>
      <c r="B181" s="35" t="s">
        <v>515</v>
      </c>
      <c r="C181" s="35">
        <v>12000</v>
      </c>
      <c r="D181" s="35">
        <v>2</v>
      </c>
      <c r="E181" s="35">
        <v>4</v>
      </c>
    </row>
    <row r="182" spans="1:5" x14ac:dyDescent="0.25">
      <c r="A182" s="35">
        <v>1702</v>
      </c>
      <c r="B182" s="35" t="s">
        <v>516</v>
      </c>
      <c r="C182" s="35">
        <v>20000</v>
      </c>
      <c r="D182" s="35">
        <v>7</v>
      </c>
      <c r="E182" s="35">
        <v>10</v>
      </c>
    </row>
    <row r="183" spans="1:5" x14ac:dyDescent="0.25">
      <c r="A183" s="35">
        <v>1716</v>
      </c>
      <c r="B183" s="35" t="s">
        <v>517</v>
      </c>
      <c r="C183" s="35">
        <v>1824</v>
      </c>
      <c r="D183" s="35">
        <v>13</v>
      </c>
      <c r="E183" s="35">
        <v>14</v>
      </c>
    </row>
    <row r="184" spans="1:5" x14ac:dyDescent="0.25">
      <c r="A184" s="35">
        <v>999</v>
      </c>
      <c r="B184" s="35" t="s">
        <v>518</v>
      </c>
      <c r="C184" s="35">
        <v>5500</v>
      </c>
      <c r="D184" s="35">
        <v>1</v>
      </c>
      <c r="E184" s="35">
        <v>3</v>
      </c>
    </row>
    <row r="185" spans="1:5" x14ac:dyDescent="0.25">
      <c r="A185" s="35">
        <v>1001</v>
      </c>
      <c r="B185" s="35" t="s">
        <v>288</v>
      </c>
      <c r="C185" s="35">
        <v>4650</v>
      </c>
      <c r="D185" s="35">
        <v>15</v>
      </c>
      <c r="E185" s="35">
        <v>16</v>
      </c>
    </row>
    <row r="186" spans="1:5" x14ac:dyDescent="0.25">
      <c r="A186" s="35">
        <v>1726</v>
      </c>
      <c r="B186" s="35" t="s">
        <v>519</v>
      </c>
      <c r="C186" s="35">
        <v>9851</v>
      </c>
      <c r="D186" s="35">
        <v>21</v>
      </c>
      <c r="E186" s="35">
        <v>21</v>
      </c>
    </row>
    <row r="187" spans="1:5" x14ac:dyDescent="0.25">
      <c r="A187" s="35">
        <v>3293</v>
      </c>
      <c r="B187" s="35" t="s">
        <v>289</v>
      </c>
      <c r="C187" s="35">
        <v>1</v>
      </c>
      <c r="D187" s="35">
        <v>15</v>
      </c>
      <c r="E187" s="35">
        <v>16</v>
      </c>
    </row>
    <row r="188" spans="1:5" x14ac:dyDescent="0.25">
      <c r="A188" s="35">
        <v>1718</v>
      </c>
      <c r="B188" s="35" t="s">
        <v>520</v>
      </c>
      <c r="C188" s="35">
        <v>2300</v>
      </c>
      <c r="D188" s="35">
        <v>3</v>
      </c>
      <c r="E188" s="35">
        <v>4</v>
      </c>
    </row>
    <row r="189" spans="1:5" x14ac:dyDescent="0.25">
      <c r="A189" s="35">
        <v>467</v>
      </c>
      <c r="B189" s="35" t="s">
        <v>521</v>
      </c>
      <c r="C189" s="35">
        <v>2400</v>
      </c>
      <c r="D189" s="35">
        <v>10</v>
      </c>
      <c r="E189" s="35">
        <v>13</v>
      </c>
    </row>
    <row r="190" spans="1:5" x14ac:dyDescent="0.25">
      <c r="A190" s="35">
        <v>2830</v>
      </c>
      <c r="B190" s="35" t="s">
        <v>522</v>
      </c>
      <c r="C190" s="35">
        <v>500</v>
      </c>
      <c r="D190" s="35">
        <v>4</v>
      </c>
      <c r="E190" s="35">
        <v>5</v>
      </c>
    </row>
    <row r="191" spans="1:5" x14ac:dyDescent="0.25">
      <c r="A191" s="35">
        <v>1754</v>
      </c>
      <c r="B191" s="35" t="s">
        <v>523</v>
      </c>
      <c r="C191" s="35">
        <v>100</v>
      </c>
      <c r="D191" s="35">
        <v>20</v>
      </c>
      <c r="E191" s="35">
        <v>30</v>
      </c>
    </row>
    <row r="192" spans="1:5" x14ac:dyDescent="0.25">
      <c r="A192" s="35">
        <v>2926</v>
      </c>
      <c r="B192" s="35" t="s">
        <v>524</v>
      </c>
      <c r="C192" s="35">
        <v>1725</v>
      </c>
      <c r="D192" s="35">
        <v>10</v>
      </c>
      <c r="E192" s="35">
        <v>12</v>
      </c>
    </row>
    <row r="193" spans="1:5" x14ac:dyDescent="0.25">
      <c r="A193" s="35">
        <v>2930</v>
      </c>
      <c r="B193" s="35" t="s">
        <v>525</v>
      </c>
      <c r="C193" s="35">
        <v>700</v>
      </c>
      <c r="D193" s="35">
        <v>3</v>
      </c>
      <c r="E193" s="35">
        <v>6</v>
      </c>
    </row>
    <row r="194" spans="1:5" x14ac:dyDescent="0.25">
      <c r="A194" s="35">
        <v>490</v>
      </c>
      <c r="B194" s="35" t="s">
        <v>526</v>
      </c>
      <c r="C194" s="35">
        <v>200</v>
      </c>
      <c r="D194" s="35">
        <v>1</v>
      </c>
      <c r="E194" s="35">
        <v>2</v>
      </c>
    </row>
    <row r="195" spans="1:5" x14ac:dyDescent="0.25">
      <c r="A195" s="35">
        <v>2890</v>
      </c>
      <c r="B195" s="35" t="s">
        <v>527</v>
      </c>
      <c r="C195" s="35">
        <v>0</v>
      </c>
      <c r="D195" s="35">
        <v>33</v>
      </c>
      <c r="E195" s="35">
        <v>37</v>
      </c>
    </row>
    <row r="196" spans="1:5" x14ac:dyDescent="0.25">
      <c r="A196" s="35">
        <v>2949</v>
      </c>
      <c r="B196" s="35" t="s">
        <v>528</v>
      </c>
      <c r="C196" s="35">
        <v>0</v>
      </c>
      <c r="D196" s="35">
        <v>33</v>
      </c>
      <c r="E196" s="35">
        <v>37</v>
      </c>
    </row>
    <row r="197" spans="1:5" x14ac:dyDescent="0.25">
      <c r="A197" s="35">
        <v>2882</v>
      </c>
      <c r="B197" s="35" t="s">
        <v>529</v>
      </c>
      <c r="C197" s="35">
        <v>0</v>
      </c>
      <c r="D197" s="35">
        <v>35</v>
      </c>
      <c r="E197" s="35">
        <v>40</v>
      </c>
    </row>
    <row r="198" spans="1:5" x14ac:dyDescent="0.25">
      <c r="A198" s="35">
        <v>3044</v>
      </c>
      <c r="B198" s="35" t="s">
        <v>530</v>
      </c>
      <c r="C198" s="35">
        <v>0</v>
      </c>
      <c r="D198" s="35">
        <v>35</v>
      </c>
      <c r="E198" s="35">
        <v>40</v>
      </c>
    </row>
    <row r="199" spans="1:5" x14ac:dyDescent="0.25">
      <c r="A199" s="35">
        <v>2884</v>
      </c>
      <c r="B199" s="35" t="s">
        <v>531</v>
      </c>
      <c r="C199" s="35">
        <v>0</v>
      </c>
      <c r="D199" s="35">
        <v>35</v>
      </c>
      <c r="E199" s="35">
        <v>40</v>
      </c>
    </row>
    <row r="200" spans="1:5" x14ac:dyDescent="0.25">
      <c r="A200" s="35">
        <v>1845</v>
      </c>
      <c r="B200" s="35" t="s">
        <v>532</v>
      </c>
      <c r="C200" s="35">
        <v>0</v>
      </c>
      <c r="D200" s="35">
        <v>35</v>
      </c>
      <c r="E200" s="35">
        <v>40</v>
      </c>
    </row>
    <row r="201" spans="1:5" x14ac:dyDescent="0.25">
      <c r="A201" s="35">
        <v>2887</v>
      </c>
      <c r="B201" s="35" t="s">
        <v>533</v>
      </c>
      <c r="C201" s="35">
        <v>0</v>
      </c>
      <c r="D201" s="35">
        <v>33</v>
      </c>
      <c r="E201" s="35">
        <v>37</v>
      </c>
    </row>
    <row r="202" spans="1:5" x14ac:dyDescent="0.25">
      <c r="A202" s="35">
        <v>3045</v>
      </c>
      <c r="B202" s="35" t="s">
        <v>534</v>
      </c>
      <c r="C202" s="35">
        <v>0</v>
      </c>
      <c r="D202" s="35">
        <v>33</v>
      </c>
      <c r="E202" s="35">
        <v>37</v>
      </c>
    </row>
    <row r="203" spans="1:5" x14ac:dyDescent="0.25">
      <c r="A203" s="35">
        <v>2916</v>
      </c>
      <c r="B203" s="35" t="s">
        <v>535</v>
      </c>
      <c r="C203" s="35">
        <v>10000</v>
      </c>
      <c r="D203" s="35">
        <v>20</v>
      </c>
      <c r="E203" s="35">
        <v>25</v>
      </c>
    </row>
    <row r="204" spans="1:5" x14ac:dyDescent="0.25">
      <c r="A204" s="35">
        <v>2881</v>
      </c>
      <c r="B204" s="35" t="s">
        <v>536</v>
      </c>
      <c r="C204" s="35">
        <v>0</v>
      </c>
      <c r="D204" s="35">
        <v>35</v>
      </c>
      <c r="E204" s="35">
        <v>40</v>
      </c>
    </row>
    <row r="205" spans="1:5" x14ac:dyDescent="0.25">
      <c r="A205" s="35">
        <v>1843</v>
      </c>
      <c r="B205" s="35" t="s">
        <v>537</v>
      </c>
      <c r="C205" s="35">
        <v>0</v>
      </c>
      <c r="D205" s="35">
        <v>35</v>
      </c>
      <c r="E205" s="35">
        <v>40</v>
      </c>
    </row>
    <row r="206" spans="1:5" x14ac:dyDescent="0.25">
      <c r="A206" s="35">
        <v>2917</v>
      </c>
      <c r="B206" s="35" t="s">
        <v>538</v>
      </c>
      <c r="C206" s="35">
        <v>25000</v>
      </c>
      <c r="D206" s="35">
        <v>17</v>
      </c>
      <c r="E206" s="35">
        <v>25</v>
      </c>
    </row>
    <row r="207" spans="1:5" x14ac:dyDescent="0.25">
      <c r="A207" s="35">
        <v>2879</v>
      </c>
      <c r="B207" s="35" t="s">
        <v>539</v>
      </c>
      <c r="C207" s="35">
        <v>75000</v>
      </c>
      <c r="D207" s="35">
        <v>33</v>
      </c>
      <c r="E207" s="35">
        <v>37</v>
      </c>
    </row>
    <row r="208" spans="1:5" x14ac:dyDescent="0.25">
      <c r="A208" s="35">
        <v>2951</v>
      </c>
      <c r="B208" s="35" t="s">
        <v>540</v>
      </c>
      <c r="C208" s="35">
        <v>10000</v>
      </c>
      <c r="D208" s="35">
        <v>20</v>
      </c>
      <c r="E208" s="35">
        <v>25</v>
      </c>
    </row>
    <row r="209" spans="1:5" x14ac:dyDescent="0.25">
      <c r="A209" s="35">
        <v>2952</v>
      </c>
      <c r="B209" s="35" t="s">
        <v>541</v>
      </c>
      <c r="C209" s="35">
        <v>10000</v>
      </c>
      <c r="D209" s="35">
        <v>20</v>
      </c>
      <c r="E209" s="35">
        <v>25</v>
      </c>
    </row>
    <row r="210" spans="1:5" x14ac:dyDescent="0.25">
      <c r="A210" s="35">
        <v>1921</v>
      </c>
      <c r="B210" s="35" t="s">
        <v>542</v>
      </c>
      <c r="C210" s="35">
        <v>4000</v>
      </c>
      <c r="D210" s="35">
        <v>23</v>
      </c>
      <c r="E210" s="35">
        <v>24</v>
      </c>
    </row>
    <row r="211" spans="1:5" x14ac:dyDescent="0.25">
      <c r="A211" s="35">
        <v>2950</v>
      </c>
      <c r="B211" s="35" t="s">
        <v>543</v>
      </c>
      <c r="C211" s="35">
        <v>4185</v>
      </c>
      <c r="D211" s="35">
        <v>20</v>
      </c>
      <c r="E211" s="35">
        <v>24</v>
      </c>
    </row>
    <row r="212" spans="1:5" x14ac:dyDescent="0.25">
      <c r="A212" s="35">
        <v>1719</v>
      </c>
      <c r="B212" s="35" t="s">
        <v>544</v>
      </c>
      <c r="C212" s="35">
        <v>1150</v>
      </c>
      <c r="D212" s="35">
        <v>2</v>
      </c>
      <c r="E212" s="35">
        <v>3</v>
      </c>
    </row>
    <row r="213" spans="1:5" x14ac:dyDescent="0.25">
      <c r="A213" s="35">
        <v>2912</v>
      </c>
      <c r="B213" s="35" t="s">
        <v>545</v>
      </c>
      <c r="C213" s="35">
        <v>500</v>
      </c>
      <c r="D213" s="35">
        <v>3</v>
      </c>
      <c r="E213" s="35">
        <v>5</v>
      </c>
    </row>
    <row r="214" spans="1:5" x14ac:dyDescent="0.25">
      <c r="A214" s="35">
        <v>2835</v>
      </c>
      <c r="B214" s="35" t="s">
        <v>546</v>
      </c>
      <c r="C214" s="35">
        <v>0</v>
      </c>
      <c r="D214" s="35">
        <v>2</v>
      </c>
      <c r="E214" s="35">
        <v>4</v>
      </c>
    </row>
    <row r="215" spans="1:5" x14ac:dyDescent="0.25">
      <c r="A215" s="35">
        <v>2942</v>
      </c>
      <c r="B215" s="35" t="s">
        <v>547</v>
      </c>
      <c r="C215" s="35">
        <v>150</v>
      </c>
      <c r="D215" s="35">
        <v>2</v>
      </c>
      <c r="E215" s="35">
        <v>3</v>
      </c>
    </row>
    <row r="216" spans="1:5" x14ac:dyDescent="0.25">
      <c r="A216" s="35">
        <v>2911</v>
      </c>
      <c r="B216" s="35" t="s">
        <v>548</v>
      </c>
      <c r="C216" s="35">
        <v>500</v>
      </c>
      <c r="D216" s="35">
        <v>3</v>
      </c>
      <c r="E216" s="35">
        <v>5</v>
      </c>
    </row>
    <row r="217" spans="1:5" x14ac:dyDescent="0.25">
      <c r="A217" s="35">
        <v>1975</v>
      </c>
      <c r="B217" s="35" t="s">
        <v>549</v>
      </c>
      <c r="C217" s="35">
        <v>500</v>
      </c>
      <c r="D217" s="35">
        <v>3</v>
      </c>
      <c r="E217" s="35">
        <v>5</v>
      </c>
    </row>
    <row r="218" spans="1:5" x14ac:dyDescent="0.25">
      <c r="A218" s="35">
        <v>901</v>
      </c>
      <c r="B218" s="35" t="s">
        <v>550</v>
      </c>
      <c r="C218" s="35">
        <v>500</v>
      </c>
      <c r="D218" s="35">
        <v>3</v>
      </c>
      <c r="E218" s="35">
        <v>5</v>
      </c>
    </row>
    <row r="219" spans="1:5" x14ac:dyDescent="0.25">
      <c r="A219" s="35">
        <v>2913</v>
      </c>
      <c r="B219" s="35" t="s">
        <v>551</v>
      </c>
      <c r="C219" s="35">
        <v>500</v>
      </c>
      <c r="D219" s="35">
        <v>3</v>
      </c>
      <c r="E219" s="35">
        <v>5</v>
      </c>
    </row>
    <row r="220" spans="1:5" x14ac:dyDescent="0.25">
      <c r="A220" s="35">
        <v>2918</v>
      </c>
      <c r="B220" s="35" t="s">
        <v>552</v>
      </c>
      <c r="C220" s="35">
        <v>400</v>
      </c>
      <c r="D220" s="35">
        <v>3</v>
      </c>
      <c r="E220" s="35">
        <v>4</v>
      </c>
    </row>
    <row r="221" spans="1:5" x14ac:dyDescent="0.25">
      <c r="A221" s="35">
        <v>2906</v>
      </c>
      <c r="B221" s="35" t="s">
        <v>553</v>
      </c>
      <c r="C221" s="35">
        <v>400</v>
      </c>
      <c r="D221" s="35">
        <v>3</v>
      </c>
      <c r="E221" s="35">
        <v>4</v>
      </c>
    </row>
    <row r="222" spans="1:5" x14ac:dyDescent="0.25">
      <c r="A222" s="35">
        <v>2829</v>
      </c>
      <c r="B222" s="35" t="s">
        <v>554</v>
      </c>
      <c r="C222" s="35">
        <v>400</v>
      </c>
      <c r="D222" s="35">
        <v>3</v>
      </c>
      <c r="E222" s="35">
        <v>4</v>
      </c>
    </row>
    <row r="223" spans="1:5" x14ac:dyDescent="0.25">
      <c r="A223" s="35">
        <v>2858</v>
      </c>
      <c r="B223" s="35" t="s">
        <v>555</v>
      </c>
      <c r="C223" s="35">
        <v>2200</v>
      </c>
      <c r="D223" s="35">
        <v>7</v>
      </c>
      <c r="E223" s="35">
        <v>12</v>
      </c>
    </row>
    <row r="224" spans="1:5" x14ac:dyDescent="0.25">
      <c r="A224" s="35">
        <v>2907</v>
      </c>
      <c r="B224" s="35" t="s">
        <v>556</v>
      </c>
      <c r="C224" s="35">
        <v>500</v>
      </c>
      <c r="D224" s="35">
        <v>3</v>
      </c>
      <c r="E224" s="35">
        <v>5</v>
      </c>
    </row>
    <row r="225" spans="1:5" x14ac:dyDescent="0.25">
      <c r="A225" s="35">
        <v>2915</v>
      </c>
      <c r="B225" s="35" t="s">
        <v>557</v>
      </c>
      <c r="C225" s="35">
        <v>80</v>
      </c>
      <c r="D225" s="35">
        <v>2</v>
      </c>
      <c r="E225" s="35">
        <v>3</v>
      </c>
    </row>
    <row r="226" spans="1:5" x14ac:dyDescent="0.25">
      <c r="A226" s="35">
        <v>508</v>
      </c>
      <c r="B226" s="35" t="s">
        <v>558</v>
      </c>
      <c r="C226" s="35">
        <v>1000</v>
      </c>
      <c r="D226" s="35">
        <v>5</v>
      </c>
      <c r="E226" s="35">
        <v>7</v>
      </c>
    </row>
    <row r="227" spans="1:5" x14ac:dyDescent="0.25">
      <c r="A227" s="35">
        <v>2810</v>
      </c>
      <c r="B227" s="35" t="s">
        <v>559</v>
      </c>
      <c r="C227" s="35">
        <v>10</v>
      </c>
      <c r="D227" s="35">
        <v>2</v>
      </c>
      <c r="E227" s="35">
        <v>3</v>
      </c>
    </row>
    <row r="228" spans="1:5" x14ac:dyDescent="0.25">
      <c r="A228" s="35">
        <v>2811</v>
      </c>
      <c r="B228" s="35" t="s">
        <v>560</v>
      </c>
      <c r="C228" s="35">
        <v>10</v>
      </c>
      <c r="D228" s="35">
        <v>2</v>
      </c>
      <c r="E228" s="35">
        <v>3</v>
      </c>
    </row>
    <row r="229" spans="1:5" x14ac:dyDescent="0.25">
      <c r="A229" s="35">
        <v>2812</v>
      </c>
      <c r="B229" s="35" t="s">
        <v>561</v>
      </c>
      <c r="C229" s="35">
        <v>10</v>
      </c>
      <c r="D229" s="35">
        <v>2</v>
      </c>
      <c r="E229" s="35">
        <v>3</v>
      </c>
    </row>
    <row r="230" spans="1:5" x14ac:dyDescent="0.25">
      <c r="A230" s="35">
        <v>1901</v>
      </c>
      <c r="B230" s="35" t="s">
        <v>562</v>
      </c>
      <c r="C230" s="35">
        <v>1000</v>
      </c>
      <c r="D230" s="35">
        <v>5</v>
      </c>
      <c r="E230" s="35">
        <v>7</v>
      </c>
    </row>
    <row r="231" spans="1:5" x14ac:dyDescent="0.25">
      <c r="A231" s="35">
        <v>2832</v>
      </c>
      <c r="B231" s="35" t="s">
        <v>563</v>
      </c>
      <c r="C231" s="35">
        <v>3600</v>
      </c>
      <c r="D231" s="35">
        <v>13</v>
      </c>
      <c r="E231" s="35">
        <v>17</v>
      </c>
    </row>
    <row r="232" spans="1:5" x14ac:dyDescent="0.25">
      <c r="A232" s="35">
        <v>2837</v>
      </c>
      <c r="B232" s="35" t="s">
        <v>564</v>
      </c>
      <c r="C232" s="35">
        <v>80</v>
      </c>
      <c r="D232" s="35">
        <v>2</v>
      </c>
      <c r="E232" s="35">
        <v>3</v>
      </c>
    </row>
    <row r="233" spans="1:5" x14ac:dyDescent="0.25">
      <c r="A233" s="35">
        <v>2818</v>
      </c>
      <c r="B233" s="35" t="s">
        <v>565</v>
      </c>
      <c r="C233" s="35">
        <v>2200</v>
      </c>
      <c r="D233" s="35">
        <v>7</v>
      </c>
      <c r="E233" s="35">
        <v>12</v>
      </c>
    </row>
    <row r="234" spans="1:5" x14ac:dyDescent="0.25">
      <c r="A234" s="35">
        <v>1989</v>
      </c>
      <c r="B234" s="35" t="s">
        <v>566</v>
      </c>
      <c r="C234" s="35">
        <v>450</v>
      </c>
      <c r="D234" s="35">
        <v>2</v>
      </c>
      <c r="E234" s="35">
        <v>3</v>
      </c>
    </row>
    <row r="235" spans="1:5" x14ac:dyDescent="0.25">
      <c r="A235" s="35">
        <v>1982</v>
      </c>
      <c r="B235" s="35" t="s">
        <v>567</v>
      </c>
      <c r="C235" s="35">
        <v>3200</v>
      </c>
      <c r="D235" s="35">
        <v>13</v>
      </c>
      <c r="E235" s="35">
        <v>16</v>
      </c>
    </row>
    <row r="236" spans="1:5" x14ac:dyDescent="0.25">
      <c r="A236" s="35">
        <v>1988</v>
      </c>
      <c r="B236" s="35" t="s">
        <v>568</v>
      </c>
      <c r="C236" s="35">
        <v>3200</v>
      </c>
      <c r="D236" s="35">
        <v>13</v>
      </c>
      <c r="E236" s="35">
        <v>16</v>
      </c>
    </row>
    <row r="237" spans="1:5" x14ac:dyDescent="0.25">
      <c r="A237" s="35">
        <v>1947</v>
      </c>
      <c r="B237" s="35" t="s">
        <v>569</v>
      </c>
      <c r="C237" s="35">
        <v>1800</v>
      </c>
      <c r="D237" s="35">
        <v>4</v>
      </c>
      <c r="E237" s="35">
        <v>6</v>
      </c>
    </row>
    <row r="238" spans="1:5" x14ac:dyDescent="0.25">
      <c r="A238" s="35">
        <v>2807</v>
      </c>
      <c r="B238" s="35" t="s">
        <v>570</v>
      </c>
      <c r="C238" s="35">
        <v>14000</v>
      </c>
      <c r="D238" s="35">
        <v>20</v>
      </c>
      <c r="E238" s="35">
        <v>25</v>
      </c>
    </row>
    <row r="239" spans="1:5" x14ac:dyDescent="0.25">
      <c r="A239" s="35">
        <v>2809</v>
      </c>
      <c r="B239" s="35" t="s">
        <v>571</v>
      </c>
      <c r="C239" s="35">
        <v>14000</v>
      </c>
      <c r="D239" s="35">
        <v>20</v>
      </c>
      <c r="E239" s="35">
        <v>25</v>
      </c>
    </row>
    <row r="240" spans="1:5" x14ac:dyDescent="0.25">
      <c r="A240" s="35">
        <v>2808</v>
      </c>
      <c r="B240" s="35" t="s">
        <v>572</v>
      </c>
      <c r="C240" s="35">
        <v>14000</v>
      </c>
      <c r="D240" s="35">
        <v>20</v>
      </c>
      <c r="E240" s="35">
        <v>25</v>
      </c>
    </row>
    <row r="241" spans="1:6" x14ac:dyDescent="0.25">
      <c r="A241" s="35">
        <v>2839</v>
      </c>
      <c r="B241" s="35" t="s">
        <v>573</v>
      </c>
      <c r="C241" s="35">
        <v>80</v>
      </c>
      <c r="D241" s="35">
        <v>2</v>
      </c>
      <c r="E241" s="35">
        <v>3</v>
      </c>
    </row>
    <row r="242" spans="1:6" x14ac:dyDescent="0.25">
      <c r="A242" s="35">
        <v>1983</v>
      </c>
      <c r="B242" s="35" t="s">
        <v>574</v>
      </c>
      <c r="C242" s="35">
        <v>700</v>
      </c>
      <c r="D242" s="35">
        <v>2</v>
      </c>
      <c r="E242" s="35">
        <v>3</v>
      </c>
    </row>
    <row r="243" spans="1:6" x14ac:dyDescent="0.25">
      <c r="A243" s="35">
        <v>80</v>
      </c>
      <c r="B243" s="35" t="s">
        <v>575</v>
      </c>
      <c r="C243" s="35">
        <v>1500</v>
      </c>
      <c r="D243" s="35">
        <v>5</v>
      </c>
      <c r="E243" s="35">
        <v>10</v>
      </c>
    </row>
    <row r="244" spans="1:6" x14ac:dyDescent="0.25">
      <c r="A244" s="35">
        <v>2943</v>
      </c>
      <c r="B244" s="35" t="s">
        <v>576</v>
      </c>
      <c r="C244" s="35">
        <v>100</v>
      </c>
      <c r="D244" s="35">
        <v>1</v>
      </c>
      <c r="E244" s="35">
        <v>3</v>
      </c>
    </row>
    <row r="245" spans="1:6" x14ac:dyDescent="0.25">
      <c r="A245" s="35">
        <v>2921</v>
      </c>
      <c r="B245" s="35" t="s">
        <v>577</v>
      </c>
      <c r="C245" s="35">
        <v>10000</v>
      </c>
      <c r="D245" s="35">
        <v>20</v>
      </c>
      <c r="E245" s="35">
        <v>25</v>
      </c>
    </row>
    <row r="246" spans="1:6" x14ac:dyDescent="0.25">
      <c r="A246" s="35">
        <v>1238</v>
      </c>
      <c r="B246" s="35" t="s">
        <v>578</v>
      </c>
      <c r="C246" s="35">
        <v>750</v>
      </c>
      <c r="D246" s="35">
        <v>2</v>
      </c>
      <c r="E246" s="35">
        <v>3</v>
      </c>
    </row>
    <row r="247" spans="1:6" x14ac:dyDescent="0.25">
      <c r="A247" s="35">
        <v>1239</v>
      </c>
      <c r="B247" s="35" t="s">
        <v>579</v>
      </c>
      <c r="C247" s="35">
        <v>7000</v>
      </c>
      <c r="D247" s="35">
        <v>1</v>
      </c>
      <c r="E247" s="35">
        <v>1</v>
      </c>
      <c r="F247" s="35">
        <v>4</v>
      </c>
    </row>
    <row r="248" spans="1:6" x14ac:dyDescent="0.25">
      <c r="A248" s="35">
        <v>1745</v>
      </c>
      <c r="B248" s="35" t="s">
        <v>580</v>
      </c>
      <c r="C248" s="35">
        <v>50000</v>
      </c>
      <c r="D248" s="35">
        <v>10</v>
      </c>
      <c r="E248" s="35">
        <v>15</v>
      </c>
      <c r="F248" s="35">
        <v>10</v>
      </c>
    </row>
    <row r="249" spans="1:6" x14ac:dyDescent="0.25">
      <c r="A249" s="35">
        <v>992</v>
      </c>
      <c r="B249" s="35" t="s">
        <v>581</v>
      </c>
      <c r="C249" s="35">
        <v>20000</v>
      </c>
      <c r="D249" s="35">
        <v>1</v>
      </c>
      <c r="E249" s="35">
        <v>1</v>
      </c>
      <c r="F249" s="35">
        <v>7</v>
      </c>
    </row>
    <row r="250" spans="1:6" x14ac:dyDescent="0.25">
      <c r="A250" s="35">
        <v>1743</v>
      </c>
      <c r="B250" s="35" t="s">
        <v>582</v>
      </c>
      <c r="C250" s="35">
        <v>2500</v>
      </c>
      <c r="D250" s="35">
        <v>15</v>
      </c>
      <c r="E250" s="35">
        <v>15</v>
      </c>
    </row>
    <row r="251" spans="1:6" x14ac:dyDescent="0.25">
      <c r="A251" s="35">
        <v>1236</v>
      </c>
      <c r="B251" s="35" t="s">
        <v>583</v>
      </c>
      <c r="C251" s="35">
        <v>750</v>
      </c>
      <c r="D251" s="35">
        <v>3</v>
      </c>
      <c r="E251" s="35">
        <v>2</v>
      </c>
    </row>
    <row r="252" spans="1:6" x14ac:dyDescent="0.25">
      <c r="A252" s="35">
        <v>1237</v>
      </c>
      <c r="B252" s="35" t="s">
        <v>584</v>
      </c>
      <c r="C252" s="35">
        <v>750</v>
      </c>
      <c r="D252" s="35">
        <v>2</v>
      </c>
      <c r="E252" s="35">
        <v>3</v>
      </c>
    </row>
    <row r="253" spans="1:6" x14ac:dyDescent="0.25">
      <c r="A253" s="35">
        <v>2854</v>
      </c>
      <c r="B253" s="35" t="s">
        <v>585</v>
      </c>
      <c r="C253" s="35">
        <v>10000</v>
      </c>
      <c r="D253" s="35">
        <v>20</v>
      </c>
      <c r="E253" s="35">
        <v>25</v>
      </c>
    </row>
    <row r="254" spans="1:6" x14ac:dyDescent="0.25">
      <c r="A254" s="35">
        <v>2853</v>
      </c>
      <c r="B254" s="35" t="s">
        <v>586</v>
      </c>
      <c r="C254" s="35">
        <v>0</v>
      </c>
      <c r="D254" s="35">
        <v>5</v>
      </c>
      <c r="E254" s="35">
        <v>10</v>
      </c>
    </row>
    <row r="255" spans="1:6" x14ac:dyDescent="0.25">
      <c r="A255" s="35">
        <v>2849</v>
      </c>
      <c r="B255" s="35" t="s">
        <v>587</v>
      </c>
      <c r="C255" s="35">
        <v>0</v>
      </c>
      <c r="D255" s="35">
        <v>15</v>
      </c>
      <c r="E255" s="35">
        <v>20</v>
      </c>
    </row>
    <row r="256" spans="1:6" x14ac:dyDescent="0.25">
      <c r="A256" s="35">
        <v>2845</v>
      </c>
      <c r="B256" s="35" t="s">
        <v>588</v>
      </c>
      <c r="C256" s="35">
        <v>0</v>
      </c>
      <c r="D256" s="35">
        <v>2</v>
      </c>
      <c r="E256" s="35">
        <v>5</v>
      </c>
    </row>
    <row r="257" spans="1:5" x14ac:dyDescent="0.25">
      <c r="A257" s="35">
        <v>55</v>
      </c>
      <c r="B257" s="35" t="s">
        <v>589</v>
      </c>
      <c r="C257" s="35">
        <v>1000</v>
      </c>
      <c r="D257" s="35">
        <v>5</v>
      </c>
      <c r="E257" s="35">
        <v>7</v>
      </c>
    </row>
    <row r="258" spans="1:5" x14ac:dyDescent="0.25">
      <c r="A258" s="35">
        <v>2914</v>
      </c>
      <c r="B258" s="35" t="s">
        <v>590</v>
      </c>
      <c r="C258" s="35">
        <v>500</v>
      </c>
      <c r="D258" s="35">
        <v>3</v>
      </c>
      <c r="E258" s="35">
        <v>5</v>
      </c>
    </row>
    <row r="259" spans="1:5" x14ac:dyDescent="0.25">
      <c r="A259" s="35">
        <v>950</v>
      </c>
      <c r="B259" s="35" t="s">
        <v>591</v>
      </c>
      <c r="C259" s="35">
        <v>700</v>
      </c>
      <c r="D259" s="35">
        <v>1</v>
      </c>
      <c r="E259" s="35">
        <v>10</v>
      </c>
    </row>
    <row r="260" spans="1:5" x14ac:dyDescent="0.25">
      <c r="A260" s="35">
        <v>2846</v>
      </c>
      <c r="B260" s="35" t="s">
        <v>592</v>
      </c>
      <c r="C260" s="35">
        <v>0</v>
      </c>
      <c r="D260" s="35">
        <v>3</v>
      </c>
      <c r="E260" s="35">
        <v>5</v>
      </c>
    </row>
    <row r="261" spans="1:5" x14ac:dyDescent="0.25">
      <c r="A261" s="35">
        <v>477</v>
      </c>
      <c r="B261" s="35" t="s">
        <v>593</v>
      </c>
      <c r="C261" s="35">
        <v>340</v>
      </c>
      <c r="D261" s="35">
        <v>2</v>
      </c>
      <c r="E261" s="35">
        <v>3</v>
      </c>
    </row>
    <row r="262" spans="1:5" x14ac:dyDescent="0.25">
      <c r="A262" s="35">
        <v>713</v>
      </c>
      <c r="B262" s="35" t="s">
        <v>594</v>
      </c>
      <c r="C262" s="35">
        <v>340</v>
      </c>
      <c r="D262" s="35">
        <v>2</v>
      </c>
      <c r="E262" s="35">
        <v>3</v>
      </c>
    </row>
    <row r="263" spans="1:5" x14ac:dyDescent="0.25">
      <c r="A263" s="35">
        <v>503</v>
      </c>
      <c r="B263" s="35" t="s">
        <v>595</v>
      </c>
      <c r="C263" s="35">
        <v>10000</v>
      </c>
      <c r="D263" s="35">
        <v>20</v>
      </c>
      <c r="E263" s="35">
        <v>25</v>
      </c>
    </row>
    <row r="264" spans="1:5" x14ac:dyDescent="0.25">
      <c r="A264" s="35">
        <v>1226</v>
      </c>
      <c r="B264" s="35" t="s">
        <v>596</v>
      </c>
      <c r="C264" s="35">
        <v>2000</v>
      </c>
      <c r="D264" s="35">
        <v>7</v>
      </c>
      <c r="E264" s="35">
        <v>11</v>
      </c>
    </row>
    <row r="265" spans="1:5" x14ac:dyDescent="0.25">
      <c r="A265" s="35">
        <v>2782</v>
      </c>
      <c r="B265" s="35" t="s">
        <v>597</v>
      </c>
      <c r="D265" s="35">
        <v>30</v>
      </c>
      <c r="E265" s="35">
        <v>35</v>
      </c>
    </row>
    <row r="266" spans="1:5" x14ac:dyDescent="0.25">
      <c r="A266" s="35">
        <v>2966</v>
      </c>
      <c r="B266" s="35" t="s">
        <v>598</v>
      </c>
      <c r="C266" s="35">
        <v>0</v>
      </c>
      <c r="D266" s="35">
        <v>33</v>
      </c>
      <c r="E266" s="35">
        <v>37</v>
      </c>
    </row>
    <row r="267" spans="1:5" x14ac:dyDescent="0.25">
      <c r="A267" s="35">
        <v>2967</v>
      </c>
      <c r="B267" s="35" t="s">
        <v>599</v>
      </c>
      <c r="C267" s="35">
        <v>0</v>
      </c>
      <c r="D267" s="35">
        <v>33</v>
      </c>
      <c r="E267" s="35">
        <v>37</v>
      </c>
    </row>
    <row r="268" spans="1:5" x14ac:dyDescent="0.25">
      <c r="A268" s="35">
        <v>238</v>
      </c>
      <c r="B268" s="35" t="s">
        <v>600</v>
      </c>
      <c r="C268" s="35">
        <v>2000</v>
      </c>
      <c r="D268" s="35">
        <v>7</v>
      </c>
      <c r="E268" s="35">
        <v>11</v>
      </c>
    </row>
    <row r="269" spans="1:5" x14ac:dyDescent="0.25">
      <c r="A269" s="35">
        <v>2955</v>
      </c>
      <c r="B269" s="35" t="s">
        <v>601</v>
      </c>
      <c r="C269" s="35">
        <v>2000</v>
      </c>
      <c r="D269" s="35">
        <v>7</v>
      </c>
      <c r="E269" s="35">
        <v>11</v>
      </c>
    </row>
    <row r="270" spans="1:5" x14ac:dyDescent="0.25">
      <c r="A270" s="35">
        <v>1309</v>
      </c>
      <c r="B270" s="35" t="s">
        <v>602</v>
      </c>
      <c r="C270" s="35">
        <v>600</v>
      </c>
      <c r="D270" s="35">
        <v>4</v>
      </c>
      <c r="E270" s="35">
        <v>6</v>
      </c>
    </row>
    <row r="271" spans="1:5" x14ac:dyDescent="0.25">
      <c r="A271" s="35">
        <v>239</v>
      </c>
      <c r="B271" s="35" t="s">
        <v>603</v>
      </c>
      <c r="C271" s="35">
        <v>50000</v>
      </c>
      <c r="D271" s="35">
        <v>1</v>
      </c>
      <c r="E271" s="35">
        <v>2</v>
      </c>
    </row>
    <row r="272" spans="1:5" x14ac:dyDescent="0.25">
      <c r="A272" s="35">
        <v>525</v>
      </c>
      <c r="B272" s="35" t="s">
        <v>604</v>
      </c>
      <c r="C272" s="35">
        <v>9000</v>
      </c>
      <c r="D272" s="35">
        <v>15</v>
      </c>
      <c r="E272" s="35">
        <v>25</v>
      </c>
    </row>
    <row r="273" spans="1:6" x14ac:dyDescent="0.25">
      <c r="A273" s="35">
        <v>526</v>
      </c>
      <c r="B273" s="35" t="s">
        <v>605</v>
      </c>
      <c r="C273" s="35">
        <v>9000</v>
      </c>
      <c r="D273" s="35">
        <v>15</v>
      </c>
      <c r="E273" s="35">
        <v>25</v>
      </c>
    </row>
    <row r="274" spans="1:6" x14ac:dyDescent="0.25">
      <c r="A274" s="35">
        <v>1959</v>
      </c>
      <c r="B274" s="35" t="s">
        <v>606</v>
      </c>
      <c r="C274" s="35">
        <v>50000</v>
      </c>
      <c r="D274" s="35">
        <v>35</v>
      </c>
      <c r="E274" s="35">
        <v>40</v>
      </c>
      <c r="F274" s="35">
        <v>5</v>
      </c>
    </row>
    <row r="275" spans="1:6" x14ac:dyDescent="0.25">
      <c r="A275" s="35">
        <v>1958</v>
      </c>
      <c r="B275" s="35" t="s">
        <v>607</v>
      </c>
      <c r="C275" s="35">
        <v>50000</v>
      </c>
      <c r="D275" s="35">
        <v>35</v>
      </c>
      <c r="E275" s="35">
        <v>40</v>
      </c>
      <c r="F275" s="35">
        <v>5</v>
      </c>
    </row>
    <row r="276" spans="1:6" x14ac:dyDescent="0.25">
      <c r="A276" s="35">
        <v>357</v>
      </c>
      <c r="B276" s="35" t="s">
        <v>608</v>
      </c>
      <c r="C276" s="35">
        <v>7000</v>
      </c>
      <c r="D276" s="35">
        <v>15</v>
      </c>
      <c r="E276" s="35">
        <v>20</v>
      </c>
    </row>
    <row r="277" spans="1:6" x14ac:dyDescent="0.25">
      <c r="A277" s="35">
        <v>530</v>
      </c>
      <c r="B277" s="35" t="s">
        <v>608</v>
      </c>
      <c r="C277" s="35">
        <v>7000</v>
      </c>
      <c r="D277" s="35">
        <v>15</v>
      </c>
      <c r="E277" s="35">
        <v>20</v>
      </c>
    </row>
    <row r="278" spans="1:6" x14ac:dyDescent="0.25">
      <c r="A278" s="35">
        <v>2939</v>
      </c>
      <c r="B278" s="35" t="s">
        <v>609</v>
      </c>
      <c r="C278" s="35">
        <v>7000</v>
      </c>
      <c r="D278" s="35">
        <v>15</v>
      </c>
      <c r="E278" s="35">
        <v>20</v>
      </c>
    </row>
    <row r="279" spans="1:6" x14ac:dyDescent="0.25">
      <c r="A279" s="35">
        <v>1954</v>
      </c>
      <c r="B279" s="35" t="s">
        <v>610</v>
      </c>
      <c r="C279" s="35">
        <v>21000</v>
      </c>
      <c r="D279" s="35">
        <v>27</v>
      </c>
      <c r="E279" s="35">
        <v>37</v>
      </c>
    </row>
    <row r="280" spans="1:6" x14ac:dyDescent="0.25">
      <c r="A280" s="35">
        <v>1210</v>
      </c>
      <c r="B280" s="35" t="s">
        <v>611</v>
      </c>
      <c r="C280" s="35">
        <v>21000</v>
      </c>
      <c r="D280" s="35">
        <v>27</v>
      </c>
      <c r="E280" s="35">
        <v>37</v>
      </c>
    </row>
    <row r="281" spans="1:6" x14ac:dyDescent="0.25">
      <c r="A281" s="35">
        <v>2856</v>
      </c>
      <c r="B281" s="35" t="s">
        <v>612</v>
      </c>
      <c r="C281" s="35">
        <v>0</v>
      </c>
      <c r="D281" s="35">
        <v>19</v>
      </c>
      <c r="E281" s="35">
        <v>23</v>
      </c>
    </row>
    <row r="282" spans="1:6" x14ac:dyDescent="0.25">
      <c r="A282" s="35">
        <v>3256</v>
      </c>
      <c r="B282" s="35" t="s">
        <v>613</v>
      </c>
      <c r="D282" s="35">
        <v>1</v>
      </c>
      <c r="E282" s="35">
        <v>2</v>
      </c>
    </row>
    <row r="283" spans="1:6" x14ac:dyDescent="0.25">
      <c r="A283" s="35">
        <v>3257</v>
      </c>
      <c r="B283" s="35" t="s">
        <v>613</v>
      </c>
      <c r="D283" s="35">
        <v>1</v>
      </c>
      <c r="E283" s="35">
        <v>2</v>
      </c>
    </row>
    <row r="284" spans="1:6" x14ac:dyDescent="0.25">
      <c r="A284" s="35">
        <v>3258</v>
      </c>
      <c r="B284" s="35" t="s">
        <v>613</v>
      </c>
      <c r="D284" s="35">
        <v>1</v>
      </c>
      <c r="E284" s="35">
        <v>2</v>
      </c>
    </row>
    <row r="285" spans="1:6" x14ac:dyDescent="0.25">
      <c r="A285" s="35">
        <v>2855</v>
      </c>
      <c r="B285" s="35" t="s">
        <v>614</v>
      </c>
      <c r="C285" s="35">
        <v>2700</v>
      </c>
      <c r="D285" s="35">
        <v>10</v>
      </c>
      <c r="E285" s="35">
        <v>15</v>
      </c>
    </row>
    <row r="286" spans="1:6" x14ac:dyDescent="0.25">
      <c r="A286" s="35">
        <v>2947</v>
      </c>
      <c r="B286" s="35" t="s">
        <v>615</v>
      </c>
      <c r="C286" s="35">
        <v>5000</v>
      </c>
      <c r="D286" s="35">
        <v>14</v>
      </c>
      <c r="E286" s="35">
        <v>18</v>
      </c>
    </row>
    <row r="287" spans="1:6" x14ac:dyDescent="0.25">
      <c r="A287" s="35">
        <v>2861</v>
      </c>
      <c r="B287" s="35" t="s">
        <v>616</v>
      </c>
      <c r="C287" s="35">
        <v>0</v>
      </c>
      <c r="D287" s="35">
        <v>25</v>
      </c>
      <c r="E287" s="35">
        <v>33</v>
      </c>
    </row>
    <row r="288" spans="1:6" x14ac:dyDescent="0.25">
      <c r="A288" s="35">
        <v>2920</v>
      </c>
      <c r="B288" s="35" t="s">
        <v>617</v>
      </c>
      <c r="C288" s="35">
        <v>2000</v>
      </c>
      <c r="D288" s="35">
        <v>7</v>
      </c>
      <c r="E288" s="35">
        <v>11</v>
      </c>
    </row>
    <row r="289" spans="1:6" x14ac:dyDescent="0.25">
      <c r="A289" s="35">
        <v>196</v>
      </c>
      <c r="B289" s="35" t="s">
        <v>618</v>
      </c>
      <c r="C289" s="35">
        <v>2000</v>
      </c>
      <c r="D289" s="35">
        <v>7</v>
      </c>
      <c r="E289" s="35">
        <v>11</v>
      </c>
    </row>
    <row r="290" spans="1:6" x14ac:dyDescent="0.25">
      <c r="A290" s="35">
        <v>1949</v>
      </c>
      <c r="B290" s="35" t="s">
        <v>618</v>
      </c>
      <c r="C290" s="35">
        <v>3000</v>
      </c>
      <c r="D290" s="35">
        <v>7</v>
      </c>
      <c r="E290" s="35">
        <v>11</v>
      </c>
    </row>
    <row r="291" spans="1:6" x14ac:dyDescent="0.25">
      <c r="A291" s="35">
        <v>195</v>
      </c>
      <c r="B291" s="35" t="s">
        <v>619</v>
      </c>
      <c r="C291" s="35">
        <v>2000</v>
      </c>
      <c r="D291" s="35">
        <v>7</v>
      </c>
      <c r="E291" s="35">
        <v>11</v>
      </c>
    </row>
    <row r="292" spans="1:6" x14ac:dyDescent="0.25">
      <c r="A292" s="35">
        <v>2878</v>
      </c>
      <c r="B292" s="35" t="s">
        <v>620</v>
      </c>
      <c r="C292" s="35">
        <v>8000</v>
      </c>
      <c r="D292" s="35">
        <v>17</v>
      </c>
      <c r="E292" s="35">
        <v>23</v>
      </c>
    </row>
    <row r="293" spans="1:6" x14ac:dyDescent="0.25">
      <c r="A293" s="35">
        <v>1089</v>
      </c>
      <c r="B293" s="35" t="s">
        <v>621</v>
      </c>
      <c r="C293" s="35">
        <v>5000</v>
      </c>
      <c r="D293" s="35">
        <v>14</v>
      </c>
      <c r="E293" s="35">
        <v>18</v>
      </c>
    </row>
    <row r="294" spans="1:6" x14ac:dyDescent="0.25">
      <c r="A294" s="35">
        <v>1088</v>
      </c>
      <c r="B294" s="35" t="s">
        <v>622</v>
      </c>
      <c r="C294" s="35">
        <v>5000</v>
      </c>
      <c r="D294" s="35">
        <v>14</v>
      </c>
      <c r="E294" s="35">
        <v>18</v>
      </c>
    </row>
    <row r="295" spans="1:6" x14ac:dyDescent="0.25">
      <c r="A295" s="35">
        <v>2851</v>
      </c>
      <c r="B295" s="35" t="s">
        <v>623</v>
      </c>
      <c r="C295" s="35">
        <v>0</v>
      </c>
      <c r="D295" s="35">
        <v>20</v>
      </c>
      <c r="E295" s="35">
        <v>30</v>
      </c>
    </row>
    <row r="296" spans="1:6" x14ac:dyDescent="0.25">
      <c r="A296" s="35">
        <v>2857</v>
      </c>
      <c r="B296" s="35" t="s">
        <v>624</v>
      </c>
      <c r="C296" s="35">
        <v>5000</v>
      </c>
      <c r="D296" s="35">
        <v>14</v>
      </c>
      <c r="E296" s="35">
        <v>18</v>
      </c>
    </row>
    <row r="297" spans="1:6" x14ac:dyDescent="0.25">
      <c r="A297" s="35">
        <v>2862</v>
      </c>
      <c r="B297" s="35" t="s">
        <v>625</v>
      </c>
      <c r="C297" s="35">
        <v>0</v>
      </c>
      <c r="D297" s="35">
        <v>20</v>
      </c>
      <c r="E297" s="35">
        <v>30</v>
      </c>
    </row>
    <row r="298" spans="1:6" x14ac:dyDescent="0.25">
      <c r="A298" s="35">
        <v>2816</v>
      </c>
      <c r="B298" s="35" t="s">
        <v>626</v>
      </c>
      <c r="C298" s="35">
        <v>1000</v>
      </c>
      <c r="D298" s="35">
        <v>5</v>
      </c>
      <c r="E298" s="35">
        <v>7</v>
      </c>
    </row>
    <row r="299" spans="1:6" x14ac:dyDescent="0.25">
      <c r="A299" s="35">
        <v>1960</v>
      </c>
      <c r="B299" s="35" t="s">
        <v>627</v>
      </c>
      <c r="C299" s="35">
        <v>50000</v>
      </c>
      <c r="D299" s="35">
        <v>35</v>
      </c>
      <c r="E299" s="35">
        <v>40</v>
      </c>
      <c r="F299" s="35">
        <v>3</v>
      </c>
    </row>
    <row r="300" spans="1:6" x14ac:dyDescent="0.25">
      <c r="A300" s="35">
        <v>1837</v>
      </c>
      <c r="B300" s="35" t="s">
        <v>628</v>
      </c>
      <c r="C300" s="35">
        <v>50000</v>
      </c>
      <c r="D300" s="35">
        <v>35</v>
      </c>
      <c r="E300" s="35">
        <v>40</v>
      </c>
      <c r="F300" s="35">
        <v>3</v>
      </c>
    </row>
    <row r="301" spans="1:6" x14ac:dyDescent="0.25">
      <c r="A301" s="35">
        <v>1980</v>
      </c>
      <c r="B301" s="35" t="s">
        <v>629</v>
      </c>
      <c r="C301" s="35">
        <v>1624</v>
      </c>
      <c r="D301" s="35">
        <v>19</v>
      </c>
      <c r="E301" s="35">
        <v>20</v>
      </c>
    </row>
    <row r="302" spans="1:6" x14ac:dyDescent="0.25">
      <c r="A302" s="35">
        <v>2814</v>
      </c>
      <c r="B302" s="35" t="s">
        <v>630</v>
      </c>
      <c r="C302" s="35">
        <v>1000</v>
      </c>
      <c r="D302" s="35">
        <v>7</v>
      </c>
      <c r="E302" s="35">
        <v>11</v>
      </c>
    </row>
    <row r="303" spans="1:6" x14ac:dyDescent="0.25">
      <c r="A303" s="35">
        <v>1984</v>
      </c>
      <c r="B303" s="35" t="s">
        <v>631</v>
      </c>
      <c r="C303" s="35">
        <v>18000</v>
      </c>
      <c r="D303" s="35">
        <v>17</v>
      </c>
      <c r="E303" s="35">
        <v>18</v>
      </c>
    </row>
    <row r="304" spans="1:6" x14ac:dyDescent="0.25">
      <c r="A304" s="35">
        <v>2909</v>
      </c>
      <c r="B304" s="35" t="s">
        <v>632</v>
      </c>
      <c r="C304" s="35">
        <v>13000</v>
      </c>
      <c r="D304" s="35">
        <v>16</v>
      </c>
      <c r="E304" s="35">
        <v>24</v>
      </c>
    </row>
    <row r="305" spans="1:5" x14ac:dyDescent="0.25">
      <c r="A305" s="35">
        <v>519</v>
      </c>
      <c r="B305" s="35" t="s">
        <v>633</v>
      </c>
      <c r="C305" s="35">
        <v>21000</v>
      </c>
      <c r="D305" s="35">
        <v>30</v>
      </c>
      <c r="E305" s="35">
        <v>35</v>
      </c>
    </row>
    <row r="306" spans="1:5" x14ac:dyDescent="0.25">
      <c r="A306" s="35">
        <v>1957</v>
      </c>
      <c r="B306" s="35" t="s">
        <v>634</v>
      </c>
      <c r="C306" s="35">
        <v>21000</v>
      </c>
      <c r="D306" s="35">
        <v>30</v>
      </c>
      <c r="E306" s="35">
        <v>35</v>
      </c>
    </row>
    <row r="307" spans="1:5" x14ac:dyDescent="0.25">
      <c r="A307" s="35">
        <v>2946</v>
      </c>
      <c r="B307" s="35" t="s">
        <v>635</v>
      </c>
      <c r="C307" s="35">
        <v>21000</v>
      </c>
      <c r="D307" s="35">
        <v>30</v>
      </c>
      <c r="E307" s="35">
        <v>35</v>
      </c>
    </row>
    <row r="308" spans="1:5" x14ac:dyDescent="0.25">
      <c r="A308" s="35">
        <v>381</v>
      </c>
      <c r="B308" s="35" t="s">
        <v>636</v>
      </c>
      <c r="C308" s="35">
        <v>2000</v>
      </c>
      <c r="D308" s="35">
        <v>7</v>
      </c>
      <c r="E308" s="35">
        <v>11</v>
      </c>
    </row>
    <row r="309" spans="1:5" x14ac:dyDescent="0.25">
      <c r="A309" s="35">
        <v>1967</v>
      </c>
      <c r="B309" s="35" t="s">
        <v>636</v>
      </c>
      <c r="C309" s="35">
        <v>2000</v>
      </c>
      <c r="D309" s="35">
        <v>7</v>
      </c>
      <c r="E309" s="35">
        <v>11</v>
      </c>
    </row>
    <row r="310" spans="1:5" x14ac:dyDescent="0.25">
      <c r="A310" s="35">
        <v>2813</v>
      </c>
      <c r="B310" s="35" t="s">
        <v>637</v>
      </c>
      <c r="C310" s="35">
        <v>2000</v>
      </c>
      <c r="D310" s="35">
        <v>7</v>
      </c>
      <c r="E310" s="35">
        <v>11</v>
      </c>
    </row>
    <row r="311" spans="1:5" x14ac:dyDescent="0.25">
      <c r="A311" s="35">
        <v>1961</v>
      </c>
      <c r="B311" s="35" t="s">
        <v>638</v>
      </c>
      <c r="C311" s="35">
        <v>10000</v>
      </c>
      <c r="D311" s="35">
        <v>20</v>
      </c>
      <c r="E311" s="35">
        <v>25</v>
      </c>
    </row>
    <row r="312" spans="1:5" x14ac:dyDescent="0.25">
      <c r="A312" s="35">
        <v>1955</v>
      </c>
      <c r="B312" s="35" t="s">
        <v>639</v>
      </c>
      <c r="C312" s="35">
        <v>2700</v>
      </c>
      <c r="D312" s="35">
        <v>10</v>
      </c>
      <c r="E312" s="35">
        <v>15</v>
      </c>
    </row>
    <row r="313" spans="1:5" x14ac:dyDescent="0.25">
      <c r="A313" s="35">
        <v>2892</v>
      </c>
      <c r="B313" s="35" t="s">
        <v>640</v>
      </c>
      <c r="C313" s="35">
        <v>0</v>
      </c>
      <c r="D313" s="35">
        <v>33</v>
      </c>
      <c r="E313" s="35">
        <v>37</v>
      </c>
    </row>
    <row r="314" spans="1:5" x14ac:dyDescent="0.25">
      <c r="A314" s="35">
        <v>1849</v>
      </c>
      <c r="B314" s="35" t="s">
        <v>641</v>
      </c>
      <c r="C314" s="35">
        <v>0</v>
      </c>
      <c r="D314" s="35">
        <v>33</v>
      </c>
      <c r="E314" s="35">
        <v>37</v>
      </c>
    </row>
    <row r="315" spans="1:5" x14ac:dyDescent="0.25">
      <c r="A315" s="35">
        <v>1972</v>
      </c>
      <c r="B315" s="35" t="s">
        <v>642</v>
      </c>
      <c r="C315" s="35">
        <v>4200</v>
      </c>
      <c r="D315" s="35">
        <v>13</v>
      </c>
      <c r="E315" s="35">
        <v>17</v>
      </c>
    </row>
    <row r="316" spans="1:5" x14ac:dyDescent="0.25">
      <c r="A316" s="35">
        <v>2919</v>
      </c>
      <c r="B316" s="35" t="s">
        <v>643</v>
      </c>
      <c r="C316" s="35">
        <v>2000</v>
      </c>
      <c r="D316" s="35">
        <v>7</v>
      </c>
      <c r="E316" s="35">
        <v>11</v>
      </c>
    </row>
    <row r="317" spans="1:5" x14ac:dyDescent="0.25">
      <c r="A317" s="35">
        <v>524</v>
      </c>
      <c r="B317" s="35" t="s">
        <v>644</v>
      </c>
      <c r="C317" s="35">
        <v>6000</v>
      </c>
      <c r="D317" s="35">
        <v>10</v>
      </c>
      <c r="E317" s="35">
        <v>20</v>
      </c>
    </row>
    <row r="318" spans="1:5" x14ac:dyDescent="0.25">
      <c r="A318" s="35">
        <v>2908</v>
      </c>
      <c r="B318" s="35" t="s">
        <v>645</v>
      </c>
      <c r="C318" s="35">
        <v>3200</v>
      </c>
      <c r="D318" s="35">
        <v>5</v>
      </c>
      <c r="E318" s="35">
        <v>10</v>
      </c>
    </row>
    <row r="319" spans="1:5" x14ac:dyDescent="0.25">
      <c r="A319" s="35">
        <v>2844</v>
      </c>
      <c r="B319" s="35" t="s">
        <v>646</v>
      </c>
      <c r="C319" s="35">
        <v>0</v>
      </c>
      <c r="D319" s="35">
        <v>1</v>
      </c>
      <c r="E319" s="35">
        <v>5</v>
      </c>
    </row>
    <row r="320" spans="1:5" x14ac:dyDescent="0.25">
      <c r="A320" s="35">
        <v>1973</v>
      </c>
      <c r="B320" s="35" t="s">
        <v>647</v>
      </c>
      <c r="C320" s="35">
        <v>7000</v>
      </c>
      <c r="D320" s="35">
        <v>15</v>
      </c>
      <c r="E320" s="35">
        <v>20</v>
      </c>
    </row>
    <row r="321" spans="1:5" x14ac:dyDescent="0.25">
      <c r="A321" s="35">
        <v>2885</v>
      </c>
      <c r="B321" s="35" t="s">
        <v>648</v>
      </c>
      <c r="C321" s="35">
        <v>0</v>
      </c>
      <c r="D321" s="35">
        <v>33</v>
      </c>
      <c r="E321" s="35">
        <v>37</v>
      </c>
    </row>
    <row r="322" spans="1:5" x14ac:dyDescent="0.25">
      <c r="A322" s="35">
        <v>1846</v>
      </c>
      <c r="B322" s="35" t="s">
        <v>649</v>
      </c>
      <c r="C322" s="35">
        <v>0</v>
      </c>
      <c r="D322" s="35">
        <v>33</v>
      </c>
      <c r="E322" s="35">
        <v>37</v>
      </c>
    </row>
    <row r="323" spans="1:5" x14ac:dyDescent="0.25">
      <c r="A323" s="35">
        <v>2940</v>
      </c>
      <c r="B323" s="35" t="s">
        <v>650</v>
      </c>
      <c r="C323" s="35">
        <v>10000</v>
      </c>
      <c r="D323" s="35">
        <v>20</v>
      </c>
      <c r="E323" s="35">
        <v>25</v>
      </c>
    </row>
    <row r="324" spans="1:5" x14ac:dyDescent="0.25">
      <c r="A324" s="35">
        <v>2922</v>
      </c>
      <c r="B324" s="35" t="s">
        <v>651</v>
      </c>
      <c r="C324" s="35">
        <v>1000</v>
      </c>
      <c r="D324" s="35">
        <v>5</v>
      </c>
      <c r="E324" s="35">
        <v>7</v>
      </c>
    </row>
    <row r="325" spans="1:5" x14ac:dyDescent="0.25">
      <c r="A325" s="35">
        <v>382</v>
      </c>
      <c r="B325" s="35" t="s">
        <v>652</v>
      </c>
      <c r="C325" s="35">
        <v>350</v>
      </c>
      <c r="D325" s="35">
        <v>2</v>
      </c>
      <c r="E325" s="35">
        <v>3</v>
      </c>
    </row>
    <row r="326" spans="1:5" x14ac:dyDescent="0.25">
      <c r="A326" s="35">
        <v>2924</v>
      </c>
      <c r="B326" s="35" t="s">
        <v>653</v>
      </c>
      <c r="C326" s="35">
        <v>1000</v>
      </c>
      <c r="D326" s="35">
        <v>5</v>
      </c>
      <c r="E326" s="35">
        <v>7</v>
      </c>
    </row>
    <row r="327" spans="1:5" x14ac:dyDescent="0.25">
      <c r="A327" s="35">
        <v>2866</v>
      </c>
      <c r="B327" s="35" t="s">
        <v>654</v>
      </c>
      <c r="C327" s="35">
        <v>2400</v>
      </c>
      <c r="D327" s="35">
        <v>9</v>
      </c>
      <c r="E327" s="35">
        <v>14</v>
      </c>
    </row>
    <row r="328" spans="1:5" x14ac:dyDescent="0.25">
      <c r="A328" s="35">
        <v>513</v>
      </c>
      <c r="B328" s="35" t="s">
        <v>655</v>
      </c>
      <c r="C328" s="35">
        <v>7000</v>
      </c>
      <c r="D328" s="35">
        <v>15</v>
      </c>
      <c r="E328" s="35">
        <v>20</v>
      </c>
    </row>
    <row r="329" spans="1:5" x14ac:dyDescent="0.25">
      <c r="A329" s="35">
        <v>2929</v>
      </c>
      <c r="B329" s="35" t="s">
        <v>656</v>
      </c>
      <c r="C329" s="35">
        <v>1000</v>
      </c>
      <c r="D329" s="35">
        <v>5</v>
      </c>
      <c r="E329" s="35">
        <v>7</v>
      </c>
    </row>
    <row r="330" spans="1:5" x14ac:dyDescent="0.25">
      <c r="A330" s="35">
        <v>2927</v>
      </c>
      <c r="B330" s="35" t="s">
        <v>657</v>
      </c>
      <c r="C330" s="35">
        <v>50</v>
      </c>
      <c r="D330" s="35">
        <v>1</v>
      </c>
      <c r="E330" s="35">
        <v>2</v>
      </c>
    </row>
    <row r="331" spans="1:5" x14ac:dyDescent="0.25">
      <c r="A331" s="35">
        <v>468</v>
      </c>
      <c r="B331" s="35" t="s">
        <v>658</v>
      </c>
      <c r="C331" s="35">
        <v>2400</v>
      </c>
      <c r="D331" s="35">
        <v>10</v>
      </c>
      <c r="E331" s="35">
        <v>13</v>
      </c>
    </row>
    <row r="332" spans="1:5" x14ac:dyDescent="0.25">
      <c r="A332" s="35">
        <v>1985</v>
      </c>
      <c r="B332" s="35" t="s">
        <v>659</v>
      </c>
      <c r="C332" s="35">
        <v>3600</v>
      </c>
      <c r="D332" s="35">
        <v>13</v>
      </c>
      <c r="E332" s="35">
        <v>17</v>
      </c>
    </row>
    <row r="333" spans="1:5" x14ac:dyDescent="0.25">
      <c r="A333" s="35">
        <v>2836</v>
      </c>
      <c r="B333" s="35" t="s">
        <v>660</v>
      </c>
      <c r="C333" s="35">
        <v>450</v>
      </c>
      <c r="D333" s="35">
        <v>3</v>
      </c>
      <c r="E333" s="35">
        <v>5</v>
      </c>
    </row>
    <row r="334" spans="1:5" x14ac:dyDescent="0.25">
      <c r="A334" s="35">
        <v>56</v>
      </c>
      <c r="B334" s="35" t="s">
        <v>661</v>
      </c>
      <c r="C334" s="35">
        <v>1000</v>
      </c>
      <c r="D334" s="35">
        <v>5</v>
      </c>
      <c r="E334" s="35">
        <v>7</v>
      </c>
    </row>
    <row r="335" spans="1:5" x14ac:dyDescent="0.25">
      <c r="A335" s="35">
        <v>2928</v>
      </c>
      <c r="B335" s="35" t="s">
        <v>662</v>
      </c>
      <c r="C335" s="35">
        <v>2400</v>
      </c>
      <c r="D335" s="35">
        <v>10</v>
      </c>
      <c r="E335" s="35">
        <v>13</v>
      </c>
    </row>
    <row r="336" spans="1:5" x14ac:dyDescent="0.25">
      <c r="A336" s="35">
        <v>2819</v>
      </c>
      <c r="B336" s="35" t="s">
        <v>663</v>
      </c>
      <c r="C336" s="35">
        <v>450</v>
      </c>
      <c r="D336" s="35">
        <v>3</v>
      </c>
      <c r="E336" s="35">
        <v>5</v>
      </c>
    </row>
    <row r="337" spans="1:5" x14ac:dyDescent="0.25">
      <c r="A337" s="35">
        <v>1974</v>
      </c>
      <c r="B337" s="35" t="s">
        <v>664</v>
      </c>
      <c r="C337" s="35">
        <v>850</v>
      </c>
      <c r="D337" s="35">
        <v>2</v>
      </c>
      <c r="E337" s="35">
        <v>3</v>
      </c>
    </row>
    <row r="338" spans="1:5" x14ac:dyDescent="0.25">
      <c r="A338" s="35">
        <v>648</v>
      </c>
      <c r="B338" s="35" t="s">
        <v>665</v>
      </c>
      <c r="C338" s="35">
        <v>50000</v>
      </c>
      <c r="D338" s="35">
        <v>1</v>
      </c>
      <c r="E338" s="35">
        <v>2</v>
      </c>
    </row>
    <row r="339" spans="1:5" x14ac:dyDescent="0.25">
      <c r="A339" s="35">
        <v>2923</v>
      </c>
      <c r="B339" s="35" t="s">
        <v>666</v>
      </c>
      <c r="C339" s="35">
        <v>800</v>
      </c>
      <c r="D339" s="35">
        <v>3</v>
      </c>
      <c r="E339" s="35">
        <v>7</v>
      </c>
    </row>
    <row r="340" spans="1:5" x14ac:dyDescent="0.25">
      <c r="A340" s="35">
        <v>2828</v>
      </c>
      <c r="B340" s="35" t="s">
        <v>667</v>
      </c>
      <c r="C340" s="35">
        <v>100000</v>
      </c>
      <c r="D340" s="35">
        <v>1</v>
      </c>
      <c r="E340" s="35">
        <v>2</v>
      </c>
    </row>
    <row r="341" spans="1:5" x14ac:dyDescent="0.25">
      <c r="A341" s="35">
        <v>2852</v>
      </c>
      <c r="B341" s="35" t="s">
        <v>668</v>
      </c>
      <c r="C341" s="35">
        <v>0</v>
      </c>
      <c r="D341" s="35">
        <v>30</v>
      </c>
      <c r="E341" s="35">
        <v>35</v>
      </c>
    </row>
    <row r="342" spans="1:5" x14ac:dyDescent="0.25">
      <c r="A342" s="35">
        <v>2833</v>
      </c>
      <c r="B342" s="35" t="s">
        <v>669</v>
      </c>
      <c r="C342" s="35">
        <v>2000</v>
      </c>
      <c r="D342" s="35">
        <v>7</v>
      </c>
      <c r="E342" s="35">
        <v>11</v>
      </c>
    </row>
    <row r="343" spans="1:5" x14ac:dyDescent="0.25">
      <c r="A343" s="35">
        <v>571</v>
      </c>
      <c r="B343" s="35" t="s">
        <v>670</v>
      </c>
      <c r="C343" s="35">
        <v>100</v>
      </c>
      <c r="D343" s="35">
        <v>1</v>
      </c>
      <c r="E343" s="35">
        <v>3</v>
      </c>
    </row>
    <row r="344" spans="1:5" x14ac:dyDescent="0.25">
      <c r="A344" s="35">
        <v>1977</v>
      </c>
      <c r="B344" s="35" t="s">
        <v>671</v>
      </c>
      <c r="C344" s="35">
        <v>3200</v>
      </c>
      <c r="D344" s="35">
        <v>13</v>
      </c>
      <c r="E344" s="35">
        <v>16</v>
      </c>
    </row>
    <row r="345" spans="1:5" x14ac:dyDescent="0.25">
      <c r="A345" s="35">
        <v>971</v>
      </c>
      <c r="B345" s="35" t="s">
        <v>672</v>
      </c>
      <c r="C345" s="35">
        <v>120000</v>
      </c>
      <c r="D345" s="35">
        <v>20</v>
      </c>
      <c r="E345" s="35">
        <v>25</v>
      </c>
    </row>
    <row r="346" spans="1:5" x14ac:dyDescent="0.25">
      <c r="A346" s="35">
        <v>550</v>
      </c>
      <c r="B346" s="35" t="s">
        <v>673</v>
      </c>
      <c r="C346" s="35">
        <v>20000</v>
      </c>
      <c r="D346" s="35">
        <v>20</v>
      </c>
      <c r="E346" s="35">
        <v>25</v>
      </c>
    </row>
    <row r="347" spans="1:5" x14ac:dyDescent="0.25">
      <c r="A347" s="35">
        <v>2827</v>
      </c>
      <c r="B347" s="35" t="s">
        <v>674</v>
      </c>
      <c r="C347" s="35">
        <v>100000</v>
      </c>
      <c r="D347" s="35">
        <v>1</v>
      </c>
      <c r="E347" s="35">
        <v>2</v>
      </c>
    </row>
    <row r="348" spans="1:5" x14ac:dyDescent="0.25">
      <c r="A348" s="35">
        <v>2936</v>
      </c>
      <c r="B348" s="35" t="s">
        <v>675</v>
      </c>
      <c r="C348" s="35">
        <v>1345</v>
      </c>
      <c r="D348" s="35">
        <v>3</v>
      </c>
      <c r="E348" s="35">
        <v>10</v>
      </c>
    </row>
    <row r="349" spans="1:5" x14ac:dyDescent="0.25">
      <c r="A349" s="35">
        <v>462</v>
      </c>
      <c r="B349" s="35" t="s">
        <v>676</v>
      </c>
      <c r="C349" s="35">
        <v>150</v>
      </c>
      <c r="D349" s="35">
        <v>2</v>
      </c>
      <c r="E349" s="35">
        <v>3</v>
      </c>
    </row>
    <row r="350" spans="1:5" x14ac:dyDescent="0.25">
      <c r="A350" s="35">
        <v>1986</v>
      </c>
      <c r="B350" s="35" t="s">
        <v>677</v>
      </c>
      <c r="C350" s="35">
        <v>6000</v>
      </c>
      <c r="D350" s="35">
        <v>10</v>
      </c>
      <c r="E350" s="35">
        <v>20</v>
      </c>
    </row>
    <row r="351" spans="1:5" x14ac:dyDescent="0.25">
      <c r="A351" s="35">
        <v>2850</v>
      </c>
      <c r="B351" s="35" t="s">
        <v>678</v>
      </c>
      <c r="C351" s="35">
        <v>0</v>
      </c>
      <c r="D351" s="35">
        <v>20</v>
      </c>
      <c r="E351" s="35">
        <v>28</v>
      </c>
    </row>
    <row r="352" spans="1:5" x14ac:dyDescent="0.25">
      <c r="A352" s="35">
        <v>510</v>
      </c>
      <c r="B352" s="35" t="s">
        <v>679</v>
      </c>
      <c r="C352" s="35">
        <v>6000</v>
      </c>
      <c r="D352" s="35">
        <v>10</v>
      </c>
      <c r="E352" s="35">
        <v>20</v>
      </c>
    </row>
    <row r="353" spans="1:5" x14ac:dyDescent="0.25">
      <c r="A353" s="35">
        <v>2932</v>
      </c>
      <c r="B353" s="35" t="s">
        <v>680</v>
      </c>
      <c r="C353" s="35">
        <v>5000</v>
      </c>
      <c r="D353" s="35">
        <v>14</v>
      </c>
      <c r="E353" s="35">
        <v>18</v>
      </c>
    </row>
    <row r="354" spans="1:5" x14ac:dyDescent="0.25">
      <c r="A354" s="35">
        <v>2935</v>
      </c>
      <c r="B354" s="35" t="s">
        <v>681</v>
      </c>
      <c r="C354" s="35">
        <v>3720</v>
      </c>
      <c r="D354" s="35">
        <v>6</v>
      </c>
      <c r="E354" s="35">
        <v>15</v>
      </c>
    </row>
    <row r="355" spans="1:5" x14ac:dyDescent="0.25">
      <c r="A355" s="35">
        <v>1979</v>
      </c>
      <c r="B355" s="35" t="s">
        <v>682</v>
      </c>
      <c r="C355" s="35">
        <v>3200</v>
      </c>
      <c r="D355" s="35">
        <v>13</v>
      </c>
      <c r="E355" s="35">
        <v>16</v>
      </c>
    </row>
    <row r="356" spans="1:5" x14ac:dyDescent="0.25">
      <c r="A356" s="35">
        <v>1978</v>
      </c>
      <c r="B356" s="35" t="s">
        <v>683</v>
      </c>
      <c r="C356" s="35">
        <v>3200</v>
      </c>
      <c r="D356" s="35">
        <v>13</v>
      </c>
      <c r="E356" s="35">
        <v>16</v>
      </c>
    </row>
    <row r="357" spans="1:5" x14ac:dyDescent="0.25">
      <c r="A357" s="35">
        <v>2843</v>
      </c>
      <c r="B357" s="35" t="s">
        <v>684</v>
      </c>
      <c r="C357" s="35">
        <v>50</v>
      </c>
      <c r="D357" s="35">
        <v>1</v>
      </c>
      <c r="E357" s="35">
        <v>2</v>
      </c>
    </row>
    <row r="358" spans="1:5" x14ac:dyDescent="0.25">
      <c r="A358" s="35">
        <v>2934</v>
      </c>
      <c r="B358" s="35" t="s">
        <v>685</v>
      </c>
      <c r="C358" s="35">
        <v>300</v>
      </c>
      <c r="D358" s="35">
        <v>2</v>
      </c>
      <c r="E358" s="35">
        <v>4</v>
      </c>
    </row>
    <row r="359" spans="1:5" x14ac:dyDescent="0.25">
      <c r="A359" s="35">
        <v>1981</v>
      </c>
      <c r="B359" s="35" t="s">
        <v>686</v>
      </c>
      <c r="C359" s="35">
        <v>400</v>
      </c>
      <c r="D359" s="35">
        <v>3</v>
      </c>
      <c r="E359" s="35">
        <v>4</v>
      </c>
    </row>
    <row r="360" spans="1:5" x14ac:dyDescent="0.25">
      <c r="A360" s="35">
        <v>2840</v>
      </c>
      <c r="B360" s="35" t="s">
        <v>687</v>
      </c>
      <c r="C360" s="35">
        <v>3200</v>
      </c>
      <c r="D360" s="35">
        <v>13</v>
      </c>
      <c r="E360" s="35">
        <v>16</v>
      </c>
    </row>
    <row r="361" spans="1:5" x14ac:dyDescent="0.25">
      <c r="A361" s="35">
        <v>32</v>
      </c>
      <c r="B361" s="35" t="s">
        <v>688</v>
      </c>
      <c r="C361" s="35">
        <v>30</v>
      </c>
      <c r="D361" s="35">
        <v>1</v>
      </c>
      <c r="E361" s="35">
        <v>1</v>
      </c>
    </row>
    <row r="362" spans="1:5" x14ac:dyDescent="0.25">
      <c r="A362" s="35">
        <v>35</v>
      </c>
      <c r="B362" s="35" t="s">
        <v>688</v>
      </c>
      <c r="C362" s="35">
        <v>30</v>
      </c>
      <c r="D362" s="35">
        <v>1</v>
      </c>
      <c r="E362" s="35">
        <v>1</v>
      </c>
    </row>
    <row r="363" spans="1:5" x14ac:dyDescent="0.25">
      <c r="A363" s="35">
        <v>515</v>
      </c>
      <c r="B363" s="35" t="s">
        <v>688</v>
      </c>
      <c r="C363" s="35">
        <v>30</v>
      </c>
      <c r="D363" s="35">
        <v>1</v>
      </c>
      <c r="E363" s="35">
        <v>1</v>
      </c>
    </row>
    <row r="364" spans="1:5" x14ac:dyDescent="0.25">
      <c r="A364" s="35">
        <v>2910</v>
      </c>
      <c r="B364" s="35" t="s">
        <v>688</v>
      </c>
      <c r="C364" s="35">
        <v>50</v>
      </c>
      <c r="D364" s="35">
        <v>1</v>
      </c>
      <c r="E364" s="35">
        <v>2</v>
      </c>
    </row>
    <row r="365" spans="1:5" x14ac:dyDescent="0.25">
      <c r="A365" s="35">
        <v>486</v>
      </c>
      <c r="B365" s="35" t="s">
        <v>689</v>
      </c>
      <c r="C365" s="35">
        <v>50</v>
      </c>
      <c r="D365" s="35">
        <v>0</v>
      </c>
      <c r="E365" s="35">
        <v>0</v>
      </c>
    </row>
    <row r="366" spans="1:5" x14ac:dyDescent="0.25">
      <c r="A366" s="35">
        <v>1622</v>
      </c>
      <c r="B366" s="35" t="s">
        <v>690</v>
      </c>
      <c r="C366" s="35">
        <v>0</v>
      </c>
      <c r="D366" s="35">
        <v>0</v>
      </c>
      <c r="E366" s="35">
        <v>0</v>
      </c>
    </row>
    <row r="367" spans="1:5" x14ac:dyDescent="0.25">
      <c r="A367" s="35">
        <v>964</v>
      </c>
      <c r="B367" s="35" t="s">
        <v>691</v>
      </c>
      <c r="C367" s="35">
        <v>50</v>
      </c>
      <c r="D367" s="35">
        <v>1</v>
      </c>
      <c r="E367" s="35">
        <v>2</v>
      </c>
    </row>
    <row r="368" spans="1:5" x14ac:dyDescent="0.25">
      <c r="A368" s="35">
        <v>2864</v>
      </c>
      <c r="B368" s="35" t="s">
        <v>692</v>
      </c>
      <c r="C368" s="35">
        <v>1053</v>
      </c>
      <c r="D368" s="35">
        <v>5</v>
      </c>
      <c r="E368" s="35">
        <v>13</v>
      </c>
    </row>
    <row r="369" spans="1:5" x14ac:dyDescent="0.25">
      <c r="A369" s="35">
        <v>501</v>
      </c>
      <c r="B369" s="35" t="s">
        <v>693</v>
      </c>
      <c r="C369" s="35">
        <v>700</v>
      </c>
      <c r="D369" s="35">
        <v>3</v>
      </c>
      <c r="E369" s="35">
        <v>5</v>
      </c>
    </row>
    <row r="370" spans="1:5" x14ac:dyDescent="0.25">
      <c r="A370" s="35">
        <v>502</v>
      </c>
      <c r="B370" s="35" t="s">
        <v>694</v>
      </c>
      <c r="C370" s="35">
        <v>650</v>
      </c>
      <c r="D370" s="35">
        <v>3</v>
      </c>
      <c r="E370" s="35">
        <v>5</v>
      </c>
    </row>
    <row r="371" spans="1:5" x14ac:dyDescent="0.25">
      <c r="A371" s="35">
        <v>2859</v>
      </c>
      <c r="B371" s="35" t="s">
        <v>695</v>
      </c>
      <c r="C371" s="35">
        <v>7500</v>
      </c>
      <c r="D371" s="35">
        <v>15</v>
      </c>
      <c r="E371" s="35">
        <v>20</v>
      </c>
    </row>
    <row r="372" spans="1:5" x14ac:dyDescent="0.25">
      <c r="A372" s="35">
        <v>2860</v>
      </c>
      <c r="B372" s="35" t="s">
        <v>696</v>
      </c>
      <c r="C372" s="35">
        <v>7500</v>
      </c>
      <c r="D372" s="35">
        <v>15</v>
      </c>
      <c r="E372" s="35">
        <v>20</v>
      </c>
    </row>
    <row r="373" spans="1:5" x14ac:dyDescent="0.25">
      <c r="A373" s="35">
        <v>240</v>
      </c>
      <c r="B373" s="35" t="s">
        <v>697</v>
      </c>
      <c r="C373" s="35">
        <v>30</v>
      </c>
      <c r="D373" s="35">
        <v>1</v>
      </c>
      <c r="E373" s="35">
        <v>1</v>
      </c>
    </row>
    <row r="374" spans="1:5" x14ac:dyDescent="0.25">
      <c r="A374" s="35">
        <v>2823</v>
      </c>
      <c r="B374" s="35" t="s">
        <v>698</v>
      </c>
      <c r="C374" s="35">
        <v>0</v>
      </c>
      <c r="D374" s="35">
        <v>0</v>
      </c>
      <c r="E374" s="35">
        <v>0</v>
      </c>
    </row>
    <row r="375" spans="1:5" x14ac:dyDescent="0.25">
      <c r="A375" s="35">
        <v>2824</v>
      </c>
      <c r="B375" s="35" t="s">
        <v>699</v>
      </c>
      <c r="C375" s="35">
        <v>0</v>
      </c>
      <c r="D375" s="35">
        <v>0</v>
      </c>
      <c r="E375" s="35">
        <v>0</v>
      </c>
    </row>
    <row r="376" spans="1:5" x14ac:dyDescent="0.25">
      <c r="A376" s="35">
        <v>2842</v>
      </c>
      <c r="B376" s="35" t="s">
        <v>700</v>
      </c>
      <c r="C376" s="35">
        <v>0</v>
      </c>
      <c r="D376" s="35">
        <v>1</v>
      </c>
      <c r="E376" s="35">
        <v>3</v>
      </c>
    </row>
    <row r="377" spans="1:5" x14ac:dyDescent="0.25">
      <c r="A377" s="35">
        <v>1273</v>
      </c>
      <c r="B377" s="35" t="s">
        <v>701</v>
      </c>
      <c r="C377" s="35">
        <v>50</v>
      </c>
      <c r="D377" s="35">
        <v>0</v>
      </c>
      <c r="E377" s="35">
        <v>0</v>
      </c>
    </row>
    <row r="378" spans="1:5" x14ac:dyDescent="0.25">
      <c r="A378" s="35">
        <v>1963</v>
      </c>
      <c r="B378" s="35" t="s">
        <v>702</v>
      </c>
      <c r="C378" s="35">
        <v>600</v>
      </c>
      <c r="D378" s="35">
        <v>4</v>
      </c>
      <c r="E378" s="35">
        <v>5</v>
      </c>
    </row>
    <row r="379" spans="1:5" x14ac:dyDescent="0.25">
      <c r="A379" s="35">
        <v>2826</v>
      </c>
      <c r="B379" s="35" t="s">
        <v>703</v>
      </c>
      <c r="C379" s="35">
        <v>1000</v>
      </c>
      <c r="D379" s="35">
        <v>5</v>
      </c>
      <c r="E379" s="35">
        <v>7</v>
      </c>
    </row>
    <row r="380" spans="1:5" x14ac:dyDescent="0.25">
      <c r="A380" s="35">
        <v>2931</v>
      </c>
      <c r="B380" s="35" t="s">
        <v>704</v>
      </c>
      <c r="C380" s="35">
        <v>50</v>
      </c>
      <c r="D380" s="35">
        <v>1</v>
      </c>
      <c r="E380" s="35">
        <v>1</v>
      </c>
    </row>
    <row r="381" spans="1:5" x14ac:dyDescent="0.25">
      <c r="A381" s="35">
        <v>2825</v>
      </c>
      <c r="B381" s="35" t="s">
        <v>705</v>
      </c>
      <c r="C381" s="35">
        <v>1000</v>
      </c>
      <c r="D381" s="35">
        <v>5</v>
      </c>
      <c r="E381" s="35">
        <v>7</v>
      </c>
    </row>
    <row r="382" spans="1:5" x14ac:dyDescent="0.25">
      <c r="A382" s="35">
        <v>2838</v>
      </c>
      <c r="B382" s="35" t="s">
        <v>706</v>
      </c>
      <c r="C382" s="35">
        <v>0</v>
      </c>
      <c r="D382" s="35">
        <v>1</v>
      </c>
      <c r="E382" s="35">
        <v>3</v>
      </c>
    </row>
    <row r="383" spans="1:5" x14ac:dyDescent="0.25">
      <c r="A383" s="35">
        <v>1956</v>
      </c>
      <c r="B383" s="35" t="s">
        <v>707</v>
      </c>
      <c r="C383" s="35">
        <v>400</v>
      </c>
      <c r="D383" s="35">
        <v>3</v>
      </c>
      <c r="E383" s="35">
        <v>4</v>
      </c>
    </row>
    <row r="384" spans="1:5" x14ac:dyDescent="0.25">
      <c r="A384" s="35">
        <v>2841</v>
      </c>
      <c r="B384" s="35" t="s">
        <v>708</v>
      </c>
      <c r="C384" s="35">
        <v>80</v>
      </c>
      <c r="D384" s="35">
        <v>1</v>
      </c>
      <c r="E384" s="35">
        <v>3</v>
      </c>
    </row>
    <row r="385" spans="1:5" x14ac:dyDescent="0.25">
      <c r="A385" s="35">
        <v>463</v>
      </c>
      <c r="B385" s="35" t="s">
        <v>709</v>
      </c>
      <c r="C385" s="35">
        <v>0</v>
      </c>
      <c r="D385" s="35">
        <v>0</v>
      </c>
      <c r="E385" s="35">
        <v>0</v>
      </c>
    </row>
    <row r="386" spans="1:5" x14ac:dyDescent="0.25">
      <c r="A386" s="35">
        <v>464</v>
      </c>
      <c r="B386" s="35" t="s">
        <v>709</v>
      </c>
      <c r="C386" s="35">
        <v>0</v>
      </c>
      <c r="D386" s="35">
        <v>0</v>
      </c>
      <c r="E386" s="35">
        <v>0</v>
      </c>
    </row>
    <row r="387" spans="1:5" x14ac:dyDescent="0.25">
      <c r="A387" s="35">
        <v>465</v>
      </c>
      <c r="B387" s="35" t="s">
        <v>709</v>
      </c>
      <c r="C387" s="35">
        <v>0</v>
      </c>
      <c r="D387" s="35">
        <v>0</v>
      </c>
      <c r="E387" s="35">
        <v>0</v>
      </c>
    </row>
    <row r="388" spans="1:5" x14ac:dyDescent="0.25">
      <c r="A388" s="35">
        <v>527</v>
      </c>
      <c r="B388" s="35" t="s">
        <v>710</v>
      </c>
      <c r="C388" s="35">
        <v>30</v>
      </c>
      <c r="D388" s="35">
        <v>1</v>
      </c>
      <c r="E388" s="35">
        <v>1</v>
      </c>
    </row>
    <row r="389" spans="1:5" x14ac:dyDescent="0.25">
      <c r="A389" s="35">
        <v>563</v>
      </c>
      <c r="B389" s="35" t="s">
        <v>711</v>
      </c>
      <c r="C389" s="35">
        <v>0</v>
      </c>
      <c r="D389" s="35">
        <v>1</v>
      </c>
      <c r="E389" s="35">
        <v>2</v>
      </c>
    </row>
    <row r="390" spans="1:5" x14ac:dyDescent="0.25">
      <c r="A390" s="35">
        <v>466</v>
      </c>
      <c r="B390" s="35" t="s">
        <v>712</v>
      </c>
      <c r="C390" s="35">
        <v>0</v>
      </c>
      <c r="D390" s="35">
        <v>0</v>
      </c>
      <c r="E390" s="35">
        <v>0</v>
      </c>
    </row>
    <row r="391" spans="1:5" x14ac:dyDescent="0.25">
      <c r="A391" s="35">
        <v>562</v>
      </c>
      <c r="B391" s="35" t="s">
        <v>712</v>
      </c>
      <c r="C391" s="35">
        <v>0</v>
      </c>
      <c r="D391" s="35">
        <v>0</v>
      </c>
      <c r="E391" s="35">
        <v>0</v>
      </c>
    </row>
    <row r="392" spans="1:5" x14ac:dyDescent="0.25">
      <c r="A392" s="35">
        <v>1272</v>
      </c>
      <c r="B392" s="35" t="s">
        <v>713</v>
      </c>
      <c r="C392" s="35">
        <v>50</v>
      </c>
      <c r="D392" s="35">
        <v>1</v>
      </c>
      <c r="E392" s="35">
        <v>1</v>
      </c>
    </row>
    <row r="393" spans="1:5" x14ac:dyDescent="0.25">
      <c r="A393" s="35">
        <v>1274</v>
      </c>
      <c r="B393" s="35" t="s">
        <v>713</v>
      </c>
      <c r="C393" s="35">
        <v>50</v>
      </c>
      <c r="D393" s="35">
        <v>1</v>
      </c>
      <c r="E393" s="35">
        <v>1</v>
      </c>
    </row>
    <row r="394" spans="1:5" x14ac:dyDescent="0.25">
      <c r="A394" s="35">
        <v>1283</v>
      </c>
      <c r="B394" s="35" t="s">
        <v>714</v>
      </c>
      <c r="C394" s="35">
        <v>0</v>
      </c>
      <c r="D394" s="35">
        <v>0</v>
      </c>
      <c r="E394" s="35">
        <v>1</v>
      </c>
    </row>
    <row r="395" spans="1:5" x14ac:dyDescent="0.25">
      <c r="A395" s="35">
        <v>1284</v>
      </c>
      <c r="B395" s="35" t="s">
        <v>714</v>
      </c>
      <c r="C395" s="35">
        <v>0</v>
      </c>
      <c r="D395" s="35">
        <v>1</v>
      </c>
      <c r="E395" s="35">
        <v>1</v>
      </c>
    </row>
    <row r="396" spans="1:5" x14ac:dyDescent="0.25">
      <c r="A396" s="35">
        <v>1285</v>
      </c>
      <c r="B396" s="35" t="s">
        <v>714</v>
      </c>
      <c r="C396" s="35">
        <v>0</v>
      </c>
      <c r="D396" s="35">
        <v>1</v>
      </c>
      <c r="E396" s="35">
        <v>1</v>
      </c>
    </row>
    <row r="397" spans="1:5" x14ac:dyDescent="0.25">
      <c r="A397" s="35">
        <v>987</v>
      </c>
      <c r="B397" s="35" t="s">
        <v>715</v>
      </c>
      <c r="C397" s="35">
        <v>0</v>
      </c>
      <c r="D397" s="35">
        <v>1</v>
      </c>
      <c r="E397" s="35">
        <v>1</v>
      </c>
    </row>
    <row r="398" spans="1:5" x14ac:dyDescent="0.25">
      <c r="A398" s="35">
        <v>988</v>
      </c>
      <c r="B398" s="35" t="s">
        <v>715</v>
      </c>
      <c r="C398" s="35">
        <v>0</v>
      </c>
      <c r="D398" s="35">
        <v>1</v>
      </c>
      <c r="E398" s="35">
        <v>1</v>
      </c>
    </row>
    <row r="399" spans="1:5" x14ac:dyDescent="0.25">
      <c r="A399" s="35">
        <v>488</v>
      </c>
      <c r="B399" s="35" t="s">
        <v>716</v>
      </c>
      <c r="C399" s="35">
        <v>50000</v>
      </c>
      <c r="D399" s="35">
        <v>1</v>
      </c>
      <c r="E399" s="35">
        <v>2</v>
      </c>
    </row>
    <row r="400" spans="1:5" x14ac:dyDescent="0.25">
      <c r="A400" s="35">
        <v>1777</v>
      </c>
      <c r="B400" s="35" t="s">
        <v>717</v>
      </c>
      <c r="C400" s="35">
        <v>25000</v>
      </c>
      <c r="D400" s="35">
        <v>23</v>
      </c>
      <c r="E400" s="35">
        <v>27</v>
      </c>
    </row>
    <row r="401" spans="1:5" x14ac:dyDescent="0.25">
      <c r="A401" s="35">
        <v>1782</v>
      </c>
      <c r="B401" s="35" t="s">
        <v>718</v>
      </c>
      <c r="C401" s="35">
        <v>30000</v>
      </c>
      <c r="D401" s="35">
        <v>25</v>
      </c>
      <c r="E401" s="35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E4B7-A3BB-4EF1-ABF8-29B1B6242FE9}">
  <dimension ref="A1:N45"/>
  <sheetViews>
    <sheetView workbookViewId="0">
      <selection activeCell="G19" sqref="G19"/>
    </sheetView>
  </sheetViews>
  <sheetFormatPr baseColWidth="10" defaultRowHeight="15" x14ac:dyDescent="0.25"/>
  <cols>
    <col min="1" max="1" width="13" bestFit="1" customWidth="1"/>
    <col min="2" max="2" width="14.42578125" customWidth="1"/>
    <col min="3" max="3" width="12" bestFit="1" customWidth="1"/>
    <col min="14" max="14" width="24.140625" bestFit="1" customWidth="1"/>
  </cols>
  <sheetData>
    <row r="1" spans="1:14" x14ac:dyDescent="0.25">
      <c r="A1" t="s">
        <v>42</v>
      </c>
    </row>
    <row r="3" spans="1:14" x14ac:dyDescent="0.25">
      <c r="B3" t="s">
        <v>39</v>
      </c>
    </row>
    <row r="4" spans="1:14" x14ac:dyDescent="0.25">
      <c r="B4" t="s">
        <v>38</v>
      </c>
    </row>
    <row r="6" spans="1:14" x14ac:dyDescent="0.25">
      <c r="A6" t="s">
        <v>40</v>
      </c>
      <c r="B6">
        <f>60+60/33*38*0.9</f>
        <v>122.18181818181819</v>
      </c>
      <c r="D6" t="s">
        <v>41</v>
      </c>
      <c r="E6">
        <v>24</v>
      </c>
      <c r="M6" s="37"/>
      <c r="N6" s="37"/>
    </row>
    <row r="7" spans="1:14" x14ac:dyDescent="0.25">
      <c r="A7" t="s">
        <v>40</v>
      </c>
      <c r="B7">
        <f>B6+(2.5 * (E6-12))</f>
        <v>152.18181818181819</v>
      </c>
    </row>
    <row r="10" spans="1:14" x14ac:dyDescent="0.25">
      <c r="A10" t="s">
        <v>43</v>
      </c>
    </row>
    <row r="12" spans="1:14" x14ac:dyDescent="0.25">
      <c r="B12" t="s">
        <v>37</v>
      </c>
    </row>
    <row r="13" spans="1:14" x14ac:dyDescent="0.25">
      <c r="B13" t="s">
        <v>38</v>
      </c>
    </row>
    <row r="15" spans="1:14" x14ac:dyDescent="0.25">
      <c r="A15" t="s">
        <v>40</v>
      </c>
      <c r="B15">
        <f>60+3*38*0.9</f>
        <v>162.60000000000002</v>
      </c>
      <c r="D15" t="s">
        <v>41</v>
      </c>
      <c r="E15">
        <v>24</v>
      </c>
    </row>
    <row r="16" spans="1:14" x14ac:dyDescent="0.25">
      <c r="A16" t="s">
        <v>40</v>
      </c>
      <c r="B16">
        <f>B15+(2.5 * (E15-12))</f>
        <v>192.60000000000002</v>
      </c>
    </row>
    <row r="22" spans="1:4" x14ac:dyDescent="0.25">
      <c r="A22" t="s">
        <v>44</v>
      </c>
    </row>
    <row r="24" spans="1:4" x14ac:dyDescent="0.25">
      <c r="A24" t="s">
        <v>42</v>
      </c>
    </row>
    <row r="26" spans="1:4" x14ac:dyDescent="0.25">
      <c r="B26" t="s">
        <v>45</v>
      </c>
    </row>
    <row r="28" spans="1:4" x14ac:dyDescent="0.25">
      <c r="A28" t="s">
        <v>49</v>
      </c>
      <c r="B28">
        <f>(100*(D29/(D29+D30)))</f>
        <v>50</v>
      </c>
    </row>
    <row r="29" spans="1:4" x14ac:dyDescent="0.25">
      <c r="C29" t="s">
        <v>51</v>
      </c>
      <c r="D29">
        <v>100</v>
      </c>
    </row>
    <row r="30" spans="1:4" x14ac:dyDescent="0.25">
      <c r="C30" t="s">
        <v>50</v>
      </c>
      <c r="D30">
        <v>100</v>
      </c>
    </row>
    <row r="33" spans="1:2" x14ac:dyDescent="0.25">
      <c r="A33" t="s">
        <v>46</v>
      </c>
    </row>
    <row r="35" spans="1:2" x14ac:dyDescent="0.25">
      <c r="B35" t="s">
        <v>47</v>
      </c>
    </row>
    <row r="36" spans="1:2" x14ac:dyDescent="0.25">
      <c r="B36" t="s">
        <v>48</v>
      </c>
    </row>
    <row r="39" spans="1:2" x14ac:dyDescent="0.25">
      <c r="A39" t="s">
        <v>52</v>
      </c>
    </row>
    <row r="41" spans="1:2" x14ac:dyDescent="0.25">
      <c r="B41" t="s">
        <v>53</v>
      </c>
    </row>
    <row r="43" spans="1:2" x14ac:dyDescent="0.25">
      <c r="A43" t="s">
        <v>54</v>
      </c>
      <c r="B43">
        <v>120</v>
      </c>
    </row>
    <row r="44" spans="1:2" x14ac:dyDescent="0.25">
      <c r="A44" t="s">
        <v>56</v>
      </c>
      <c r="B44">
        <f>B43*1.05</f>
        <v>126</v>
      </c>
    </row>
    <row r="45" spans="1:2" x14ac:dyDescent="0.25">
      <c r="A45" t="s">
        <v>55</v>
      </c>
      <c r="B45">
        <f>SUM(B43:B44)</f>
        <v>246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n Z 5 L U 3 x v I f y i A A A A 9 Q A A A B I A H A B D b 2 5 m a W c v U G F j a 2 F n Z S 5 4 b W w g o h g A K K A U A A A A A A A A A A A A A A A A A A A A A A A A A A A A h Y 9 B D o I w F E S v Q r q n R V i o 5 F N i 3 E p i N D F u m / K F R i i G F s v d X H g k r y B E U X c u Z 9 5 b z D x u d 0 j 7 u v K u 2 B r V 6 I T M a E A 8 1 L L J l S 4 S 0 t m T v y A p h 6 2 Q Z 1 G g N 8 j a x L 3 J E 1 J a e 4 k Z c 8 5 R F 9 G m L V g Y B D N 2 z D Z 7 W W I t y E d W / 2 V f a W O F l k g 4 H F 5 j e E i X c x q F w y R g U w e Z 0 l 8 + s p H + l L D u K t u 1 y N H 4 q x 2 w K Q J 7 X + B P U E s D B B Q A A g A I A J 2 e S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n k t T K I p H u A 4 A A A A R A A A A E w A c A E Z v c m 1 1 b G F z L 1 N l Y 3 R p b 2 4 x L m 0 g o h g A K K A U A A A A A A A A A A A A A A A A A A A A A A A A A A A A K 0 5 N L s n M z 1 M I h t C G 1 g B Q S w E C L Q A U A A I A C A C d n k t T f G 8 h / K I A A A D 1 A A A A E g A A A A A A A A A A A A A A A A A A A A A A Q 2 9 u Z m l n L 1 B h Y 2 t h Z 2 U u e G 1 s U E s B A i 0 A F A A C A A g A n Z 5 L U w / K 6 a u k A A A A 6 Q A A A B M A A A A A A A A A A A A A A A A A 7 g A A A F t D b 2 5 0 Z W 5 0 X 1 R 5 c G V z X S 5 4 b W x Q S w E C L Q A U A A I A C A C d n k t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a I e + A h I A k 2 + 1 1 E s / x w H v A A A A A A C A A A A A A A Q Z g A A A A E A A C A A A A A 2 a u t m h K u 5 f 3 H 9 e m J U X t f X g R P u V 0 + 1 X X G T I L q T / g 6 T / g A A A A A O g A A A A A I A A C A A A A B 9 D p B r a 7 e k K C k C + n o U n V H A p d k y S R 2 0 Z n a o y 6 K G j I n m c 1 A A A A C e e S Y a Q c q d 2 O f L I n 0 Z O f P G H 9 H d O O e v 4 L I f I r b q N / T L E 5 s B 7 V W 5 F e f l 7 M C r k R i a r R Y 3 E b d 0 3 s p P o E l Y G a 3 Q d z 4 5 q n c p r q w q w J w q w S m Q e 8 O o M 0 A A A A A 2 M e g D d u O Q 4 B 0 Y z H k c M L M B i m 3 t H r D Z g + t X x k g o Q q / G Y r E S 6 T l y l z K A S / S k H o l N d j a F r B Q M 1 N r l x v E z c v F j 9 d D w < / D a t a M a s h u p > 
</file>

<file path=customXml/itemProps1.xml><?xml version="1.0" encoding="utf-8"?>
<ds:datastoreItem xmlns:ds="http://schemas.openxmlformats.org/officeDocument/2006/customXml" ds:itemID="{75C2B1E6-A0DC-419B-8E25-A7DBFE262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Raza</vt:lpstr>
      <vt:lpstr>Clase</vt:lpstr>
      <vt:lpstr>Calculador</vt:lpstr>
      <vt:lpstr>Npcs</vt:lpstr>
      <vt:lpstr>Modificadores</vt:lpstr>
      <vt:lpstr>Armas</vt:lpstr>
      <vt:lpstr>Defensas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2021-10-11T22:40:01Z</dcterms:created>
  <dcterms:modified xsi:type="dcterms:W3CDTF">2022-02-10T03:17:37Z</dcterms:modified>
</cp:coreProperties>
</file>