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in\Documents\GitHub\Recursos\"/>
    </mc:Choice>
  </mc:AlternateContent>
  <xr:revisionPtr revIDLastSave="0" documentId="13_ncr:1_{0ADE0A74-F794-4358-AB86-6F9873A14EBC}" xr6:coauthVersionLast="47" xr6:coauthVersionMax="47" xr10:uidLastSave="{00000000-0000-0000-0000-000000000000}"/>
  <bookViews>
    <workbookView xWindow="-120" yWindow="-120" windowWidth="29040" windowHeight="15840" firstSheet="1" activeTab="1" xr2:uid="{C11F081D-F8F6-4F79-AA69-B89F87A7C5CF}"/>
  </bookViews>
  <sheets>
    <sheet name="RECOX" sheetId="17" r:id="rId1"/>
    <sheet name="Changelog" sheetId="1" r:id="rId2"/>
    <sheet name="FULLES" sheetId="3" r:id="rId3"/>
    <sheet name="CAMBIOS YA EN MASTER" sheetId="11" r:id="rId4"/>
    <sheet name="Quests" sheetId="18" r:id="rId5"/>
    <sheet name="BALANCE.DAT" sheetId="16" r:id="rId6"/>
    <sheet name="Casa del arbol" sheetId="20" r:id="rId7"/>
    <sheet name="Sastreria" sheetId="19" r:id="rId8"/>
    <sheet name="Hechis FULLES" sheetId="15" r:id="rId9"/>
    <sheet name="Reemplazo NPCS" sheetId="14" r:id="rId10"/>
    <sheet name="NUEVAS ROPAS INGAME" sheetId="10" r:id="rId11"/>
    <sheet name="HERRERIA" sheetId="13" r:id="rId12"/>
    <sheet name="Items &lt;tier" sheetId="12" r:id="rId13"/>
    <sheet name="ULLA-NIX OK" sheetId="5" r:id="rId14"/>
    <sheet name="BANDER - ARGHAL -ARKH" sheetId="7" r:id="rId15"/>
    <sheet name="City +25" sheetId="6" r:id="rId16"/>
  </sheets>
  <definedNames>
    <definedName name="_xlnm._FilterDatabase" localSheetId="10" hidden="1">'NUEVAS ROPAS INGAME'!$A$8:$R$56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5" i="20" l="1"/>
  <c r="L8" i="20"/>
  <c r="M11" i="20"/>
  <c r="L11" i="20"/>
  <c r="L17" i="20"/>
  <c r="M18" i="20"/>
  <c r="M15" i="20"/>
  <c r="M13" i="20"/>
  <c r="M9" i="20"/>
  <c r="M6" i="20"/>
  <c r="M3" i="20"/>
  <c r="L18" i="20"/>
  <c r="L15" i="20"/>
  <c r="L13" i="20"/>
  <c r="L9" i="20"/>
  <c r="L6" i="20"/>
  <c r="L3" i="20"/>
  <c r="K19" i="20"/>
  <c r="J19" i="20"/>
  <c r="J18" i="20"/>
  <c r="J17" i="20"/>
  <c r="K16" i="20"/>
  <c r="J16" i="20"/>
  <c r="J15" i="20"/>
  <c r="J14" i="20"/>
  <c r="K13" i="20"/>
  <c r="J13" i="20"/>
  <c r="K12" i="20"/>
  <c r="J12" i="20"/>
  <c r="J11" i="20"/>
  <c r="K10" i="20"/>
  <c r="J10" i="20"/>
  <c r="K9" i="20"/>
  <c r="J9" i="20"/>
  <c r="J8" i="20"/>
  <c r="K7" i="20"/>
  <c r="J7" i="20"/>
  <c r="K6" i="20"/>
  <c r="J6" i="20"/>
  <c r="J5" i="20"/>
  <c r="K4" i="20"/>
  <c r="J4" i="20"/>
  <c r="K3" i="20"/>
  <c r="J3" i="20"/>
  <c r="I19" i="20"/>
  <c r="H19" i="20"/>
  <c r="H18" i="20"/>
  <c r="H17" i="20"/>
  <c r="I16" i="20"/>
  <c r="H16" i="20"/>
  <c r="H15" i="20"/>
  <c r="H14" i="20"/>
  <c r="I13" i="20"/>
  <c r="H13" i="20"/>
  <c r="I12" i="20"/>
  <c r="H12" i="20"/>
  <c r="H11" i="20"/>
  <c r="I10" i="20"/>
  <c r="H10" i="20"/>
  <c r="I9" i="20"/>
  <c r="H9" i="20"/>
  <c r="H8" i="20"/>
  <c r="I7" i="20"/>
  <c r="H7" i="20"/>
  <c r="I6" i="20"/>
  <c r="H6" i="20"/>
  <c r="H5" i="20"/>
  <c r="I4" i="20"/>
  <c r="H4" i="20"/>
  <c r="I3" i="20"/>
  <c r="H3" i="20"/>
  <c r="G4" i="19"/>
  <c r="G5" i="19"/>
  <c r="G6" i="19"/>
  <c r="G7" i="19"/>
  <c r="G8" i="19"/>
  <c r="G9" i="19"/>
  <c r="G10" i="19"/>
  <c r="G12" i="19"/>
  <c r="H12" i="19"/>
  <c r="G13" i="19"/>
  <c r="H13" i="19" s="1"/>
  <c r="G14" i="19"/>
  <c r="H14" i="19"/>
  <c r="G15" i="19"/>
  <c r="H15" i="19"/>
  <c r="G16" i="19"/>
  <c r="I16" i="19" s="1"/>
  <c r="H16" i="19"/>
  <c r="G17" i="19"/>
  <c r="H17" i="19"/>
  <c r="I17" i="19"/>
  <c r="G18" i="19"/>
  <c r="H18" i="19"/>
  <c r="I18" i="19"/>
  <c r="G20" i="19"/>
  <c r="I20" i="19" s="1"/>
  <c r="H20" i="19"/>
  <c r="G21" i="19"/>
  <c r="I21" i="19" s="1"/>
  <c r="H21" i="19"/>
  <c r="G23" i="19"/>
  <c r="H23" i="19"/>
  <c r="I23" i="19"/>
  <c r="G24" i="19"/>
  <c r="H24" i="19" s="1"/>
  <c r="G26" i="19"/>
  <c r="H26" i="19" s="1"/>
  <c r="I26" i="19" l="1"/>
  <c r="I24" i="19"/>
  <c r="V4" i="19"/>
  <c r="R13" i="19"/>
  <c r="V26" i="19"/>
  <c r="V25" i="19"/>
  <c r="V21" i="19"/>
  <c r="V18" i="19"/>
  <c r="V13" i="19"/>
  <c r="V7" i="19"/>
  <c r="V10" i="19"/>
  <c r="W19" i="19"/>
  <c r="X19" i="19" s="1"/>
  <c r="W11" i="19"/>
  <c r="X11" i="19" s="1"/>
  <c r="W5" i="19"/>
  <c r="X5" i="19" s="1"/>
  <c r="W4" i="19"/>
  <c r="X4" i="19" s="1"/>
  <c r="V5" i="19"/>
  <c r="V8" i="19"/>
  <c r="V9" i="19"/>
  <c r="V11" i="19"/>
  <c r="V14" i="19"/>
  <c r="V15" i="19"/>
  <c r="V17" i="19"/>
  <c r="V19" i="19"/>
  <c r="V20" i="19"/>
  <c r="V22" i="19"/>
  <c r="V24" i="19"/>
  <c r="R26" i="19"/>
  <c r="W26" i="19" s="1"/>
  <c r="X26" i="19" s="1"/>
  <c r="R25" i="19"/>
  <c r="W25" i="19" s="1"/>
  <c r="X25" i="19" s="1"/>
  <c r="R24" i="19"/>
  <c r="W24" i="19" s="1"/>
  <c r="X24" i="19" s="1"/>
  <c r="R23" i="19"/>
  <c r="W23" i="19" s="1"/>
  <c r="X23" i="19" s="1"/>
  <c r="R22" i="19"/>
  <c r="W22" i="19" s="1"/>
  <c r="X22" i="19" s="1"/>
  <c r="R21" i="19"/>
  <c r="W21" i="19" s="1"/>
  <c r="X21" i="19" s="1"/>
  <c r="R20" i="19"/>
  <c r="W20" i="19" s="1"/>
  <c r="X20" i="19" s="1"/>
  <c r="R18" i="19"/>
  <c r="W18" i="19" s="1"/>
  <c r="X18" i="19" s="1"/>
  <c r="R17" i="19"/>
  <c r="W17" i="19" s="1"/>
  <c r="X17" i="19" s="1"/>
  <c r="R16" i="19"/>
  <c r="W16" i="19" s="1"/>
  <c r="X16" i="19" s="1"/>
  <c r="R15" i="19"/>
  <c r="W15" i="19" s="1"/>
  <c r="X15" i="19" s="1"/>
  <c r="R14" i="19"/>
  <c r="W14" i="19" s="1"/>
  <c r="X14" i="19" s="1"/>
  <c r="W13" i="19"/>
  <c r="X13" i="19" s="1"/>
  <c r="R12" i="19"/>
  <c r="W12" i="19" s="1"/>
  <c r="X12" i="19" s="1"/>
  <c r="R10" i="19"/>
  <c r="W10" i="19" s="1"/>
  <c r="X10" i="19" s="1"/>
  <c r="R9" i="19"/>
  <c r="W9" i="19" s="1"/>
  <c r="X9" i="19" s="1"/>
  <c r="R8" i="19"/>
  <c r="W8" i="19" s="1"/>
  <c r="X8" i="19" s="1"/>
  <c r="R7" i="19"/>
  <c r="W7" i="19" s="1"/>
  <c r="X7" i="19" s="1"/>
  <c r="R6" i="19"/>
  <c r="W6" i="19" s="1"/>
  <c r="X6" i="19" s="1"/>
  <c r="E34" i="11"/>
  <c r="G34" i="11" s="1"/>
  <c r="E33" i="11"/>
  <c r="G33" i="11" s="1"/>
  <c r="G50" i="11"/>
  <c r="G51" i="11"/>
  <c r="E25" i="11"/>
  <c r="G49" i="11"/>
  <c r="G48" i="11"/>
  <c r="G47" i="11"/>
  <c r="G46" i="11"/>
  <c r="G45" i="11"/>
  <c r="G44" i="11"/>
  <c r="G43" i="11"/>
  <c r="G42" i="11"/>
  <c r="G41" i="11"/>
  <c r="G40" i="11"/>
  <c r="G39" i="11"/>
  <c r="G38" i="11"/>
  <c r="G37" i="11"/>
  <c r="E29" i="11"/>
  <c r="G23" i="11"/>
  <c r="G26" i="11"/>
  <c r="G32" i="11"/>
  <c r="G31" i="11"/>
  <c r="G30" i="11"/>
  <c r="G29" i="11"/>
  <c r="G28" i="11"/>
  <c r="G27" i="11"/>
  <c r="G25" i="11"/>
  <c r="G24" i="11"/>
  <c r="G22" i="11"/>
  <c r="G21" i="11"/>
  <c r="G20" i="11"/>
  <c r="U12" i="15"/>
  <c r="W12" i="15" s="1"/>
  <c r="W11" i="15"/>
  <c r="U10" i="15"/>
  <c r="W10" i="15" s="1"/>
  <c r="U9" i="15"/>
  <c r="W9" i="15" s="1"/>
  <c r="N9" i="10"/>
  <c r="N10" i="10"/>
  <c r="N13" i="10"/>
  <c r="N14" i="10"/>
  <c r="N18" i="10"/>
  <c r="N19" i="10"/>
  <c r="N11" i="10"/>
  <c r="N21" i="10"/>
  <c r="N15" i="10"/>
  <c r="N22" i="10"/>
  <c r="N16" i="10"/>
  <c r="N25" i="10"/>
  <c r="N26" i="10"/>
  <c r="N27" i="10"/>
  <c r="N32" i="10"/>
  <c r="N33" i="10"/>
  <c r="N20" i="10"/>
  <c r="N44" i="10"/>
  <c r="N28" i="10"/>
  <c r="N29" i="10"/>
  <c r="N36" i="10"/>
  <c r="N45" i="10"/>
  <c r="N46" i="10"/>
  <c r="N23" i="10"/>
  <c r="N17" i="10"/>
  <c r="N47" i="10"/>
  <c r="N24" i="10"/>
  <c r="N54" i="10"/>
  <c r="N43" i="10"/>
  <c r="N30" i="10"/>
  <c r="N31" i="10"/>
  <c r="N42" i="10"/>
  <c r="N55" i="10"/>
  <c r="N37" i="10"/>
  <c r="N34" i="10"/>
  <c r="N38" i="10"/>
  <c r="N51" i="10"/>
  <c r="N35" i="10"/>
  <c r="N52" i="10"/>
  <c r="N53" i="10"/>
  <c r="N39" i="10"/>
  <c r="N48" i="10"/>
  <c r="N49" i="10"/>
  <c r="N40" i="10"/>
  <c r="N41" i="10"/>
  <c r="N50" i="10"/>
  <c r="N12" i="10"/>
  <c r="C75" i="3"/>
  <c r="C72" i="3"/>
  <c r="C69" i="3"/>
  <c r="C66" i="3"/>
  <c r="C63" i="3"/>
  <c r="C60" i="3"/>
  <c r="C57" i="3"/>
  <c r="C54" i="3"/>
  <c r="C51" i="3"/>
  <c r="C48" i="3"/>
  <c r="C45" i="3"/>
  <c r="V23" i="19" l="1"/>
  <c r="V16" i="19"/>
  <c r="V12" i="19"/>
  <c r="V6" i="19"/>
</calcChain>
</file>

<file path=xl/sharedStrings.xml><?xml version="1.0" encoding="utf-8"?>
<sst xmlns="http://schemas.openxmlformats.org/spreadsheetml/2006/main" count="3412" uniqueCount="1778">
  <si>
    <t>Atavío de Tyrell</t>
  </si>
  <si>
    <t>Coraza Mágica de Trevhn</t>
  </si>
  <si>
    <t>Túnica de Archimago</t>
  </si>
  <si>
    <t>Coraza de Ocre</t>
  </si>
  <si>
    <t>Armadura Theramore</t>
  </si>
  <si>
    <t>Armadura del Trotamundos</t>
  </si>
  <si>
    <t>Túnica Enraigada</t>
  </si>
  <si>
    <t>Nudillos de Mithril</t>
  </si>
  <si>
    <t>Hoja Preste</t>
  </si>
  <si>
    <t>Alfanje</t>
  </si>
  <si>
    <t>Espada Damasquinada</t>
  </si>
  <si>
    <t>Espada de la Iluminación</t>
  </si>
  <si>
    <t>Vara de Archimago</t>
  </si>
  <si>
    <t>Báculo de los Elementos</t>
  </si>
  <si>
    <t>MAGO</t>
  </si>
  <si>
    <t>BARDO</t>
  </si>
  <si>
    <t>DRUIDA</t>
  </si>
  <si>
    <t>CLERIGO</t>
  </si>
  <si>
    <t>PALADIN</t>
  </si>
  <si>
    <t>GUERRERO</t>
  </si>
  <si>
    <t>ASESINO</t>
  </si>
  <si>
    <t>BANDIDO</t>
  </si>
  <si>
    <t>CAZADOR</t>
  </si>
  <si>
    <t>PIRATA</t>
  </si>
  <si>
    <t>ARMADURA</t>
  </si>
  <si>
    <t>ARMA</t>
  </si>
  <si>
    <t>DAÑO</t>
  </si>
  <si>
    <t>MIN</t>
  </si>
  <si>
    <t>MAX</t>
  </si>
  <si>
    <t>DEFENSA</t>
  </si>
  <si>
    <t>RM</t>
  </si>
  <si>
    <t>LADRON</t>
  </si>
  <si>
    <t>ES COFRE?</t>
  </si>
  <si>
    <t>SI</t>
  </si>
  <si>
    <t>NO</t>
  </si>
  <si>
    <t>ESCUDO</t>
  </si>
  <si>
    <t>CASCO</t>
  </si>
  <si>
    <t xml:space="preserve">Daga Ígnea </t>
  </si>
  <si>
    <t>Escudo de Roble</t>
  </si>
  <si>
    <t>Égida Templaria</t>
  </si>
  <si>
    <t>Escudo de Campeón</t>
  </si>
  <si>
    <t>Escudo de Huesos</t>
  </si>
  <si>
    <t>Sombrero de Archimago</t>
  </si>
  <si>
    <t>Capucha de Élite</t>
  </si>
  <si>
    <t>Corona de Druida</t>
  </si>
  <si>
    <t>Celada de Caballero</t>
  </si>
  <si>
    <t>Casco de Hierro Completo</t>
  </si>
  <si>
    <t>Casco Vikingo Completo</t>
  </si>
  <si>
    <t>Almete del Corsario</t>
  </si>
  <si>
    <t>Almófar</t>
  </si>
  <si>
    <t>Armadura de la Cienaga</t>
  </si>
  <si>
    <t>Armadura escarlata</t>
  </si>
  <si>
    <t>ANILLO</t>
  </si>
  <si>
    <t>HACHA DE PIEDRA</t>
  </si>
  <si>
    <t>ARMADURA PESADA</t>
  </si>
  <si>
    <t>CAPUCHA DE ELITE</t>
  </si>
  <si>
    <t>ARGHAL</t>
  </si>
  <si>
    <t>NIX</t>
  </si>
  <si>
    <t>BANDER</t>
  </si>
  <si>
    <t>LINDOS</t>
  </si>
  <si>
    <t>ESPE</t>
  </si>
  <si>
    <t>ELEUSIS</t>
  </si>
  <si>
    <t>ARMAS</t>
  </si>
  <si>
    <t>BACULO</t>
  </si>
  <si>
    <t>GORRO</t>
  </si>
  <si>
    <t>ARCO</t>
  </si>
  <si>
    <t>ROPAS</t>
  </si>
  <si>
    <t>HECHIZOS</t>
  </si>
  <si>
    <t>GARROTE</t>
  </si>
  <si>
    <t>daño</t>
  </si>
  <si>
    <t>ESPADA LARGA</t>
  </si>
  <si>
    <t>SABLE</t>
  </si>
  <si>
    <t>MANDOBLE</t>
  </si>
  <si>
    <t>DAGA</t>
  </si>
  <si>
    <t>1-2</t>
  </si>
  <si>
    <t>2-8</t>
  </si>
  <si>
    <t>HORQUILLA</t>
  </si>
  <si>
    <t>2-7</t>
  </si>
  <si>
    <t>3-5</t>
  </si>
  <si>
    <t>valor</t>
  </si>
  <si>
    <t>60</t>
  </si>
  <si>
    <t>300</t>
  </si>
  <si>
    <t>240</t>
  </si>
  <si>
    <t>400</t>
  </si>
  <si>
    <t>1750</t>
  </si>
  <si>
    <t>1550</t>
  </si>
  <si>
    <t>6-8</t>
  </si>
  <si>
    <t>7-8</t>
  </si>
  <si>
    <t>valor nuevo</t>
  </si>
  <si>
    <t>daño nuevo</t>
  </si>
  <si>
    <t>4-8</t>
  </si>
  <si>
    <t>7-9</t>
  </si>
  <si>
    <t>320</t>
  </si>
  <si>
    <t>VARA DE FRESNO</t>
  </si>
  <si>
    <t>CUERO HOMBRE</t>
  </si>
  <si>
    <t>CUERO MUJER</t>
  </si>
  <si>
    <t>CUERO ENANO</t>
  </si>
  <si>
    <t>ESCUDO DE TORTUGA</t>
  </si>
  <si>
    <t>NADA</t>
  </si>
  <si>
    <t>ARCO SIMPLE</t>
  </si>
  <si>
    <t>def</t>
  </si>
  <si>
    <t>AMBAS CITYS VAN A TENER LO MISMO, SON BASICAS NO SE DISTINGUEN EN NADA</t>
  </si>
  <si>
    <t>BANDER Y ARKHEIM SE DESTACAN EN MAGIA (HECHIZOS Y TUNICAS)</t>
  </si>
  <si>
    <t>OJO CON LINDOS, ES ACCESIBLE CON COMERCIANTES NEWBIES</t>
  </si>
  <si>
    <t>O SACAR EL PORTAL DEL NEWBIE O NO TOMARLA EN CUENTA COMO CITY +25</t>
  </si>
  <si>
    <t>ARGHAL SE DESTACA EN HERRERIA Y CARPINTERIA</t>
  </si>
  <si>
    <t>2910</t>
  </si>
  <si>
    <t>2906</t>
  </si>
  <si>
    <t>964</t>
  </si>
  <si>
    <t>2915</t>
  </si>
  <si>
    <t>1981</t>
  </si>
  <si>
    <t>1956</t>
  </si>
  <si>
    <t>2913</t>
  </si>
  <si>
    <t>2912</t>
  </si>
  <si>
    <t>2914</t>
  </si>
  <si>
    <t>2911</t>
  </si>
  <si>
    <t>1963</t>
  </si>
  <si>
    <t>1901</t>
  </si>
  <si>
    <t>196</t>
  </si>
  <si>
    <t>381</t>
  </si>
  <si>
    <t>238</t>
  </si>
  <si>
    <t>2-3</t>
  </si>
  <si>
    <t>3-4</t>
  </si>
  <si>
    <t>4-5</t>
  </si>
  <si>
    <t>5-7</t>
  </si>
  <si>
    <t>7-11</t>
  </si>
  <si>
    <t>50</t>
  </si>
  <si>
    <t>80</t>
  </si>
  <si>
    <t>500</t>
  </si>
  <si>
    <t>600</t>
  </si>
  <si>
    <t>1000</t>
  </si>
  <si>
    <t>2000</t>
  </si>
  <si>
    <t xml:space="preserve">valor </t>
  </si>
  <si>
    <t>1500</t>
  </si>
  <si>
    <t>2500</t>
  </si>
  <si>
    <t>es mejor que las tunicas y mas barata actualmente</t>
  </si>
  <si>
    <t>1272</t>
  </si>
  <si>
    <t>2927</t>
  </si>
  <si>
    <t>571</t>
  </si>
  <si>
    <t>2943</t>
  </si>
  <si>
    <t>2942</t>
  </si>
  <si>
    <t>462</t>
  </si>
  <si>
    <t>2941</t>
  </si>
  <si>
    <t>2937</t>
  </si>
  <si>
    <t>2934</t>
  </si>
  <si>
    <t>2930</t>
  </si>
  <si>
    <t>2923</t>
  </si>
  <si>
    <t>2922</t>
  </si>
  <si>
    <t>56</t>
  </si>
  <si>
    <t>2920</t>
  </si>
  <si>
    <t>2919</t>
  </si>
  <si>
    <t>2955</t>
  </si>
  <si>
    <t>1-1</t>
  </si>
  <si>
    <t>1-3</t>
  </si>
  <si>
    <t>2-4</t>
  </si>
  <si>
    <t>3-6</t>
  </si>
  <si>
    <t>3-7</t>
  </si>
  <si>
    <t>150</t>
  </si>
  <si>
    <t>350</t>
  </si>
  <si>
    <t>2843</t>
  </si>
  <si>
    <t>2841</t>
  </si>
  <si>
    <t>2829</t>
  </si>
  <si>
    <t>2839</t>
  </si>
  <si>
    <t>2837</t>
  </si>
  <si>
    <t>2830</t>
  </si>
  <si>
    <t>2819</t>
  </si>
  <si>
    <t>2816</t>
  </si>
  <si>
    <t>1309</t>
  </si>
  <si>
    <t>2836</t>
  </si>
  <si>
    <t>195</t>
  </si>
  <si>
    <t>1226</t>
  </si>
  <si>
    <t xml:space="preserve"> 1-2</t>
  </si>
  <si>
    <t>4-6</t>
  </si>
  <si>
    <t>40</t>
  </si>
  <si>
    <t>100</t>
  </si>
  <si>
    <t>700</t>
  </si>
  <si>
    <t>800</t>
  </si>
  <si>
    <t>450</t>
  </si>
  <si>
    <t>750</t>
  </si>
  <si>
    <t>dardo magico</t>
  </si>
  <si>
    <t>flecha electrica</t>
  </si>
  <si>
    <t>misil magico</t>
  </si>
  <si>
    <t>curar veneno</t>
  </si>
  <si>
    <t>curar heridas leves</t>
  </si>
  <si>
    <t>remover paralisis</t>
  </si>
  <si>
    <t>paralizar</t>
  </si>
  <si>
    <t>NUMITEM</t>
  </si>
  <si>
    <t xml:space="preserve">15 </t>
  </si>
  <si>
    <t>1848</t>
  </si>
  <si>
    <t>9</t>
  </si>
  <si>
    <t>2</t>
  </si>
  <si>
    <t>1792</t>
  </si>
  <si>
    <t>1817</t>
  </si>
  <si>
    <t>1800</t>
  </si>
  <si>
    <t>1004</t>
  </si>
  <si>
    <t>529</t>
  </si>
  <si>
    <t>30</t>
  </si>
  <si>
    <t>1700</t>
  </si>
  <si>
    <t>CASCO DE LOBO</t>
  </si>
  <si>
    <t>1778</t>
  </si>
  <si>
    <t>479</t>
  </si>
  <si>
    <t>2765</t>
  </si>
  <si>
    <t>2764</t>
  </si>
  <si>
    <t>2763</t>
  </si>
  <si>
    <t>1665</t>
  </si>
  <si>
    <t>1648</t>
  </si>
  <si>
    <t>2468</t>
  </si>
  <si>
    <t>1660</t>
  </si>
  <si>
    <t>1658</t>
  </si>
  <si>
    <t>NPC</t>
  </si>
  <si>
    <t>64</t>
  </si>
  <si>
    <t>Armas</t>
  </si>
  <si>
    <t>65</t>
  </si>
  <si>
    <t>Armaduras</t>
  </si>
  <si>
    <t>66</t>
  </si>
  <si>
    <t>Ropa alto</t>
  </si>
  <si>
    <t>67</t>
  </si>
  <si>
    <t>68</t>
  </si>
  <si>
    <t>ropa enano</t>
  </si>
  <si>
    <t>Ropa mujer</t>
  </si>
  <si>
    <t>69</t>
  </si>
  <si>
    <t>magia y bacu</t>
  </si>
  <si>
    <t>carpintero nuevo</t>
  </si>
  <si>
    <t>1060</t>
  </si>
  <si>
    <t>Laudes y flautas magicas</t>
  </si>
  <si>
    <t>NPCS PA TEST ARMADOS - NO SE TOCARON VALORES SOLO LOS NPCS</t>
  </si>
  <si>
    <t>CRUCIAL OK</t>
  </si>
  <si>
    <t>CRUCIAL</t>
  </si>
  <si>
    <t>OK</t>
  </si>
  <si>
    <t>SOMBRERO DE APRENDIZ</t>
  </si>
  <si>
    <t>ESPADA CORTA</t>
  </si>
  <si>
    <t>MAZA DE GUERRA</t>
  </si>
  <si>
    <t>5-10</t>
  </si>
  <si>
    <t>FRESNO</t>
  </si>
  <si>
    <t>CURAR HERIDAS GRAVES</t>
  </si>
  <si>
    <t>INMOVILIZAR</t>
  </si>
  <si>
    <t>TORMENTA DE FUEGO</t>
  </si>
  <si>
    <t>INVOCAR NO MUERTOS</t>
  </si>
  <si>
    <t>LLAMADO A LA NATURALEZA</t>
  </si>
  <si>
    <t>ARCO COMPUESTO</t>
  </si>
  <si>
    <t xml:space="preserve">LAUD? </t>
  </si>
  <si>
    <t>FLAUTA?</t>
  </si>
  <si>
    <t>CUERO ENDURECIDO ALTOS</t>
  </si>
  <si>
    <t>CUERO ENDURECIDO BAJOS</t>
  </si>
  <si>
    <t>RODELA</t>
  </si>
  <si>
    <t>CASCO DE HIERRO</t>
  </si>
  <si>
    <t>2857</t>
  </si>
  <si>
    <t>2848</t>
  </si>
  <si>
    <t>3000</t>
  </si>
  <si>
    <t>2700</t>
  </si>
  <si>
    <t>2901</t>
  </si>
  <si>
    <t>1955</t>
  </si>
  <si>
    <t>1982</t>
  </si>
  <si>
    <t>2866</t>
  </si>
  <si>
    <t>2947</t>
  </si>
  <si>
    <t>10-15</t>
  </si>
  <si>
    <t>9-14</t>
  </si>
  <si>
    <t>10-13</t>
  </si>
  <si>
    <t>13-16</t>
  </si>
  <si>
    <t>2400</t>
  </si>
  <si>
    <t>3200</t>
  </si>
  <si>
    <t>1300</t>
  </si>
  <si>
    <t>4500</t>
  </si>
  <si>
    <t>4000</t>
  </si>
  <si>
    <t>6-11</t>
  </si>
  <si>
    <t>164</t>
  </si>
  <si>
    <t>401</t>
  </si>
  <si>
    <t>1094</t>
  </si>
  <si>
    <t>469</t>
  </si>
  <si>
    <t>540</t>
  </si>
  <si>
    <t>998</t>
  </si>
  <si>
    <t>1920</t>
  </si>
  <si>
    <t>1719</t>
  </si>
  <si>
    <t>1278</t>
  </si>
  <si>
    <t>1867</t>
  </si>
  <si>
    <t>1651</t>
  </si>
  <si>
    <t>1659</t>
  </si>
  <si>
    <t>1663</t>
  </si>
  <si>
    <t>2467</t>
  </si>
  <si>
    <t>1239</t>
  </si>
  <si>
    <t>hacha de barbaro</t>
  </si>
  <si>
    <t>daga +2</t>
  </si>
  <si>
    <t>NUDOSO</t>
  </si>
  <si>
    <t>LAUD</t>
  </si>
  <si>
    <t>FLAUTA</t>
  </si>
  <si>
    <t>COTAS ALTOS</t>
  </si>
  <si>
    <t>COTAS BAJOS</t>
  </si>
  <si>
    <t>COTAS MUJER</t>
  </si>
  <si>
    <t>ARMOR CAZA H</t>
  </si>
  <si>
    <t>ARMOR CAZA ENANO</t>
  </si>
  <si>
    <t>DESCA</t>
  </si>
  <si>
    <t>INVI</t>
  </si>
  <si>
    <t>RESU</t>
  </si>
  <si>
    <t>APOCA</t>
  </si>
  <si>
    <t>INVOCAR MASCOTAS</t>
  </si>
  <si>
    <t>MIMETISMO</t>
  </si>
  <si>
    <t>ELE AGUA</t>
  </si>
  <si>
    <t>ELE TIERRA</t>
  </si>
  <si>
    <t>ELE FUEGO</t>
  </si>
  <si>
    <t>FRENESI BERSEKER</t>
  </si>
  <si>
    <t>DISIPAR MAGIA</t>
  </si>
  <si>
    <t>PIRANHA IMPETUM</t>
  </si>
  <si>
    <t>ELE VIENTO</t>
  </si>
  <si>
    <t>ESCUDO DE HIERRO</t>
  </si>
  <si>
    <t>CAPUCHA DE CUERO</t>
  </si>
  <si>
    <t>ARCO DE ROBLE</t>
  </si>
  <si>
    <t>TUNICA ROJA ESPECIAL EG</t>
  </si>
  <si>
    <t>10-20</t>
  </si>
  <si>
    <t>6000</t>
  </si>
  <si>
    <t>TUNICA COMBINADA</t>
  </si>
  <si>
    <t>TUNICA COMBINADA M</t>
  </si>
  <si>
    <t>15-25</t>
  </si>
  <si>
    <t>9000</t>
  </si>
  <si>
    <t>TRAMPA VISUAL</t>
  </si>
  <si>
    <t>VESTIDO INDULGENTE</t>
  </si>
  <si>
    <t>VESTIDO DE BRUJA</t>
  </si>
  <si>
    <t>TUNICA NATURAL</t>
  </si>
  <si>
    <t>15-20</t>
  </si>
  <si>
    <t>20-25</t>
  </si>
  <si>
    <t>7000</t>
  </si>
  <si>
    <t>10000</t>
  </si>
  <si>
    <t>TUNICA DRUIDA</t>
  </si>
  <si>
    <t>TUNICA DRUIDA ENANO</t>
  </si>
  <si>
    <t xml:space="preserve">DIVIDIR HECHIZ EN 2 LUGARES? </t>
  </si>
  <si>
    <t>TUNICA LEGENDARIA</t>
  </si>
  <si>
    <t>30-35</t>
  </si>
  <si>
    <t>21000</t>
  </si>
  <si>
    <t>TUNICA LEGENDARIA ENANO</t>
  </si>
  <si>
    <t>13000</t>
  </si>
  <si>
    <t>SOMBRERO DE MAGO</t>
  </si>
  <si>
    <t>365</t>
  </si>
  <si>
    <t>159</t>
  </si>
  <si>
    <t>1797</t>
  </si>
  <si>
    <t>992</t>
  </si>
  <si>
    <t>359</t>
  </si>
  <si>
    <t>1635</t>
  </si>
  <si>
    <t>499</t>
  </si>
  <si>
    <t>1911</t>
  </si>
  <si>
    <t>1910</t>
  </si>
  <si>
    <t>360</t>
  </si>
  <si>
    <t>1005</t>
  </si>
  <si>
    <t>1715</t>
  </si>
  <si>
    <t>1774</t>
  </si>
  <si>
    <t>1769</t>
  </si>
  <si>
    <t>1870</t>
  </si>
  <si>
    <t>1669</t>
  </si>
  <si>
    <t>1657</t>
  </si>
  <si>
    <t>1652</t>
  </si>
  <si>
    <t>1671</t>
  </si>
  <si>
    <t>2469</t>
  </si>
  <si>
    <t>2472</t>
  </si>
  <si>
    <t>2473</t>
  </si>
  <si>
    <t>2471</t>
  </si>
  <si>
    <t>2474</t>
  </si>
  <si>
    <t>2470</t>
  </si>
  <si>
    <t>2008</t>
  </si>
  <si>
    <t>2003</t>
  </si>
  <si>
    <t>650</t>
  </si>
  <si>
    <t>357</t>
  </si>
  <si>
    <t>530</t>
  </si>
  <si>
    <t>519</t>
  </si>
  <si>
    <t>510</t>
  </si>
  <si>
    <t>513</t>
  </si>
  <si>
    <t>1961</t>
  </si>
  <si>
    <t>503</t>
  </si>
  <si>
    <t>524</t>
  </si>
  <si>
    <t>525</t>
  </si>
  <si>
    <t>526</t>
  </si>
  <si>
    <t>1957</t>
  </si>
  <si>
    <t xml:space="preserve">AGREGO CELE Y FUERZA? </t>
  </si>
  <si>
    <t>ARKHEIM</t>
  </si>
  <si>
    <t>1967</t>
  </si>
  <si>
    <t>1988</t>
  </si>
  <si>
    <t>agregada, confirmar</t>
  </si>
  <si>
    <t>agregar espada bandido</t>
  </si>
  <si>
    <t>Katana</t>
  </si>
  <si>
    <t>NUEVO</t>
  </si>
  <si>
    <t>MINDEF</t>
  </si>
  <si>
    <t>MAXDEF</t>
  </si>
  <si>
    <t>RATIO</t>
  </si>
  <si>
    <t>Traje de Duque</t>
  </si>
  <si>
    <t>Vestimentas de Mujer</t>
  </si>
  <si>
    <t>Ropa de Clan</t>
  </si>
  <si>
    <t>Vestimenta de Sirvienta (E/G-M)</t>
  </si>
  <si>
    <t>Vestimenta de Servidumbre (E/G)</t>
  </si>
  <si>
    <t>Vestido de Madrina (E/G-M)</t>
  </si>
  <si>
    <t>Ropa de Minero (E/G)</t>
  </si>
  <si>
    <t>Ropa de Pordiosero</t>
  </si>
  <si>
    <t>Vestido de Condesa</t>
  </si>
  <si>
    <t>Vestido Caperucita (H/E/EO-M)</t>
  </si>
  <si>
    <t>Vestido de Elfa Empatica (H/E/EO-M)</t>
  </si>
  <si>
    <t>Vestido de Caperucita Roja (H/E/EO-M)</t>
  </si>
  <si>
    <t>Vestido de Mujer (ORCA)</t>
  </si>
  <si>
    <t>Vestido Violeta (ORCA)</t>
  </si>
  <si>
    <t>Vestido Rosado (ORCA)</t>
  </si>
  <si>
    <t>Vestido de Condesa Negro (M)</t>
  </si>
  <si>
    <t>Vestido Duquesa (M)</t>
  </si>
  <si>
    <t>Ropaje de Luchador de las Minas (E/G)</t>
  </si>
  <si>
    <t>Vestimenta Combinada (E/G)</t>
  </si>
  <si>
    <t>Atuendo de Erendil (H/E/EO)</t>
  </si>
  <si>
    <t>Atuendo de Bruja (H/E/EO-M)</t>
  </si>
  <si>
    <t>Empírea Bordada (M)</t>
  </si>
  <si>
    <t>Sírica Élfica Rojiza (H/E/EO-M)</t>
  </si>
  <si>
    <t>Estivalis</t>
  </si>
  <si>
    <t>Ropa Estuaria (M)</t>
  </si>
  <si>
    <t>Sotana de Gran Hechicero (E/G)</t>
  </si>
  <si>
    <t>Armadura de Herrero</t>
  </si>
  <si>
    <t>Armadura Maghtere Roja (EO)</t>
  </si>
  <si>
    <t>Túnica Valar</t>
  </si>
  <si>
    <t>Anillas Con Manto Verde (H/E/EO)</t>
  </si>
  <si>
    <t>Cota de Peto Púrpura (E/G-M)</t>
  </si>
  <si>
    <t>Anillas Con Manto Verde (H/E/EO-M)</t>
  </si>
  <si>
    <t>Vestido Indulgente Rojo (H/E/EO-M)</t>
  </si>
  <si>
    <t>Cota de Mallas Larga (H/E/EO-M)</t>
  </si>
  <si>
    <t>Cota de Peto Liso (H/E/EO-M)</t>
  </si>
  <si>
    <t>Coraza Compuesta Roja (H/E/EO-M)</t>
  </si>
  <si>
    <t>Túnica Ostentosa</t>
  </si>
  <si>
    <t>Armadura Empírea</t>
  </si>
  <si>
    <t>Armadura Empírea (Bajos)</t>
  </si>
  <si>
    <t>Coraza Compuesta de Mujer (H/E/EO-M)</t>
  </si>
  <si>
    <t>Valya Silmeanar (H/E/EO-M)</t>
  </si>
  <si>
    <t>Manto Oscuro</t>
  </si>
  <si>
    <t>Manto Oscuro (Bajos)</t>
  </si>
  <si>
    <t>Túnica de Nigromante (Bajos)</t>
  </si>
  <si>
    <t>Túnica de Nigromante</t>
  </si>
  <si>
    <t>Manto de los Vientos</t>
  </si>
  <si>
    <t>Armadura de Caranthir</t>
  </si>
  <si>
    <t>Valor</t>
  </si>
  <si>
    <t>COTAS DE MALLA LIVIANA</t>
  </si>
  <si>
    <t>COTA DE MALLA ENTERIZA</t>
  </si>
  <si>
    <t>ARMADURA DE CRUZADA</t>
  </si>
  <si>
    <t>COTA DE MALLA DE VIAJE</t>
  </si>
  <si>
    <t>COTA DE MALLAS A MEDIDA</t>
  </si>
  <si>
    <t>COTAS DE MANTO MARRON</t>
  </si>
  <si>
    <t>2876</t>
  </si>
  <si>
    <t>2873</t>
  </si>
  <si>
    <t>2871</t>
  </si>
  <si>
    <t>2875</t>
  </si>
  <si>
    <t>2874</t>
  </si>
  <si>
    <t>2877</t>
  </si>
  <si>
    <t>7500</t>
  </si>
  <si>
    <t>8000</t>
  </si>
  <si>
    <t>Mujer=0</t>
  </si>
  <si>
    <t>Def</t>
  </si>
  <si>
    <t>12-22</t>
  </si>
  <si>
    <t>15-22</t>
  </si>
  <si>
    <t>17-25</t>
  </si>
  <si>
    <t>25-30</t>
  </si>
  <si>
    <t>0</t>
  </si>
  <si>
    <t>8500</t>
  </si>
  <si>
    <t>6500 (ya en master)</t>
  </si>
  <si>
    <t>5-13 (YA EN MASTER)</t>
  </si>
  <si>
    <t>NO VA MAS, SOLO ABANDONADA</t>
  </si>
  <si>
    <t>NO VA MAS SOLO ABANDONADA</t>
  </si>
  <si>
    <t>Tipo</t>
  </si>
  <si>
    <t>Tier</t>
  </si>
  <si>
    <t>Ropa</t>
  </si>
  <si>
    <t>Vestimenta</t>
  </si>
  <si>
    <t>Armadura</t>
  </si>
  <si>
    <t>Tier 1</t>
  </si>
  <si>
    <t>Tier 2</t>
  </si>
  <si>
    <t>Tier 3</t>
  </si>
  <si>
    <t>Altos H</t>
  </si>
  <si>
    <t>Altos M</t>
  </si>
  <si>
    <t>Bajos H</t>
  </si>
  <si>
    <t>Bajos M</t>
  </si>
  <si>
    <t>B</t>
  </si>
  <si>
    <t>A</t>
  </si>
  <si>
    <t>H</t>
  </si>
  <si>
    <t>M</t>
  </si>
  <si>
    <t>Nuevo Valor</t>
  </si>
  <si>
    <t>Ropa Mujer</t>
  </si>
  <si>
    <t>Ropa Hombre</t>
  </si>
  <si>
    <t>Ropa Bajos</t>
  </si>
  <si>
    <t>Daga comun</t>
  </si>
  <si>
    <t>Sable</t>
  </si>
  <si>
    <t>Mandoble</t>
  </si>
  <si>
    <t>Cuero H</t>
  </si>
  <si>
    <t>Cuero M</t>
  </si>
  <si>
    <t>Cuero Enano</t>
  </si>
  <si>
    <t>Vesti pregonero</t>
  </si>
  <si>
    <t>Ropaje c/ capa azul</t>
  </si>
  <si>
    <t>Traje de duque</t>
  </si>
  <si>
    <t>Tunica de mago</t>
  </si>
  <si>
    <t>Tunica Marron</t>
  </si>
  <si>
    <t>Tunica azul</t>
  </si>
  <si>
    <t>Ropa estuaria</t>
  </si>
  <si>
    <t>Vestido de Duquesa</t>
  </si>
  <si>
    <t>Tunica de maga</t>
  </si>
  <si>
    <t>Tunica roja M</t>
  </si>
  <si>
    <t>Tunica azul m</t>
  </si>
  <si>
    <t>Ves. De servidumbre</t>
  </si>
  <si>
    <t>tunica de mago b</t>
  </si>
  <si>
    <t>tunica aventurera b</t>
  </si>
  <si>
    <t>tunica marron b</t>
  </si>
  <si>
    <t>ves. De madrina</t>
  </si>
  <si>
    <t>Espada corta</t>
  </si>
  <si>
    <t>Hacha de piedra</t>
  </si>
  <si>
    <t>Mazo de guerra</t>
  </si>
  <si>
    <t>Casco de lobo</t>
  </si>
  <si>
    <t>Escudo tortuga</t>
  </si>
  <si>
    <t>Cuero endurecido A</t>
  </si>
  <si>
    <t>Cuero endurecido B</t>
  </si>
  <si>
    <t>Casco de hierro</t>
  </si>
  <si>
    <t>Atuendo mercenario</t>
  </si>
  <si>
    <t>Tunica ocre</t>
  </si>
  <si>
    <t>Ropaje desertico</t>
  </si>
  <si>
    <t>Vestido de condesa</t>
  </si>
  <si>
    <t>Atuendo erendil</t>
  </si>
  <si>
    <t>Tunica Ostentosa</t>
  </si>
  <si>
    <t>Ves. Elfa empatica</t>
  </si>
  <si>
    <t>Vestimenta combinada EG</t>
  </si>
  <si>
    <t>Ropaje desertico bajos</t>
  </si>
  <si>
    <t>Atuendo de capitan B</t>
  </si>
  <si>
    <t>Armas:</t>
  </si>
  <si>
    <t>Daga +1</t>
  </si>
  <si>
    <t>Espada Larga</t>
  </si>
  <si>
    <t>Espada Dos Manos</t>
  </si>
  <si>
    <t>Maza de Dos Manos</t>
  </si>
  <si>
    <t>Espada Corta</t>
  </si>
  <si>
    <t>Daga +2</t>
  </si>
  <si>
    <t>Hacha de Barbaro</t>
  </si>
  <si>
    <t>Hacha Larga de Guerra</t>
  </si>
  <si>
    <t>Daga +3</t>
  </si>
  <si>
    <t>Cimitarra</t>
  </si>
  <si>
    <t>Trabuco</t>
  </si>
  <si>
    <t>Espada Vikinga</t>
  </si>
  <si>
    <t>Daga +4</t>
  </si>
  <si>
    <t>Hacha de Guerra Dos filos</t>
  </si>
  <si>
    <t>Espada de Plata</t>
  </si>
  <si>
    <t>Hacha de Bjorn</t>
  </si>
  <si>
    <t>Espada Matadragones</t>
  </si>
  <si>
    <t>Obj</t>
  </si>
  <si>
    <t>Min</t>
  </si>
  <si>
    <t>Max</t>
  </si>
  <si>
    <t>LingH</t>
  </si>
  <si>
    <t>LingP</t>
  </si>
  <si>
    <t>LingO</t>
  </si>
  <si>
    <t>Escudo de Hierro</t>
  </si>
  <si>
    <t>Escudo de Bronce</t>
  </si>
  <si>
    <t>Escudo Imperial</t>
  </si>
  <si>
    <t>Escudo Clerical</t>
  </si>
  <si>
    <t>Casco Vikingo</t>
  </si>
  <si>
    <t>Casco de Plata</t>
  </si>
  <si>
    <t>Casco de Vikingo Completo</t>
  </si>
  <si>
    <t>Armadura de placas completas</t>
  </si>
  <si>
    <t>Armadura de las Sombras</t>
  </si>
  <si>
    <t>Armadura de las sombras B</t>
  </si>
  <si>
    <t>Cota del Gran Cazador</t>
  </si>
  <si>
    <t>Cota del Gran Cazador B</t>
  </si>
  <si>
    <t>Coraza Clerical</t>
  </si>
  <si>
    <t>Coraza Clerical B</t>
  </si>
  <si>
    <t>Armadura Bruñida</t>
  </si>
  <si>
    <t>Armadura de la cienaga</t>
  </si>
  <si>
    <t>Armadura Escarlata</t>
  </si>
  <si>
    <t>Dama de las Tinieblas</t>
  </si>
  <si>
    <t>Armadura Legendaria</t>
  </si>
  <si>
    <t>Coraza de Harald</t>
  </si>
  <si>
    <t>Armadura de la Iluminacion</t>
  </si>
  <si>
    <t>Escudo de Campeon</t>
  </si>
  <si>
    <t>Casco de Cazador</t>
  </si>
  <si>
    <t>Escudo de la Iluminacion</t>
  </si>
  <si>
    <t>Anillo de Resistencia Magica</t>
  </si>
  <si>
    <t>Anillo de Proteccion Magica</t>
  </si>
  <si>
    <t>Anillo del Silencio</t>
  </si>
  <si>
    <t>Casco de la Iluminacion</t>
  </si>
  <si>
    <t>Armadura de la Iluminacion B</t>
  </si>
  <si>
    <t>Armadura de Placas Completas B</t>
  </si>
  <si>
    <t>Armadura de Placas Azules M</t>
  </si>
  <si>
    <t>Armadura de Placas Azules H</t>
  </si>
  <si>
    <t>Cartelea</t>
  </si>
  <si>
    <t>ULLATHORPE</t>
  </si>
  <si>
    <t>ROPA HOMBRE</t>
  </si>
  <si>
    <t>ROPA MUJER</t>
  </si>
  <si>
    <t>ROPA ENANO</t>
  </si>
  <si>
    <t>ARMADURAS</t>
  </si>
  <si>
    <t>MAGIA</t>
  </si>
  <si>
    <t>CARPINTERIA</t>
  </si>
  <si>
    <t>VIEJO</t>
  </si>
  <si>
    <t>SE DESTACA EN MAGIA (HECHIZOS Y TUNICAS)</t>
  </si>
  <si>
    <t>SE DESTACA EN HERRERIA Y CARPINTERIA</t>
  </si>
  <si>
    <t>TIER</t>
  </si>
  <si>
    <t>DOREMI</t>
  </si>
  <si>
    <t>VUELA</t>
  </si>
  <si>
    <t>FENRIR</t>
  </si>
  <si>
    <t>NIX IZQ</t>
  </si>
  <si>
    <t>EGHANOR</t>
  </si>
  <si>
    <t>CAMBIAR</t>
  </si>
  <si>
    <t>X</t>
  </si>
  <si>
    <t>PENTHAR</t>
  </si>
  <si>
    <t>CIUDAD ABANDONADA</t>
  </si>
  <si>
    <t>Magia blanca</t>
  </si>
  <si>
    <t>Magia negra</t>
  </si>
  <si>
    <t xml:space="preserve">SE DESTACA EN HERRERIA </t>
  </si>
  <si>
    <t>SOLO</t>
  </si>
  <si>
    <t>ROPA</t>
  </si>
  <si>
    <t>POLO</t>
  </si>
  <si>
    <t>Falta agregar ropa polo barata</t>
  </si>
  <si>
    <t>Vestidos de gala</t>
  </si>
  <si>
    <t>NATE</t>
  </si>
  <si>
    <t>no hay</t>
  </si>
  <si>
    <t>Atuendo de capitan</t>
  </si>
  <si>
    <t>Body</t>
  </si>
  <si>
    <t>Graf</t>
  </si>
  <si>
    <t>GRH</t>
  </si>
  <si>
    <t>Redistribución completa de venta de equipamiento y hechizos por ciudades.</t>
  </si>
  <si>
    <t>Se eliminó el requisito de nivel a los objetos.</t>
  </si>
  <si>
    <t>Se bajó el daño de el hacha de bárbaro a 5-16.</t>
  </si>
  <si>
    <t>Se eliminó el tiempo del hechizo Resucitar.</t>
  </si>
  <si>
    <t>Se incorporaron nuevos ropajes y armaduras.</t>
  </si>
  <si>
    <t>Hacha larga de guerra (11-18) ahora es un arma de una mano y se craftea en herreria.</t>
  </si>
  <si>
    <t>Katana (7-18) ahora es de una mano y se craftea en herreria.</t>
  </si>
  <si>
    <t>Se aumentó la defensa de la Armadura de Placas Completas a 35-40 y solo se venderán en Ciudad Abandonada.</t>
  </si>
  <si>
    <t>Se agregó la ciudad orca de Penthar</t>
  </si>
  <si>
    <t>Ullathorpe y Nix venderán equipamiento básico.</t>
  </si>
  <si>
    <t>Banderbill, Arkheim y Lindos venderán ropajes y hechizos de poder intermedio.</t>
  </si>
  <si>
    <t>Arghal ofrecerá herreria y carpinteria intermedia.</t>
  </si>
  <si>
    <t>Penthar ofrecerá herreria intermedia.</t>
  </si>
  <si>
    <t>Eleusis y Ciudad Abandonada tendrá las mejores armas y armaduras, como tambien hechizos y carpinteria.</t>
  </si>
  <si>
    <t>***el /hogar</t>
  </si>
  <si>
    <t>trampa guerrero saca invi y ralentiza</t>
  </si>
  <si>
    <t>eles clasicos</t>
  </si>
  <si>
    <t>Nueva Esperanza venderá los mejores ropajes y armaduras</t>
  </si>
  <si>
    <t>[HECHIZO132]</t>
  </si>
  <si>
    <t>Nombre=Oración Divina</t>
  </si>
  <si>
    <t>Desc=Cura 90 a 100 puntos de vida en un área de tres tiles y elimina efectos negativos del objetivo.</t>
  </si>
  <si>
    <t>PalabrasMagicas=San'TDivI´N</t>
  </si>
  <si>
    <t>HechizeroMsg=Has lanzado Oración Divina sobre</t>
  </si>
  <si>
    <t>TargetMsg=lanzó Oración Divina sobre vos.</t>
  </si>
  <si>
    <t>PropioMsg=Has lanzado Oración Divina sobre ti.</t>
  </si>
  <si>
    <t>Tipo=5</t>
  </si>
  <si>
    <t>Target=4</t>
  </si>
  <si>
    <t>AreaRadio=4</t>
  </si>
  <si>
    <t>AreaAfecta=3</t>
  </si>
  <si>
    <t>WAV=256</t>
  </si>
  <si>
    <t>Particle=124</t>
  </si>
  <si>
    <t>TimeParticula=25</t>
  </si>
  <si>
    <t>subehp=1</t>
  </si>
  <si>
    <t>MinHP=90</t>
  </si>
  <si>
    <t>MaxHP=100</t>
  </si>
  <si>
    <t>MinSkill=100</t>
  </si>
  <si>
    <t>ManaRequerido=1000</t>
  </si>
  <si>
    <t>StaRequerido=250</t>
  </si>
  <si>
    <t>IconoIndex=32446</t>
  </si>
  <si>
    <t>RemoverParalisis=1</t>
  </si>
  <si>
    <t>Sanacion=1</t>
  </si>
  <si>
    <t>Viejo</t>
  </si>
  <si>
    <t>Nuevo</t>
  </si>
  <si>
    <t>MinHP=60</t>
  </si>
  <si>
    <t>MaxHP=85</t>
  </si>
  <si>
    <t>Target=1</t>
  </si>
  <si>
    <t>Prom</t>
  </si>
  <si>
    <t>Particlas</t>
  </si>
  <si>
    <t>Tormenta</t>
  </si>
  <si>
    <t>Desca</t>
  </si>
  <si>
    <t>Mana</t>
  </si>
  <si>
    <t>1 daño = mana</t>
  </si>
  <si>
    <t>Desc=Cura 60 a 85 puntos de vida y elimina efectos negativos del objetivo.</t>
  </si>
  <si>
    <t>Tipo=8</t>
  </si>
  <si>
    <t>loops=0</t>
  </si>
  <si>
    <t>[HECHIZO42]</t>
  </si>
  <si>
    <t>Nombre=Partículas Tóxicas</t>
  </si>
  <si>
    <t>Desc=Causa 47 a 55 puntos de daño y envenena en un área de tres tiles.</t>
  </si>
  <si>
    <t>PalabrasMagicas=VÄX'N ÄCi'</t>
  </si>
  <si>
    <t>HechizeroMsg=Has lanzado Partículas Tóxicas sobre</t>
  </si>
  <si>
    <t>TargetMsg=lanzó Partículas Tóxicas sobre vos.</t>
  </si>
  <si>
    <t>PropioMsg=Has lanzado Partículas Toxicas sobre ti.</t>
  </si>
  <si>
    <t>WAV=127</t>
  </si>
  <si>
    <t>FXgrh=1</t>
  </si>
  <si>
    <t>SubeHP=2</t>
  </si>
  <si>
    <t>MinHP=50</t>
  </si>
  <si>
    <t>MaxHP=60</t>
  </si>
  <si>
    <t>MinSkill=75</t>
  </si>
  <si>
    <t>ManaRequerido=350</t>
  </si>
  <si>
    <t>StaRequerido=100</t>
  </si>
  <si>
    <t>Envenena=3</t>
  </si>
  <si>
    <t>IconoIndex=35692</t>
  </si>
  <si>
    <t>MinHP=55</t>
  </si>
  <si>
    <t>MaxHP=65</t>
  </si>
  <si>
    <t>ManaRequerido=400</t>
  </si>
  <si>
    <t>Target=3</t>
  </si>
  <si>
    <t>Desc=Causa 55 a 65 puntos de daño y envenena al oponente.</t>
  </si>
  <si>
    <t>Párticulas toxicas (druida) daño 47 a 55 en area de 3 tiles y envenena. 350 mana. 1dmg = 6.82 mp</t>
  </si>
  <si>
    <t>Tormenta de fuego 42 a 50. 150 mana. 1dmg =3.2mp</t>
  </si>
  <si>
    <t>Descarga electrica 70 a 80. 460 mana. 1dmg=6.13mp</t>
  </si>
  <si>
    <t>Idea: sacar el daño en area del hechizo, subir el daño a 55 65 y 400 mana. 1dmg=6.66mp</t>
  </si>
  <si>
    <t>[MODEVASION]</t>
  </si>
  <si>
    <t>[MODATAQUEARMAS]</t>
  </si>
  <si>
    <t>[MODATAQUEPROYECTILES]</t>
  </si>
  <si>
    <t>[MODDANOARMAS]</t>
  </si>
  <si>
    <t>[MODESCUDO]</t>
  </si>
  <si>
    <t>MOD RAZA</t>
  </si>
  <si>
    <t>FUERZA</t>
  </si>
  <si>
    <t>AGILIDAD</t>
  </si>
  <si>
    <t>INTELIGENCIA</t>
  </si>
  <si>
    <t>CARISMA</t>
  </si>
  <si>
    <t>CONSTITUCION</t>
  </si>
  <si>
    <t>HUMANO</t>
  </si>
  <si>
    <t>ELFO</t>
  </si>
  <si>
    <t>ELFOOSCURO</t>
  </si>
  <si>
    <t>ENANO</t>
  </si>
  <si>
    <t>GNOMO</t>
  </si>
  <si>
    <t>Guerrero</t>
  </si>
  <si>
    <t>Cazador</t>
  </si>
  <si>
    <t>0.9</t>
  </si>
  <si>
    <t>Paladin</t>
  </si>
  <si>
    <t>Asesino</t>
  </si>
  <si>
    <t>Clerigo</t>
  </si>
  <si>
    <t>Bardo</t>
  </si>
  <si>
    <t>Mago</t>
  </si>
  <si>
    <t>Druida</t>
  </si>
  <si>
    <t>Trabajador</t>
  </si>
  <si>
    <t>0.7</t>
  </si>
  <si>
    <t>Ladron</t>
  </si>
  <si>
    <t>0.8</t>
  </si>
  <si>
    <t>Bandido</t>
  </si>
  <si>
    <t>Pirata</t>
  </si>
  <si>
    <t>0.77</t>
  </si>
  <si>
    <t>0.75</t>
  </si>
  <si>
    <t>0.95</t>
  </si>
  <si>
    <t>0.6</t>
  </si>
  <si>
    <t>0.5</t>
  </si>
  <si>
    <t>0.65</t>
  </si>
  <si>
    <t>0.85</t>
  </si>
  <si>
    <t>1.10</t>
  </si>
  <si>
    <t>0.93</t>
  </si>
  <si>
    <t>1.07</t>
  </si>
  <si>
    <t>0.97</t>
  </si>
  <si>
    <t>0.4</t>
  </si>
  <si>
    <t>0.1</t>
  </si>
  <si>
    <t>AO20</t>
  </si>
  <si>
    <t>COMUNIDAD</t>
  </si>
  <si>
    <t>ALKON06</t>
  </si>
  <si>
    <t xml:space="preserve">[GOLPE_PRE_36] </t>
  </si>
  <si>
    <t xml:space="preserve">[GOLPE_POST_36] </t>
  </si>
  <si>
    <t>[MODPROYECTILES]</t>
  </si>
  <si>
    <t>PUNTERIA</t>
  </si>
  <si>
    <t>PUNTERIA?</t>
  </si>
  <si>
    <t>DAÑO?</t>
  </si>
  <si>
    <t>ALKON</t>
  </si>
  <si>
    <t>COM</t>
  </si>
  <si>
    <t>EVASION</t>
  </si>
  <si>
    <t>PUNTERIA? ARMAS</t>
  </si>
  <si>
    <t>PUNTERIA? PROYEC</t>
  </si>
  <si>
    <t>DAÑO ARMAS</t>
  </si>
  <si>
    <t>DAÑO PROYECT</t>
  </si>
  <si>
    <t>GOLPE PRE 36</t>
  </si>
  <si>
    <t>GOLPE POST 36</t>
  </si>
  <si>
    <t>Ciudad Abandonada ahora será insegura</t>
  </si>
  <si>
    <t>Se eliminó el Nudillo de Mitrhil para el bardo y se reemplazó con la Daga de Mithril (4-7).</t>
  </si>
  <si>
    <t>Oración Divina (Clerigo) ya no es mas un hechizo de area y se bajó la curación de 90-100 a 60-85</t>
  </si>
  <si>
    <t>Particulas Toxicas (Druida) ya no es mas un hechizo de area, se aumentó el daño de 47-55 a 55-65, y la mana requerida aumentó de 350 a 400</t>
  </si>
  <si>
    <t>El pirata ya no puede utilizar mas el travuco con flechas.</t>
  </si>
  <si>
    <t>***Se implementó la trampa para el guerrero</t>
  </si>
  <si>
    <t>Se ajustaron precios y stats de todos los items a la venta</t>
  </si>
  <si>
    <t>Se arreglaron iconos de objetos que no coincidian</t>
  </si>
  <si>
    <t>Daga de Mithril</t>
  </si>
  <si>
    <t>Vara de Mago</t>
  </si>
  <si>
    <t>Daga ignea</t>
  </si>
  <si>
    <t>Arco de los vientos</t>
  </si>
  <si>
    <t>Se agregó el Hacha de Piedra (5-13) a la venta.</t>
  </si>
  <si>
    <t>Se ajustaron los daños de algunos items:</t>
  </si>
  <si>
    <t>Baston nudoso ahora tiene 28% de DM</t>
  </si>
  <si>
    <t>Báculo Engarzado ahora tiene 34% de DM</t>
  </si>
  <si>
    <t>Vara de Archimago ahora se llama Vara de Mago y tiene 38% de DM</t>
  </si>
  <si>
    <t>Hoja Preste (Clerigo) se cambió el daño de 16-17 a 12-20</t>
  </si>
  <si>
    <t>Espada de la Iluminación (Paladin) se aumentó el daño de 15-17 a 15-20</t>
  </si>
  <si>
    <t>Espada Damasquinada (Guerrero) se aumentó el daño de 15-17 a 15-20</t>
  </si>
  <si>
    <t>Daga Ígnea ya no tiene un 5% extra de chance de apuñalar</t>
  </si>
  <si>
    <t>Alfanje (Bandido) se bajó el daño de 13-17 a 11-17</t>
  </si>
  <si>
    <t>El manto de dragón ahora se consigue matando al Gran Dragón Rojo</t>
  </si>
  <si>
    <t>Espada de plata (13-20) ahora es de una mano y se craftea en herreria. Solo Paladin y Guerrero</t>
  </si>
  <si>
    <t>Se agregó a herreria la Armadura de Placas Azules (DEF 37-41)</t>
  </si>
  <si>
    <t>Changelog BALANCE:</t>
  </si>
  <si>
    <t>Ahora la billetera será de 3.000 monedas de oro por nivel, el resto se caerá</t>
  </si>
  <si>
    <t>ver donde poner a vytaiz para fundar clan</t>
  </si>
  <si>
    <t>Se modificó la experiencia requerida para cada nivel.</t>
  </si>
  <si>
    <t>modataaquearmas</t>
  </si>
  <si>
    <t>1.05</t>
  </si>
  <si>
    <t>0.3</t>
  </si>
  <si>
    <t>que a las  no magicas se le vaya el inmo a los 5 sec de que el que lo casteo se vaya del mapa</t>
  </si>
  <si>
    <t>Bosses tipo frost</t>
  </si>
  <si>
    <t>El inmo en npcs no los hace girar  mas</t>
  </si>
  <si>
    <t>Testear como matamos medus con el remo</t>
  </si>
  <si>
    <t>que las no magicas tengan 4 pasos/o segundos, de inmunidad al inmo despues de ser inmovilizados</t>
  </si>
  <si>
    <t>Ahora es mas dificil subir skills naturales</t>
  </si>
  <si>
    <t>Fragua</t>
  </si>
  <si>
    <t>Doble clcik</t>
  </si>
  <si>
    <t>Se cambió la ubicación de algunos dungeons</t>
  </si>
  <si>
    <t>Se arregló el bug por el cual los NPCs dejaban de respawnear</t>
  </si>
  <si>
    <t>Se quitó el Frenesí Berseker (No magicas). Proximamente se incorporará una nueva medida en su reemplazo.</t>
  </si>
  <si>
    <t>El clerigo ya no tiene mana al nacer adicional (Antes 2.5 x INT, ahora 2 x INT, igual al bardo y druida)</t>
  </si>
  <si>
    <t>Equipamiento full:</t>
  </si>
  <si>
    <t>***Las mascotas e invocaciones solo atacarán al NPC que ataque al dueño.</t>
  </si>
  <si>
    <t>ACIERTO CON ARMAS</t>
  </si>
  <si>
    <t>DAÑO CON ARMAS</t>
  </si>
  <si>
    <t>Se agregó el recurso "Carbón", el cual se obtendrá dentro de Penthar y servirá para comerciar con los mercaderes a cambio de monedas oro.</t>
  </si>
  <si>
    <t>RECHAZO CON ESCUDO</t>
  </si>
  <si>
    <t>GOLPE &lt; 36</t>
  </si>
  <si>
    <t>GOLPE &gt; 36</t>
  </si>
  <si>
    <t>MOD. APUÑALAR</t>
  </si>
  <si>
    <t>Modificadores de CLASE</t>
  </si>
  <si>
    <t>Modificadores de Raza</t>
  </si>
  <si>
    <t>ver ocultar bnadido</t>
  </si>
  <si>
    <t>ver los body gnomo de las ropas nuevas</t>
  </si>
  <si>
    <t>ver evasion npcs early</t>
  </si>
  <si>
    <t>ver skills en early</t>
  </si>
  <si>
    <t>ver quest 20% mas</t>
  </si>
  <si>
    <t>ver quest fantasma cementerio</t>
  </si>
  <si>
    <t>que al deslogear se te vaya el invi y ocultar (ojo con poder cambiar invi con f12)</t>
  </si>
  <si>
    <t>OBJ</t>
  </si>
  <si>
    <t>Nombre</t>
  </si>
  <si>
    <t>Armadura placas completas altos</t>
  </si>
  <si>
    <t>Armaduras placas completas bajos</t>
  </si>
  <si>
    <t>Tunica legendaria altos</t>
  </si>
  <si>
    <t>Tunica legendaria bajos</t>
  </si>
  <si>
    <t>Hacha de barbaro</t>
  </si>
  <si>
    <t>Escudo de hierro</t>
  </si>
  <si>
    <t>Capucha de elite</t>
  </si>
  <si>
    <t>Baston nudoso</t>
  </si>
  <si>
    <t>Arco de roble</t>
  </si>
  <si>
    <t>Armadura de cazador altos</t>
  </si>
  <si>
    <t>Armadura de cazador bajos</t>
  </si>
  <si>
    <t>Sombrero de mago</t>
  </si>
  <si>
    <t>Hacha dos filos</t>
  </si>
  <si>
    <t>75 ling h</t>
  </si>
  <si>
    <t>Baculo engarzado</t>
  </si>
  <si>
    <t>1500 elfica</t>
  </si>
  <si>
    <t>Arco de cazador</t>
  </si>
  <si>
    <t>Laud Elfico</t>
  </si>
  <si>
    <t>Flauta elfica</t>
  </si>
  <si>
    <t>Espada vikinga</t>
  </si>
  <si>
    <t>55 ling h</t>
  </si>
  <si>
    <t>Escudo velez</t>
  </si>
  <si>
    <t>Estetico</t>
  </si>
  <si>
    <t>Escudo de argentina</t>
  </si>
  <si>
    <t>Escudo cap america</t>
  </si>
  <si>
    <t>Escudo de river</t>
  </si>
  <si>
    <t>Mascara de salmon</t>
  </si>
  <si>
    <t>Mascara de hipnosis</t>
  </si>
  <si>
    <t>Mascara de perseo</t>
  </si>
  <si>
    <t>Balance</t>
  </si>
  <si>
    <t>Codigo</t>
  </si>
  <si>
    <t>/HOGAR  Hacerlo por distancia a ciudad? Sacarlo?</t>
  </si>
  <si>
    <t>crear gorila blanco , el gorila marron(listo, falta gr) y el nuevo tiburón</t>
  </si>
  <si>
    <t>ver ogros en esperanza, no dan exp x level - clonar uno para espe sin level</t>
  </si>
  <si>
    <t>[INIT]</t>
  </si>
  <si>
    <t>NumQuests=111</t>
  </si>
  <si>
    <t>-----------------------------QUEST ULLA; NIX Y BANDER------------------------</t>
  </si>
  <si>
    <t>[QUEST1]</t>
  </si>
  <si>
    <t>Nombre=Descansar en paz</t>
  </si>
  <si>
    <t>Desc=El cementerio de Nix solía ser un lugar de descanso pero desde que llegaron estos inmundos no-muertos las almas de los caídos vagan en pena. Termina con quince de esos malditos que usurparon el mausoleo y tráeme sus huesos. Serás recompensado.</t>
  </si>
  <si>
    <t>DescFinal=Te agradezco. Por fin... ¡Tranquilidad! Ten estas espadas viejas. podrían serte útil más adelante.</t>
  </si>
  <si>
    <t>RequiredLevel=12</t>
  </si>
  <si>
    <t>RequiredOBJs=1</t>
  </si>
  <si>
    <t>RequiredOBJ1=2529-15</t>
  </si>
  <si>
    <t>RewardOBJs=0</t>
  </si>
  <si>
    <t>RewardObj1=2-2</t>
  </si>
  <si>
    <t>RewardEXP=1</t>
  </si>
  <si>
    <t>Repetible=0</t>
  </si>
  <si>
    <t>PosMap=34</t>
  </si>
  <si>
    <t>----------------------------QUEST Newbie Dungeon---------------------------------</t>
  </si>
  <si>
    <t>[QUEST2]</t>
  </si>
  <si>
    <t>Nombre=Muchas bocas que alimentar</t>
  </si>
  <si>
    <t>Desc= ¿Puedes darme una mano? Están llegando aventureros por montones y no tengo con que alimentarlos. Si puedes ve y mata 10 pollos. Recuerda que necesito sus cuerpos, trata de no ser muy duro con ellos.</t>
  </si>
  <si>
    <t>DescFinal= Genial, muy buen trabajo! Pondré manos a la obra ya mismo, esos pollos no se cocinarán solos. ¿O si?</t>
  </si>
  <si>
    <t>NextQuest=</t>
  </si>
  <si>
    <t>RequiredLevel=1</t>
  </si>
  <si>
    <t>RequiredOBJ1=26-10</t>
  </si>
  <si>
    <t>RequiredNPCs=1</t>
  </si>
  <si>
    <t>RequiredNPC1=501-10</t>
  </si>
  <si>
    <t>RewardGLD=1</t>
  </si>
  <si>
    <t>PosMap=37</t>
  </si>
  <si>
    <t>[QUEST3]</t>
  </si>
  <si>
    <t>Nombre=Solo se muere quien se olvida</t>
  </si>
  <si>
    <t>Desc=Estos bastardos ya me olvidaron, pero aún no puedo descansar tranquilo. Hazme un favor, no seas como ellos; necesito que ingreses al Mausoleo a buscar lo que es mío. ¿Ves esa vieja lápida con la tierra removida a su alrededor? El más grande de los esqueletos profanó mi tumba y tomó lo único que me daba paz, mi tesoro familiar. Por favor, ayuda a su ya errante dueño.</t>
  </si>
  <si>
    <t xml:space="preserve">DescFinal=Ya puedo irme de este mundo en paz, muchas gracias, guerrero. Disfruta la vida. </t>
  </si>
  <si>
    <t>RequiredLevel=14</t>
  </si>
  <si>
    <t>RequiredNPC1=524-1</t>
  </si>
  <si>
    <t>RewardOBJs=1</t>
  </si>
  <si>
    <t>RewardObj1=2649-1</t>
  </si>
  <si>
    <t>PosMap=55</t>
  </si>
  <si>
    <t>[QUEST4]</t>
  </si>
  <si>
    <t>Nombre=Veneno mortal</t>
  </si>
  <si>
    <t>Desc= Veo que te sobra valor pero necesitaras más que eso para sobrevivir en estas tierras. Deberás tener a mano todo tipo de pociones para la aventura. Mata 10 serpientes y tráeme su veneno, creo que podré hacer unos cuantos antídotos para ti.</t>
  </si>
  <si>
    <t>DescFinal= Buen trabajo, aguardame un instante...</t>
  </si>
  <si>
    <t>RequiredOBJ1=2492-10</t>
  </si>
  <si>
    <t>RequiredNPC1=502-10</t>
  </si>
  <si>
    <t>RewardObj1=2497-10</t>
  </si>
  <si>
    <t>PosMap=44</t>
  </si>
  <si>
    <t>[QUEST5]</t>
  </si>
  <si>
    <t>Nombre=Recetas de Alquimia</t>
  </si>
  <si>
    <t>Desc= He oído rumores de que en algún lugar de este dungeon existe un libro con las mejores recetas de alquimia. Si logras dar con el tal vez pueda preparar varias posiones para ti.</t>
  </si>
  <si>
    <t>DescFinal=</t>
  </si>
  <si>
    <t>RequiredLevel=3</t>
  </si>
  <si>
    <t>RequiredOBJs=0</t>
  </si>
  <si>
    <t xml:space="preserve">RequiredOBJ1=0 </t>
  </si>
  <si>
    <t>RequiredNPCs=0</t>
  </si>
  <si>
    <t>RequiredNPC1=0</t>
  </si>
  <si>
    <t>RewardObj1=0</t>
  </si>
  <si>
    <t>RequiredTargetNPCS=1</t>
  </si>
  <si>
    <t>RequiredTargetNPC1=401</t>
  </si>
  <si>
    <t>PosMap=47</t>
  </si>
  <si>
    <t>[QUEST6]</t>
  </si>
  <si>
    <t>Nombre=Un libro en muy mal estado</t>
  </si>
  <si>
    <t>Desc=Este es mi libro donde apunto mis recetas, han desaparecido mis hojas. No deben estar muy lejos, encuentralas! Habrá recompensa.</t>
  </si>
  <si>
    <t>RequiredLevel=5</t>
  </si>
  <si>
    <t>RequiredOBJ1=2496-10</t>
  </si>
  <si>
    <t>PosMap=208</t>
  </si>
  <si>
    <t>[QUEST7]</t>
  </si>
  <si>
    <t>Nombre=Recetas para pociones</t>
  </si>
  <si>
    <t>Desc=Vamos a probar si realmente funciona esto, necesito una pluma de gallo para poder apuntar mis recetas. Mejor tráeme varias por si acaso.</t>
  </si>
  <si>
    <t>RequiredLevel=4</t>
  </si>
  <si>
    <t>RequiredOBJ1=2596-5</t>
  </si>
  <si>
    <t>PosMap=218</t>
  </si>
  <si>
    <t>[QUEST8]</t>
  </si>
  <si>
    <t>Nombre=Ingredientes Extraños</t>
  </si>
  <si>
    <t>Desc=¡Fantástico! Ya podré realizar todo tipo de pociones; hazme un favor: Traeme cinco colmillos de serpientes, cinco serpientes muertas y dos alas de murciélago.</t>
  </si>
  <si>
    <t>DescFinal= ¡Increíble! ha sido más rápido de lo que me esperaba, Toma aquí tienes tu recompensa.</t>
  </si>
  <si>
    <t>RequiredLevel=6</t>
  </si>
  <si>
    <t>RequiredOBJs=3</t>
  </si>
  <si>
    <t>RequiredOBJ1=2479-5</t>
  </si>
  <si>
    <t>RequiredOBJ2=2478-5</t>
  </si>
  <si>
    <t>RequiredOBJ3=2480-2</t>
  </si>
  <si>
    <t>[QUEST9]</t>
  </si>
  <si>
    <t>Nombre=¡Oh no, maldita peste!</t>
  </si>
  <si>
    <t>Desc=¡Ten cuidado! He oído rumores de que se ha desatado una peste entre las criaturas de este dungeon. Tráeme una muestra de sus fluidos, del lobo trae dos. Veré que solución encuentro.</t>
  </si>
  <si>
    <t>DescFinal=Con estas muestras tengo suficiente. ¡Buen trabajo!</t>
  </si>
  <si>
    <t>RequiredLevel=7</t>
  </si>
  <si>
    <t>RequiredOBJs=4</t>
  </si>
  <si>
    <t>RequiredOBJ1=2491-2</t>
  </si>
  <si>
    <t>RequiredOBJ2=2492-2</t>
  </si>
  <si>
    <t>RequiredOBJ3=2494-2</t>
  </si>
  <si>
    <t>RequiredOBJ4=2495-2</t>
  </si>
  <si>
    <t>PosMap=206</t>
  </si>
  <si>
    <t>[QUEST11]</t>
  </si>
  <si>
    <t>Nombre=Ira del Enano</t>
  </si>
  <si>
    <t>Desc=Ya estoy cansado de estos malditos orcos, han diezmado mi ganado. ¿Este es su bosque? Ya me da igual. Ellos y esas criaturas bajitas... ¡Hay que aniquilarlas! Nosotros los buenos ciudadanos de Ullathorpe debemos retomar el control de la zona. Ve y asesina cinco de cada uno. También traeme las hachas de esos orcos, me serán de utilidad.</t>
  </si>
  <si>
    <t>DescFinal=¡Qué bueno! De igual modo extraño a mi vaca, ten esto de recompensa.</t>
  </si>
  <si>
    <t>RequiredLevel=15</t>
  </si>
  <si>
    <t>RequiredOBJ1=3-5</t>
  </si>
  <si>
    <t>RequiredNPCs=2</t>
  </si>
  <si>
    <t>RequiredNPC1=510-5</t>
  </si>
  <si>
    <t>RequiredNPC2=522-5</t>
  </si>
  <si>
    <t>PosMap=39</t>
  </si>
  <si>
    <t>Repetible=1</t>
  </si>
  <si>
    <t>[QUEST12]</t>
  </si>
  <si>
    <t>Nombre=Pergamino Desconocido</t>
  </si>
  <si>
    <t>Desc= Has completado todas las misiones que te he encomendado con gran destreza y valor, al menos por mi parte, este es el fin. Ten este pergamino, utilizalo para salir de aquí. Mucha suerte</t>
  </si>
  <si>
    <t>DescFinal=¡Hasta la próxima, aventurero!</t>
  </si>
  <si>
    <t xml:space="preserve">RequiredLevel=12 </t>
  </si>
  <si>
    <t>PosMap=67</t>
  </si>
  <si>
    <t>RewardObj1=1594-1</t>
  </si>
  <si>
    <t>'Margareth de Ullathorpe'</t>
  </si>
  <si>
    <t>[QUEST13]</t>
  </si>
  <si>
    <t>Nombre=Ojo por ojo, daga por daga</t>
  </si>
  <si>
    <t>Desc=Al parecer a la cofradía de criminales no le ha gustado la masacre que hemos realizado con la banda de forajidos que siembran el terror en los caminos. Posiblemente sean del mismo clan y vengan buscando venganza. No están jugando, ya han derramado sangre inocente. Han estado asesinando a varios de los taladores de la ciudad. Ve y enseñales que esta ciudad no cederá ante sus amenazas.</t>
  </si>
  <si>
    <t xml:space="preserve">NextQuest= </t>
  </si>
  <si>
    <t>RequiredLevel=17</t>
  </si>
  <si>
    <t>RequiredNPC1=552-10</t>
  </si>
  <si>
    <t>PosMap=1</t>
  </si>
  <si>
    <t>[QUEST14]</t>
  </si>
  <si>
    <t>Nombre=Terror de los Viajeros</t>
  </si>
  <si>
    <t>Desc=Estas bestias salvajes andan al asecho por todos los bosques aledaños de Ullathorpe y han constituido una amenaza para todos los viajeros que vienen a comerciar a la ciudad. Tenemos muchos cazadores trabajando en diezmar las jaurías, pero siempre necesitamos una mano más. ¿Te atreves?</t>
  </si>
  <si>
    <t>DescFinal=Realmente posees un gran valor y fortaleza al acompañarnos! Déjame recompensarte.</t>
  </si>
  <si>
    <t>RequiredLevel=8</t>
  </si>
  <si>
    <t>RequiredNPC1=558-20</t>
  </si>
  <si>
    <t>'John Silver, Pirata debajo de Nix'</t>
  </si>
  <si>
    <t>[QUEST15]</t>
  </si>
  <si>
    <t>Nombre=Pertrechos para el combate</t>
  </si>
  <si>
    <t xml:space="preserve">Desc=Necesito de escudos para mi tripulación. He oído que cerca de estos bosques habitan tortugas, me serían utiles sus caparazones. Traeme diez de ellos, haré que los muchachos tengan lista tu recompensa. </t>
  </si>
  <si>
    <t xml:space="preserve">DescFinal=Bueno, toma esto y lárgate. </t>
  </si>
  <si>
    <t>RequiredLevel=13</t>
  </si>
  <si>
    <t>RequiredOBJ1=1700-10</t>
  </si>
  <si>
    <t>RequiredNPC1=503-10</t>
  </si>
  <si>
    <t>PosMap=31</t>
  </si>
  <si>
    <t>[QUEST16]</t>
  </si>
  <si>
    <t>Nombre=La Gran Estafa</t>
  </si>
  <si>
    <t>Desc=Ullathorpe era conocida por su tranquilidad, ahora ni eso. Una plaga de bandidos merodea el camino hacía aquí y asaltan las caravanas que circulan entre esta ciudad y el Castillo del Rey. Acaba con ellos. El dinero no interesa, te lo daré. Es más, puedes quedarte con el botín que tengan.</t>
  </si>
  <si>
    <t>DescFinal=Qué bien quedarán estas cabezas en la plaza de la ciudad. Gracias.</t>
  </si>
  <si>
    <t>RequiredNPC1=553-15</t>
  </si>
  <si>
    <t>RequiredOBJ1=2757-15</t>
  </si>
  <si>
    <t>PosMap=270</t>
  </si>
  <si>
    <t>[QUEST17]</t>
  </si>
  <si>
    <t>Nombre=Arachnida</t>
  </si>
  <si>
    <t>Desc=Tanto tiempo sin adentrarnos en las catacumbas se han desarrollado nuevas especies de arañas; si las anteriores daban miedo, estás causan infartos. Hasta se han generado nuevos tipos de venenos e infecciones, algunas incluso podrían causar la muerte de un ser humano. Hay que acabar con esto antes de que terminen invadiendo la ciudad. Elimina todas las que puedas.</t>
  </si>
  <si>
    <t>DescFinal=¿Qué? ¿¡Una araña gigante!?</t>
  </si>
  <si>
    <t>RequiredLevel=18</t>
  </si>
  <si>
    <t>RequiredNPCs=4</t>
  </si>
  <si>
    <t>RequiredNPC1=968-5</t>
  </si>
  <si>
    <t>RequiredNPC2=973-3</t>
  </si>
  <si>
    <t>RequiredNPC3=977-2</t>
  </si>
  <si>
    <t>RequiredNPC4=975-2</t>
  </si>
  <si>
    <t>RewardOBJ1=2010-1</t>
  </si>
  <si>
    <t>[QUEST18]</t>
  </si>
  <si>
    <t>Nombre=Hora de Fumigar</t>
  </si>
  <si>
    <t>Desc=Que no te engañen, ¡las catacumbas son peligrosas! Pueden parecer bellas y dulces, pero son seres horripilantes, hemos perdido cientos de aventureros allí dentro, por culpa de arañas.</t>
  </si>
  <si>
    <t>Necesitamos acabar con esto. ¿Puedes matar 15 arañas para despejar la zona? Si vuelves con vida tendré un regalo para ti.</t>
  </si>
  <si>
    <t xml:space="preserve">DescFinal=Gracias por tu ayuda! Aquí tienes tu recompensa. </t>
  </si>
  <si>
    <t>RequiredNPC1=512-10</t>
  </si>
  <si>
    <t>PosMap=20</t>
  </si>
  <si>
    <t>[QUEST19]</t>
  </si>
  <si>
    <t>Nombre=Baja Temperatura</t>
  </si>
  <si>
    <t>Desc=Nuestros taladores nos han dado aviso del peligro que representan los osos que deambulan por los alrededores de Nix. Es una buena oportunidad para conseguir pieles de calidad.</t>
  </si>
  <si>
    <t>DescFinal=Te agradezco la ayuda, puedes volver a ayudarme con esta tarea cuando quieras.</t>
  </si>
  <si>
    <t>RequiredNPC1=551-10</t>
  </si>
  <si>
    <t>RequiredObj1=415-10</t>
  </si>
  <si>
    <t>[QUEST20]</t>
  </si>
  <si>
    <t xml:space="preserve">Nombre=Gran mutación </t>
  </si>
  <si>
    <t>Desc=Entonces ahora debes adentrarte para terminar con el Mutante Arácnido. No podemos dejarlo allí. Traeme pruebas de que has acabado con él.</t>
  </si>
  <si>
    <t xml:space="preserve">DescFinal=No puedo creerlo, estabamos desesperados. Creíamos que sería el fin de nuestra conexión hacia Ullathorpe. Esto es para tí. </t>
  </si>
  <si>
    <t>RequiredNPC1=979-1</t>
  </si>
  <si>
    <t>RequiredObj1=2531-5</t>
  </si>
  <si>
    <t>PosMap=174</t>
  </si>
  <si>
    <t>[QUEST21]</t>
  </si>
  <si>
    <t>Nombre=El Banquete</t>
  </si>
  <si>
    <t>Desc=Hola, qué suerte verte por aquí. Estoy con un gran problema, el Rey organizará un banquete. El Tabernero del Mesón Hostigado ha solicitado que envíe varios ingredientes, pero lamentablemente no los puedo ir a buscar.</t>
  </si>
  <si>
    <t>¿Podrías ayudarme? ¡Consígueme estos ingredientes y un poco de leña para cocinar! Tendrás una recompensa.</t>
  </si>
  <si>
    <t>DescFinal=¡Gracias! Me salvaste. Esto es para tí.</t>
  </si>
  <si>
    <t>NextQuest=Cuando estés listo nuevamente, ven.</t>
  </si>
  <si>
    <t>RequiredOBJs=9</t>
  </si>
  <si>
    <t>RequiredObj1=26-10</t>
  </si>
  <si>
    <t>RequiredObj2=21-20</t>
  </si>
  <si>
    <t>RequiredObj3=27-20</t>
  </si>
  <si>
    <t>RequiredObj4=28-10</t>
  </si>
  <si>
    <t>RequiredObj5=2089-15</t>
  </si>
  <si>
    <t>RequiredObj6=2094-15</t>
  </si>
  <si>
    <t>RequiredObj7=42-25</t>
  </si>
  <si>
    <t>RequiredObj8=160-40</t>
  </si>
  <si>
    <t>RequiredObj9=163-50</t>
  </si>
  <si>
    <t>[QUEST22]</t>
  </si>
  <si>
    <t xml:space="preserve">Nombre=Protección Acuática </t>
  </si>
  <si>
    <t xml:space="preserve">Desc=Unos compañeros han tenido problemas con unos nadadores al sur de aquí, están cerca de una cueva misteriosa. Esto no puede volver a suceder, ve y dales una paliza por mí. Si tienes carácter podemos quedarnos con sus trajes. </t>
  </si>
  <si>
    <t>DescFinal=Excelente trabajo! Ten uno para tí, te servirá.</t>
  </si>
  <si>
    <t>RequiredLevel=25</t>
  </si>
  <si>
    <t>RequiredNPC1=1000-5</t>
  </si>
  <si>
    <t>RewardOBJ1=197-1</t>
  </si>
  <si>
    <t>PosMap=106</t>
  </si>
  <si>
    <t>[QUEST23]</t>
  </si>
  <si>
    <t>Nombre=No tan encantadoras</t>
  </si>
  <si>
    <t>Desc=Recuerdas la cueva que te comente anteriormente, deberás regresar. En el traje de uno de ellos encontramos un pendiente muy bello que creemos que puede pertenecer a las brujas que se esconden en la cueva. Traeme la mayor cantidad posible, pueden cotizar buen oro en el mercado de Ullathorpe.</t>
  </si>
  <si>
    <t>DescFinal=Gracias, esto puede servirte.</t>
  </si>
  <si>
    <t>RequiredNPC1=513-8</t>
  </si>
  <si>
    <t>RequiredOBJ1=2707-8</t>
  </si>
  <si>
    <t>RewardOBJ1=1800-5</t>
  </si>
  <si>
    <t>[QUEST24]</t>
  </si>
  <si>
    <t>Nombre=Dependencia de Jabalíes</t>
  </si>
  <si>
    <t>Desc=Acabo de observar por la orilla que el sol esta bajando y nos estamos quedando sin provisiones para el Mesón. Por favor, ve y consigueme diez chuletas de jabalíes!</t>
  </si>
  <si>
    <t>DescFinal=Estoy muy agradecida, nos has salvado. Toma estas monedas como recompensa.</t>
  </si>
  <si>
    <t>RequiredNPC1=950-10</t>
  </si>
  <si>
    <t>RequiredOBJ1=2576-10</t>
  </si>
  <si>
    <t>[QUEST25]</t>
  </si>
  <si>
    <t>Nombre=Algo de respiro</t>
  </si>
  <si>
    <t>Desc=Mh, me han comentado de tí, que eres bueno, valiente, habilidoso y tienes la actitud necesaria. ¿De mi parte? Solo palabras. Compruébalo, necesito aliento de sirena para un experimento. Y sí, por supuesto: habrá premio.</t>
  </si>
  <si>
    <t>RequiredLevel=30</t>
  </si>
  <si>
    <t>RequiredNPC1=515-10</t>
  </si>
  <si>
    <t>RequiredOBJ1=394-20</t>
  </si>
  <si>
    <t>PosMap=</t>
  </si>
  <si>
    <t>[QUEST26]</t>
  </si>
  <si>
    <t>Nombre=Malditos Piratas</t>
  </si>
  <si>
    <t xml:space="preserve">Desc=Esa tripulación de piratas ha robado nuestros tesoros. No pretendo dejar todo como si nada, si logras vencerlos y allarnarnos el camino guardaré parte de la recompensa para tí. </t>
  </si>
  <si>
    <t>DescFinal=Siendo sincero, creí que no podrías. ¡Aquí tienés!</t>
  </si>
  <si>
    <t>RequiredLevel=28</t>
  </si>
  <si>
    <t>RequiredNPCs=5</t>
  </si>
  <si>
    <t>RequiredNPC1=523-5</t>
  </si>
  <si>
    <t>RequiredNPC2=588-2</t>
  </si>
  <si>
    <t>RequiredNPC3=583-3</t>
  </si>
  <si>
    <t>RequiredNPC4=569-1</t>
  </si>
  <si>
    <t>RequiredNPC5=570-5</t>
  </si>
  <si>
    <t>[QUEST27]</t>
  </si>
  <si>
    <t>Nombre=Distintos tipos de hechiceros</t>
  </si>
  <si>
    <t>Desc=Si quieres aprender a dominar la magia deberías comenzar enfrentandote a quienes la aplican, ve y emprende a cacería dentro de la isla. ¡Buena suerte!</t>
  </si>
  <si>
    <t>Descfinal=Gran trabajo, puedes seguir entrenando las veces que quieras.</t>
  </si>
  <si>
    <t>RequiredNPC1=926-10</t>
  </si>
  <si>
    <t>RequiredNPC2=533-7</t>
  </si>
  <si>
    <t>RequiredNPC3=534-3</t>
  </si>
  <si>
    <t>RequiredNPC4=555-3</t>
  </si>
  <si>
    <t>[QUEST28]</t>
  </si>
  <si>
    <t>Nombre=Combate cuerpo a cuerpo</t>
  </si>
  <si>
    <t>Desc=También debes aprender a recibir y esquivar golpes cuerpo a cuerpo. La tarea no será fácil y seguramente saldrás lastimado, pero vivirás...</t>
  </si>
  <si>
    <t>DescFinal=Gran trabajo, puedes seguir entrenando las veces que quieras.</t>
  </si>
  <si>
    <t>RequiredNPCs=3</t>
  </si>
  <si>
    <t>RequiredNPC1=537-10</t>
  </si>
  <si>
    <t>RequiredNPC2=557-10</t>
  </si>
  <si>
    <t>RequiredNPC3=516-3</t>
  </si>
  <si>
    <t>[QUEST29]</t>
  </si>
  <si>
    <t>Nombre=Liberar el Bosque Élfico</t>
  </si>
  <si>
    <t>Desc=Necesitamos liberar la zona del bosque élfico al occidente, la ciudad de Banderbill utiliza en demasía la leña que allí se consigue.</t>
  </si>
  <si>
    <t>DescFinal=Estamos escasos de liquidez para concretar el pago en oro, pero podemos pagarte en material.</t>
  </si>
  <si>
    <t>RequiredNPC1=925-5</t>
  </si>
  <si>
    <t>RequiredNPC2=1011-5</t>
  </si>
  <si>
    <t>RequiredNPC3=1010-7</t>
  </si>
  <si>
    <t>RewardOBJ1=2781-3000</t>
  </si>
  <si>
    <t>[QUEST30]</t>
  </si>
  <si>
    <t>Nombre=La Reina de de las Gorgonas</t>
  </si>
  <si>
    <t>Desc=Tu información ha sido muy valiosa. Ya es momento de partir de nuevo hacia allí y terminar con ese monstruo gigante, te recomiendo llevar a tus mejores guerreros contigo, no será una tarea sencilla.</t>
  </si>
  <si>
    <t>DescFinal=Este amuleto demostrará tu valía. No lo pierdas!</t>
  </si>
  <si>
    <t>RequiredLevel=40</t>
  </si>
  <si>
    <t>RequiredNPC1=1043-1</t>
  </si>
  <si>
    <t>RewardOBJ1=2229-1</t>
  </si>
  <si>
    <t>[QUEST31]</t>
  </si>
  <si>
    <t>Nombre=Coleccionista de Corales</t>
  </si>
  <si>
    <t>Desc=Hola, cómo estás. Yo no muy bien, desde que perdi la movilidad en la mitad del cuerpo ya no puedo bucear y recolectar corales. Era mi pasión y también mi negocio, se vendían muy bien en el puerto de Nix. Si te interesa podríamos llegar a un acuerdo por dinero, no te veo muy capaz para el buceo pero las mantarrayas suelen comerlos por equivocación, puedes destripar algunas de ellas y ver si los consigues.</t>
  </si>
  <si>
    <t>DescFinal=Podemos seguir trabajando juntos muchacho.</t>
  </si>
  <si>
    <t>RequiredNPC1=547-10</t>
  </si>
  <si>
    <t>RequiredObj1=2138-15</t>
  </si>
  <si>
    <t>[QUEST32]</t>
  </si>
  <si>
    <t>Nombre=Combate la Nigromancia</t>
  </si>
  <si>
    <t>Desc=El Liche es una especie de no muerto, resultado de la transformación en la que un mago poderoso se transforma a sí mismo mediante hechizos o rituales para alcanzar la inmortalidad. Estos dominan el primer nivel de Marabel como una primer custodia al Golem de Piedra que se oculta en el final resguardando a los brujos. Un mensajero de Ullathorpe me comentó que el Jefe de la Guardia quiere que los exterminemos para dejar el camino libre hacia el Golem.</t>
  </si>
  <si>
    <t>DescFinal=¡Eres sorprendente! Los rumores acerca de tu valentía eran ciertos.</t>
  </si>
  <si>
    <t>RequiredNPC1=557-10</t>
  </si>
  <si>
    <t>RequiredNPC2=555-5</t>
  </si>
  <si>
    <t>PosMap=76</t>
  </si>
  <si>
    <t>[QUEST33]</t>
  </si>
  <si>
    <t>Nombre=Robos de Ultramar</t>
  </si>
  <si>
    <t>Desc=Me han despojado de todo, tenía una especie de trato con los piratas que frecuentan estas costas pero rompieron todo código. Solían reabastecerse aquí de ciertos víveres a un precio interesante que me resultaba mejor que ir a venderlos a la ciudad de Ullathorpe. Al parecer se produjo un motín y el capitán fue asesinado. Ahora alguien más ocupa ese puesto. Por favor necesito que recuperes mis cubiertos, suena loco lo sé... ¡Pero eran de oro!</t>
  </si>
  <si>
    <t>DescFinal=¡No estaba tan loco! ¿Has visto lo preciosos que son?</t>
  </si>
  <si>
    <t>RequiredObj1=2655-1</t>
  </si>
  <si>
    <t>[QUEST34]</t>
  </si>
  <si>
    <t xml:space="preserve">Nombre=Un tallo de mi talle </t>
  </si>
  <si>
    <t xml:space="preserve">Desc=¡Qué fortuna verte! Pensé que jamás vería a alguien por aquí. ¿No eres un bandido, cierto? Bah, qué digo. Si lo fueses ya estaría herido. Necesito materiales para terminar de construir mi cabaña. ¿Serías capaz de traerme algo de madera? </t>
  </si>
  <si>
    <t>DescFinal=¡Ahora si podré terminar mi hogar! Muchas gracias</t>
  </si>
  <si>
    <t>RequiredObj1=58-1500</t>
  </si>
  <si>
    <t>PosMap=271</t>
  </si>
  <si>
    <t>[QUEST35]</t>
  </si>
  <si>
    <t>Nombre=Pasillos oscuros</t>
  </si>
  <si>
    <t>Desc=Al sur de aquí podrás encontrar una isla escondida entre la niebla. En su interior habitan las gorgonas, criaturas capaces de controlar el tiempo y convertir en piedra a los mortales. Quizás no deba asustarte demasiado, puede ser solo una leyenda. Lo cierto es que nos gustaría explorar la mazmorra y tu pareces interesado en participar.</t>
  </si>
  <si>
    <t>DescFinal=Te ves exhausto...</t>
  </si>
  <si>
    <t>NextQuest=30</t>
  </si>
  <si>
    <t>RequiredNPC1=538-50</t>
  </si>
  <si>
    <t>RequiredNPC2=590-50</t>
  </si>
  <si>
    <t>[QUEST36]</t>
  </si>
  <si>
    <t>Nombre=Ogromicidio</t>
  </si>
  <si>
    <t>Desc=Nuestros centinelas nos reportan un fuerte avance de un clan de ogros en las cercanías de Marabel, incluso se han visto dentro del lugar. Si quieres ofrecer tus servicios a esta ciudad que tanto te ha dado a ti puedes ayudarnos adentrándote en la zona y exterminando todos los que puedas. También tráeme sus armas, serán de gran ayuda para equipar la milicia de Ullathorpe.</t>
  </si>
  <si>
    <t>DescFinal=¡Muy buen equipamento! Te felicito guerrero, excelente trabajo. Ten esto.</t>
  </si>
  <si>
    <t>RequiredNPC1=560-5</t>
  </si>
  <si>
    <t>RequiredNPC2=561-7</t>
  </si>
  <si>
    <t>RequiredObj1=1848-7</t>
  </si>
  <si>
    <t>RequiredLevel=20</t>
  </si>
  <si>
    <t xml:space="preserve">[QUEST37] </t>
  </si>
  <si>
    <t>Nombre=Magia Oscura</t>
  </si>
  <si>
    <t>Desc=En el interior de Dungeon Marabel se encuentra presente un ser de piedra muy poderoso que debe su vida a un componente mágico que le incorporan los orcos brujos del lugar. Los orcos lo utilizan como protector del lugar. Nuestros magos quieren estudiar cómo es el encantamiento que los manipula. Derrota un Golem de Piedra y tráeme la Piedra Sagrada.</t>
  </si>
  <si>
    <t>DescFinal=Bueno, ahora les tocará el trabajo a nuestros sacerdotes.</t>
  </si>
  <si>
    <t>RequiredLevel=22</t>
  </si>
  <si>
    <t>RequiredNPC1=536-1</t>
  </si>
  <si>
    <t>RequiredOBJ1=2262-1</t>
  </si>
  <si>
    <t>'Guía luego de Dungeon Newbie'</t>
  </si>
  <si>
    <t>[QUEST38]</t>
  </si>
  <si>
    <t>Nombre=Primer Dictamen</t>
  </si>
  <si>
    <t>Desc=Bienvenido al universo Argentum, soy Heather. La bruja de estas tierras, mi deber es ayudar a los nuevos aventureros como tú a lograr un entendimiento de las normativas que se han aplicado a lo largo de este mundo. Veo que ya has conocido unas criaturas de bajo poder, como una inútil Serpiente o un tonto Murciélago. Pero... ¿Creés que es lo único que existe? No estaría tan confiado. Ah, ten esta vestimenta que me da repulsión verte desnudo.</t>
  </si>
  <si>
    <t xml:space="preserve">DescFinal= </t>
  </si>
  <si>
    <t>RewardOBJs=2</t>
  </si>
  <si>
    <t>RewardOBJ1=32-1</t>
  </si>
  <si>
    <t>RewardOBJ2=240-1</t>
  </si>
  <si>
    <t>PosMap=399</t>
  </si>
  <si>
    <t>[QUEST39]</t>
  </si>
  <si>
    <t>Nombre=Consejo de Cortesía</t>
  </si>
  <si>
    <t>Desc=Ahora sí, ambos nos sentimos cómodos. Bueno, tú no tanto. Pero eso no importa. Veo en tu rostro el sentido de la inocencia y el aroma de la tranquilidad, como recomendación personal: aquí no la tengas. Habrá muchos Criminales en busca de tus pertenencias y en el peor caso de tu cadáver. Esta Daga será de ayuda, al menos por un corto plazo.</t>
  </si>
  <si>
    <t>RewardOBJ1=165-1</t>
  </si>
  <si>
    <t>[QUEST40]</t>
  </si>
  <si>
    <t>Nombre=Agasajo de la Alquimia</t>
  </si>
  <si>
    <t>Desc=Muchas personas han pasado por aquí aunque no lo creas. Aún recuerdo una mujer llamada Lilith, tenía un conocimiento único y se dedicaba a la Botánica. Me dejo este cofre que contiene una variedad de pociones para recuperar tu salud y maná. Las pociones rojas son para tu salud y las azules para tu maná.</t>
  </si>
  <si>
    <t>RewardOBJ1=206-1</t>
  </si>
  <si>
    <t>[QUEST41]</t>
  </si>
  <si>
    <t>Nombre=Ímpetu de los Dioses</t>
  </si>
  <si>
    <t xml:space="preserve">Desc=No fue el único obsequio que Lilith nos dejo, también me compartio este cofre que contiene dos tipos de pociones. La pócima amarilla aumentaría tu agilidad para ser más precavido con tus golpes y la verde le agregaría un impacto más fuerte a ellos. La violencia no es la solución, pero hay que saber como defenderse. </t>
  </si>
  <si>
    <t>RewardOBJ1=207-1</t>
  </si>
  <si>
    <t>[QUEST42]</t>
  </si>
  <si>
    <t>Nombre=Buen Viaje</t>
  </si>
  <si>
    <t>Desc=Hasta aquí han llegado mis humildes sugerencias. Espero te hayan servido, debajo de mí podras observar unas auras indistinguibles: estás mismas son portales que te dirigen a varias ciudades de Argentum. Nix y Ullathorpe son neutrales. Banderbill es la ciudad Real dirigida por el Rey. Arkhein es la ciudad oscura al mando del Demonio. Escoge bien tu destino, ten de mi parte comida y bebida para que la energía no se te acabe. Tu recorrido se te hará más a meno.</t>
  </si>
  <si>
    <t>DescFinal=Mucha suerte ahí fuera!</t>
  </si>
  <si>
    <t>RewardOBJ1=161-10</t>
  </si>
  <si>
    <t>RewardOBJ2=23-15</t>
  </si>
  <si>
    <t>-----++-+-+-+-+-+-----++-+-+-+-+-+-+-+-+-+MISIONES POLO (ELEUSIS)-----++-+------++-+-+-+-+-+-+-++-+-+-+-+-+</t>
  </si>
  <si>
    <t>[QUEST43]</t>
  </si>
  <si>
    <t>Nombre=Rituales Heréticos</t>
  </si>
  <si>
    <t>Desc=En la caverna al norte de aqui sobre el golfo polar se refugian algunos chamanes que solían pertenecer a una vieja tribu vikinga que fue exterminada con la llegada de las tropas del Rey Tancredo a esta zona. Algunos que pudieron sobrevivir se refugiaron en esa extraña cueva con presencia mágica. Nos sería de gran ayuda si pudieses conseguirnos algunas de los amuletos que utilizan para transmitir sus hechizos.</t>
  </si>
  <si>
    <t>DescFinal=Buen trabajo.</t>
  </si>
  <si>
    <t>RequiredLevel=33</t>
  </si>
  <si>
    <t>RequiredNPC1=529-10</t>
  </si>
  <si>
    <t>RequiredOBJ1=2230-7</t>
  </si>
  <si>
    <t>[QUEST44]</t>
  </si>
  <si>
    <t>Nombre=Cargamento de pieles al continente.</t>
  </si>
  <si>
    <t xml:space="preserve">Desc=¡Un viajero! Qué raro ver a un desconocido en el continente del frío. Espero que te estemos dando una "calurosa" bienvenida a Eleusis, si quieres trabajar has venido con la persona indicada. Se vienen tiempos de mucho movimiento donde trabajadores de todo Argentum se arman de valor y decisión para recolectar recursos con baja temperatura. Puedes comenzar a ganarte algo de oro desollando lobos y huargos en las afueras de la ciudad, sus pieles invernales son realmente muy costosas en el continente. </t>
  </si>
  <si>
    <t>DescFinal=Genial. Dejalas allí al costado, ya las empaquetarán y el cargamento viajará en barco hacia Arghal.</t>
  </si>
  <si>
    <t>RequiredOBJ1=1145-30</t>
  </si>
  <si>
    <t>[QUEST45]</t>
  </si>
  <si>
    <t>Nombre=Demasiado frío</t>
  </si>
  <si>
    <t>Desc=Ya fuimos informados por nuestros exploradores sobre aquella caverna hacia el norte de aquí, sobre el Golfo Polar. Conversamos con nuestra guardia urbana pero  necesitan refuerzos. A ti te veo capaz. Anteriormente, nos comentaste que estabas acostumbrado a los Golems de tus tierras, pero lo que nos atemoriza aquí es mucho más fuerte y resistente: el Coloso de Hielo.</t>
  </si>
  <si>
    <t>DescFinal=¡Eres extraordinario! Estoy alucinada de tu valentía.</t>
  </si>
  <si>
    <t>RequiredLevel=35</t>
  </si>
  <si>
    <t>RequiredNPCs1</t>
  </si>
  <si>
    <t>RequiredNPC1=530-1</t>
  </si>
  <si>
    <t>RequiredOBJ1=2271-3</t>
  </si>
  <si>
    <t>[QUEST46]</t>
  </si>
  <si>
    <t>Nombre=Abominable Hombre de las Nieves</t>
  </si>
  <si>
    <t>Desc=Tiene el aspecto de un simio gigante, quizá logres confundirte a simple vista, pero no: es El Yeti. Realmente existe y no es una leyenda urbana inventada por los aldeanos de Ullathorpe. Alquimistas profesionales requieren de su corazón para investigarlo y generar nuevos componentes para sus pócimas. ¿Nos hubiese servido como atracción? Sí, pero su presencia está trayéndonos demasiado caos.</t>
  </si>
  <si>
    <t>DescFinal=¡¿Qué?! Realmente tienes el corazón...</t>
  </si>
  <si>
    <t>RequiredLevel=37</t>
  </si>
  <si>
    <t>RequiredNPC1=532-1</t>
  </si>
  <si>
    <t>RequiredOBJ1=2739-1</t>
  </si>
  <si>
    <t>-----++-+-+-+-+-+-----++-+-+-+-+-+-+-+-+-+MISIONES DV (VERILL)-----++-+------++-+-+-+-+-+-+-++-+-+-+-+-+</t>
  </si>
  <si>
    <t>[QUEST47]</t>
  </si>
  <si>
    <t>Nombre=Conocer las Minas de Oro</t>
  </si>
  <si>
    <t xml:space="preserve">Desc=Tienes cara de viajar poco, te haría bien explorar un poco y obtener experiencia en este mundo. Navega hacia la Isla de Dungeon Veriil, adéntrate en él y acaba con un Golem de Oro. </t>
  </si>
  <si>
    <t>DescFinal=Ya te ves más curtido. ¡Una historia más que contar a tus hijos!</t>
  </si>
  <si>
    <t>RequiredNPC1=546-1</t>
  </si>
  <si>
    <t>RewardGLD=1=1</t>
  </si>
  <si>
    <t>[QUEST48]</t>
  </si>
  <si>
    <t>Nombre=Invadir el Inframundo</t>
  </si>
  <si>
    <t>Desc=En el interior del averno se encuentra la criatura más fuerte de este mundo, enfréntala y demuestra lo que vales. Te recomiendo llevar a tus mejores guerreros contigo, no será una tarea sencilla.</t>
  </si>
  <si>
    <t>RequiredNPC1=571-1</t>
  </si>
  <si>
    <t>RewardOBJ1=2194-1</t>
  </si>
  <si>
    <t>[QUEST49]</t>
  </si>
  <si>
    <t>Nombre=¿Ciencia o mito?</t>
  </si>
  <si>
    <t xml:space="preserve">Desc=Los historiadores siempre han dado con que en Veriil pudieron notar la presencia de una mujer con similitudes a una vieja mitología griega, conocida como Medusa. Una despiadada criatura protectora de conceptos religiosos antiguos. Podrás identificarla fácilmente por su cabello, que fue sustituido hace muchísimo tiempo por unas serpientes debido a un castigo. Requiero sus órganos para estudiar su adn y tratar de conocer sus secretos. Habrá una muy buena recompensa. No lo dudes. </t>
  </si>
  <si>
    <t>DescFinal=Ten, acabas de hacer un gran aporte a la ciencia.</t>
  </si>
  <si>
    <t>RequiredNPC1=540-20</t>
  </si>
  <si>
    <t>RequiredOBJ1=2218-20</t>
  </si>
  <si>
    <t>[QUEST50]</t>
  </si>
  <si>
    <t>Nombre=El Legendario</t>
  </si>
  <si>
    <t>Desc=Muestra tu valía y serás calificado como uno de los mejores guerreros de este mundo. Entrégame ambos amuletos, el infernal y el de la reina gorgona.</t>
  </si>
  <si>
    <t xml:space="preserve">DescFinal=Te has convertido en uno de los mejores combatientes de este mundo. </t>
  </si>
  <si>
    <t>RequiredOBJs=2</t>
  </si>
  <si>
    <t>RequiredOBJ1=2194-1</t>
  </si>
  <si>
    <t>RequiredOBJ2=2229-1</t>
  </si>
  <si>
    <t>RewardOBJ1=205-1</t>
  </si>
  <si>
    <t>-----++-+-+-+-+-+-----++-+-+-+-+-+-+-+-+-Quest Azhran la Invocadora DEADLY ROOM-----++-+------++-+-+-+-+-+-+-++-+-+-+-+-+</t>
  </si>
  <si>
    <t>[QUEST51]</t>
  </si>
  <si>
    <t>Nombre=Incomunicarlas</t>
  </si>
  <si>
    <t>Desc=En el salón principal de la cueva de las medusas suele apersonarse su lider, que a a vez sigue las órdenes que le asigna la Reina Gorgona. Necesitamos cortar ese enlace para generar el caos y dejar esa isla aislada de refuerzos. Ve y traeme una prueba de que lo has logrado.</t>
  </si>
  <si>
    <t>RequiredNPC1=575-1</t>
  </si>
  <si>
    <t>RequiredOBJ1=2488-1</t>
  </si>
  <si>
    <t>-----++-+-+-+-+-+-----++-+-+-+-+-+-+-+-+-+Misiones DD (Dungeon Dragon)-----++-+------++-+-+-+-+-+-+-++-+-+-+-+-+</t>
  </si>
  <si>
    <t>[QUEST52]</t>
  </si>
  <si>
    <t>Nombre=Gran Dragón Rojo</t>
  </si>
  <si>
    <t>Desc=Al norte de Arkhein hay una guarida dónde se habita el dragón más famoso de este mundo. Aventurarse en su búsqueda es algo realmente caro, demasiado dinero en víveres, armamento y escolta, porque claramente no podrás solo. No es fácil lograr este objetivo, bah qué digo... ¡Es el más difícil!</t>
  </si>
  <si>
    <t>DescFinal=Esto si que es único, no lo pierdas.</t>
  </si>
  <si>
    <t>RequiredNPC1=549-1</t>
  </si>
  <si>
    <t>RewardObj1=1042-1</t>
  </si>
  <si>
    <t>-----++-+-+-+-+-+-----++-+-+-+-+-+-+-+-+-+Misiones Naga-----++-+------++-+-+-+-+-+-+-++-+-+-+-+-+</t>
  </si>
  <si>
    <t>[QUEST53]</t>
  </si>
  <si>
    <t>Nombre=Conocer la estrategia del enemigo</t>
  </si>
  <si>
    <t>Desc=¿Alguna vez has visto un Naga? Son monstruos del agua que han logrado evolucionar hasta el punto de poder desplazarse en tierra. Tienen una fortaleza admirable y un tamaño feroz. Estos monstruos representan una amenaza constante para la Ciudad de Lindos y también para el pueblo libre de Nueva Esperanza. Nos han llegado mensajes desde allí que han visto movimientos extraños en la isla donde habitan estas criaturas. Embarcate hacia alli y ve si puedes averiguar algo.</t>
  </si>
  <si>
    <t>DescFinal=Excelente. Esta es tu generosa paga por tus servicios.</t>
  </si>
  <si>
    <t>RequiredLevel=27</t>
  </si>
  <si>
    <t>RequiredOBJ1=1396-1</t>
  </si>
  <si>
    <t>-----++-+-+-+-+-+-----++-+-+-+-+-+-+-+-+-+Misiones Montaña Enana-----++-+------++-+-+-+-+-+-+-++-+-+-+-+-+</t>
  </si>
  <si>
    <t>[QUEST54]</t>
  </si>
  <si>
    <t>Nombre=Desbloquear los túneles</t>
  </si>
  <si>
    <t>Desc=Estamos realmente preocupados, nos están demandando cada vez más grandes cantidades de hierro desde Banderbill para su recontrucción de la ciudad. Sería una bendición si no fuera por lo difícil que nos es retirar el material de las minas. Hay enanos oscuros bloqueando los caminos y entorpeciendo nuestros rieles. Por favor ayudanos con esto.</t>
  </si>
  <si>
    <t>DescFinal=Gracias, quizás volver a necesitar tu ayuda.</t>
  </si>
  <si>
    <t>RequiredNPC1=1032-3</t>
  </si>
  <si>
    <t>RequiredNPC2=1033-4</t>
  </si>
  <si>
    <t>RequiredNPC3=1034-3</t>
  </si>
  <si>
    <t>RequiredNPC4=1035-2</t>
  </si>
  <si>
    <t>-----++-+-+-+-+-+-----++-+-+-+-+-+-+-+-+-+Capitán Pirata-----++-+------++-+-+-+-+-+-+-++-+-+-+-+-+</t>
  </si>
  <si>
    <t>[QUEST55]</t>
  </si>
  <si>
    <t>Nombre=Retomar las rutas comerciales</t>
  </si>
  <si>
    <t>Desc=Lejos al norte de aquí se encuentra una isla abandonada por Dios, a través de ella se puede acceder a las ruinas de Earost, una mítica cueva donde habitaba un kraken gigante hace cientos de años. Al haber quedado libre de la criatura los piratas se han hecho de esa posición estratégica como refugio, situandose allí bloquean el transporte de mercancías entre Banderbill y Nix. Necesito que te infiltres entre ellos y acabes con su capitán, quizás el caos generado nos de un respiro.</t>
  </si>
  <si>
    <t>DescFinal=¡Gracias muchacho, tu lealtad al imperio no tiene precio!</t>
  </si>
  <si>
    <t>RequiredLevel=31</t>
  </si>
  <si>
    <t>RequiredNPC1=569-1</t>
  </si>
  <si>
    <t>[QUEST56]</t>
  </si>
  <si>
    <t>Nombre=Duohorn</t>
  </si>
  <si>
    <t>Desc=Necesitamos que esta vez te adentres más aún en la mina, hasta llegar al fondo de ella. Allí encontrarás una especie de... la verdad no sé qué son, necesitaríamos un biólogo para identificarlos pero por ahora mejor será matarlos. No podemos correr riesgos con la vida de nuestros mineros.</t>
  </si>
  <si>
    <t>DescFinal=¿Cómo qué también los hay gigantes?</t>
  </si>
  <si>
    <t>RequiredLevel=23</t>
  </si>
  <si>
    <t>RequiredNPC1=1030-7</t>
  </si>
  <si>
    <t>[QUEST57]</t>
  </si>
  <si>
    <t>Nombre=Patriarca y Matriarca</t>
  </si>
  <si>
    <t>Desc=Para esta misión necesitarás ayuda, no parece criaturas fáciles de dominar. Intenta pasar desapercibido, ningún minero querrá trabajar para nosotros si se entera que esas criaturas gigantes están tan cerca de ellos.</t>
  </si>
  <si>
    <t>DescFinal=Ahora sí que mereces una gran recompensa.</t>
  </si>
  <si>
    <t>RequiredNPC1=1029-1</t>
  </si>
  <si>
    <t>RequiredNPC2=1031-1</t>
  </si>
  <si>
    <t>RewardObj1=386-100</t>
  </si>
  <si>
    <t>[QUEST58]</t>
  </si>
  <si>
    <t>Nombre=Bribones del Norte</t>
  </si>
  <si>
    <t>Desc=Al norte de aqui en un conjunto de pequeñas islas inhospitas han asentado su campamento o mejor dicho han naufragado un grupo de bandidos de ultramar, son de un pueblo al norte de Eleusis, se dedican al saqueo sin piedad. Aquí en Lindos estamos preocupados de que puedan reparar su flota y atacar la ciudad. Si nos ayudas a combatirlos serás recompensado.</t>
  </si>
  <si>
    <t>DescFinal=Quizás necesitemos tus servicios de nuevo.</t>
  </si>
  <si>
    <t>RequiredNPC1=1052-25</t>
  </si>
  <si>
    <t>---++-+-+-+-+-+-----++-+-+-+-+-+-+-+-+-+Misiones de Magma (Inferno)-----++-+------++-+-+-+-+-+-+-++-+-+-+-+-+</t>
  </si>
  <si>
    <t>[QUEST59]</t>
  </si>
  <si>
    <t>Nombre=Asegurar el paso</t>
  </si>
  <si>
    <t>Desc=El único camino del infierno para alcanzar al devorador del inframundo está custodiado por jinetes que destruyen a cualquier expedición que ingresa al túnel. Aunque no lo parezcan, son diferentes entre ellos. Ve y hazte camino hacia el final.</t>
  </si>
  <si>
    <t>DescFinal=Excelente.</t>
  </si>
  <si>
    <t>RequiredNPC1=1021-7</t>
  </si>
  <si>
    <t>RequiredNPC2=1022-9</t>
  </si>
  <si>
    <t>RequiredNPC3=1023-11</t>
  </si>
  <si>
    <t>RequiredNPC4=1024-1</t>
  </si>
  <si>
    <t>[QUEST60]</t>
  </si>
  <si>
    <t>Nombre=Magia de Fuego</t>
  </si>
  <si>
    <t>Desc=Necesito estudiar la magia que mantiene vivos a los elementales de fuego y convierte su masa inerte en energía, si puedes traerme un Orbe Ígneo te recompensaré gratamente y luego te permitiré quedartelo.</t>
  </si>
  <si>
    <t>DescFinal=Aquí tienes, gracias por tu aporte.</t>
  </si>
  <si>
    <t>RequiredOBJ1=868-1</t>
  </si>
  <si>
    <t>RequiredNPC1=994-50</t>
  </si>
  <si>
    <t>RewardObj1=868-1</t>
  </si>
  <si>
    <t>---++-+-+-+-+--+QUEST MAGIA BANDERBILL-+-+-+-+</t>
  </si>
  <si>
    <t>[QUEST61]</t>
  </si>
  <si>
    <t>Nombre=Pequeños esbirros</t>
  </si>
  <si>
    <t>Desc=Si te alejas un poco de los caminos del Rey podrás encontrar distintos tipos de cuevas con todo tipo de criaturas, necesito que encuentres unos que habitan en los alrededores de Marabel. Los ciudadanos de Banderbill temen porque estos pequeñitos duendes realizan actividades de magia menor con muñecos vudú, realmente no es un gran problema pero me ayudarías a tranquilizar a la población si traes algunos de ellos para demostrar su ineficacia.</t>
  </si>
  <si>
    <t>DescFinal=Ten este pergamino como recompensa, te ayudará mucho en tu aprendizaje.</t>
  </si>
  <si>
    <t>RequiredOBJ1=2685-15</t>
  </si>
  <si>
    <t>RewardObj1=2763-1</t>
  </si>
  <si>
    <t>[QUEST62]</t>
  </si>
  <si>
    <t>Nombre=Búsqueda en el Pantano</t>
  </si>
  <si>
    <t>Desc=Una expedición de la guardia de Banderbill que transitó la zona del pantano observó un jarrón de cerámica que creemos que puede ser mágico, no son tan comunes y nos sería de gran utilidad para hacer ciertos experimentos por aquí. Si puedes conseguirme uno serás bien recompensado.</t>
  </si>
  <si>
    <t>DescFinal=Aquí tienes tu paga.</t>
  </si>
  <si>
    <t>RequiredOBJ1=2574-1</t>
  </si>
  <si>
    <t>---++-+-+-+-+-+-----++-+-+-+-+-+-+-+-+-Cabaña en bosque-----++-+------++-+-+-+-+-+-+-++-+-+-+-+-+</t>
  </si>
  <si>
    <t>[QUEST63]</t>
  </si>
  <si>
    <t>Nombre=Plaga de criaturas venenosas</t>
  </si>
  <si>
    <t>Desc=Nunca pensé que vivir tan cerca del desierto se convertiría en este drama. Ya he probado todo lo posible para que los escorpiones y serpientes no se acerquen a mi cabaña pero es en vano. Puedes ayudarme a eliminarlas cuantas veces quieras, serás bien recompensado.</t>
  </si>
  <si>
    <t>DescFinal=Parece que siempre tendré trabajo para ti.</t>
  </si>
  <si>
    <t>RequiredNPC1=509-30</t>
  </si>
  <si>
    <t>RequiredNPC2=502-15</t>
  </si>
  <si>
    <t>---++-+-+-+-+-+-----++-+-+-+-+-+-+-+-+-+--Varios---++-+------++-+-+-+-+-+-+-++-+-+-+-+-+</t>
  </si>
  <si>
    <t>[QUEST64]</t>
  </si>
  <si>
    <t xml:space="preserve">Nombre=Presteza de los Bosques </t>
  </si>
  <si>
    <t>Desc=No te espantes conmigo, no te haré daño. ¿Nunca habías visto alguien de tez verde? No somos muchos orcos aquí en el continente pero siempre hay una primera vez. Me ha gustado esta ubicación para construir mi casa, me garantiza cierta seguridad estar cerca de la ciudad del Rey, pero los tigres que asechan por aquí no entienden de leyes. Si me traes las garras de quince de ellos para asegurarme de que cumpliste con tu palabra te daré una recompensa que te servirá, no te ves muy agil.</t>
  </si>
  <si>
    <t>DescFinal=Esto me viene de lujo. Ten, lo prometido.</t>
  </si>
  <si>
    <t>RequiredNPC1=939-15</t>
  </si>
  <si>
    <t>RequiredOBJ1=2635-15</t>
  </si>
  <si>
    <t>RewardObj1=1654-1</t>
  </si>
  <si>
    <t>[QUEST65]</t>
  </si>
  <si>
    <t xml:space="preserve">Nombre=Fuerza Bruta </t>
  </si>
  <si>
    <t xml:space="preserve">Desc=No sé qué haces aquí, no es un lugar para deambular. Se te ve muy astuto y capaz, pero de lejos puedo notar que tus brazos carecen de vigor. Podemos llegar a un acuerdo para ofrecerte esa pizca que falta en ti. Como pudiste ver en los alrededores se encuentran varios osos. Yo solo no puedo garantizar la seguridad de la zona, ayúdame y recibirás una recompensa. Aniquila quince osos pardos y vuelve conmigo. </t>
  </si>
  <si>
    <t>DescFinal=Buen trabajo, esto te será de gran ayuda para tu entrenamiento.</t>
  </si>
  <si>
    <t>RewardObj1=1655-1</t>
  </si>
  <si>
    <t>RequiredNPC1=551-15</t>
  </si>
  <si>
    <t>---++-+-+-+-+-+-----++-+-+-+-+-+-+-+-+-+--FACCIONARIAS---++-+------++-+-+-+-+-+-+-++-+-+-+-+-+</t>
  </si>
  <si>
    <t>[QUEST66]</t>
  </si>
  <si>
    <t>Nombre=Casco Infernal</t>
  </si>
  <si>
    <t>Desc=</t>
  </si>
  <si>
    <t>RequiredOBJ1=2236-5</t>
  </si>
  <si>
    <t>RewardObj1=1279-1</t>
  </si>
  <si>
    <t>[QUEST67]</t>
  </si>
  <si>
    <t>Nombre=Escudo Demoníaco</t>
  </si>
  <si>
    <t>RequiredLevel=43</t>
  </si>
  <si>
    <t>RewardObj1=1711-1</t>
  </si>
  <si>
    <t>[QUEST68]</t>
  </si>
  <si>
    <t>Nombre=Casco Legendario</t>
  </si>
  <si>
    <t>RequiredOBJ1=2237-5</t>
  </si>
  <si>
    <t>RewardObj1=1276-1</t>
  </si>
  <si>
    <t>[QUEST69]</t>
  </si>
  <si>
    <t>Nombre=Escudo de Vanguardia</t>
  </si>
  <si>
    <t>RewardObj1=1692-1</t>
  </si>
  <si>
    <t>---++-+-+-+-+-+-----++-+-+-+-+-+-+-+-+-+Misiones de Monturas-----++-+------++-+-+-+-+-+-+-++-+-+-+-+-+</t>
  </si>
  <si>
    <t>[QUEST70]</t>
  </si>
  <si>
    <t>Nombre=Caballo Blanco</t>
  </si>
  <si>
    <t>Desc=Traeme una insignia azul y una insignia roja, te llevarás una buena montura para empezar.</t>
  </si>
  <si>
    <t>DescFinal=Buena suerte.</t>
  </si>
  <si>
    <t>RequiredOBJ1=2236-3</t>
  </si>
  <si>
    <t>RequiredOBJ2=2237-2</t>
  </si>
  <si>
    <t>RewardObj1=1341-1</t>
  </si>
  <si>
    <t>[QUEST71]</t>
  </si>
  <si>
    <t>Nombre=Caballo Marrón Acorazado</t>
  </si>
  <si>
    <t>RequiredOBJ1=2236-2</t>
  </si>
  <si>
    <t>RequiredOBJ2=2237-3</t>
  </si>
  <si>
    <t>RewardObj1=1343-1</t>
  </si>
  <si>
    <t>[QUEST72]</t>
  </si>
  <si>
    <t>Nombre=Caballo Palomino</t>
  </si>
  <si>
    <t>Desc=Traeme tres insignias azules y tres insignias rojas, te llevarás una buena montura.</t>
  </si>
  <si>
    <t>RequiredOBJ2=2237-5</t>
  </si>
  <si>
    <t>RewardObj1=1342-1</t>
  </si>
  <si>
    <t>[QUEST73]</t>
  </si>
  <si>
    <t xml:space="preserve">Nombre=Montura Legionaria de Hechiceros. </t>
  </si>
  <si>
    <t>Desc=Traeme 5 insignias rojas, te llevarás una excelente montura de la Legión Oscura. Solo utilizable por Magos, Druidas, Bardos y Clerigos.</t>
  </si>
  <si>
    <t>RequiredOBJ1=2236-7</t>
  </si>
  <si>
    <t>RewardObj1=1349-1</t>
  </si>
  <si>
    <t>[QUEST74]</t>
  </si>
  <si>
    <t>Nombre=Unicornio</t>
  </si>
  <si>
    <t>Desc=Traeme cinco insignias azules y cinco insignias rojas, te llevarás la mejor de las monturas. Solo válida para mujeres.</t>
  </si>
  <si>
    <t>RequiredOBJ1=2236-10</t>
  </si>
  <si>
    <t>RequiredOBJ2=2237-10</t>
  </si>
  <si>
    <t>RewardObj1=1351-1</t>
  </si>
  <si>
    <t>---++-+-+-+-+-+-----++-+-+-+-+-+-+-+-+-+Misiones de Gemas-----++-+------++-+-+-+-+-+-+-++-+-+-+-+-+</t>
  </si>
  <si>
    <t>[QUEST75]</t>
  </si>
  <si>
    <t>Nombre=Cofre de Armas</t>
  </si>
  <si>
    <t>Desc=Un arma del más alto nivel por una insignia roja.</t>
  </si>
  <si>
    <t>RequiredOBJ1=2236-1</t>
  </si>
  <si>
    <t>RewardObj1=3047-1</t>
  </si>
  <si>
    <t>[QUEST76]</t>
  </si>
  <si>
    <t>Nombre=Cofre de Armaduras</t>
  </si>
  <si>
    <t>Desc=Una armadura del más alto nivel por una insignia azul.</t>
  </si>
  <si>
    <t>RequiredOBJ1=2237-1</t>
  </si>
  <si>
    <t>RewardObj1=3133-1</t>
  </si>
  <si>
    <t>[QUEST77]</t>
  </si>
  <si>
    <t>Nombre=Cofre de Coronas</t>
  </si>
  <si>
    <t>Desc=Este cofre contiene los siguientes objetos: Corona Clerical, Corona de Druida y Sombrero de Archimago.</t>
  </si>
  <si>
    <t>RequiredOBJ2=2237-1</t>
  </si>
  <si>
    <t>RewardObj1=201-1</t>
  </si>
  <si>
    <t>---++-+-+-+-+-+-----++-+-+-+-+-+-+-+-+-BASTONES FACCIONARIOS-----++-+------++-+-+-+-+-+-+-++-+-+-+-+-+</t>
  </si>
  <si>
    <t>[QUEST78]</t>
  </si>
  <si>
    <t>Nombre=Bastón del Inmaculado</t>
  </si>
  <si>
    <t>Desc=Sólo para los mejores hechiceros del Ejército Real.</t>
  </si>
  <si>
    <t>RewardObj1=1834-1</t>
  </si>
  <si>
    <t>[QUEST79]</t>
  </si>
  <si>
    <t>Nombre=Bastón de la Eterna Noche</t>
  </si>
  <si>
    <t>Desc=Solo para los nigromantes de alto rango en la Legión Oscura.</t>
  </si>
  <si>
    <t>RewardObj1=1823-1</t>
  </si>
  <si>
    <t>[QUEST80]</t>
  </si>
  <si>
    <t>Nombre=Escudo de la Armada Real</t>
  </si>
  <si>
    <t>Desc=Puedo forjar un escudo para tí, será digno de la nobleza real.</t>
  </si>
  <si>
    <t>RequiredOBJ1=387-150</t>
  </si>
  <si>
    <t>RewardObj1=1708-1</t>
  </si>
  <si>
    <t>[QUEST81]</t>
  </si>
  <si>
    <t>Nombre=Escudo de la Legión Oscura</t>
  </si>
  <si>
    <t>Desc=Puedo forjar un escudo para tí, digno de tan oscuro guerrero.</t>
  </si>
  <si>
    <t>RewardObj1=1714-1</t>
  </si>
  <si>
    <t>[QUEST82]</t>
  </si>
  <si>
    <t>Nombre=Arco Infernal</t>
  </si>
  <si>
    <t>Desc=El mejor arco disponible en este mundo.</t>
  </si>
  <si>
    <t>RewardObj1=1871-1</t>
  </si>
  <si>
    <t>[QUEST83]</t>
  </si>
  <si>
    <t>Nombre=Arco del Imperio</t>
  </si>
  <si>
    <t>RewardObj1=1868-1</t>
  </si>
  <si>
    <t>[QUEST84]</t>
  </si>
  <si>
    <t>Nombre=Viejo lobo de mar</t>
  </si>
  <si>
    <t>Desc=Ando necesitando un suministro de anzuelos para mis clases de pesca con novatos pero desgraciadamente mi proveedor local se mudó a Nueva Esperanza. Los goblins suelen tener algunos de muy buena calidad ya que viven de roedores y pescados. Si me traes los suficientes puedo mejorar esa caña de pescar vieja que tienes y convertirla en algo realmente útil.</t>
  </si>
  <si>
    <t>DescFinal= Veo que tienes madera de pescador, podrías ser de gran utilidad para el gremio; si te interesa ve a hablar con mi hermano, podrás encontrarlo en los muelles de la ciudad la Banderbill.</t>
  </si>
  <si>
    <t>RequiredOBJ1=881-1</t>
  </si>
  <si>
    <t>RequiredOBJ2=2159-20</t>
  </si>
  <si>
    <t>RewardObj1=2121-1</t>
  </si>
  <si>
    <t>[QUEST85]</t>
  </si>
  <si>
    <t>Nombre=Montura Legionaria de Combatientes</t>
  </si>
  <si>
    <t>Desc=Traeme 5 insignias rojas, te llevarás una excelente montura de la Legión Oscura. No utilizable por Magos, Druidas y Bardos.</t>
  </si>
  <si>
    <t>RewardObj1=1350-1</t>
  </si>
  <si>
    <t>[QUEST86]</t>
  </si>
  <si>
    <t>Nombre=Montura Real de Hechicero</t>
  </si>
  <si>
    <t>Desc=Traeme 5 insignias azules, te llevarás una excelente montura digna del Ejército Real. Solo utilizable por Magos, Druidas, Bardos y Clerigos.</t>
  </si>
  <si>
    <t>RequiredOBJ1=2237-7</t>
  </si>
  <si>
    <t>RewardObj1=1345-1</t>
  </si>
  <si>
    <t>[QUEST87]</t>
  </si>
  <si>
    <t>Nombre=Corcel del combatiente invencible</t>
  </si>
  <si>
    <t>Desc=Deberás acabar con los más fuertes monstruos de este mundo para acceder a esta montura.</t>
  </si>
  <si>
    <t>DescFinal=Ten, has accedido a este privilegio.</t>
  </si>
  <si>
    <t>RequiredNPCs=9</t>
  </si>
  <si>
    <t>RequiredNPC2=1043-1</t>
  </si>
  <si>
    <t>RequiredNPC3=1044-1</t>
  </si>
  <si>
    <t>RequiredNPC4=992-1</t>
  </si>
  <si>
    <t>RequiredNPC5=400-1</t>
  </si>
  <si>
    <t>RequiredNPC6=544-1</t>
  </si>
  <si>
    <t>RequiredNPC7=949-1</t>
  </si>
  <si>
    <t>RequiredNPC8=1056-1</t>
  </si>
  <si>
    <t>RequiredNPC9=1057-1</t>
  </si>
  <si>
    <t>RewardOBJ1=1344-1</t>
  </si>
  <si>
    <t>[QUEST88]</t>
  </si>
  <si>
    <t>Nombre=Montura Real de Combatiente</t>
  </si>
  <si>
    <t>Desc=Traeme 5 insignias azules, te llevarás una excelente montura digna del Ejército Real. No utilizable por Magos, Druidas y Bardos.</t>
  </si>
  <si>
    <t>RewardObj1=1333-1</t>
  </si>
  <si>
    <t>[QUEST89]</t>
  </si>
  <si>
    <t>Nombre=Exceso de suciedad</t>
  </si>
  <si>
    <t xml:space="preserve">Desc=No sé si alguna vez has visto las cloacas de la ciudad, ojalá no hayas corrido esa suerte. Pero si necesitas algunas monedas podrías conocer el lugar. Hay una feroz plaga de ratas que vienen a contaminar la ciudad y se refugian allí abajo, si quieres ayudar a la grandeza de Banderbill y de paso conseguir algo de oro, ve y mata la mayor cantidad que puedas, cuidado con las personas allí de bajo, es el escondite de la peor calaña de bandidos. </t>
  </si>
  <si>
    <t>RequiredLevel=</t>
  </si>
  <si>
    <t>RequiredNPCs=</t>
  </si>
  <si>
    <t>RequiredNPC1=</t>
  </si>
  <si>
    <t>RewardGLD=1=1=0</t>
  </si>
  <si>
    <t>[QUEST90]</t>
  </si>
  <si>
    <t>Nombre=El oso y la doncella</t>
  </si>
  <si>
    <t>Desc=Había un oso, un oso, ¡un oso!, era negro, era enorme, ¡cubierto de pelo horroroso! ¡Oh, ven, decían ellas! ¡Oh, ven ahora a la feria! ¿A la feria?, dijo él. Pero es que soy un oso. Negro, enorme, cubierto de pelo horroroso. Y por la carretera, desde aquí hasta allí, desde aquí hasta allí, tres niños, una cabra y ¡un oso que bailaba! Bailaba dando vueltas, todo el camino hasta la feria.</t>
  </si>
  <si>
    <t>DescFinal=Qué dulce era ella, y pura, y bella.</t>
  </si>
  <si>
    <t>RequiredOBJ1=2182-1</t>
  </si>
  <si>
    <t>RewardObj1=362-1</t>
  </si>
  <si>
    <t>[QUEST91]</t>
  </si>
  <si>
    <t>Nombre=Puñal de la Armada Real</t>
  </si>
  <si>
    <t>Desc=Daga para los mejores asesinos del Ejército Real.</t>
  </si>
  <si>
    <t>RequiredLevel=41</t>
  </si>
  <si>
    <t>RequiredOBJ1=2237-3</t>
  </si>
  <si>
    <t>RewardObj1=1833-1</t>
  </si>
  <si>
    <t>[QUEST92]</t>
  </si>
  <si>
    <t>Nombre=Daga Sangrienta.</t>
  </si>
  <si>
    <t>Desc=Daga para los mejores asesinos de la Legión Oscura.</t>
  </si>
  <si>
    <t>RewardObj1=1786-1</t>
  </si>
  <si>
    <t>[QUEST93]</t>
  </si>
  <si>
    <t>Nombre=Exterminarlos como en Barad-dûr</t>
  </si>
  <si>
    <t>Desc=Esto será simple, las tierras de Argentum están plagadas de orcos. Deberás matar cien de ellos para completar esta misión.</t>
  </si>
  <si>
    <t>RequiredNPC1=510-70</t>
  </si>
  <si>
    <t>RequiredNPC2=537-15</t>
  </si>
  <si>
    <t>RequiredNPC3=555-15</t>
  </si>
  <si>
    <t>RewardObj1=1043-1</t>
  </si>
  <si>
    <t>[QUEST94]</t>
  </si>
  <si>
    <t>Nombre=Escudo de Torre Imperial</t>
  </si>
  <si>
    <t>RequiredOBJ1=386-300</t>
  </si>
  <si>
    <t>RequiredOBJ2=387-300</t>
  </si>
  <si>
    <t>RequiredOBJ3=388-300</t>
  </si>
  <si>
    <t>RewardObj1=1002-1</t>
  </si>
  <si>
    <t>[QUEST95]</t>
  </si>
  <si>
    <t>Nombre=Riendas del Dragón Rojo</t>
  </si>
  <si>
    <t>Desc=Debes convertirte en un especialista en esta raza de dragones para poder montarlo.</t>
  </si>
  <si>
    <t>RequiredNPC1=924-2000</t>
  </si>
  <si>
    <t>RewardOBJ1=1738-1</t>
  </si>
  <si>
    <t>[QUEST96]</t>
  </si>
  <si>
    <t>Nombre=Riendas del Dragón Cárdeno</t>
  </si>
  <si>
    <t>RequiredNPC1=923-2000</t>
  </si>
  <si>
    <t>RewardOBJ1=1737-1</t>
  </si>
  <si>
    <t>[QUEST97]</t>
  </si>
  <si>
    <t>Nombre=Riendas del Dragón Dorado</t>
  </si>
  <si>
    <t>RequiredNPC1=922-2000</t>
  </si>
  <si>
    <t>RewardOBJ1=1736-1</t>
  </si>
  <si>
    <t>[QUEST98]</t>
  </si>
  <si>
    <t>Nombre=VAMOS ARGENTINA</t>
  </si>
  <si>
    <t>Desc=VAMOS ARGENTINA</t>
  </si>
  <si>
    <t>DescFinal=AO20 PAPA</t>
  </si>
  <si>
    <t>RewardOBJs=4</t>
  </si>
  <si>
    <t>RewardObj1=3299-1</t>
  </si>
  <si>
    <t>RewardObj2=3298-1</t>
  </si>
  <si>
    <t>RewardObj3=3297-1</t>
  </si>
  <si>
    <t>RewardObj4=3294-1</t>
  </si>
  <si>
    <t>[QUEST99]</t>
  </si>
  <si>
    <t>Nombre=Peligro en la pirámide</t>
  </si>
  <si>
    <t>Desc=Estas alimañanas con forma de humanoide están intentando encontrar algún tipo de tesoro dentro de la pirámide, no puedo contarte mucho de que hay allí pero si me ayudas a limpiar la zona puedo recompensarte muy bien.</t>
  </si>
  <si>
    <t>RequiredNPC1=594-15</t>
  </si>
  <si>
    <t>[QUEST100]</t>
  </si>
  <si>
    <t>Nombre=Bosques infestados de Lobos Negros</t>
  </si>
  <si>
    <t>Desc=Como has notado en tu búsqueda de jabalíes es imposible adentrarse en el bosque sin ser atacado por estas bestias, los lobos negros. Son de un tamaño superior al común, y más feroces.</t>
  </si>
  <si>
    <t>RequiredNPC1=559-20</t>
  </si>
  <si>
    <t>[QUEST101]</t>
  </si>
  <si>
    <t>Nombre=Draco Dominum</t>
  </si>
  <si>
    <t>Desc=Ya es hora de que te familarices con los dragones en el mundo de Argentum. Empezarás a combatir a los pequeños que se encuentran en la guarida del Gran Dragón Rojo. Cuando hayas combatido a los suficientes vuelve conmigo.</t>
  </si>
  <si>
    <t>DescFinal=Ve de nuevo, sigue tu entrenamiento.</t>
  </si>
  <si>
    <t>RequiredNPC1=587-10</t>
  </si>
  <si>
    <t>[QUEST102]</t>
  </si>
  <si>
    <t xml:space="preserve">Nombre=Amenaza de Drenaje </t>
  </si>
  <si>
    <t>Desc=Necesitamos ayuda para acabar con la amenaza que asecha los drenajes. Ten cuidado! Las aguas que recorren esos ductos están contaminadas y llenas de alimañas. Deberás contar con protección adecuada.</t>
  </si>
  <si>
    <t>DescFinal=Ve a hablar con el viejo Rudoph en la ciudad de tu facción y entrégale esto de mi parte, estoy seguro que el podrá ayudarte.</t>
  </si>
  <si>
    <t xml:space="preserve">RequiredLevel=13 </t>
  </si>
  <si>
    <t>RewardObj1=3325-1</t>
  </si>
  <si>
    <t>[QUEST109]</t>
  </si>
  <si>
    <t>Nombre=Reclutando Guerreros</t>
  </si>
  <si>
    <t xml:space="preserve">Desc=Que necesitas muchacho?. Ya veo, vienes a ayudarnos, enseñame el formulario de registro. </t>
  </si>
  <si>
    <t>DescFinal=Todo parece estar en orden, si estas listo comencemos de una vez!</t>
  </si>
  <si>
    <t>RequiredQuest=102</t>
  </si>
  <si>
    <t>RequiredOBJ1=3325-1</t>
  </si>
  <si>
    <t>[QUEST103]</t>
  </si>
  <si>
    <t>Nombre=Un traje especial</t>
  </si>
  <si>
    <t xml:space="preserve">Desc=Necesitaras un traje especial de caucho para protejerte. Sin dudas puedo confeccionar uno para ti, aunque me temo que no será suficiente. Deberíamos añadirle algún repelente natural. </t>
  </si>
  <si>
    <t>DescFinal=Ve a hablar con Sheila, podrás encontrarla en el Mesón, llevale este recipiente.</t>
  </si>
  <si>
    <t>RequiredQuest=109</t>
  </si>
  <si>
    <t>RewardObj1=3326-1</t>
  </si>
  <si>
    <t>[QUEST110]</t>
  </si>
  <si>
    <t>Nombre= Un ingrediente poco común.</t>
  </si>
  <si>
    <t>Desc=Has venido al lugar indicado, puedo preparar el repelente que necesitas pero para ello deberas traerme un Mero de los Fondos. Te advirto que no te será nada sensillo ya que rara vez aparecen por estas costas.</t>
  </si>
  <si>
    <t>DescFinal=No puedo creerlo, es un Mero, veo que tiene cualidades. Aguardame un instante... Toma, creo que con esto será suficiente.</t>
  </si>
  <si>
    <t>RequiredQuest=103</t>
  </si>
  <si>
    <t>RequiredOBJ1=3326-1</t>
  </si>
  <si>
    <t>RequiredOBJ2=2152-1</t>
  </si>
  <si>
    <t>RewardObj1=3306-1</t>
  </si>
  <si>
    <t>[QUEST104]</t>
  </si>
  <si>
    <t>Nombre=Manos a la obra (Razas Altas)</t>
  </si>
  <si>
    <t xml:space="preserve">Desc=Muy bien, tenemos todos los materiales pongamos manos a la obra. </t>
  </si>
  <si>
    <t>DescFinal=Toma, de seguro estarás bien protegido con esto, mucha suerte viajero y ten mucho cuidado.</t>
  </si>
  <si>
    <t>RequiredQuest=110</t>
  </si>
  <si>
    <t>RequiredOBJ1=12-10000</t>
  </si>
  <si>
    <t>RequiredOBJ2=3306-1</t>
  </si>
  <si>
    <t>RewardObj1=199-1</t>
  </si>
  <si>
    <t>[QUEST111]</t>
  </si>
  <si>
    <t>Nombre=Manos a la obra (Razas Bajas)</t>
  </si>
  <si>
    <t>RewardObj1=200-1</t>
  </si>
  <si>
    <t>[QUEST105]</t>
  </si>
  <si>
    <t>Nombre=Esferas del Dragón</t>
  </si>
  <si>
    <t>Desc= La esfera de 1 estrella</t>
  </si>
  <si>
    <t>DescFinal= Obtienes esfera de 1 estrella.</t>
  </si>
  <si>
    <t>RequiredOBJ1=3315-1</t>
  </si>
  <si>
    <t>RewardObj1=3308-1</t>
  </si>
  <si>
    <t>[QUEST106]</t>
  </si>
  <si>
    <t>Nombre= Un Experto Pescador</t>
  </si>
  <si>
    <t>Desc= Asi que te ha enviado mi hermano, veamos..., dejame ver esa caña!, Ya veo, es de muy buena calidad, pero necesitarás algo mejor que eso para atrapar peces de gran porte.</t>
  </si>
  <si>
    <t>Te ofrezco un trato!, los fluidos de la araña negra que se encuentra en el drenaje de la ciudad proporciona una increible resistencia a las lineas de pesca. Si puedes conseguirme un poco creo que podré confeccionarte una gran caña.</t>
  </si>
  <si>
    <t>DescFinal= Toma esta caña podrás notar la diferencia en muy poco tiempo. Pero ten cuidadado, atrapar peces de gran  porte no será nada fácil.</t>
  </si>
  <si>
    <t>RequiredQuest=84</t>
  </si>
  <si>
    <t>RequiredOBJ1=3324-10</t>
  </si>
  <si>
    <t>RewardObj1=2133-1</t>
  </si>
  <si>
    <t>[QUEST107]</t>
  </si>
  <si>
    <t>Nombre= Reliquias familiares.</t>
  </si>
  <si>
    <t>Desc= Ven, quiero enseñarte algo. Esta caña de plata es una pieza única que ha pasado de generación en generación. Podria obsequiartela si cumples un pequeño encargo para mi.</t>
  </si>
  <si>
    <t xml:space="preserve">Hace unos dias uno de nuestros barcos pesqueros fue atacado por piratas, afurtunadamente todos estamos con vida pero he perdido unas reliquias familiares muy importantes para mi, recuperala y estaré en deuda contigo eternamente. </t>
  </si>
  <si>
    <t>RequiredQuest=106</t>
  </si>
  <si>
    <t>RequiredOBJ1=3323-1</t>
  </si>
  <si>
    <t>RequiredOBJ2=3322-1</t>
  </si>
  <si>
    <t>RewardObj1=2132-1</t>
  </si>
  <si>
    <t>[QUEST108]</t>
  </si>
  <si>
    <t>Nombre= Gremio de Pescadores</t>
  </si>
  <si>
    <t>Desc= Ya veo, deseas ser parte de nuestro gremio de pescadores. Necesitaras algo mejor que esa red rotosa para ello. Si quieres puedo mejorarla para ti aunque te advierto que te costara mucho dinero.</t>
  </si>
  <si>
    <t>RequiredOBJ1=138-1</t>
  </si>
  <si>
    <t>RequiredOBJ2=12-100000</t>
  </si>
  <si>
    <t>RewardObj1=139-1</t>
  </si>
  <si>
    <t>RewardGLD=5000</t>
  </si>
  <si>
    <t>RewardEXP=10000</t>
  </si>
  <si>
    <t>RewardEXP=15000</t>
  </si>
  <si>
    <t>RewardGLD=180</t>
  </si>
  <si>
    <t>RewardEXP=465</t>
  </si>
  <si>
    <t>RewardEXP=20</t>
  </si>
  <si>
    <t>RewardGLD=10</t>
  </si>
  <si>
    <t>RewardEXP=350</t>
  </si>
  <si>
    <t>RewardGLD=30</t>
  </si>
  <si>
    <t>RewardEXP=30</t>
  </si>
  <si>
    <t>RewardGLD=50</t>
  </si>
  <si>
    <t>RewardEXP=200</t>
  </si>
  <si>
    <t>RewardEXP=15</t>
  </si>
  <si>
    <t>RewardEXP=35</t>
  </si>
  <si>
    <t>RewardGLD=12</t>
  </si>
  <si>
    <t>RewardEXP=75</t>
  </si>
  <si>
    <t>RewardGLD=25</t>
  </si>
  <si>
    <t>RewardGLD=100</t>
  </si>
  <si>
    <t>RewardEXP=500</t>
  </si>
  <si>
    <t>RewardEXP=3000</t>
  </si>
  <si>
    <t>RewardGLD=1000</t>
  </si>
  <si>
    <t>RewardGLD=400</t>
  </si>
  <si>
    <t>RewardEXP=520</t>
  </si>
  <si>
    <t>RewardGLD=75</t>
  </si>
  <si>
    <t>RewardEXP=1200</t>
  </si>
  <si>
    <t>RewardGLD=250</t>
  </si>
  <si>
    <t>RewardGLD=150</t>
  </si>
  <si>
    <t>RewardEXP=800</t>
  </si>
  <si>
    <t>RewardEXP=4530</t>
  </si>
  <si>
    <t>RewardGLD=550</t>
  </si>
  <si>
    <t>RewardGLD=350</t>
  </si>
  <si>
    <t>RewardEXP=2900</t>
  </si>
  <si>
    <t>RewardEXP=1700</t>
  </si>
  <si>
    <t>RewardGLD=200</t>
  </si>
  <si>
    <t>RewardEXP=1680</t>
  </si>
  <si>
    <t>RewardEXP=7040</t>
  </si>
  <si>
    <t>RewardEXP=8400</t>
  </si>
  <si>
    <t>RewardGLD=500</t>
  </si>
  <si>
    <t>RewardEXP=18220</t>
  </si>
  <si>
    <t>RewardGLD=1970</t>
  </si>
  <si>
    <t>RewardEXP=13660</t>
  </si>
  <si>
    <t>RewardGLD=3850</t>
  </si>
  <si>
    <t>RewardEXP=16100</t>
  </si>
  <si>
    <t>RewardGLD=1540</t>
  </si>
  <si>
    <t>RewardEXP=8340</t>
  </si>
  <si>
    <t>RewardGLD=610</t>
  </si>
  <si>
    <t>RewardEXP=51000</t>
  </si>
  <si>
    <t>RewardGLD=1700</t>
  </si>
  <si>
    <t>RewardGLD=640</t>
  </si>
  <si>
    <t>RewardEXP=3700</t>
  </si>
  <si>
    <t>RewardGLD=2350</t>
  </si>
  <si>
    <t>RewardEXP=7500</t>
  </si>
  <si>
    <t>RewardGLD=175</t>
  </si>
  <si>
    <t>RewardEXP=2320</t>
  </si>
  <si>
    <t>RewardEXP=183500</t>
  </si>
  <si>
    <t>RewardGLD=12000</t>
  </si>
  <si>
    <t>RewardGLD=650</t>
  </si>
  <si>
    <t>RewardEXP=13580</t>
  </si>
  <si>
    <t>RewardEXP=8000</t>
  </si>
  <si>
    <t>RewardGLD=8250</t>
  </si>
  <si>
    <t>RewardEXP=6400</t>
  </si>
  <si>
    <t>RewardGLD=1650</t>
  </si>
  <si>
    <t>RewardEXP=2100</t>
  </si>
  <si>
    <t>RewardGLD=1600</t>
  </si>
  <si>
    <t>RewardEXP=49000</t>
  </si>
  <si>
    <t>RewardGLD=900</t>
  </si>
  <si>
    <t>RewardGLD=440</t>
  </si>
  <si>
    <t>RewardEXP=5760</t>
  </si>
  <si>
    <t>RewardEXP=4500</t>
  </si>
  <si>
    <t>RewardEXP=13000</t>
  </si>
  <si>
    <t>RewardGLD=630</t>
  </si>
  <si>
    <t>RewardEXP=8960</t>
  </si>
  <si>
    <t>RewardEXP=154000</t>
  </si>
  <si>
    <t>RewardGLD=525</t>
  </si>
  <si>
    <t>RewardEXP=6600</t>
  </si>
  <si>
    <t>RewardEXP=99500</t>
  </si>
  <si>
    <t>RewardGLD=7040</t>
  </si>
  <si>
    <t>RewardEXP=13100</t>
  </si>
  <si>
    <t>RewardEXP=735</t>
  </si>
  <si>
    <t>RewardEXP=1760</t>
  </si>
  <si>
    <t>RewardEXP=250</t>
  </si>
  <si>
    <t>RewardEXP=680</t>
  </si>
  <si>
    <t>RewardGLD=300</t>
  </si>
  <si>
    <t>RewardEXP=4200</t>
  </si>
  <si>
    <t>RewardEXP=2000</t>
  </si>
  <si>
    <t>RewardEXP=17000</t>
  </si>
  <si>
    <t>RewardGLD=2000</t>
  </si>
  <si>
    <t>Yeti</t>
  </si>
  <si>
    <t>Coloso</t>
  </si>
  <si>
    <t>Chaman</t>
  </si>
  <si>
    <t>Oso polar</t>
  </si>
  <si>
    <t>Huargo</t>
  </si>
  <si>
    <t>Lobo polar</t>
  </si>
  <si>
    <t>Beholder</t>
  </si>
  <si>
    <t>Mago Malvado</t>
  </si>
  <si>
    <t>Orco Brujo</t>
  </si>
  <si>
    <t>Escorpión Califa</t>
  </si>
  <si>
    <t>Abominación</t>
  </si>
  <si>
    <t>Elfo No-Muerto</t>
  </si>
  <si>
    <t>Beholder polo</t>
  </si>
  <si>
    <t>Esqueleto Guerrero</t>
  </si>
  <si>
    <t>Esqueleto</t>
  </si>
  <si>
    <t>Bosses</t>
  </si>
  <si>
    <t>Hacerlos tipo frost</t>
  </si>
  <si>
    <t>No se puede invocar</t>
  </si>
  <si>
    <t>No se puede ocultar</t>
  </si>
  <si>
    <t>Que se regenere la vida cuando no esta en combate</t>
  </si>
  <si>
    <t>que te ataque si estas mimetizado</t>
  </si>
  <si>
    <t>NAME</t>
  </si>
  <si>
    <t>Piel Lobo</t>
  </si>
  <si>
    <t>Piel Oso Pardo</t>
  </si>
  <si>
    <t>Piel Oso Polar</t>
  </si>
  <si>
    <t>Vestimentas comunes H</t>
  </si>
  <si>
    <t>Vestimentas comunes B</t>
  </si>
  <si>
    <t>Ropa de clan</t>
  </si>
  <si>
    <t>Ropa de burgués turquesa</t>
  </si>
  <si>
    <t>Tunica Aventurera bajos</t>
  </si>
  <si>
    <t>Tunica Ocre</t>
  </si>
  <si>
    <t>Tunica de Nigromante</t>
  </si>
  <si>
    <t>Tunica Dorada de Gala</t>
  </si>
  <si>
    <t>Vestido indulgente rojo</t>
  </si>
  <si>
    <t>Empirea bordada</t>
  </si>
  <si>
    <t>Sotana del gran hechicero</t>
  </si>
  <si>
    <t>Casco de Lobo</t>
  </si>
  <si>
    <t>Casco de Tigre</t>
  </si>
  <si>
    <t>Capucha de Elite</t>
  </si>
  <si>
    <t>Sombrero de aprendiz</t>
  </si>
  <si>
    <t>Skills</t>
  </si>
  <si>
    <t>Valor x piel</t>
  </si>
  <si>
    <t>Valor venta item</t>
  </si>
  <si>
    <t>Valor c/ comercio</t>
  </si>
  <si>
    <t>Valor * 0,4</t>
  </si>
  <si>
    <t>Murcielago</t>
  </si>
  <si>
    <t>Serpiente</t>
  </si>
  <si>
    <t>Lobo</t>
  </si>
  <si>
    <t>Tigre</t>
  </si>
  <si>
    <t>Araña</t>
  </si>
  <si>
    <t>Oso</t>
  </si>
  <si>
    <t>Goblin</t>
  </si>
  <si>
    <t>Orco</t>
  </si>
  <si>
    <t>Ogro</t>
  </si>
  <si>
    <t>Ogro Guerrero</t>
  </si>
  <si>
    <t>Duende</t>
  </si>
  <si>
    <t>Lord Duende</t>
  </si>
  <si>
    <t>Tortuga</t>
  </si>
  <si>
    <t>Lobo negro</t>
  </si>
  <si>
    <t>10 esferas</t>
  </si>
  <si>
    <t>Exp</t>
  </si>
  <si>
    <t>Oro</t>
  </si>
  <si>
    <t>Exp total</t>
  </si>
  <si>
    <t>Oro total</t>
  </si>
  <si>
    <t>RewardEXP</t>
  </si>
  <si>
    <t>RewardGLD</t>
  </si>
  <si>
    <t>Ver tema apu del asesino, 33% es mucho.</t>
  </si>
  <si>
    <t>Revisar daño del apu</t>
  </si>
  <si>
    <t>ver prob critico bandido = 20%</t>
  </si>
  <si>
    <t>reworkear poder evasión</t>
  </si>
  <si>
    <t>Public Function PoderEvasion(UserIndex As Integer) As Integer</t>
  </si>
  <si>
    <t>Se agregaron nuevas quests.</t>
  </si>
  <si>
    <t>Ahora las quest dan un 20% adicional de oro y experiencia (no necesariamente ambos) según los objetivos de la misma.</t>
  </si>
  <si>
    <t>Se eliminó el lobo invernal y se reemplazó por el tigre de bengala</t>
  </si>
  <si>
    <t>Se ajustaron el rate de oro y experiencia de varios npcs.</t>
  </si>
  <si>
    <t>Se eliminó el Coloso de Hielo y se reemplazó por el Gorila Blanco</t>
  </si>
  <si>
    <t>El gorila blanco tendrá un drop de 2.000 monedas de oro y una gema helada con un valor de 7.000 monedas</t>
  </si>
  <si>
    <t>Se fixearon errores con el traje de baño y el traje de caucho</t>
  </si>
  <si>
    <t>Ahora la Gema Roja de Fundación se consigue en Pantano.</t>
  </si>
  <si>
    <t>Se arreglo el drop de pieles de lobo del huargo</t>
  </si>
  <si>
    <t>Se eliminaron los anillos que aumentaban skills</t>
  </si>
  <si>
    <t>Se ajustaron algunos valores de items</t>
  </si>
  <si>
    <t>La medusa y sirena ya no se remueven la paralisis.</t>
  </si>
  <si>
    <t>El bandido ahora puede utilizar Katana</t>
  </si>
  <si>
    <t>Se agregó la bolsa de munición en los vendedores de Armas</t>
  </si>
  <si>
    <t>Se arreglaron algunas recompensas de quest</t>
  </si>
  <si>
    <t>Los items ya no requieren el skill "Resistencia Magica" para equiparlos</t>
  </si>
  <si>
    <t>El orco ahora tiene posibilidad de dropear hacha orca</t>
  </si>
  <si>
    <t>Se modificaron los graficos de la daga +1 y daga +3</t>
  </si>
  <si>
    <t>El Bandido ahora puede hacer golpes críticos con el Hacha de Piedra</t>
  </si>
  <si>
    <t>Changelog:</t>
  </si>
  <si>
    <t>Se agregaron nuevos mapas y se mejoraron otros.</t>
  </si>
  <si>
    <t>Proximamente:</t>
  </si>
  <si>
    <t>Se va a modificar la frecuencia y duración del ocultar del bandido según la cantidad de skills.</t>
  </si>
  <si>
    <t>Se va a reworkear el /hogar y cambiar algunas features de los clanes</t>
  </si>
  <si>
    <t>Se van a implementar nuevos sistemas para las clases no magicas</t>
  </si>
  <si>
    <t>Se va a ajustar la evasión de varios npcs.</t>
  </si>
  <si>
    <t>Se está trabajando en volver al sistema clasico de invocaciones y mascotas (el npc debe atacarte para que tu invocación ataque)</t>
  </si>
  <si>
    <t>Se está trabando en re-implementar la Sastreria y Alquimia como profesión</t>
  </si>
  <si>
    <t>Se van a agregar Ogros Guerreros y Ogros en esperanza sin nivel</t>
  </si>
  <si>
    <t>Se va a agregar el Gorila Marrón, que rondará las cercanías de dork.</t>
  </si>
  <si>
    <t>Se va a cambiar el sistema de ataque para los bosses, va a ser necesario ir en grupo, tener algun personaje que pueda hacer de TANQUE, y hasta gente curandolos.</t>
  </si>
  <si>
    <t>Se está trabajando constantemente en el balance de todas las clases y razas para encontrar un punto óptimo</t>
  </si>
  <si>
    <t>Se modifico la duración del ocultar para todas las clases y la relación con los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</si>
</sst>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name val="Calibri"/>
      <family val="2"/>
      <scheme val="minor"/>
    </font>
    <font>
      <sz val="8"/>
      <name val="Calibri"/>
      <family val="2"/>
      <scheme val="minor"/>
    </font>
    <font>
      <sz val="11"/>
      <color rgb="FFFF0000"/>
      <name val="Calibri"/>
      <family val="2"/>
      <scheme val="minor"/>
    </font>
    <font>
      <sz val="11"/>
      <color theme="0"/>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1" tint="4.9989318521683403E-2"/>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theme="1"/>
        <bgColor indexed="64"/>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1" tint="0.249977111117893"/>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59999389629810485"/>
        <bgColor indexed="64"/>
      </patternFill>
    </fill>
  </fills>
  <borders count="6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490">
    <xf numFmtId="0" fontId="0" fillId="0" borderId="0" xfId="0"/>
    <xf numFmtId="0" fontId="0" fillId="3" borderId="2" xfId="0" applyFill="1" applyBorder="1" applyAlignment="1">
      <alignment horizontal="center"/>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7" borderId="2" xfId="0"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horizontal="center"/>
    </xf>
    <xf numFmtId="49" fontId="0" fillId="0" borderId="0" xfId="0" applyNumberFormat="1"/>
    <xf numFmtId="49" fontId="0" fillId="3" borderId="0" xfId="0" applyNumberFormat="1" applyFill="1"/>
    <xf numFmtId="49" fontId="0" fillId="0" borderId="0" xfId="0" applyNumberFormat="1" applyFill="1"/>
    <xf numFmtId="49" fontId="0" fillId="0" borderId="31" xfId="0" applyNumberFormat="1" applyBorder="1"/>
    <xf numFmtId="49" fontId="0" fillId="0" borderId="32" xfId="0" applyNumberFormat="1" applyBorder="1"/>
    <xf numFmtId="49" fontId="0" fillId="0" borderId="0" xfId="0" applyNumberFormat="1" applyBorder="1"/>
    <xf numFmtId="49" fontId="0" fillId="0" borderId="33" xfId="0" applyNumberFormat="1" applyBorder="1"/>
    <xf numFmtId="0" fontId="0" fillId="0" borderId="0" xfId="0" applyNumberFormat="1"/>
    <xf numFmtId="49" fontId="0" fillId="0" borderId="2" xfId="0" applyNumberFormat="1" applyBorder="1"/>
    <xf numFmtId="49" fontId="0" fillId="0" borderId="1" xfId="0" applyNumberFormat="1" applyBorder="1"/>
    <xf numFmtId="49" fontId="0" fillId="0" borderId="0" xfId="0" applyNumberFormat="1" applyFill="1" applyBorder="1"/>
    <xf numFmtId="49" fontId="0" fillId="0" borderId="34" xfId="0" applyNumberFormat="1" applyBorder="1"/>
    <xf numFmtId="49" fontId="0" fillId="11" borderId="35" xfId="0" applyNumberFormat="1" applyFill="1" applyBorder="1"/>
    <xf numFmtId="49" fontId="0" fillId="0" borderId="7" xfId="0" applyNumberFormat="1" applyBorder="1"/>
    <xf numFmtId="49" fontId="0" fillId="0" borderId="30" xfId="0" applyNumberFormat="1" applyBorder="1"/>
    <xf numFmtId="49" fontId="0" fillId="11" borderId="36" xfId="0" applyNumberFormat="1" applyFill="1" applyBorder="1"/>
    <xf numFmtId="49" fontId="0" fillId="11" borderId="37" xfId="0" applyNumberFormat="1" applyFill="1" applyBorder="1"/>
    <xf numFmtId="49" fontId="1" fillId="0" borderId="2" xfId="0" applyNumberFormat="1" applyFont="1" applyBorder="1"/>
    <xf numFmtId="49" fontId="0" fillId="0" borderId="2" xfId="0" applyNumberFormat="1" applyFill="1" applyBorder="1"/>
    <xf numFmtId="49" fontId="0" fillId="3" borderId="2" xfId="0" applyNumberFormat="1" applyFill="1" applyBorder="1"/>
    <xf numFmtId="49" fontId="0" fillId="11" borderId="12" xfId="0" applyNumberFormat="1" applyFill="1" applyBorder="1"/>
    <xf numFmtId="49" fontId="0" fillId="0" borderId="3" xfId="0" applyNumberFormat="1" applyBorder="1"/>
    <xf numFmtId="49" fontId="0" fillId="0" borderId="16" xfId="0" applyNumberFormat="1" applyBorder="1"/>
    <xf numFmtId="49" fontId="0" fillId="0" borderId="17" xfId="0" applyNumberFormat="1" applyBorder="1"/>
    <xf numFmtId="49" fontId="0" fillId="0" borderId="18" xfId="0" applyNumberFormat="1" applyBorder="1"/>
    <xf numFmtId="49" fontId="0" fillId="0" borderId="19" xfId="0" applyNumberFormat="1" applyBorder="1"/>
    <xf numFmtId="49" fontId="0" fillId="0" borderId="20" xfId="0" applyNumberFormat="1" applyBorder="1"/>
    <xf numFmtId="49" fontId="0" fillId="0" borderId="21" xfId="0" applyNumberFormat="1" applyBorder="1"/>
    <xf numFmtId="49" fontId="0" fillId="0" borderId="22" xfId="0" applyNumberFormat="1" applyBorder="1"/>
    <xf numFmtId="49" fontId="0" fillId="0" borderId="23" xfId="0" applyNumberFormat="1" applyBorder="1"/>
    <xf numFmtId="49" fontId="0" fillId="0" borderId="38" xfId="0" applyNumberFormat="1" applyBorder="1"/>
    <xf numFmtId="49" fontId="0" fillId="0" borderId="25" xfId="0" applyNumberFormat="1" applyBorder="1"/>
    <xf numFmtId="49" fontId="0" fillId="3" borderId="22" xfId="0" applyNumberFormat="1" applyFill="1" applyBorder="1"/>
    <xf numFmtId="49" fontId="0" fillId="0" borderId="39" xfId="0" applyNumberFormat="1" applyBorder="1"/>
    <xf numFmtId="49" fontId="0" fillId="0" borderId="26" xfId="0" applyNumberFormat="1" applyBorder="1"/>
    <xf numFmtId="49" fontId="0" fillId="0" borderId="5" xfId="0" applyNumberFormat="1" applyBorder="1"/>
    <xf numFmtId="49" fontId="0" fillId="0" borderId="40" xfId="0" applyNumberFormat="1" applyBorder="1"/>
    <xf numFmtId="49" fontId="0" fillId="12" borderId="39" xfId="0" applyNumberFormat="1" applyFill="1" applyBorder="1"/>
    <xf numFmtId="49" fontId="0" fillId="12" borderId="2" xfId="0" applyNumberFormat="1" applyFill="1" applyBorder="1"/>
    <xf numFmtId="49" fontId="0" fillId="12" borderId="0" xfId="0" applyNumberFormat="1" applyFill="1"/>
    <xf numFmtId="49" fontId="0" fillId="12" borderId="31" xfId="0" applyNumberFormat="1" applyFill="1" applyBorder="1"/>
    <xf numFmtId="49" fontId="0" fillId="12" borderId="33" xfId="0" applyNumberFormat="1" applyFill="1" applyBorder="1"/>
    <xf numFmtId="49" fontId="0" fillId="11" borderId="2" xfId="0" applyNumberFormat="1" applyFill="1" applyBorder="1"/>
    <xf numFmtId="49" fontId="0" fillId="11" borderId="41" xfId="0" applyNumberFormat="1" applyFill="1" applyBorder="1"/>
    <xf numFmtId="49" fontId="0" fillId="12" borderId="16" xfId="0" applyNumberFormat="1" applyFill="1" applyBorder="1"/>
    <xf numFmtId="49" fontId="0" fillId="12" borderId="18" xfId="0" applyNumberFormat="1" applyFill="1" applyBorder="1"/>
    <xf numFmtId="49" fontId="0" fillId="5" borderId="2" xfId="0" applyNumberFormat="1" applyFill="1" applyBorder="1"/>
    <xf numFmtId="49" fontId="0" fillId="5" borderId="21" xfId="0" applyNumberFormat="1" applyFill="1" applyBorder="1"/>
    <xf numFmtId="49" fontId="0" fillId="5" borderId="22" xfId="0" applyNumberFormat="1" applyFill="1" applyBorder="1"/>
    <xf numFmtId="49" fontId="0" fillId="5" borderId="23" xfId="0" applyNumberFormat="1" applyFill="1" applyBorder="1"/>
    <xf numFmtId="49" fontId="0" fillId="3" borderId="21" xfId="0" applyNumberFormat="1" applyFill="1" applyBorder="1"/>
    <xf numFmtId="49" fontId="3" fillId="0" borderId="0" xfId="0" applyNumberFormat="1" applyFont="1" applyFill="1" applyBorder="1"/>
    <xf numFmtId="0" fontId="1" fillId="0" borderId="0" xfId="0" applyFont="1"/>
    <xf numFmtId="49" fontId="0" fillId="11" borderId="42" xfId="0" applyNumberFormat="1" applyFill="1" applyBorder="1"/>
    <xf numFmtId="49" fontId="0" fillId="4" borderId="22" xfId="0" applyNumberFormat="1" applyFill="1" applyBorder="1"/>
    <xf numFmtId="49" fontId="0" fillId="4" borderId="21" xfId="0" applyNumberFormat="1" applyFill="1" applyBorder="1"/>
    <xf numFmtId="49" fontId="0" fillId="4" borderId="23" xfId="0" applyNumberFormat="1" applyFill="1" applyBorder="1"/>
    <xf numFmtId="49" fontId="0" fillId="13" borderId="22" xfId="0" applyNumberFormat="1" applyFill="1" applyBorder="1"/>
    <xf numFmtId="49" fontId="0" fillId="13" borderId="21" xfId="0" applyNumberFormat="1" applyFill="1" applyBorder="1"/>
    <xf numFmtId="0" fontId="0" fillId="0" borderId="44" xfId="0" applyBorder="1" applyAlignment="1">
      <alignment horizontal="center"/>
    </xf>
    <xf numFmtId="0" fontId="0" fillId="0" borderId="46" xfId="0" applyBorder="1" applyAlignment="1">
      <alignment horizontal="center"/>
    </xf>
    <xf numFmtId="0" fontId="3" fillId="0" borderId="0" xfId="0" applyFont="1"/>
    <xf numFmtId="0" fontId="0" fillId="0" borderId="1" xfId="0" applyBorder="1" applyAlignment="1">
      <alignment horizontal="center"/>
    </xf>
    <xf numFmtId="0" fontId="0" fillId="0" borderId="43" xfId="0" applyBorder="1"/>
    <xf numFmtId="0" fontId="0" fillId="0" borderId="44" xfId="0" applyBorder="1"/>
    <xf numFmtId="0" fontId="0" fillId="0" borderId="46" xfId="0" applyBorder="1"/>
    <xf numFmtId="0" fontId="0" fillId="0" borderId="0" xfId="0" applyBorder="1"/>
    <xf numFmtId="49" fontId="0" fillId="0" borderId="12" xfId="0" applyNumberFormat="1" applyFill="1" applyBorder="1"/>
    <xf numFmtId="0" fontId="0" fillId="0" borderId="39" xfId="0" applyBorder="1"/>
    <xf numFmtId="0" fontId="0" fillId="0" borderId="48" xfId="0" applyBorder="1"/>
    <xf numFmtId="49" fontId="0" fillId="2" borderId="2" xfId="0" applyNumberFormat="1" applyFill="1" applyBorder="1"/>
    <xf numFmtId="0" fontId="0" fillId="0" borderId="1" xfId="0" applyBorder="1"/>
    <xf numFmtId="0" fontId="0" fillId="0" borderId="31" xfId="0" applyBorder="1" applyAlignment="1">
      <alignment horizontal="center"/>
    </xf>
    <xf numFmtId="0" fontId="0" fillId="0" borderId="32" xfId="0" applyBorder="1" applyAlignment="1">
      <alignment horizontal="center"/>
    </xf>
    <xf numFmtId="0" fontId="0" fillId="0" borderId="0" xfId="0" applyAlignment="1">
      <alignment horizontal="center"/>
    </xf>
    <xf numFmtId="49" fontId="3" fillId="0" borderId="2" xfId="0" applyNumberFormat="1" applyFont="1" applyBorder="1"/>
    <xf numFmtId="49" fontId="3" fillId="0" borderId="21" xfId="0" applyNumberFormat="1" applyFont="1" applyBorder="1"/>
    <xf numFmtId="0" fontId="0" fillId="0" borderId="31" xfId="0" applyBorder="1"/>
    <xf numFmtId="0" fontId="0" fillId="15" borderId="48" xfId="0" applyFill="1" applyBorder="1"/>
    <xf numFmtId="0" fontId="0" fillId="15" borderId="34" xfId="0" applyFill="1" applyBorder="1" applyAlignment="1">
      <alignment horizontal="center"/>
    </xf>
    <xf numFmtId="0" fontId="0" fillId="15" borderId="0" xfId="0" applyFill="1" applyBorder="1" applyAlignment="1">
      <alignment horizontal="center"/>
    </xf>
    <xf numFmtId="0" fontId="0" fillId="15" borderId="44" xfId="0" applyFill="1" applyBorder="1" applyAlignment="1">
      <alignment horizontal="center"/>
    </xf>
    <xf numFmtId="0" fontId="0" fillId="15" borderId="46" xfId="0" applyFill="1" applyBorder="1" applyAlignment="1">
      <alignment horizontal="center"/>
    </xf>
    <xf numFmtId="0" fontId="0" fillId="15" borderId="50" xfId="0" applyFill="1" applyBorder="1" applyAlignment="1">
      <alignment horizontal="center"/>
    </xf>
    <xf numFmtId="0" fontId="0" fillId="0" borderId="0" xfId="0" applyFill="1"/>
    <xf numFmtId="0" fontId="3" fillId="0" borderId="0" xfId="0" applyFont="1" applyFill="1"/>
    <xf numFmtId="0" fontId="0" fillId="0" borderId="26" xfId="0" applyBorder="1" applyAlignment="1">
      <alignment horizontal="center"/>
    </xf>
    <xf numFmtId="0" fontId="0" fillId="0" borderId="19" xfId="0" applyBorder="1" applyAlignment="1">
      <alignment horizontal="center"/>
    </xf>
    <xf numFmtId="0" fontId="0" fillId="0" borderId="2" xfId="0" applyBorder="1" applyAlignment="1">
      <alignment horizontal="center"/>
    </xf>
    <xf numFmtId="0" fontId="0" fillId="0" borderId="22" xfId="0" applyBorder="1" applyAlignment="1">
      <alignment horizontal="center"/>
    </xf>
    <xf numFmtId="0" fontId="0" fillId="16" borderId="0" xfId="0" applyFill="1" applyBorder="1" applyAlignment="1">
      <alignment horizontal="center"/>
    </xf>
    <xf numFmtId="0" fontId="0" fillId="14" borderId="0" xfId="0" applyFill="1"/>
    <xf numFmtId="0" fontId="0" fillId="14" borderId="34" xfId="0" applyFill="1" applyBorder="1" applyAlignment="1">
      <alignment horizontal="center"/>
    </xf>
    <xf numFmtId="0" fontId="0" fillId="14" borderId="46" xfId="0" applyFill="1" applyBorder="1" applyAlignment="1">
      <alignment horizontal="center"/>
    </xf>
    <xf numFmtId="0" fontId="0" fillId="14" borderId="44" xfId="0" applyFill="1" applyBorder="1" applyAlignment="1">
      <alignment horizontal="center"/>
    </xf>
    <xf numFmtId="0" fontId="0" fillId="17" borderId="34" xfId="0" applyFill="1" applyBorder="1" applyAlignment="1">
      <alignment horizontal="center"/>
    </xf>
    <xf numFmtId="0" fontId="0" fillId="17" borderId="46" xfId="0" applyFill="1" applyBorder="1" applyAlignment="1">
      <alignment horizontal="center"/>
    </xf>
    <xf numFmtId="0" fontId="0" fillId="17" borderId="44" xfId="0" applyFill="1" applyBorder="1" applyAlignment="1">
      <alignment horizontal="center"/>
    </xf>
    <xf numFmtId="0" fontId="0" fillId="0" borderId="49" xfId="0" applyBorder="1" applyAlignment="1">
      <alignment horizontal="center"/>
    </xf>
    <xf numFmtId="0" fontId="0" fillId="0" borderId="42" xfId="0" applyBorder="1" applyAlignment="1">
      <alignment horizontal="center"/>
    </xf>
    <xf numFmtId="0" fontId="0" fillId="0" borderId="33" xfId="0" applyBorder="1" applyAlignment="1">
      <alignment horizontal="center"/>
    </xf>
    <xf numFmtId="0" fontId="0" fillId="0" borderId="50" xfId="0" applyBorder="1" applyAlignment="1">
      <alignment horizontal="center"/>
    </xf>
    <xf numFmtId="0" fontId="0" fillId="0" borderId="47" xfId="0" applyBorder="1" applyAlignment="1">
      <alignment horizontal="center"/>
    </xf>
    <xf numFmtId="0" fontId="0" fillId="0" borderId="45" xfId="0" applyBorder="1" applyAlignment="1">
      <alignment horizontal="center"/>
    </xf>
    <xf numFmtId="0" fontId="0" fillId="0" borderId="49" xfId="0" applyFill="1" applyBorder="1" applyAlignment="1">
      <alignment horizontal="center"/>
    </xf>
    <xf numFmtId="0" fontId="0" fillId="0" borderId="2"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7" xfId="0" applyBorder="1"/>
    <xf numFmtId="0" fontId="0" fillId="0" borderId="52" xfId="0" applyBorder="1"/>
    <xf numFmtId="0" fontId="0" fillId="5" borderId="2" xfId="0" applyFill="1" applyBorder="1"/>
    <xf numFmtId="0" fontId="0" fillId="5" borderId="20" xfId="0" applyFill="1" applyBorder="1"/>
    <xf numFmtId="0" fontId="0" fillId="5" borderId="5" xfId="0" applyFill="1" applyBorder="1" applyAlignment="1">
      <alignment horizontal="center"/>
    </xf>
    <xf numFmtId="0" fontId="0" fillId="5" borderId="40" xfId="0" applyFill="1" applyBorder="1" applyAlignment="1">
      <alignment horizontal="center"/>
    </xf>
    <xf numFmtId="0" fontId="0" fillId="0" borderId="20" xfId="0" applyBorder="1" applyAlignment="1">
      <alignment horizontal="center"/>
    </xf>
    <xf numFmtId="0" fontId="0" fillId="5" borderId="2" xfId="0" applyFill="1" applyBorder="1" applyAlignment="1">
      <alignment horizontal="center"/>
    </xf>
    <xf numFmtId="0" fontId="0" fillId="5" borderId="20" xfId="0" applyFill="1" applyBorder="1" applyAlignment="1">
      <alignment horizontal="center"/>
    </xf>
    <xf numFmtId="0" fontId="0" fillId="5" borderId="19" xfId="0" applyFill="1" applyBorder="1" applyAlignment="1">
      <alignment horizontal="center"/>
    </xf>
    <xf numFmtId="0" fontId="0" fillId="0" borderId="23" xfId="0" applyBorder="1" applyAlignment="1">
      <alignment horizontal="center"/>
    </xf>
    <xf numFmtId="0" fontId="0" fillId="5" borderId="21" xfId="0" applyFill="1" applyBorder="1" applyAlignment="1">
      <alignment horizontal="center"/>
    </xf>
    <xf numFmtId="0" fontId="0" fillId="0" borderId="14" xfId="0" applyBorder="1" applyAlignment="1">
      <alignment horizontal="center"/>
    </xf>
    <xf numFmtId="0" fontId="0" fillId="0" borderId="53" xfId="0" applyBorder="1" applyAlignment="1">
      <alignment horizontal="center"/>
    </xf>
    <xf numFmtId="0" fontId="0" fillId="5" borderId="54" xfId="0" applyFill="1" applyBorder="1" applyAlignment="1">
      <alignment horizontal="center"/>
    </xf>
    <xf numFmtId="0" fontId="0" fillId="0" borderId="41" xfId="0" applyBorder="1" applyAlignment="1">
      <alignment horizontal="center"/>
    </xf>
    <xf numFmtId="0" fontId="0" fillId="0" borderId="36" xfId="0" applyBorder="1" applyAlignment="1">
      <alignment horizontal="center"/>
    </xf>
    <xf numFmtId="0" fontId="0" fillId="0" borderId="35" xfId="0" applyBorder="1" applyAlignment="1">
      <alignment horizontal="center"/>
    </xf>
    <xf numFmtId="0" fontId="0" fillId="0" borderId="37" xfId="0" applyBorder="1" applyAlignment="1">
      <alignment horizontal="center"/>
    </xf>
    <xf numFmtId="0" fontId="0" fillId="0" borderId="55" xfId="0" applyBorder="1"/>
    <xf numFmtId="0" fontId="0" fillId="0" borderId="56" xfId="0" applyBorder="1"/>
    <xf numFmtId="0" fontId="0" fillId="0" borderId="53" xfId="0" applyBorder="1"/>
    <xf numFmtId="0" fontId="0" fillId="0" borderId="54" xfId="0" applyBorder="1"/>
    <xf numFmtId="0" fontId="0" fillId="0" borderId="28" xfId="0" applyBorder="1"/>
    <xf numFmtId="0" fontId="0" fillId="0" borderId="29" xfId="0" applyBorder="1"/>
    <xf numFmtId="0" fontId="0" fillId="0" borderId="30" xfId="0" applyBorder="1"/>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5" borderId="17" xfId="0" applyFill="1" applyBorder="1"/>
    <xf numFmtId="0" fontId="0" fillId="5" borderId="18" xfId="0" applyFill="1" applyBorder="1"/>
    <xf numFmtId="0" fontId="3" fillId="0" borderId="2" xfId="0" applyFont="1" applyBorder="1"/>
    <xf numFmtId="0" fontId="3" fillId="0" borderId="20" xfId="0" applyFont="1" applyBorder="1"/>
    <xf numFmtId="0" fontId="0" fillId="10" borderId="55" xfId="0" applyFill="1" applyBorder="1"/>
    <xf numFmtId="0" fontId="0" fillId="10" borderId="17" xfId="0" applyFill="1" applyBorder="1"/>
    <xf numFmtId="0" fontId="0" fillId="10" borderId="18" xfId="0" applyFill="1" applyBorder="1"/>
    <xf numFmtId="0" fontId="0" fillId="10" borderId="7" xfId="0" applyFill="1" applyBorder="1"/>
    <xf numFmtId="0" fontId="0" fillId="10" borderId="2" xfId="0" applyFill="1" applyBorder="1"/>
    <xf numFmtId="0" fontId="0" fillId="10" borderId="20" xfId="0" applyFill="1" applyBorder="1"/>
    <xf numFmtId="0" fontId="0" fillId="10" borderId="53" xfId="0" applyFill="1" applyBorder="1"/>
    <xf numFmtId="0" fontId="0" fillId="10" borderId="19" xfId="0" applyFill="1" applyBorder="1"/>
    <xf numFmtId="0" fontId="0" fillId="0" borderId="49" xfId="0" applyBorder="1" applyAlignment="1">
      <alignment horizontal="center"/>
    </xf>
    <xf numFmtId="0" fontId="0" fillId="0" borderId="39" xfId="0" applyBorder="1" applyAlignment="1">
      <alignment horizontal="center"/>
    </xf>
    <xf numFmtId="0" fontId="0" fillId="15" borderId="31" xfId="0" applyFill="1" applyBorder="1"/>
    <xf numFmtId="0" fontId="0" fillId="15" borderId="32" xfId="0" applyFill="1" applyBorder="1"/>
    <xf numFmtId="0" fontId="0" fillId="15" borderId="33" xfId="0" applyFill="1" applyBorder="1"/>
    <xf numFmtId="0" fontId="0" fillId="17" borderId="32" xfId="0" applyFill="1" applyBorder="1"/>
    <xf numFmtId="0" fontId="0" fillId="14" borderId="39" xfId="0" applyFill="1" applyBorder="1"/>
    <xf numFmtId="0" fontId="0" fillId="12" borderId="32" xfId="0" applyFill="1" applyBorder="1"/>
    <xf numFmtId="0" fontId="0" fillId="18" borderId="39" xfId="0" applyFill="1" applyBorder="1"/>
    <xf numFmtId="0" fontId="0" fillId="0" borderId="34" xfId="0" applyBorder="1" applyAlignment="1">
      <alignment horizontal="center"/>
    </xf>
    <xf numFmtId="0" fontId="0" fillId="19" borderId="42" xfId="0" applyFill="1" applyBorder="1" applyAlignment="1">
      <alignment horizontal="center"/>
    </xf>
    <xf numFmtId="0" fontId="0" fillId="19" borderId="45" xfId="0" applyFill="1" applyBorder="1" applyAlignment="1">
      <alignment horizontal="center"/>
    </xf>
    <xf numFmtId="0" fontId="0" fillId="19" borderId="47" xfId="0" applyFill="1" applyBorder="1" applyAlignment="1">
      <alignment horizontal="center"/>
    </xf>
    <xf numFmtId="0" fontId="0" fillId="19" borderId="43" xfId="0" applyFill="1" applyBorder="1" applyAlignment="1">
      <alignment horizontal="center"/>
    </xf>
    <xf numFmtId="0" fontId="0" fillId="20" borderId="47" xfId="0" applyFill="1" applyBorder="1" applyAlignment="1">
      <alignment horizontal="center"/>
    </xf>
    <xf numFmtId="0" fontId="0" fillId="20" borderId="45" xfId="0" applyFill="1" applyBorder="1" applyAlignment="1">
      <alignment horizontal="center"/>
    </xf>
    <xf numFmtId="0" fontId="0" fillId="13" borderId="0" xfId="0" applyFill="1"/>
    <xf numFmtId="0" fontId="0" fillId="19" borderId="34" xfId="0" applyFill="1" applyBorder="1" applyAlignment="1">
      <alignment horizontal="center"/>
    </xf>
    <xf numFmtId="0" fontId="0" fillId="19" borderId="44" xfId="0" applyFill="1" applyBorder="1" applyAlignment="1">
      <alignment horizontal="center"/>
    </xf>
    <xf numFmtId="0" fontId="0" fillId="19" borderId="46" xfId="0" applyFill="1" applyBorder="1" applyAlignment="1">
      <alignment horizontal="center"/>
    </xf>
    <xf numFmtId="0" fontId="1" fillId="0" borderId="0" xfId="0" applyFont="1" applyFill="1"/>
    <xf numFmtId="0" fontId="0" fillId="0" borderId="0" xfId="0" applyAlignment="1">
      <alignment horizontal="center"/>
    </xf>
    <xf numFmtId="0" fontId="0" fillId="0" borderId="2" xfId="0" applyBorder="1" applyAlignment="1">
      <alignment horizontal="center"/>
    </xf>
    <xf numFmtId="0" fontId="0" fillId="0" borderId="22"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1" fillId="0" borderId="44" xfId="0" applyFont="1" applyFill="1" applyBorder="1" applyAlignment="1">
      <alignment horizontal="center"/>
    </xf>
    <xf numFmtId="0" fontId="1" fillId="0" borderId="46" xfId="0" applyFont="1" applyFill="1" applyBorder="1" applyAlignment="1">
      <alignment horizontal="center"/>
    </xf>
    <xf numFmtId="0" fontId="1" fillId="0" borderId="1" xfId="0" applyFont="1" applyFill="1" applyBorder="1" applyAlignment="1">
      <alignment horizontal="center"/>
    </xf>
    <xf numFmtId="0" fontId="1" fillId="21" borderId="44" xfId="0" applyFont="1" applyFill="1" applyBorder="1" applyAlignment="1">
      <alignment horizontal="center"/>
    </xf>
    <xf numFmtId="0" fontId="1" fillId="4" borderId="34" xfId="0" applyFont="1" applyFill="1" applyBorder="1" applyAlignment="1">
      <alignment horizontal="center"/>
    </xf>
    <xf numFmtId="0" fontId="1" fillId="4" borderId="44" xfId="0" applyFont="1" applyFill="1" applyBorder="1" applyAlignment="1">
      <alignment horizontal="center"/>
    </xf>
    <xf numFmtId="0" fontId="1" fillId="4" borderId="46" xfId="0" applyFont="1" applyFill="1" applyBorder="1" applyAlignment="1">
      <alignment horizontal="center"/>
    </xf>
    <xf numFmtId="0" fontId="1" fillId="4" borderId="1" xfId="0" applyFont="1" applyFill="1" applyBorder="1" applyAlignment="1">
      <alignment horizontal="center"/>
    </xf>
    <xf numFmtId="0" fontId="0" fillId="0" borderId="7" xfId="0" applyBorder="1" applyAlignment="1">
      <alignment horizontal="center"/>
    </xf>
    <xf numFmtId="0" fontId="0" fillId="0" borderId="52" xfId="0" applyBorder="1" applyAlignment="1">
      <alignment horizontal="center"/>
    </xf>
    <xf numFmtId="0" fontId="0" fillId="6" borderId="19" xfId="0" applyFill="1" applyBorder="1"/>
    <xf numFmtId="0" fontId="0" fillId="6" borderId="20" xfId="0" applyFill="1" applyBorder="1"/>
    <xf numFmtId="0" fontId="0" fillId="6" borderId="21" xfId="0" applyFill="1" applyBorder="1"/>
    <xf numFmtId="0" fontId="0" fillId="6" borderId="23" xfId="0" applyFill="1" applyBorder="1"/>
    <xf numFmtId="0" fontId="0" fillId="2" borderId="20" xfId="0" applyFill="1" applyBorder="1"/>
    <xf numFmtId="0" fontId="0" fillId="22" borderId="19" xfId="0" applyFill="1" applyBorder="1"/>
    <xf numFmtId="0" fontId="0" fillId="22" borderId="20" xfId="0" applyFill="1" applyBorder="1"/>
    <xf numFmtId="0" fontId="0" fillId="22" borderId="21" xfId="0" applyFill="1" applyBorder="1"/>
    <xf numFmtId="0" fontId="0" fillId="22" borderId="23" xfId="0" applyFill="1" applyBorder="1"/>
    <xf numFmtId="0" fontId="0" fillId="0" borderId="27" xfId="0" applyBorder="1"/>
    <xf numFmtId="0" fontId="0" fillId="0" borderId="60" xfId="0" applyBorder="1"/>
    <xf numFmtId="0" fontId="0" fillId="0" borderId="24" xfId="0" applyBorder="1"/>
    <xf numFmtId="0" fontId="0" fillId="14" borderId="31" xfId="0" applyFill="1" applyBorder="1"/>
    <xf numFmtId="0" fontId="0" fillId="14" borderId="2" xfId="0" applyFill="1" applyBorder="1" applyAlignment="1">
      <alignment horizontal="center"/>
    </xf>
    <xf numFmtId="0" fontId="0" fillId="14" borderId="49" xfId="0" applyFill="1" applyBorder="1"/>
    <xf numFmtId="0" fontId="0" fillId="11" borderId="49" xfId="0" applyFill="1" applyBorder="1"/>
    <xf numFmtId="0" fontId="0" fillId="11" borderId="52" xfId="0" applyFill="1" applyBorder="1" applyAlignment="1">
      <alignment horizontal="center"/>
    </xf>
    <xf numFmtId="0" fontId="0" fillId="11" borderId="2" xfId="0" applyFill="1" applyBorder="1" applyAlignment="1">
      <alignment horizontal="center"/>
    </xf>
    <xf numFmtId="0" fontId="0" fillId="11" borderId="22" xfId="0" applyFill="1" applyBorder="1" applyAlignment="1">
      <alignment horizontal="center"/>
    </xf>
    <xf numFmtId="0" fontId="0" fillId="11" borderId="20" xfId="0" applyFill="1" applyBorder="1" applyAlignment="1">
      <alignment horizontal="center"/>
    </xf>
    <xf numFmtId="0" fontId="0" fillId="15" borderId="42" xfId="0" applyFill="1" applyBorder="1"/>
    <xf numFmtId="0" fontId="0" fillId="15" borderId="7" xfId="0" applyFill="1" applyBorder="1" applyAlignment="1">
      <alignment horizontal="center"/>
    </xf>
    <xf numFmtId="0" fontId="0" fillId="15" borderId="52" xfId="0" applyFill="1" applyBorder="1" applyAlignment="1">
      <alignment horizontal="center"/>
    </xf>
    <xf numFmtId="0" fontId="0" fillId="15" borderId="2" xfId="0" applyFill="1" applyBorder="1" applyAlignment="1">
      <alignment horizontal="center"/>
    </xf>
    <xf numFmtId="0" fontId="0" fillId="15" borderId="22" xfId="0" applyFill="1" applyBorder="1" applyAlignment="1">
      <alignment horizontal="center"/>
    </xf>
    <xf numFmtId="0" fontId="0" fillId="15" borderId="20" xfId="0" applyFill="1" applyBorder="1" applyAlignment="1">
      <alignment horizontal="center"/>
    </xf>
    <xf numFmtId="0" fontId="0" fillId="14" borderId="16" xfId="0" applyFill="1" applyBorder="1"/>
    <xf numFmtId="0" fontId="0" fillId="14" borderId="19" xfId="0" applyFill="1" applyBorder="1"/>
    <xf numFmtId="0" fontId="0" fillId="14" borderId="21" xfId="0" applyFill="1" applyBorder="1"/>
    <xf numFmtId="0" fontId="0" fillId="17" borderId="17" xfId="0" applyFill="1" applyBorder="1"/>
    <xf numFmtId="0" fontId="0" fillId="17" borderId="2" xfId="0" applyFill="1" applyBorder="1"/>
    <xf numFmtId="0" fontId="0" fillId="17" borderId="22" xfId="0" applyFill="1" applyBorder="1"/>
    <xf numFmtId="0" fontId="0" fillId="15" borderId="18" xfId="0" applyFill="1" applyBorder="1"/>
    <xf numFmtId="0" fontId="0" fillId="15" borderId="20" xfId="0" applyFill="1" applyBorder="1"/>
    <xf numFmtId="0" fontId="0" fillId="15" borderId="23" xfId="0" applyFill="1" applyBorder="1"/>
    <xf numFmtId="0" fontId="0" fillId="23" borderId="20" xfId="0" applyFill="1" applyBorder="1"/>
    <xf numFmtId="0" fontId="0" fillId="5" borderId="22" xfId="0" applyFill="1" applyBorder="1"/>
    <xf numFmtId="0" fontId="0" fillId="5" borderId="23" xfId="0" applyFill="1" applyBorder="1"/>
    <xf numFmtId="0" fontId="0" fillId="2" borderId="2" xfId="0" applyFill="1" applyBorder="1" applyAlignment="1">
      <alignment horizontal="center"/>
    </xf>
    <xf numFmtId="0" fontId="0" fillId="2" borderId="7" xfId="0" applyFill="1" applyBorder="1" applyAlignment="1">
      <alignment horizontal="center"/>
    </xf>
    <xf numFmtId="0" fontId="0" fillId="2" borderId="20" xfId="0" applyFill="1" applyBorder="1" applyAlignment="1">
      <alignment horizontal="center"/>
    </xf>
    <xf numFmtId="0" fontId="0" fillId="2" borderId="22" xfId="0" applyFill="1" applyBorder="1" applyAlignment="1">
      <alignment horizontal="center"/>
    </xf>
    <xf numFmtId="0" fontId="0" fillId="2" borderId="49" xfId="0" applyFill="1" applyBorder="1"/>
    <xf numFmtId="0" fontId="0" fillId="2" borderId="31" xfId="0" applyFill="1" applyBorder="1"/>
    <xf numFmtId="0" fontId="3" fillId="17" borderId="2" xfId="0" applyFont="1" applyFill="1" applyBorder="1"/>
    <xf numFmtId="0" fontId="0" fillId="0" borderId="27" xfId="0" applyFill="1" applyBorder="1"/>
    <xf numFmtId="0" fontId="0" fillId="2" borderId="52" xfId="0" applyFill="1" applyBorder="1" applyAlignment="1">
      <alignment horizontal="center"/>
    </xf>
    <xf numFmtId="0" fontId="0" fillId="5" borderId="2" xfId="0" applyFill="1" applyBorder="1" applyAlignment="1">
      <alignment horizontal="center" vertical="center"/>
    </xf>
    <xf numFmtId="0" fontId="0" fillId="5" borderId="2" xfId="0" applyFill="1" applyBorder="1" applyAlignment="1">
      <alignment vertical="center"/>
    </xf>
    <xf numFmtId="0" fontId="0" fillId="10" borderId="9" xfId="0" applyFill="1" applyBorder="1" applyAlignment="1">
      <alignment horizontal="center"/>
    </xf>
    <xf numFmtId="0" fontId="0" fillId="10" borderId="10" xfId="0" applyFill="1" applyBorder="1" applyAlignment="1">
      <alignment horizontal="center"/>
    </xf>
    <xf numFmtId="0" fontId="0" fillId="10" borderId="0" xfId="0" applyFill="1" applyAlignment="1"/>
    <xf numFmtId="0" fontId="0" fillId="10" borderId="12" xfId="0" applyFill="1" applyBorder="1" applyAlignment="1"/>
    <xf numFmtId="0" fontId="0" fillId="2" borderId="17" xfId="0" applyFill="1" applyBorder="1"/>
    <xf numFmtId="0" fontId="0" fillId="2" borderId="18" xfId="0" applyFill="1" applyBorder="1"/>
    <xf numFmtId="0" fontId="0" fillId="2" borderId="2" xfId="0" applyFill="1" applyBorder="1"/>
    <xf numFmtId="0" fontId="0" fillId="2" borderId="22" xfId="0" applyFill="1" applyBorder="1"/>
    <xf numFmtId="0" fontId="0" fillId="2" borderId="23" xfId="0" applyFill="1" applyBorder="1"/>
    <xf numFmtId="0" fontId="0" fillId="14" borderId="55" xfId="0" applyFill="1" applyBorder="1"/>
    <xf numFmtId="0" fontId="0" fillId="14" borderId="7" xfId="0" applyFill="1" applyBorder="1"/>
    <xf numFmtId="0" fontId="0" fillId="14" borderId="52" xfId="0" applyFill="1" applyBorder="1"/>
    <xf numFmtId="0" fontId="0" fillId="2" borderId="16" xfId="0" applyFill="1" applyBorder="1"/>
    <xf numFmtId="0" fontId="0" fillId="2" borderId="19" xfId="0" applyFill="1" applyBorder="1"/>
    <xf numFmtId="0" fontId="0" fillId="2" borderId="21" xfId="0" applyFill="1" applyBorder="1"/>
    <xf numFmtId="0" fontId="0" fillId="2" borderId="55" xfId="0" applyFill="1" applyBorder="1"/>
    <xf numFmtId="0" fontId="0" fillId="2" borderId="7" xfId="0" applyFill="1" applyBorder="1"/>
    <xf numFmtId="0" fontId="0" fillId="2" borderId="52" xfId="0" applyFill="1" applyBorder="1"/>
    <xf numFmtId="2" fontId="0" fillId="0" borderId="0" xfId="0" applyNumberFormat="1"/>
    <xf numFmtId="0" fontId="0" fillId="14" borderId="43" xfId="0" applyFill="1" applyBorder="1" applyAlignment="1">
      <alignment horizontal="center"/>
    </xf>
    <xf numFmtId="0" fontId="0" fillId="0" borderId="0" xfId="0" applyFill="1" applyBorder="1"/>
    <xf numFmtId="0" fontId="0" fillId="24" borderId="27" xfId="0" applyFill="1" applyBorder="1"/>
    <xf numFmtId="0" fontId="0" fillId="24" borderId="60" xfId="0" applyFill="1" applyBorder="1"/>
    <xf numFmtId="0" fontId="0" fillId="24" borderId="24" xfId="0" applyFill="1" applyBorder="1"/>
    <xf numFmtId="0" fontId="0" fillId="24" borderId="27" xfId="0" applyFill="1" applyBorder="1" applyAlignment="1">
      <alignment horizontal="center"/>
    </xf>
    <xf numFmtId="0" fontId="0" fillId="24" borderId="60" xfId="0" applyFill="1" applyBorder="1" applyAlignment="1">
      <alignment horizontal="center"/>
    </xf>
    <xf numFmtId="0" fontId="0" fillId="24" borderId="24" xfId="0" applyFill="1" applyBorder="1" applyAlignment="1">
      <alignment horizontal="center"/>
    </xf>
    <xf numFmtId="0" fontId="0" fillId="14" borderId="39" xfId="0" applyFill="1" applyBorder="1" applyAlignment="1"/>
    <xf numFmtId="0" fontId="0" fillId="14" borderId="48" xfId="0" applyFill="1" applyBorder="1" applyAlignment="1"/>
    <xf numFmtId="0" fontId="0" fillId="14" borderId="39" xfId="0" applyFill="1" applyBorder="1" applyAlignment="1">
      <alignment horizontal="center"/>
    </xf>
    <xf numFmtId="0" fontId="4" fillId="3" borderId="39" xfId="0" applyFont="1" applyFill="1" applyBorder="1" applyAlignment="1">
      <alignment horizontal="center"/>
    </xf>
    <xf numFmtId="0" fontId="4" fillId="3" borderId="39" xfId="0" applyFont="1" applyFill="1" applyBorder="1" applyAlignment="1"/>
    <xf numFmtId="0" fontId="1" fillId="0" borderId="16" xfId="0" applyFont="1" applyFill="1" applyBorder="1" applyAlignment="1">
      <alignment horizontal="center"/>
    </xf>
    <xf numFmtId="0" fontId="1" fillId="0" borderId="17" xfId="0" applyFont="1" applyFill="1" applyBorder="1" applyAlignment="1">
      <alignment horizontal="center"/>
    </xf>
    <xf numFmtId="0" fontId="1" fillId="0" borderId="55" xfId="0" applyFont="1" applyFill="1" applyBorder="1" applyAlignment="1">
      <alignment horizontal="center"/>
    </xf>
    <xf numFmtId="0" fontId="1" fillId="0" borderId="2" xfId="0" applyFont="1" applyFill="1" applyBorder="1" applyAlignment="1">
      <alignment horizontal="center"/>
    </xf>
    <xf numFmtId="0" fontId="1" fillId="0" borderId="7" xfId="0" applyFont="1" applyFill="1" applyBorder="1" applyAlignment="1">
      <alignment horizontal="center"/>
    </xf>
    <xf numFmtId="0" fontId="1" fillId="0" borderId="19" xfId="0" applyFont="1" applyFill="1" applyBorder="1" applyAlignment="1">
      <alignment horizontal="center"/>
    </xf>
    <xf numFmtId="0" fontId="1" fillId="0" borderId="22" xfId="0" applyFont="1" applyFill="1" applyBorder="1" applyAlignment="1">
      <alignment horizontal="center"/>
    </xf>
    <xf numFmtId="0" fontId="1" fillId="0" borderId="52" xfId="0" applyFont="1" applyFill="1" applyBorder="1" applyAlignment="1">
      <alignment horizontal="center"/>
    </xf>
    <xf numFmtId="0" fontId="1" fillId="0" borderId="21" xfId="0" applyFont="1" applyFill="1" applyBorder="1" applyAlignment="1">
      <alignment horizontal="center"/>
    </xf>
    <xf numFmtId="0" fontId="1" fillId="0" borderId="53" xfId="0" applyFont="1" applyFill="1" applyBorder="1" applyAlignment="1">
      <alignment horizontal="center"/>
    </xf>
    <xf numFmtId="0" fontId="1" fillId="0" borderId="6" xfId="0" applyFont="1" applyFill="1" applyBorder="1" applyAlignment="1">
      <alignment horizontal="center"/>
    </xf>
    <xf numFmtId="0" fontId="1" fillId="0" borderId="20" xfId="0" applyFont="1" applyFill="1" applyBorder="1" applyAlignment="1">
      <alignment horizontal="center"/>
    </xf>
    <xf numFmtId="0" fontId="1" fillId="0" borderId="54" xfId="0" applyFont="1" applyFill="1" applyBorder="1" applyAlignment="1">
      <alignment horizontal="center"/>
    </xf>
    <xf numFmtId="0" fontId="1" fillId="0" borderId="61" xfId="0" applyFont="1" applyFill="1" applyBorder="1" applyAlignment="1">
      <alignment horizontal="center"/>
    </xf>
    <xf numFmtId="0" fontId="1" fillId="0" borderId="23" xfId="0" applyFont="1" applyFill="1" applyBorder="1" applyAlignment="1">
      <alignment horizontal="center"/>
    </xf>
    <xf numFmtId="0" fontId="0" fillId="25" borderId="0" xfId="0" applyFill="1" applyAlignment="1">
      <alignment horizontal="center"/>
    </xf>
    <xf numFmtId="0" fontId="1" fillId="3" borderId="0" xfId="0" applyFont="1" applyFill="1" applyBorder="1"/>
    <xf numFmtId="0" fontId="1" fillId="0" borderId="0" xfId="0" applyFont="1" applyFill="1" applyBorder="1"/>
    <xf numFmtId="0" fontId="3" fillId="3" borderId="0" xfId="0" applyFont="1" applyFill="1" applyBorder="1"/>
    <xf numFmtId="0" fontId="3" fillId="26" borderId="0" xfId="0" applyFont="1" applyFill="1"/>
    <xf numFmtId="164" fontId="0" fillId="0" borderId="0" xfId="0" applyNumberFormat="1"/>
    <xf numFmtId="0" fontId="0" fillId="0" borderId="0" xfId="0" applyAlignment="1">
      <alignment horizontal="center" vertical="center"/>
    </xf>
    <xf numFmtId="0" fontId="3" fillId="15" borderId="0" xfId="0" applyFont="1" applyFill="1" applyBorder="1"/>
    <xf numFmtId="0" fontId="0" fillId="3" borderId="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4" borderId="8" xfId="0" applyFill="1" applyBorder="1" applyAlignment="1">
      <alignment horizontal="center" vertical="center"/>
    </xf>
    <xf numFmtId="0" fontId="0" fillId="4" borderId="11" xfId="0" applyFill="1" applyBorder="1" applyAlignment="1">
      <alignment horizontal="center" vertical="center"/>
    </xf>
    <xf numFmtId="0" fontId="0" fillId="4" borderId="13"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9" fontId="0" fillId="20" borderId="8" xfId="0" applyNumberFormat="1" applyFill="1" applyBorder="1" applyAlignment="1">
      <alignment horizontal="center" vertical="center"/>
    </xf>
    <xf numFmtId="9" fontId="0" fillId="20" borderId="10" xfId="0" applyNumberFormat="1" applyFill="1" applyBorder="1" applyAlignment="1">
      <alignment horizontal="center" vertical="center"/>
    </xf>
    <xf numFmtId="9" fontId="0" fillId="20" borderId="13" xfId="0" applyNumberFormat="1" applyFill="1" applyBorder="1" applyAlignment="1">
      <alignment horizontal="center" vertical="center"/>
    </xf>
    <xf numFmtId="9" fontId="0" fillId="20" borderId="15" xfId="0" applyNumberFormat="1" applyFill="1" applyBorder="1" applyAlignment="1">
      <alignment horizontal="center" vertical="center"/>
    </xf>
    <xf numFmtId="0" fontId="0" fillId="20" borderId="8" xfId="0" applyFill="1" applyBorder="1" applyAlignment="1">
      <alignment horizontal="center" vertical="center"/>
    </xf>
    <xf numFmtId="0" fontId="0" fillId="20" borderId="10" xfId="0" applyFill="1" applyBorder="1" applyAlignment="1">
      <alignment horizontal="center" vertical="center"/>
    </xf>
    <xf numFmtId="0" fontId="0" fillId="20" borderId="11" xfId="0" applyFill="1" applyBorder="1" applyAlignment="1">
      <alignment horizontal="center" vertical="center"/>
    </xf>
    <xf numFmtId="0" fontId="0" fillId="20" borderId="12" xfId="0" applyFill="1" applyBorder="1" applyAlignment="1">
      <alignment horizontal="center" vertical="center"/>
    </xf>
    <xf numFmtId="0" fontId="0" fillId="20" borderId="13" xfId="0" applyFill="1" applyBorder="1" applyAlignment="1">
      <alignment horizontal="center" vertical="center"/>
    </xf>
    <xf numFmtId="0" fontId="0" fillId="20" borderId="15" xfId="0" applyFill="1" applyBorder="1" applyAlignment="1">
      <alignment horizontal="center" vertical="center"/>
    </xf>
    <xf numFmtId="0" fontId="0" fillId="20" borderId="2"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9" fontId="0" fillId="0" borderId="8" xfId="0" applyNumberFormat="1" applyBorder="1" applyAlignment="1">
      <alignment horizontal="center" vertical="center"/>
    </xf>
    <xf numFmtId="0" fontId="0" fillId="0" borderId="10" xfId="0" applyNumberFormat="1" applyBorder="1" applyAlignment="1">
      <alignment horizontal="center" vertical="center"/>
    </xf>
    <xf numFmtId="0" fontId="0" fillId="0" borderId="11" xfId="0" applyNumberFormat="1" applyBorder="1" applyAlignment="1">
      <alignment horizontal="center" vertical="center"/>
    </xf>
    <xf numFmtId="0" fontId="0" fillId="0" borderId="12" xfId="0" applyNumberFormat="1" applyBorder="1" applyAlignment="1">
      <alignment horizontal="center" vertical="center"/>
    </xf>
    <xf numFmtId="0" fontId="0" fillId="0" borderId="13" xfId="0" applyNumberFormat="1" applyBorder="1" applyAlignment="1">
      <alignment horizontal="center" vertical="center"/>
    </xf>
    <xf numFmtId="0" fontId="0" fillId="0" borderId="15" xfId="0" applyNumberFormat="1" applyBorder="1" applyAlignment="1">
      <alignment horizontal="center" vertical="center"/>
    </xf>
    <xf numFmtId="0" fontId="0" fillId="0" borderId="8" xfId="0" applyNumberFormat="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0" xfId="0" applyFill="1" applyBorder="1" applyAlignment="1">
      <alignment horizontal="center"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9" fontId="0" fillId="6" borderId="8" xfId="0" applyNumberFormat="1" applyFill="1" applyBorder="1" applyAlignment="1">
      <alignment horizontal="center" vertical="center"/>
    </xf>
    <xf numFmtId="0" fontId="0" fillId="6" borderId="10" xfId="0" applyFill="1" applyBorder="1" applyAlignment="1">
      <alignment horizontal="center" vertical="center"/>
    </xf>
    <xf numFmtId="0" fontId="0" fillId="6" borderId="12" xfId="0" applyFill="1" applyBorder="1" applyAlignment="1">
      <alignment horizontal="center" vertical="center"/>
    </xf>
    <xf numFmtId="0" fontId="0" fillId="6" borderId="15" xfId="0" applyFill="1" applyBorder="1" applyAlignment="1">
      <alignment horizontal="center" vertical="center"/>
    </xf>
    <xf numFmtId="0" fontId="0" fillId="10" borderId="8" xfId="0" applyFill="1" applyBorder="1" applyAlignment="1">
      <alignment horizontal="center" vertical="center"/>
    </xf>
    <xf numFmtId="0" fontId="0" fillId="10" borderId="9" xfId="0" applyFill="1" applyBorder="1" applyAlignment="1">
      <alignment horizontal="center" vertical="center"/>
    </xf>
    <xf numFmtId="0" fontId="0" fillId="10" borderId="11" xfId="0" applyFill="1" applyBorder="1" applyAlignment="1">
      <alignment horizontal="center" vertical="center"/>
    </xf>
    <xf numFmtId="0" fontId="0" fillId="10" borderId="0" xfId="0" applyFill="1" applyBorder="1" applyAlignment="1">
      <alignment horizontal="center" vertical="center"/>
    </xf>
    <xf numFmtId="0" fontId="0" fillId="10" borderId="13" xfId="0" applyFill="1" applyBorder="1" applyAlignment="1">
      <alignment horizontal="center" vertical="center"/>
    </xf>
    <xf numFmtId="0" fontId="0" fillId="10" borderId="14" xfId="0" applyFill="1" applyBorder="1" applyAlignment="1">
      <alignment horizontal="center" vertical="center"/>
    </xf>
    <xf numFmtId="9" fontId="0" fillId="10" borderId="14" xfId="0" applyNumberFormat="1" applyFill="1" applyBorder="1" applyAlignment="1">
      <alignment horizontal="center"/>
    </xf>
    <xf numFmtId="0" fontId="0" fillId="10" borderId="15" xfId="0" applyFill="1" applyBorder="1" applyAlignment="1">
      <alignment horizont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6" xfId="0" applyFill="1" applyBorder="1" applyAlignment="1">
      <alignment horizontal="center"/>
    </xf>
    <xf numFmtId="0" fontId="0" fillId="7" borderId="7" xfId="0" applyFill="1" applyBorder="1" applyAlignment="1">
      <alignment horizont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0" fillId="8" borderId="0" xfId="0"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9" fontId="0" fillId="8" borderId="8" xfId="0" applyNumberFormat="1" applyFill="1" applyBorder="1" applyAlignment="1">
      <alignment horizontal="center" vertical="center"/>
    </xf>
    <xf numFmtId="0" fontId="0" fillId="8" borderId="10" xfId="0" applyFill="1" applyBorder="1" applyAlignment="1">
      <alignment horizontal="center" vertical="center"/>
    </xf>
    <xf numFmtId="0" fontId="0" fillId="8" borderId="12" xfId="0" applyFill="1" applyBorder="1" applyAlignment="1">
      <alignment horizontal="center" vertical="center"/>
    </xf>
    <xf numFmtId="0" fontId="0" fillId="8" borderId="15"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0" fillId="7" borderId="10" xfId="0" applyFill="1" applyBorder="1" applyAlignment="1">
      <alignment horizontal="center" vertical="center"/>
    </xf>
    <xf numFmtId="0" fontId="0" fillId="7" borderId="15" xfId="0" applyFill="1" applyBorder="1" applyAlignment="1">
      <alignment horizontal="center" vertical="center"/>
    </xf>
    <xf numFmtId="0" fontId="0" fillId="3" borderId="28" xfId="0" applyFill="1" applyBorder="1" applyAlignment="1">
      <alignment horizontal="center" vertical="center"/>
    </xf>
    <xf numFmtId="0" fontId="0" fillId="3" borderId="29" xfId="0" applyFill="1" applyBorder="1" applyAlignment="1">
      <alignment horizontal="center" vertical="center"/>
    </xf>
    <xf numFmtId="0" fontId="0" fillId="3" borderId="30"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0" borderId="26"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 xfId="0" applyBorder="1" applyAlignment="1">
      <alignment horizontal="center"/>
    </xf>
    <xf numFmtId="0" fontId="0" fillId="3" borderId="27" xfId="0" applyFill="1" applyBorder="1" applyAlignment="1">
      <alignment horizontal="center"/>
    </xf>
    <xf numFmtId="0" fontId="0" fillId="3" borderId="24" xfId="0" applyFill="1" applyBorder="1" applyAlignment="1">
      <alignment horizont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9" fontId="0" fillId="4" borderId="8" xfId="0" applyNumberFormat="1" applyFill="1" applyBorder="1" applyAlignment="1">
      <alignment horizontal="center" vertical="center"/>
    </xf>
    <xf numFmtId="0" fontId="0" fillId="4" borderId="10" xfId="0" applyFill="1" applyBorder="1" applyAlignment="1">
      <alignment horizontal="center" vertical="center"/>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0" borderId="21" xfId="0" applyBorder="1" applyAlignment="1">
      <alignment horizontal="center"/>
    </xf>
    <xf numFmtId="0" fontId="0" fillId="0" borderId="22" xfId="0" applyBorder="1" applyAlignment="1">
      <alignment horizontal="center"/>
    </xf>
    <xf numFmtId="0" fontId="0" fillId="4" borderId="19" xfId="0" applyFill="1" applyBorder="1" applyAlignment="1">
      <alignment horizontal="center"/>
    </xf>
    <xf numFmtId="0" fontId="0" fillId="4" borderId="2" xfId="0" applyFill="1" applyBorder="1" applyAlignment="1">
      <alignment horizontal="center"/>
    </xf>
    <xf numFmtId="0" fontId="0" fillId="20" borderId="3" xfId="0" applyFill="1" applyBorder="1" applyAlignment="1">
      <alignment horizontal="center" vertical="center"/>
    </xf>
    <xf numFmtId="0" fontId="0" fillId="20" borderId="4" xfId="0" applyFill="1" applyBorder="1" applyAlignment="1">
      <alignment horizontal="center" vertical="center"/>
    </xf>
    <xf numFmtId="9" fontId="0" fillId="5" borderId="6" xfId="0" applyNumberFormat="1" applyFill="1" applyBorder="1" applyAlignment="1">
      <alignment horizontal="center" vertical="center"/>
    </xf>
    <xf numFmtId="9" fontId="0" fillId="5" borderId="7" xfId="0" applyNumberFormat="1" applyFill="1" applyBorder="1" applyAlignment="1">
      <alignment horizontal="center" vertical="center"/>
    </xf>
    <xf numFmtId="0" fontId="0" fillId="5" borderId="2" xfId="0" applyFill="1" applyBorder="1" applyAlignment="1">
      <alignment horizontal="center" vertical="center"/>
    </xf>
    <xf numFmtId="0" fontId="0" fillId="0" borderId="0" xfId="0" applyAlignment="1">
      <alignment horizontal="center"/>
    </xf>
    <xf numFmtId="0" fontId="0" fillId="0" borderId="39" xfId="0" applyBorder="1" applyAlignment="1">
      <alignment horizontal="center"/>
    </xf>
    <xf numFmtId="0" fontId="0" fillId="0" borderId="48" xfId="0" applyBorder="1" applyAlignment="1">
      <alignment horizontal="center"/>
    </xf>
    <xf numFmtId="0" fontId="0" fillId="0" borderId="43" xfId="0" applyBorder="1" applyAlignment="1">
      <alignment horizontal="center"/>
    </xf>
    <xf numFmtId="0" fontId="0" fillId="2" borderId="53"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0" fillId="2" borderId="61" xfId="0" applyFill="1" applyBorder="1" applyAlignment="1">
      <alignment horizontal="center"/>
    </xf>
    <xf numFmtId="0" fontId="0" fillId="2" borderId="54" xfId="0" applyFill="1" applyBorder="1" applyAlignment="1">
      <alignment horizontal="center"/>
    </xf>
    <xf numFmtId="0" fontId="0" fillId="2" borderId="52" xfId="0" applyFill="1" applyBorder="1" applyAlignment="1">
      <alignment horizontal="center"/>
    </xf>
    <xf numFmtId="0" fontId="0" fillId="2" borderId="59" xfId="0" applyFill="1" applyBorder="1" applyAlignment="1">
      <alignment horizontal="center"/>
    </xf>
    <xf numFmtId="0" fontId="0" fillId="2" borderId="58" xfId="0" applyFill="1" applyBorder="1" applyAlignment="1">
      <alignment horizontal="center"/>
    </xf>
    <xf numFmtId="0" fontId="0" fillId="0" borderId="48" xfId="0" applyFill="1" applyBorder="1" applyAlignment="1">
      <alignment horizontal="center"/>
    </xf>
    <xf numFmtId="0" fontId="0" fillId="0" borderId="0" xfId="0" applyAlignment="1">
      <alignment horizontal="center" vertical="center"/>
    </xf>
    <xf numFmtId="9" fontId="0" fillId="0" borderId="0" xfId="0" applyNumberFormat="1" applyAlignment="1">
      <alignment horizontal="center"/>
    </xf>
    <xf numFmtId="0" fontId="0" fillId="13" borderId="39" xfId="0" applyFill="1" applyBorder="1" applyAlignment="1">
      <alignment horizontal="center"/>
    </xf>
    <xf numFmtId="0" fontId="0" fillId="13" borderId="48" xfId="0" applyFill="1" applyBorder="1" applyAlignment="1">
      <alignment horizontal="center"/>
    </xf>
    <xf numFmtId="0" fontId="0" fillId="13" borderId="43" xfId="0" applyFill="1" applyBorder="1" applyAlignment="1">
      <alignment horizontal="center"/>
    </xf>
    <xf numFmtId="0" fontId="0" fillId="0" borderId="49" xfId="0" applyBorder="1" applyAlignment="1">
      <alignment horizontal="center"/>
    </xf>
    <xf numFmtId="0" fontId="0" fillId="14" borderId="32" xfId="0" applyFill="1" applyBorder="1" applyAlignment="1">
      <alignment horizontal="center"/>
    </xf>
    <xf numFmtId="0" fontId="0" fillId="14" borderId="45" xfId="0" applyFill="1" applyBorder="1" applyAlignment="1">
      <alignment horizontal="center"/>
    </xf>
    <xf numFmtId="0" fontId="0" fillId="14" borderId="33" xfId="0" applyFill="1" applyBorder="1" applyAlignment="1">
      <alignment horizontal="center"/>
    </xf>
    <xf numFmtId="0" fontId="0" fillId="14" borderId="47" xfId="0" applyFill="1" applyBorder="1" applyAlignment="1">
      <alignment horizontal="center"/>
    </xf>
    <xf numFmtId="0" fontId="0" fillId="14" borderId="49" xfId="0" applyFill="1" applyBorder="1" applyAlignment="1">
      <alignment horizontal="center"/>
    </xf>
    <xf numFmtId="0" fontId="0" fillId="14" borderId="42" xfId="0" applyFill="1" applyBorder="1" applyAlignment="1">
      <alignment horizontal="center"/>
    </xf>
    <xf numFmtId="0" fontId="0" fillId="15" borderId="39" xfId="0" applyFill="1" applyBorder="1" applyAlignment="1">
      <alignment horizontal="center"/>
    </xf>
    <xf numFmtId="0" fontId="0" fillId="15" borderId="48" xfId="0" applyFill="1" applyBorder="1" applyAlignment="1">
      <alignment horizontal="center"/>
    </xf>
    <xf numFmtId="0" fontId="0" fillId="15" borderId="43" xfId="0" applyFill="1" applyBorder="1" applyAlignment="1">
      <alignment horizontal="center"/>
    </xf>
    <xf numFmtId="0" fontId="0" fillId="14" borderId="48" xfId="0" applyFill="1" applyBorder="1" applyAlignment="1">
      <alignment horizontal="center"/>
    </xf>
    <xf numFmtId="0" fontId="0" fillId="14" borderId="43" xfId="0" applyFill="1" applyBorder="1" applyAlignment="1">
      <alignment horizontal="center"/>
    </xf>
    <xf numFmtId="0" fontId="0" fillId="14" borderId="31" xfId="0" applyFill="1" applyBorder="1" applyAlignment="1">
      <alignment horizontal="center"/>
    </xf>
    <xf numFmtId="0" fontId="0" fillId="0" borderId="51" xfId="0" applyBorder="1" applyAlignment="1">
      <alignment horizontal="center"/>
    </xf>
    <xf numFmtId="0" fontId="0" fillId="0" borderId="27" xfId="0" applyBorder="1" applyAlignment="1">
      <alignment horizontal="center"/>
    </xf>
    <xf numFmtId="0" fontId="0" fillId="0" borderId="57" xfId="0" applyBorder="1" applyAlignment="1">
      <alignment horizontal="center"/>
    </xf>
    <xf numFmtId="0" fontId="0" fillId="0" borderId="60" xfId="0" applyBorder="1" applyAlignment="1">
      <alignment horizontal="center"/>
    </xf>
    <xf numFmtId="0" fontId="0" fillId="0" borderId="58" xfId="0" applyBorder="1" applyAlignment="1">
      <alignment horizontal="center"/>
    </xf>
    <xf numFmtId="0" fontId="0" fillId="0" borderId="24" xfId="0" applyBorder="1" applyAlignment="1">
      <alignment horizontal="center"/>
    </xf>
    <xf numFmtId="0" fontId="0" fillId="0" borderId="5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BEBC8-1F26-4FCF-A118-2ED647916CAE}">
  <dimension ref="C2:E29"/>
  <sheetViews>
    <sheetView workbookViewId="0">
      <selection activeCell="I16" sqref="I16"/>
    </sheetView>
  </sheetViews>
  <sheetFormatPr baseColWidth="10" defaultRowHeight="15" x14ac:dyDescent="0.25"/>
  <cols>
    <col min="4" max="4" width="31.7109375" bestFit="1" customWidth="1"/>
  </cols>
  <sheetData>
    <row r="2" spans="3:5" x14ac:dyDescent="0.25">
      <c r="C2" t="s">
        <v>810</v>
      </c>
      <c r="D2" t="s">
        <v>811</v>
      </c>
      <c r="E2" t="s">
        <v>427</v>
      </c>
    </row>
    <row r="3" spans="3:5" x14ac:dyDescent="0.25">
      <c r="C3">
        <v>1987</v>
      </c>
      <c r="D3" t="s">
        <v>812</v>
      </c>
      <c r="E3" s="187">
        <v>30000</v>
      </c>
    </row>
    <row r="4" spans="3:5" x14ac:dyDescent="0.25">
      <c r="C4">
        <v>243</v>
      </c>
      <c r="D4" t="s">
        <v>813</v>
      </c>
      <c r="E4" s="187">
        <v>30000</v>
      </c>
    </row>
    <row r="5" spans="3:5" x14ac:dyDescent="0.25">
      <c r="C5">
        <v>519</v>
      </c>
      <c r="D5" t="s">
        <v>814</v>
      </c>
      <c r="E5" s="187">
        <v>21000</v>
      </c>
    </row>
    <row r="6" spans="3:5" x14ac:dyDescent="0.25">
      <c r="C6">
        <v>1957</v>
      </c>
      <c r="D6" t="s">
        <v>815</v>
      </c>
      <c r="E6" s="187">
        <v>21000</v>
      </c>
    </row>
    <row r="7" spans="3:5" x14ac:dyDescent="0.25">
      <c r="C7">
        <v>159</v>
      </c>
      <c r="D7" t="s">
        <v>816</v>
      </c>
      <c r="E7" s="187">
        <v>4500</v>
      </c>
    </row>
    <row r="8" spans="3:5" x14ac:dyDescent="0.25">
      <c r="C8">
        <v>365</v>
      </c>
      <c r="D8" t="s">
        <v>520</v>
      </c>
      <c r="E8" s="187">
        <v>3000</v>
      </c>
    </row>
    <row r="9" spans="3:5" x14ac:dyDescent="0.25">
      <c r="C9">
        <v>1715</v>
      </c>
      <c r="D9" t="s">
        <v>817</v>
      </c>
      <c r="E9" s="187">
        <v>2300</v>
      </c>
    </row>
    <row r="10" spans="3:5" x14ac:dyDescent="0.25">
      <c r="C10">
        <v>1769</v>
      </c>
      <c r="D10" t="s">
        <v>818</v>
      </c>
      <c r="E10" s="187">
        <v>9000</v>
      </c>
    </row>
    <row r="11" spans="3:5" x14ac:dyDescent="0.25">
      <c r="C11">
        <v>1797</v>
      </c>
      <c r="D11" t="s">
        <v>819</v>
      </c>
      <c r="E11" s="187">
        <v>7000</v>
      </c>
    </row>
    <row r="12" spans="3:5" x14ac:dyDescent="0.25">
      <c r="C12">
        <v>1870</v>
      </c>
      <c r="D12" t="s">
        <v>820</v>
      </c>
      <c r="E12" s="187">
        <v>6000</v>
      </c>
    </row>
    <row r="13" spans="3:5" x14ac:dyDescent="0.25">
      <c r="C13">
        <v>360</v>
      </c>
      <c r="D13" t="s">
        <v>821</v>
      </c>
      <c r="E13" s="187">
        <v>10000</v>
      </c>
    </row>
    <row r="14" spans="3:5" x14ac:dyDescent="0.25">
      <c r="C14">
        <v>1005</v>
      </c>
      <c r="D14" t="s">
        <v>822</v>
      </c>
      <c r="E14" s="187">
        <v>10000</v>
      </c>
    </row>
    <row r="15" spans="3:5" x14ac:dyDescent="0.25">
      <c r="C15">
        <v>992</v>
      </c>
      <c r="D15" t="s">
        <v>823</v>
      </c>
      <c r="E15" s="187">
        <v>20000</v>
      </c>
    </row>
    <row r="16" spans="3:5" x14ac:dyDescent="0.25">
      <c r="C16">
        <v>1246</v>
      </c>
      <c r="D16" t="s">
        <v>824</v>
      </c>
      <c r="E16" s="187" t="s">
        <v>825</v>
      </c>
    </row>
    <row r="17" spans="3:5" x14ac:dyDescent="0.25">
      <c r="C17">
        <v>1788</v>
      </c>
      <c r="D17" t="s">
        <v>826</v>
      </c>
      <c r="E17" s="187" t="s">
        <v>827</v>
      </c>
    </row>
    <row r="18" spans="3:5" x14ac:dyDescent="0.25">
      <c r="C18">
        <v>1876</v>
      </c>
      <c r="D18" t="s">
        <v>828</v>
      </c>
      <c r="E18" s="187" t="s">
        <v>827</v>
      </c>
    </row>
    <row r="19" spans="3:5" x14ac:dyDescent="0.25">
      <c r="C19">
        <v>41</v>
      </c>
      <c r="D19" t="s">
        <v>829</v>
      </c>
      <c r="E19" s="187" t="s">
        <v>827</v>
      </c>
    </row>
    <row r="20" spans="3:5" x14ac:dyDescent="0.25">
      <c r="C20">
        <v>40</v>
      </c>
      <c r="D20" t="s">
        <v>830</v>
      </c>
      <c r="E20" s="187" t="s">
        <v>827</v>
      </c>
    </row>
    <row r="21" spans="3:5" x14ac:dyDescent="0.25">
      <c r="C21">
        <v>367</v>
      </c>
      <c r="D21" t="s">
        <v>527</v>
      </c>
      <c r="E21" s="187" t="s">
        <v>825</v>
      </c>
    </row>
    <row r="22" spans="3:5" x14ac:dyDescent="0.25">
      <c r="C22">
        <v>123</v>
      </c>
      <c r="D22" t="s">
        <v>831</v>
      </c>
      <c r="E22" s="187" t="s">
        <v>832</v>
      </c>
    </row>
    <row r="23" spans="3:5" x14ac:dyDescent="0.25">
      <c r="C23">
        <v>3293</v>
      </c>
      <c r="D23" t="s">
        <v>833</v>
      </c>
      <c r="E23" s="187" t="s">
        <v>834</v>
      </c>
    </row>
    <row r="24" spans="3:5" x14ac:dyDescent="0.25">
      <c r="C24">
        <v>3294</v>
      </c>
      <c r="D24" t="s">
        <v>835</v>
      </c>
      <c r="E24" s="187" t="s">
        <v>834</v>
      </c>
    </row>
    <row r="25" spans="3:5" x14ac:dyDescent="0.25">
      <c r="C25">
        <v>3295</v>
      </c>
      <c r="D25" t="s">
        <v>836</v>
      </c>
      <c r="E25" s="187" t="s">
        <v>834</v>
      </c>
    </row>
    <row r="26" spans="3:5" x14ac:dyDescent="0.25">
      <c r="C26">
        <v>3296</v>
      </c>
      <c r="D26" t="s">
        <v>837</v>
      </c>
      <c r="E26" s="187" t="s">
        <v>834</v>
      </c>
    </row>
    <row r="27" spans="3:5" x14ac:dyDescent="0.25">
      <c r="C27">
        <v>1013</v>
      </c>
      <c r="D27" t="s">
        <v>838</v>
      </c>
      <c r="E27" s="187" t="s">
        <v>834</v>
      </c>
    </row>
    <row r="28" spans="3:5" x14ac:dyDescent="0.25">
      <c r="C28">
        <v>1030</v>
      </c>
      <c r="D28" t="s">
        <v>839</v>
      </c>
      <c r="E28" s="187" t="s">
        <v>834</v>
      </c>
    </row>
    <row r="29" spans="3:5" x14ac:dyDescent="0.25">
      <c r="C29">
        <v>1032</v>
      </c>
      <c r="D29" t="s">
        <v>840</v>
      </c>
      <c r="E29" s="187" t="s">
        <v>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3F03F-9D4D-4E2E-A190-376CCEE872DE}">
  <dimension ref="B2:AD49"/>
  <sheetViews>
    <sheetView tabSelected="1" workbookViewId="0">
      <selection activeCell="D4" sqref="D4"/>
    </sheetView>
  </sheetViews>
  <sheetFormatPr baseColWidth="10" defaultRowHeight="15" x14ac:dyDescent="0.25"/>
  <cols>
    <col min="2" max="2" width="100.7109375" hidden="1" customWidth="1"/>
    <col min="3" max="3" width="0" hidden="1" customWidth="1"/>
    <col min="16" max="16" width="22.42578125" bestFit="1" customWidth="1"/>
    <col min="17" max="17" width="9" bestFit="1" customWidth="1"/>
    <col min="18" max="18" width="20" bestFit="1" customWidth="1"/>
    <col min="19" max="19" width="17.85546875" bestFit="1" customWidth="1"/>
    <col min="20" max="20" width="21.5703125" bestFit="1" customWidth="1"/>
    <col min="21" max="21" width="15.140625" bestFit="1" customWidth="1"/>
    <col min="22" max="22" width="14.140625" bestFit="1" customWidth="1"/>
    <col min="23" max="23" width="16.28515625" bestFit="1" customWidth="1"/>
    <col min="24" max="24" width="12.7109375" bestFit="1" customWidth="1"/>
    <col min="25" max="25" width="21" bestFit="1" customWidth="1"/>
    <col min="28" max="28" width="13.140625" bestFit="1" customWidth="1"/>
    <col min="29" max="30" width="14.42578125" bestFit="1" customWidth="1"/>
  </cols>
  <sheetData>
    <row r="2" spans="2:21" x14ac:dyDescent="0.25">
      <c r="B2" t="s">
        <v>773</v>
      </c>
      <c r="C2" t="s">
        <v>1764</v>
      </c>
      <c r="D2" t="s">
        <v>1764</v>
      </c>
      <c r="U2" s="92"/>
    </row>
    <row r="3" spans="2:21" x14ac:dyDescent="0.25">
      <c r="B3" t="s">
        <v>788</v>
      </c>
      <c r="C3" t="s">
        <v>1765</v>
      </c>
      <c r="D3" t="s">
        <v>1777</v>
      </c>
      <c r="U3" s="92"/>
    </row>
    <row r="4" spans="2:21" x14ac:dyDescent="0.25">
      <c r="B4" t="s">
        <v>776</v>
      </c>
      <c r="C4" t="s">
        <v>1745</v>
      </c>
      <c r="U4" s="92"/>
    </row>
    <row r="5" spans="2:21" x14ac:dyDescent="0.25">
      <c r="B5" t="s">
        <v>606</v>
      </c>
      <c r="C5" t="s">
        <v>1746</v>
      </c>
      <c r="U5" s="92"/>
    </row>
    <row r="6" spans="2:21" x14ac:dyDescent="0.25">
      <c r="B6" t="s">
        <v>774</v>
      </c>
      <c r="C6" t="s">
        <v>1759</v>
      </c>
      <c r="U6" s="92"/>
    </row>
    <row r="7" spans="2:21" x14ac:dyDescent="0.25">
      <c r="B7" t="s">
        <v>785</v>
      </c>
      <c r="C7" t="s">
        <v>1755</v>
      </c>
      <c r="U7" s="92"/>
    </row>
    <row r="8" spans="2:21" x14ac:dyDescent="0.25">
      <c r="B8" t="s">
        <v>789</v>
      </c>
      <c r="C8" t="s">
        <v>1754</v>
      </c>
      <c r="U8" s="92"/>
    </row>
    <row r="9" spans="2:21" x14ac:dyDescent="0.25">
      <c r="B9" t="s">
        <v>609</v>
      </c>
      <c r="C9" t="s">
        <v>1760</v>
      </c>
      <c r="U9" s="92"/>
    </row>
    <row r="10" spans="2:21" x14ac:dyDescent="0.25">
      <c r="B10" t="s">
        <v>613</v>
      </c>
      <c r="C10" t="s">
        <v>1762</v>
      </c>
      <c r="U10" s="92"/>
    </row>
    <row r="11" spans="2:21" x14ac:dyDescent="0.25">
      <c r="B11" t="s">
        <v>796</v>
      </c>
      <c r="C11" t="s">
        <v>1748</v>
      </c>
      <c r="U11" s="272"/>
    </row>
    <row r="12" spans="2:21" x14ac:dyDescent="0.25">
      <c r="B12" t="s">
        <v>605</v>
      </c>
      <c r="C12" t="s">
        <v>1747</v>
      </c>
      <c r="U12" s="272"/>
    </row>
    <row r="13" spans="2:21" x14ac:dyDescent="0.25">
      <c r="B13" t="s">
        <v>748</v>
      </c>
      <c r="C13" t="s">
        <v>1749</v>
      </c>
      <c r="U13" s="272"/>
    </row>
    <row r="14" spans="2:21" x14ac:dyDescent="0.25">
      <c r="B14" t="s">
        <v>614</v>
      </c>
      <c r="C14" t="s">
        <v>1750</v>
      </c>
      <c r="U14" s="301"/>
    </row>
    <row r="15" spans="2:21" x14ac:dyDescent="0.25">
      <c r="B15" t="s">
        <v>615</v>
      </c>
      <c r="C15" t="s">
        <v>1753</v>
      </c>
      <c r="U15" s="301"/>
    </row>
    <row r="16" spans="2:21" x14ac:dyDescent="0.25">
      <c r="B16" t="s">
        <v>616</v>
      </c>
      <c r="C16" t="s">
        <v>1756</v>
      </c>
      <c r="U16" s="272"/>
    </row>
    <row r="17" spans="2:30" x14ac:dyDescent="0.25">
      <c r="B17" t="s">
        <v>617</v>
      </c>
      <c r="C17" t="s">
        <v>1761</v>
      </c>
    </row>
    <row r="18" spans="2:30" x14ac:dyDescent="0.25">
      <c r="B18" t="s">
        <v>622</v>
      </c>
      <c r="C18" t="s">
        <v>1751</v>
      </c>
    </row>
    <row r="19" spans="2:30" x14ac:dyDescent="0.25">
      <c r="B19" t="s">
        <v>618</v>
      </c>
      <c r="C19" t="s">
        <v>1752</v>
      </c>
    </row>
    <row r="20" spans="2:30" x14ac:dyDescent="0.25">
      <c r="B20" t="s">
        <v>754</v>
      </c>
      <c r="C20" t="s">
        <v>1758</v>
      </c>
    </row>
    <row r="21" spans="2:30" x14ac:dyDescent="0.25">
      <c r="B21" t="s">
        <v>755</v>
      </c>
      <c r="C21" t="s">
        <v>1763</v>
      </c>
    </row>
    <row r="22" spans="2:30" x14ac:dyDescent="0.25">
      <c r="B22" t="s">
        <v>608</v>
      </c>
      <c r="C22" t="s">
        <v>1757</v>
      </c>
    </row>
    <row r="23" spans="2:30" x14ac:dyDescent="0.25">
      <c r="B23" t="s">
        <v>790</v>
      </c>
    </row>
    <row r="24" spans="2:30" x14ac:dyDescent="0.25">
      <c r="B24" t="s">
        <v>791</v>
      </c>
    </row>
    <row r="25" spans="2:30" x14ac:dyDescent="0.25">
      <c r="B25" t="s">
        <v>752</v>
      </c>
      <c r="C25" t="s">
        <v>1766</v>
      </c>
    </row>
    <row r="26" spans="2:30" x14ac:dyDescent="0.25">
      <c r="B26" t="s">
        <v>750</v>
      </c>
      <c r="C26" t="s">
        <v>1767</v>
      </c>
    </row>
    <row r="27" spans="2:30" x14ac:dyDescent="0.25">
      <c r="B27" t="s">
        <v>751</v>
      </c>
      <c r="C27" t="s">
        <v>1768</v>
      </c>
    </row>
    <row r="28" spans="2:30" ht="15.75" thickBot="1" x14ac:dyDescent="0.3">
      <c r="B28" t="s">
        <v>612</v>
      </c>
      <c r="C28" t="s">
        <v>1769</v>
      </c>
    </row>
    <row r="29" spans="2:30" ht="15.75" thickBot="1" x14ac:dyDescent="0.3">
      <c r="B29" t="s">
        <v>772</v>
      </c>
      <c r="C29" t="s">
        <v>1770</v>
      </c>
      <c r="P29" s="283" t="s">
        <v>801</v>
      </c>
      <c r="Q29" s="279" t="s">
        <v>741</v>
      </c>
      <c r="R29" s="279" t="s">
        <v>794</v>
      </c>
      <c r="S29" s="279" t="s">
        <v>795</v>
      </c>
      <c r="T29" s="279" t="s">
        <v>797</v>
      </c>
      <c r="U29" s="280" t="s">
        <v>798</v>
      </c>
      <c r="V29" s="279" t="s">
        <v>799</v>
      </c>
      <c r="W29" s="279" t="s">
        <v>800</v>
      </c>
      <c r="Y29" s="282" t="s">
        <v>802</v>
      </c>
      <c r="Z29" s="281" t="s">
        <v>692</v>
      </c>
      <c r="AA29" s="281" t="s">
        <v>693</v>
      </c>
      <c r="AB29" s="281" t="s">
        <v>694</v>
      </c>
      <c r="AC29" s="281" t="s">
        <v>695</v>
      </c>
      <c r="AD29" s="271" t="s">
        <v>696</v>
      </c>
    </row>
    <row r="30" spans="2:30" x14ac:dyDescent="0.25">
      <c r="B30" t="s">
        <v>761</v>
      </c>
      <c r="C30" t="s">
        <v>1771</v>
      </c>
      <c r="P30" s="273" t="s">
        <v>702</v>
      </c>
      <c r="Q30" s="285">
        <v>1</v>
      </c>
      <c r="R30" s="286">
        <v>1</v>
      </c>
      <c r="S30" s="284" t="s">
        <v>724</v>
      </c>
      <c r="T30" s="285">
        <v>1</v>
      </c>
      <c r="U30" s="284">
        <v>3</v>
      </c>
      <c r="V30" s="284">
        <v>2</v>
      </c>
      <c r="W30" s="284" t="s">
        <v>778</v>
      </c>
      <c r="Y30" s="276" t="s">
        <v>697</v>
      </c>
      <c r="Z30" s="293">
        <v>1</v>
      </c>
      <c r="AA30" s="294">
        <v>1</v>
      </c>
      <c r="AB30" s="294">
        <v>0</v>
      </c>
      <c r="AC30" s="294">
        <v>0</v>
      </c>
      <c r="AD30" s="295">
        <v>2</v>
      </c>
    </row>
    <row r="31" spans="2:30" x14ac:dyDescent="0.25">
      <c r="B31" t="s">
        <v>762</v>
      </c>
      <c r="C31" t="s">
        <v>1772</v>
      </c>
      <c r="P31" s="274" t="s">
        <v>703</v>
      </c>
      <c r="Q31" s="287">
        <v>0.9</v>
      </c>
      <c r="R31" s="288">
        <v>0.8</v>
      </c>
      <c r="S31" s="289" t="s">
        <v>723</v>
      </c>
      <c r="T31" s="287">
        <v>0.8</v>
      </c>
      <c r="U31" s="289">
        <v>3</v>
      </c>
      <c r="V31" s="289">
        <v>2</v>
      </c>
      <c r="W31" s="289" t="s">
        <v>704</v>
      </c>
      <c r="Y31" s="277" t="s">
        <v>698</v>
      </c>
      <c r="Z31" s="293">
        <v>0</v>
      </c>
      <c r="AA31" s="294">
        <v>3</v>
      </c>
      <c r="AB31" s="294">
        <v>2</v>
      </c>
      <c r="AC31" s="294">
        <v>2</v>
      </c>
      <c r="AD31" s="295">
        <v>1</v>
      </c>
    </row>
    <row r="32" spans="2:30" x14ac:dyDescent="0.25">
      <c r="B32" t="s">
        <v>763</v>
      </c>
      <c r="C32" t="s">
        <v>1773</v>
      </c>
      <c r="P32" s="274" t="s">
        <v>705</v>
      </c>
      <c r="Q32" s="287">
        <v>0.9</v>
      </c>
      <c r="R32" s="288">
        <v>0.9</v>
      </c>
      <c r="S32" s="289" t="s">
        <v>725</v>
      </c>
      <c r="T32" s="287">
        <v>1</v>
      </c>
      <c r="U32" s="289">
        <v>3</v>
      </c>
      <c r="V32" s="289">
        <v>2</v>
      </c>
      <c r="W32" s="289">
        <v>1</v>
      </c>
      <c r="Y32" s="277" t="s">
        <v>699</v>
      </c>
      <c r="Z32" s="293">
        <v>2</v>
      </c>
      <c r="AA32" s="294">
        <v>3</v>
      </c>
      <c r="AB32" s="294">
        <v>2</v>
      </c>
      <c r="AC32" s="294">
        <v>-3</v>
      </c>
      <c r="AD32" s="295">
        <v>0</v>
      </c>
    </row>
    <row r="33" spans="2:30" x14ac:dyDescent="0.25">
      <c r="B33" t="s">
        <v>764</v>
      </c>
      <c r="C33" t="s">
        <v>1774</v>
      </c>
      <c r="P33" s="274" t="s">
        <v>715</v>
      </c>
      <c r="Q33" s="287">
        <v>0.9</v>
      </c>
      <c r="R33" s="288">
        <v>0.85</v>
      </c>
      <c r="S33" s="289" t="s">
        <v>723</v>
      </c>
      <c r="T33" s="287">
        <v>0.8</v>
      </c>
      <c r="U33" s="289">
        <v>3</v>
      </c>
      <c r="V33" s="289">
        <v>2</v>
      </c>
      <c r="W33" s="289" t="s">
        <v>778</v>
      </c>
      <c r="Y33" s="277" t="s">
        <v>700</v>
      </c>
      <c r="Z33" s="293">
        <v>3</v>
      </c>
      <c r="AA33" s="294">
        <v>0</v>
      </c>
      <c r="AB33" s="294">
        <v>-3</v>
      </c>
      <c r="AC33" s="294">
        <v>-2</v>
      </c>
      <c r="AD33" s="295">
        <v>3</v>
      </c>
    </row>
    <row r="34" spans="2:30" ht="15.75" thickBot="1" x14ac:dyDescent="0.3">
      <c r="B34" t="s">
        <v>607</v>
      </c>
      <c r="C34" t="s">
        <v>1775</v>
      </c>
      <c r="P34" s="274" t="s">
        <v>706</v>
      </c>
      <c r="Q34" s="287">
        <v>1.1000000000000001</v>
      </c>
      <c r="R34" s="288">
        <v>0.85</v>
      </c>
      <c r="S34" s="289" t="s">
        <v>704</v>
      </c>
      <c r="T34" s="287">
        <v>0.8</v>
      </c>
      <c r="U34" s="289">
        <v>3</v>
      </c>
      <c r="V34" s="289">
        <v>1</v>
      </c>
      <c r="W34" s="289">
        <v>1</v>
      </c>
      <c r="Y34" s="278" t="s">
        <v>701</v>
      </c>
      <c r="Z34" s="296">
        <v>-2</v>
      </c>
      <c r="AA34" s="297">
        <v>3</v>
      </c>
      <c r="AB34" s="297">
        <v>4</v>
      </c>
      <c r="AC34" s="297">
        <v>3</v>
      </c>
      <c r="AD34" s="298">
        <v>0</v>
      </c>
    </row>
    <row r="35" spans="2:30" x14ac:dyDescent="0.25">
      <c r="B35" t="s">
        <v>760</v>
      </c>
      <c r="C35" t="s">
        <v>1776</v>
      </c>
      <c r="P35" s="274" t="s">
        <v>716</v>
      </c>
      <c r="Q35" s="287">
        <v>0.9</v>
      </c>
      <c r="R35" s="288">
        <v>0.8</v>
      </c>
      <c r="S35" s="289" t="s">
        <v>719</v>
      </c>
      <c r="T35" s="287">
        <v>0.75</v>
      </c>
      <c r="U35" s="289">
        <v>3</v>
      </c>
      <c r="V35" s="289">
        <v>3</v>
      </c>
      <c r="W35" s="289" t="s">
        <v>778</v>
      </c>
    </row>
    <row r="36" spans="2:30" x14ac:dyDescent="0.25">
      <c r="B36" t="s">
        <v>611</v>
      </c>
      <c r="P36" s="274" t="s">
        <v>713</v>
      </c>
      <c r="Q36" s="287">
        <v>1.1000000000000001</v>
      </c>
      <c r="R36" s="288">
        <v>0.75</v>
      </c>
      <c r="S36" s="289" t="s">
        <v>714</v>
      </c>
      <c r="T36" s="287">
        <v>0.7</v>
      </c>
      <c r="U36" s="289">
        <v>3</v>
      </c>
      <c r="V36" s="289">
        <v>2</v>
      </c>
      <c r="W36" s="289" t="s">
        <v>779</v>
      </c>
    </row>
    <row r="37" spans="2:30" x14ac:dyDescent="0.25">
      <c r="B37" t="s">
        <v>610</v>
      </c>
      <c r="P37" s="274" t="s">
        <v>707</v>
      </c>
      <c r="Q37" s="287">
        <v>0.8</v>
      </c>
      <c r="R37" s="288">
        <v>0.8</v>
      </c>
      <c r="S37" s="289" t="s">
        <v>717</v>
      </c>
      <c r="T37" s="287">
        <v>0.85</v>
      </c>
      <c r="U37" s="289">
        <v>2</v>
      </c>
      <c r="V37" s="289">
        <v>2</v>
      </c>
      <c r="W37" s="289" t="s">
        <v>704</v>
      </c>
    </row>
    <row r="38" spans="2:30" x14ac:dyDescent="0.25">
      <c r="B38" t="s">
        <v>771</v>
      </c>
      <c r="P38" s="274" t="s">
        <v>708</v>
      </c>
      <c r="Q38" s="287">
        <v>1.1000000000000001</v>
      </c>
      <c r="R38" s="288">
        <v>0.8</v>
      </c>
      <c r="S38" s="289" t="s">
        <v>717</v>
      </c>
      <c r="T38" s="287">
        <v>0.75</v>
      </c>
      <c r="U38" s="289">
        <v>2</v>
      </c>
      <c r="V38" s="289">
        <v>2</v>
      </c>
      <c r="W38" s="289" t="s">
        <v>712</v>
      </c>
    </row>
    <row r="39" spans="2:30" x14ac:dyDescent="0.25">
      <c r="B39" t="s">
        <v>770</v>
      </c>
      <c r="P39" s="274" t="s">
        <v>709</v>
      </c>
      <c r="Q39" s="287">
        <v>0.8</v>
      </c>
      <c r="R39" s="288">
        <v>0.6</v>
      </c>
      <c r="S39" s="289" t="s">
        <v>721</v>
      </c>
      <c r="T39" s="287">
        <v>0</v>
      </c>
      <c r="U39" s="289">
        <v>1</v>
      </c>
      <c r="V39" s="289">
        <v>1</v>
      </c>
      <c r="W39" s="289" t="s">
        <v>714</v>
      </c>
    </row>
    <row r="40" spans="2:30" x14ac:dyDescent="0.25">
      <c r="B40" t="s">
        <v>792</v>
      </c>
      <c r="P40" s="274" t="s">
        <v>710</v>
      </c>
      <c r="Q40" s="287">
        <v>0.8</v>
      </c>
      <c r="R40" s="288">
        <v>0.6</v>
      </c>
      <c r="S40" s="289" t="s">
        <v>712</v>
      </c>
      <c r="T40" s="287">
        <v>0</v>
      </c>
      <c r="U40" s="289">
        <v>2</v>
      </c>
      <c r="V40" s="289">
        <v>2</v>
      </c>
      <c r="W40" s="289">
        <v>1</v>
      </c>
    </row>
    <row r="41" spans="2:30" ht="15.75" thickBot="1" x14ac:dyDescent="0.3">
      <c r="B41" t="s">
        <v>749</v>
      </c>
      <c r="P41" s="275" t="s">
        <v>711</v>
      </c>
      <c r="Q41" s="290">
        <v>0.8</v>
      </c>
      <c r="R41" s="291">
        <v>0.7</v>
      </c>
      <c r="S41" s="292" t="s">
        <v>714</v>
      </c>
      <c r="T41" s="290">
        <v>0.7</v>
      </c>
      <c r="U41" s="292">
        <v>3</v>
      </c>
      <c r="V41" s="292">
        <v>2</v>
      </c>
      <c r="W41" s="292" t="s">
        <v>712</v>
      </c>
    </row>
    <row r="42" spans="2:30" x14ac:dyDescent="0.25">
      <c r="B42" t="s">
        <v>765</v>
      </c>
    </row>
    <row r="43" spans="2:30" x14ac:dyDescent="0.25">
      <c r="B43" t="s">
        <v>766</v>
      </c>
    </row>
    <row r="44" spans="2:30" x14ac:dyDescent="0.25">
      <c r="B44" t="s">
        <v>767</v>
      </c>
    </row>
    <row r="45" spans="2:30" x14ac:dyDescent="0.25">
      <c r="B45" t="s">
        <v>768</v>
      </c>
    </row>
    <row r="46" spans="2:30" x14ac:dyDescent="0.25">
      <c r="B46" t="s">
        <v>769</v>
      </c>
    </row>
    <row r="47" spans="2:30" x14ac:dyDescent="0.25">
      <c r="B47" t="s">
        <v>619</v>
      </c>
    </row>
    <row r="48" spans="2:30" x14ac:dyDescent="0.25">
      <c r="B48" t="s">
        <v>753</v>
      </c>
    </row>
    <row r="49" spans="2:2" x14ac:dyDescent="0.25">
      <c r="B49" t="s">
        <v>793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2D75-6AD7-4E64-93DE-E8423F86E874}">
  <dimension ref="B1:AN77"/>
  <sheetViews>
    <sheetView zoomScale="90" zoomScaleNormal="90" workbookViewId="0">
      <selection activeCell="E40" sqref="E40"/>
    </sheetView>
  </sheetViews>
  <sheetFormatPr baseColWidth="10" defaultRowHeight="15" x14ac:dyDescent="0.25"/>
  <cols>
    <col min="3" max="5" width="11.42578125" customWidth="1"/>
    <col min="6" max="6" width="11.42578125" hidden="1" customWidth="1"/>
    <col min="7" max="9" width="11.42578125" customWidth="1"/>
    <col min="10" max="10" width="11.42578125" hidden="1" customWidth="1"/>
    <col min="12" max="12" width="17.5703125" customWidth="1"/>
  </cols>
  <sheetData>
    <row r="1" spans="2:40" x14ac:dyDescent="0.25">
      <c r="B1" s="307"/>
      <c r="C1" s="335" t="s">
        <v>24</v>
      </c>
      <c r="D1" s="336"/>
      <c r="E1" s="337"/>
      <c r="F1" s="335" t="s">
        <v>32</v>
      </c>
      <c r="G1" s="309" t="s">
        <v>29</v>
      </c>
      <c r="H1" s="310"/>
      <c r="I1" s="335" t="s">
        <v>30</v>
      </c>
      <c r="J1" s="335" t="s">
        <v>52</v>
      </c>
      <c r="K1" s="335" t="s">
        <v>25</v>
      </c>
      <c r="L1" s="336"/>
      <c r="M1" s="309" t="s">
        <v>26</v>
      </c>
      <c r="N1" s="310"/>
      <c r="O1" s="335" t="s">
        <v>35</v>
      </c>
      <c r="P1" s="336"/>
      <c r="Q1" s="309" t="s">
        <v>29</v>
      </c>
      <c r="R1" s="310"/>
      <c r="S1" s="335" t="s">
        <v>36</v>
      </c>
      <c r="T1" s="336"/>
      <c r="U1" s="309" t="s">
        <v>29</v>
      </c>
      <c r="V1" s="310"/>
      <c r="W1" s="400" t="s">
        <v>24</v>
      </c>
      <c r="X1" s="401"/>
      <c r="Y1" s="419"/>
      <c r="Z1" s="404" t="s">
        <v>29</v>
      </c>
      <c r="AA1" s="405"/>
      <c r="AB1" s="400" t="s">
        <v>30</v>
      </c>
      <c r="AC1" s="400" t="s">
        <v>25</v>
      </c>
      <c r="AD1" s="401"/>
      <c r="AE1" s="404" t="s">
        <v>26</v>
      </c>
      <c r="AF1" s="405"/>
      <c r="AG1" s="400" t="s">
        <v>35</v>
      </c>
      <c r="AH1" s="401"/>
      <c r="AI1" s="404" t="s">
        <v>29</v>
      </c>
      <c r="AJ1" s="405"/>
      <c r="AK1" s="400" t="s">
        <v>36</v>
      </c>
      <c r="AL1" s="401"/>
      <c r="AM1" s="404" t="s">
        <v>29</v>
      </c>
      <c r="AN1" s="405"/>
    </row>
    <row r="2" spans="2:40" x14ac:dyDescent="0.25">
      <c r="B2" s="308"/>
      <c r="C2" s="338"/>
      <c r="D2" s="339"/>
      <c r="E2" s="340"/>
      <c r="F2" s="338"/>
      <c r="G2" s="2" t="s">
        <v>27</v>
      </c>
      <c r="H2" s="2" t="s">
        <v>28</v>
      </c>
      <c r="I2" s="338"/>
      <c r="J2" s="338"/>
      <c r="K2" s="338"/>
      <c r="L2" s="339"/>
      <c r="M2" s="1" t="s">
        <v>27</v>
      </c>
      <c r="N2" s="1" t="s">
        <v>28</v>
      </c>
      <c r="O2" s="338"/>
      <c r="P2" s="339"/>
      <c r="Q2" s="1" t="s">
        <v>27</v>
      </c>
      <c r="R2" s="1" t="s">
        <v>28</v>
      </c>
      <c r="S2" s="338"/>
      <c r="T2" s="339"/>
      <c r="U2" s="1" t="s">
        <v>27</v>
      </c>
      <c r="V2" s="1" t="s">
        <v>28</v>
      </c>
      <c r="W2" s="402"/>
      <c r="X2" s="403"/>
      <c r="Y2" s="420"/>
      <c r="Z2" s="3" t="s">
        <v>27</v>
      </c>
      <c r="AA2" s="3" t="s">
        <v>28</v>
      </c>
      <c r="AB2" s="402"/>
      <c r="AC2" s="402"/>
      <c r="AD2" s="403"/>
      <c r="AE2" s="4" t="s">
        <v>27</v>
      </c>
      <c r="AF2" s="4" t="s">
        <v>28</v>
      </c>
      <c r="AG2" s="402"/>
      <c r="AH2" s="403"/>
      <c r="AI2" s="4" t="s">
        <v>27</v>
      </c>
      <c r="AJ2" s="4" t="s">
        <v>28</v>
      </c>
      <c r="AK2" s="402"/>
      <c r="AL2" s="403"/>
      <c r="AM2" s="4" t="s">
        <v>27</v>
      </c>
      <c r="AN2" s="4" t="s">
        <v>28</v>
      </c>
    </row>
    <row r="3" spans="2:40" x14ac:dyDescent="0.25">
      <c r="B3" s="311" t="s">
        <v>14</v>
      </c>
      <c r="C3" s="314" t="s">
        <v>2</v>
      </c>
      <c r="D3" s="315"/>
      <c r="E3" s="316"/>
      <c r="F3" s="344" t="s">
        <v>33</v>
      </c>
      <c r="G3" s="332">
        <v>35</v>
      </c>
      <c r="H3" s="332">
        <v>40</v>
      </c>
      <c r="I3" s="332">
        <v>5</v>
      </c>
      <c r="J3" s="353"/>
      <c r="K3" s="360" t="s">
        <v>757</v>
      </c>
      <c r="L3" s="361"/>
      <c r="M3" s="356">
        <v>0.38</v>
      </c>
      <c r="N3" s="357"/>
      <c r="O3" s="382"/>
      <c r="P3" s="383"/>
      <c r="Q3" s="388"/>
      <c r="R3" s="389"/>
      <c r="S3" s="392" t="s">
        <v>42</v>
      </c>
      <c r="T3" s="393"/>
      <c r="U3" s="252">
        <v>10</v>
      </c>
      <c r="V3" s="253">
        <v>15</v>
      </c>
      <c r="W3" s="406"/>
      <c r="X3" s="407"/>
      <c r="Y3" s="413"/>
      <c r="Z3" s="416"/>
      <c r="AA3" s="416"/>
      <c r="AB3" s="416"/>
      <c r="AC3" s="406"/>
      <c r="AD3" s="407"/>
      <c r="AE3" s="412"/>
      <c r="AF3" s="413"/>
      <c r="AG3" s="382"/>
      <c r="AH3" s="383"/>
      <c r="AI3" s="388"/>
      <c r="AJ3" s="389"/>
      <c r="AK3" s="406"/>
      <c r="AL3" s="407"/>
      <c r="AM3" s="412"/>
      <c r="AN3" s="413"/>
    </row>
    <row r="4" spans="2:40" x14ac:dyDescent="0.25">
      <c r="B4" s="312"/>
      <c r="C4" s="317"/>
      <c r="D4" s="318"/>
      <c r="E4" s="319"/>
      <c r="F4" s="345"/>
      <c r="G4" s="333"/>
      <c r="H4" s="333"/>
      <c r="I4" s="333"/>
      <c r="J4" s="354"/>
      <c r="K4" s="362"/>
      <c r="L4" s="363"/>
      <c r="M4" s="358"/>
      <c r="N4" s="359"/>
      <c r="O4" s="384"/>
      <c r="P4" s="385"/>
      <c r="Q4" s="384"/>
      <c r="R4" s="390"/>
      <c r="S4" s="394"/>
      <c r="T4" s="395"/>
      <c r="U4" s="254"/>
      <c r="V4" s="255"/>
      <c r="W4" s="408"/>
      <c r="X4" s="409"/>
      <c r="Y4" s="414"/>
      <c r="Z4" s="417"/>
      <c r="AA4" s="417"/>
      <c r="AB4" s="417"/>
      <c r="AC4" s="408"/>
      <c r="AD4" s="409"/>
      <c r="AE4" s="408"/>
      <c r="AF4" s="414"/>
      <c r="AG4" s="384"/>
      <c r="AH4" s="385"/>
      <c r="AI4" s="384"/>
      <c r="AJ4" s="390"/>
      <c r="AK4" s="408"/>
      <c r="AL4" s="409"/>
      <c r="AM4" s="408"/>
      <c r="AN4" s="414"/>
    </row>
    <row r="5" spans="2:40" x14ac:dyDescent="0.25">
      <c r="B5" s="313"/>
      <c r="C5" s="320"/>
      <c r="D5" s="321"/>
      <c r="E5" s="322"/>
      <c r="F5" s="346"/>
      <c r="G5" s="334"/>
      <c r="H5" s="334"/>
      <c r="I5" s="334"/>
      <c r="J5" s="355"/>
      <c r="K5" s="451" t="s">
        <v>12</v>
      </c>
      <c r="L5" s="451"/>
      <c r="M5" s="449">
        <v>0.42</v>
      </c>
      <c r="N5" s="450"/>
      <c r="O5" s="386"/>
      <c r="P5" s="387"/>
      <c r="Q5" s="386"/>
      <c r="R5" s="391"/>
      <c r="S5" s="396"/>
      <c r="T5" s="397"/>
      <c r="U5" s="398">
        <v>0.1</v>
      </c>
      <c r="V5" s="399"/>
      <c r="W5" s="410"/>
      <c r="X5" s="411"/>
      <c r="Y5" s="415"/>
      <c r="Z5" s="418"/>
      <c r="AA5" s="418"/>
      <c r="AB5" s="418"/>
      <c r="AC5" s="410"/>
      <c r="AD5" s="411"/>
      <c r="AE5" s="410"/>
      <c r="AF5" s="415"/>
      <c r="AG5" s="386"/>
      <c r="AH5" s="387"/>
      <c r="AI5" s="386"/>
      <c r="AJ5" s="391"/>
      <c r="AK5" s="410"/>
      <c r="AL5" s="411"/>
      <c r="AM5" s="410"/>
      <c r="AN5" s="415"/>
    </row>
    <row r="6" spans="2:40" x14ac:dyDescent="0.25">
      <c r="B6" s="311" t="s">
        <v>15</v>
      </c>
      <c r="C6" s="314" t="s">
        <v>0</v>
      </c>
      <c r="D6" s="315"/>
      <c r="E6" s="316"/>
      <c r="F6" s="344" t="s">
        <v>33</v>
      </c>
      <c r="G6" s="332">
        <v>40</v>
      </c>
      <c r="H6" s="332">
        <v>45</v>
      </c>
      <c r="I6" s="350">
        <v>0</v>
      </c>
      <c r="J6" s="347">
        <v>3</v>
      </c>
      <c r="K6" s="360" t="s">
        <v>756</v>
      </c>
      <c r="L6" s="361"/>
      <c r="M6" s="366">
        <v>4</v>
      </c>
      <c r="N6" s="366">
        <v>7</v>
      </c>
      <c r="O6" s="314" t="s">
        <v>38</v>
      </c>
      <c r="P6" s="316"/>
      <c r="Q6" s="332">
        <v>5</v>
      </c>
      <c r="R6" s="332">
        <v>7</v>
      </c>
      <c r="S6" s="314" t="s">
        <v>43</v>
      </c>
      <c r="T6" s="315"/>
      <c r="U6" s="381">
        <v>7</v>
      </c>
      <c r="V6" s="376">
        <v>13</v>
      </c>
      <c r="W6" s="406"/>
      <c r="X6" s="407"/>
      <c r="Y6" s="413"/>
      <c r="Z6" s="416"/>
      <c r="AA6" s="416"/>
      <c r="AB6" s="416"/>
      <c r="AC6" s="406"/>
      <c r="AD6" s="413"/>
      <c r="AE6" s="416"/>
      <c r="AF6" s="416"/>
      <c r="AG6" s="406" t="s">
        <v>38</v>
      </c>
      <c r="AH6" s="413"/>
      <c r="AI6" s="416">
        <v>5</v>
      </c>
      <c r="AJ6" s="416">
        <v>7</v>
      </c>
      <c r="AK6" s="406"/>
      <c r="AL6" s="407"/>
      <c r="AM6" s="412"/>
      <c r="AN6" s="413"/>
    </row>
    <row r="7" spans="2:40" x14ac:dyDescent="0.25">
      <c r="B7" s="312"/>
      <c r="C7" s="317"/>
      <c r="D7" s="318"/>
      <c r="E7" s="319"/>
      <c r="F7" s="345"/>
      <c r="G7" s="333"/>
      <c r="H7" s="333"/>
      <c r="I7" s="351"/>
      <c r="J7" s="348"/>
      <c r="K7" s="364"/>
      <c r="L7" s="365"/>
      <c r="M7" s="366"/>
      <c r="N7" s="366"/>
      <c r="O7" s="317"/>
      <c r="P7" s="319"/>
      <c r="Q7" s="333"/>
      <c r="R7" s="333"/>
      <c r="S7" s="317"/>
      <c r="T7" s="318"/>
      <c r="U7" s="377"/>
      <c r="V7" s="378"/>
      <c r="W7" s="408"/>
      <c r="X7" s="409"/>
      <c r="Y7" s="414"/>
      <c r="Z7" s="417"/>
      <c r="AA7" s="417"/>
      <c r="AB7" s="417"/>
      <c r="AC7" s="408"/>
      <c r="AD7" s="414"/>
      <c r="AE7" s="417"/>
      <c r="AF7" s="417"/>
      <c r="AG7" s="408"/>
      <c r="AH7" s="414"/>
      <c r="AI7" s="417"/>
      <c r="AJ7" s="417"/>
      <c r="AK7" s="408"/>
      <c r="AL7" s="409"/>
      <c r="AM7" s="408"/>
      <c r="AN7" s="414"/>
    </row>
    <row r="8" spans="2:40" x14ac:dyDescent="0.25">
      <c r="B8" s="313"/>
      <c r="C8" s="320"/>
      <c r="D8" s="321"/>
      <c r="E8" s="322"/>
      <c r="F8" s="346"/>
      <c r="G8" s="334"/>
      <c r="H8" s="334"/>
      <c r="I8" s="352"/>
      <c r="J8" s="349"/>
      <c r="K8" s="367" t="s">
        <v>7</v>
      </c>
      <c r="L8" s="368"/>
      <c r="M8" s="250">
        <v>10</v>
      </c>
      <c r="N8" s="250">
        <v>13</v>
      </c>
      <c r="O8" s="320"/>
      <c r="P8" s="322"/>
      <c r="Q8" s="334"/>
      <c r="R8" s="334"/>
      <c r="S8" s="320"/>
      <c r="T8" s="321"/>
      <c r="U8" s="379"/>
      <c r="V8" s="380"/>
      <c r="W8" s="410"/>
      <c r="X8" s="411"/>
      <c r="Y8" s="415"/>
      <c r="Z8" s="418"/>
      <c r="AA8" s="418"/>
      <c r="AB8" s="418"/>
      <c r="AC8" s="410"/>
      <c r="AD8" s="415"/>
      <c r="AE8" s="418"/>
      <c r="AF8" s="418"/>
      <c r="AG8" s="410"/>
      <c r="AH8" s="415"/>
      <c r="AI8" s="418"/>
      <c r="AJ8" s="418"/>
      <c r="AK8" s="410"/>
      <c r="AL8" s="411"/>
      <c r="AM8" s="410"/>
      <c r="AN8" s="415"/>
    </row>
    <row r="9" spans="2:40" x14ac:dyDescent="0.25">
      <c r="B9" s="311" t="s">
        <v>16</v>
      </c>
      <c r="C9" s="314" t="s">
        <v>6</v>
      </c>
      <c r="D9" s="315"/>
      <c r="E9" s="316"/>
      <c r="F9" s="344" t="s">
        <v>33</v>
      </c>
      <c r="G9" s="332">
        <v>35</v>
      </c>
      <c r="H9" s="332">
        <v>40</v>
      </c>
      <c r="I9" s="332">
        <v>3</v>
      </c>
      <c r="J9" s="347">
        <v>5</v>
      </c>
      <c r="K9" s="360" t="s">
        <v>13</v>
      </c>
      <c r="L9" s="361"/>
      <c r="M9" s="356">
        <v>0.03</v>
      </c>
      <c r="N9" s="361"/>
      <c r="O9" s="382"/>
      <c r="P9" s="383"/>
      <c r="Q9" s="350"/>
      <c r="R9" s="350"/>
      <c r="S9" s="314" t="s">
        <v>44</v>
      </c>
      <c r="T9" s="315"/>
      <c r="U9" s="375">
        <v>0.05</v>
      </c>
      <c r="V9" s="376"/>
      <c r="W9" s="406"/>
      <c r="X9" s="407"/>
      <c r="Y9" s="413"/>
      <c r="Z9" s="416"/>
      <c r="AA9" s="416"/>
      <c r="AB9" s="416"/>
      <c r="AC9" s="406"/>
      <c r="AD9" s="407"/>
      <c r="AE9" s="412"/>
      <c r="AF9" s="413"/>
      <c r="AG9" s="382"/>
      <c r="AH9" s="383"/>
      <c r="AI9" s="350"/>
      <c r="AJ9" s="350"/>
      <c r="AK9" s="406"/>
      <c r="AL9" s="407"/>
      <c r="AM9" s="412"/>
      <c r="AN9" s="413"/>
    </row>
    <row r="10" spans="2:40" x14ac:dyDescent="0.25">
      <c r="B10" s="312"/>
      <c r="C10" s="317"/>
      <c r="D10" s="318"/>
      <c r="E10" s="319"/>
      <c r="F10" s="345"/>
      <c r="G10" s="333"/>
      <c r="H10" s="333"/>
      <c r="I10" s="333"/>
      <c r="J10" s="348"/>
      <c r="K10" s="362"/>
      <c r="L10" s="363"/>
      <c r="M10" s="362"/>
      <c r="N10" s="363"/>
      <c r="O10" s="384"/>
      <c r="P10" s="385"/>
      <c r="Q10" s="351"/>
      <c r="R10" s="351"/>
      <c r="S10" s="317"/>
      <c r="T10" s="318"/>
      <c r="U10" s="377"/>
      <c r="V10" s="378"/>
      <c r="W10" s="408"/>
      <c r="X10" s="409"/>
      <c r="Y10" s="414"/>
      <c r="Z10" s="417"/>
      <c r="AA10" s="417"/>
      <c r="AB10" s="417"/>
      <c r="AC10" s="408"/>
      <c r="AD10" s="409"/>
      <c r="AE10" s="408"/>
      <c r="AF10" s="414"/>
      <c r="AG10" s="384"/>
      <c r="AH10" s="385"/>
      <c r="AI10" s="351"/>
      <c r="AJ10" s="351"/>
      <c r="AK10" s="408"/>
      <c r="AL10" s="409"/>
      <c r="AM10" s="408"/>
      <c r="AN10" s="414"/>
    </row>
    <row r="11" spans="2:40" x14ac:dyDescent="0.25">
      <c r="B11" s="313"/>
      <c r="C11" s="320"/>
      <c r="D11" s="321"/>
      <c r="E11" s="322"/>
      <c r="F11" s="346"/>
      <c r="G11" s="334"/>
      <c r="H11" s="334"/>
      <c r="I11" s="334"/>
      <c r="J11" s="349"/>
      <c r="K11" s="364"/>
      <c r="L11" s="365"/>
      <c r="M11" s="364"/>
      <c r="N11" s="365"/>
      <c r="O11" s="386"/>
      <c r="P11" s="387"/>
      <c r="Q11" s="352"/>
      <c r="R11" s="352"/>
      <c r="S11" s="320"/>
      <c r="T11" s="321"/>
      <c r="U11" s="379"/>
      <c r="V11" s="380"/>
      <c r="W11" s="410"/>
      <c r="X11" s="411"/>
      <c r="Y11" s="415"/>
      <c r="Z11" s="418"/>
      <c r="AA11" s="418"/>
      <c r="AB11" s="418"/>
      <c r="AC11" s="410"/>
      <c r="AD11" s="411"/>
      <c r="AE11" s="410"/>
      <c r="AF11" s="415"/>
      <c r="AG11" s="386"/>
      <c r="AH11" s="387"/>
      <c r="AI11" s="352"/>
      <c r="AJ11" s="352"/>
      <c r="AK11" s="410"/>
      <c r="AL11" s="411"/>
      <c r="AM11" s="410"/>
      <c r="AN11" s="415"/>
    </row>
    <row r="12" spans="2:40" x14ac:dyDescent="0.25">
      <c r="B12" s="311" t="s">
        <v>17</v>
      </c>
      <c r="C12" s="323" t="s">
        <v>50</v>
      </c>
      <c r="D12" s="324"/>
      <c r="E12" s="325"/>
      <c r="F12" s="344" t="s">
        <v>34</v>
      </c>
      <c r="G12" s="341">
        <v>40</v>
      </c>
      <c r="H12" s="341">
        <v>45</v>
      </c>
      <c r="I12" s="350"/>
      <c r="J12" s="347">
        <v>5</v>
      </c>
      <c r="K12" s="360" t="s">
        <v>8</v>
      </c>
      <c r="L12" s="361"/>
      <c r="M12" s="366">
        <v>12</v>
      </c>
      <c r="N12" s="366">
        <v>20</v>
      </c>
      <c r="O12" s="314" t="s">
        <v>39</v>
      </c>
      <c r="P12" s="315"/>
      <c r="Q12" s="332">
        <v>10</v>
      </c>
      <c r="R12" s="332">
        <v>13</v>
      </c>
      <c r="S12" s="314" t="s">
        <v>45</v>
      </c>
      <c r="T12" s="315"/>
      <c r="U12" s="381">
        <v>23</v>
      </c>
      <c r="V12" s="376">
        <v>27</v>
      </c>
      <c r="W12" s="406"/>
      <c r="X12" s="407"/>
      <c r="Y12" s="413"/>
      <c r="Z12" s="416"/>
      <c r="AA12" s="416"/>
      <c r="AB12" s="416"/>
      <c r="AC12" s="406"/>
      <c r="AD12" s="407"/>
      <c r="AE12" s="416"/>
      <c r="AF12" s="416"/>
      <c r="AG12" s="406" t="s">
        <v>39</v>
      </c>
      <c r="AH12" s="407"/>
      <c r="AI12" s="416">
        <v>10</v>
      </c>
      <c r="AJ12" s="416">
        <v>13</v>
      </c>
      <c r="AK12" s="406"/>
      <c r="AL12" s="407"/>
      <c r="AM12" s="412"/>
      <c r="AN12" s="413"/>
    </row>
    <row r="13" spans="2:40" x14ac:dyDescent="0.25">
      <c r="B13" s="312"/>
      <c r="C13" s="326"/>
      <c r="D13" s="327"/>
      <c r="E13" s="328"/>
      <c r="F13" s="345"/>
      <c r="G13" s="342"/>
      <c r="H13" s="342"/>
      <c r="I13" s="351"/>
      <c r="J13" s="348"/>
      <c r="K13" s="364"/>
      <c r="L13" s="365"/>
      <c r="M13" s="366"/>
      <c r="N13" s="366"/>
      <c r="O13" s="317"/>
      <c r="P13" s="318"/>
      <c r="Q13" s="333"/>
      <c r="R13" s="333"/>
      <c r="S13" s="317"/>
      <c r="T13" s="318"/>
      <c r="U13" s="377"/>
      <c r="V13" s="378"/>
      <c r="W13" s="408"/>
      <c r="X13" s="409"/>
      <c r="Y13" s="414"/>
      <c r="Z13" s="417"/>
      <c r="AA13" s="417"/>
      <c r="AB13" s="417"/>
      <c r="AC13" s="408"/>
      <c r="AD13" s="409"/>
      <c r="AE13" s="417"/>
      <c r="AF13" s="417"/>
      <c r="AG13" s="408"/>
      <c r="AH13" s="409"/>
      <c r="AI13" s="417"/>
      <c r="AJ13" s="417"/>
      <c r="AK13" s="408"/>
      <c r="AL13" s="409"/>
      <c r="AM13" s="408"/>
      <c r="AN13" s="414"/>
    </row>
    <row r="14" spans="2:40" x14ac:dyDescent="0.25">
      <c r="B14" s="313"/>
      <c r="C14" s="329"/>
      <c r="D14" s="330"/>
      <c r="E14" s="331"/>
      <c r="F14" s="346"/>
      <c r="G14" s="343"/>
      <c r="H14" s="343"/>
      <c r="I14" s="352"/>
      <c r="J14" s="349"/>
      <c r="K14" s="367" t="s">
        <v>8</v>
      </c>
      <c r="L14" s="368"/>
      <c r="M14" s="250">
        <v>16</v>
      </c>
      <c r="N14" s="250">
        <v>17</v>
      </c>
      <c r="O14" s="320"/>
      <c r="P14" s="321"/>
      <c r="Q14" s="334"/>
      <c r="R14" s="334"/>
      <c r="S14" s="320"/>
      <c r="T14" s="321"/>
      <c r="U14" s="379"/>
      <c r="V14" s="380"/>
      <c r="W14" s="410"/>
      <c r="X14" s="411"/>
      <c r="Y14" s="415"/>
      <c r="Z14" s="418"/>
      <c r="AA14" s="418"/>
      <c r="AB14" s="418"/>
      <c r="AC14" s="410"/>
      <c r="AD14" s="411"/>
      <c r="AE14" s="418"/>
      <c r="AF14" s="418"/>
      <c r="AG14" s="410"/>
      <c r="AH14" s="411"/>
      <c r="AI14" s="418"/>
      <c r="AJ14" s="418"/>
      <c r="AK14" s="410"/>
      <c r="AL14" s="411"/>
      <c r="AM14" s="410"/>
      <c r="AN14" s="415"/>
    </row>
    <row r="15" spans="2:40" x14ac:dyDescent="0.25">
      <c r="B15" s="311" t="s">
        <v>18</v>
      </c>
      <c r="C15" s="323" t="s">
        <v>51</v>
      </c>
      <c r="D15" s="324"/>
      <c r="E15" s="325"/>
      <c r="F15" s="344" t="s">
        <v>34</v>
      </c>
      <c r="G15" s="341">
        <v>40</v>
      </c>
      <c r="H15" s="341">
        <v>45</v>
      </c>
      <c r="I15" s="350"/>
      <c r="J15" s="347">
        <v>3</v>
      </c>
      <c r="K15" s="360" t="s">
        <v>11</v>
      </c>
      <c r="L15" s="361"/>
      <c r="M15" s="366">
        <v>15</v>
      </c>
      <c r="N15" s="366">
        <v>20</v>
      </c>
      <c r="O15" s="314" t="s">
        <v>40</v>
      </c>
      <c r="P15" s="315"/>
      <c r="Q15" s="332">
        <v>10</v>
      </c>
      <c r="R15" s="332">
        <v>13</v>
      </c>
      <c r="S15" s="314" t="s">
        <v>45</v>
      </c>
      <c r="T15" s="315"/>
      <c r="U15" s="381">
        <v>23</v>
      </c>
      <c r="V15" s="376">
        <v>27</v>
      </c>
      <c r="W15" s="406"/>
      <c r="X15" s="407"/>
      <c r="Y15" s="413"/>
      <c r="Z15" s="416"/>
      <c r="AA15" s="416"/>
      <c r="AB15" s="416"/>
      <c r="AC15" s="406"/>
      <c r="AD15" s="407"/>
      <c r="AE15" s="416"/>
      <c r="AF15" s="416"/>
      <c r="AG15" s="406" t="s">
        <v>40</v>
      </c>
      <c r="AH15" s="407"/>
      <c r="AI15" s="416">
        <v>10</v>
      </c>
      <c r="AJ15" s="416">
        <v>13</v>
      </c>
      <c r="AK15" s="406"/>
      <c r="AL15" s="407"/>
      <c r="AM15" s="412"/>
      <c r="AN15" s="413"/>
    </row>
    <row r="16" spans="2:40" x14ac:dyDescent="0.25">
      <c r="B16" s="312"/>
      <c r="C16" s="326"/>
      <c r="D16" s="327"/>
      <c r="E16" s="328"/>
      <c r="F16" s="345"/>
      <c r="G16" s="342"/>
      <c r="H16" s="342"/>
      <c r="I16" s="351"/>
      <c r="J16" s="348"/>
      <c r="K16" s="364"/>
      <c r="L16" s="365"/>
      <c r="M16" s="366"/>
      <c r="N16" s="366"/>
      <c r="O16" s="317"/>
      <c r="P16" s="318"/>
      <c r="Q16" s="333"/>
      <c r="R16" s="333"/>
      <c r="S16" s="317"/>
      <c r="T16" s="318"/>
      <c r="U16" s="377"/>
      <c r="V16" s="378"/>
      <c r="W16" s="408"/>
      <c r="X16" s="409"/>
      <c r="Y16" s="414"/>
      <c r="Z16" s="417"/>
      <c r="AA16" s="417"/>
      <c r="AB16" s="417"/>
      <c r="AC16" s="408"/>
      <c r="AD16" s="409"/>
      <c r="AE16" s="417"/>
      <c r="AF16" s="417"/>
      <c r="AG16" s="408"/>
      <c r="AH16" s="409"/>
      <c r="AI16" s="417"/>
      <c r="AJ16" s="417"/>
      <c r="AK16" s="408"/>
      <c r="AL16" s="409"/>
      <c r="AM16" s="408"/>
      <c r="AN16" s="414"/>
    </row>
    <row r="17" spans="2:40" x14ac:dyDescent="0.25">
      <c r="B17" s="313"/>
      <c r="C17" s="329"/>
      <c r="D17" s="330"/>
      <c r="E17" s="331"/>
      <c r="F17" s="346"/>
      <c r="G17" s="343"/>
      <c r="H17" s="343"/>
      <c r="I17" s="352"/>
      <c r="J17" s="349"/>
      <c r="K17" s="367" t="s">
        <v>11</v>
      </c>
      <c r="L17" s="368"/>
      <c r="M17" s="250">
        <v>15</v>
      </c>
      <c r="N17" s="250">
        <v>17</v>
      </c>
      <c r="O17" s="320"/>
      <c r="P17" s="321"/>
      <c r="Q17" s="334"/>
      <c r="R17" s="334"/>
      <c r="S17" s="320"/>
      <c r="T17" s="321"/>
      <c r="U17" s="379"/>
      <c r="V17" s="380"/>
      <c r="W17" s="410"/>
      <c r="X17" s="411"/>
      <c r="Y17" s="415"/>
      <c r="Z17" s="418"/>
      <c r="AA17" s="418"/>
      <c r="AB17" s="418"/>
      <c r="AC17" s="410"/>
      <c r="AD17" s="411"/>
      <c r="AE17" s="418"/>
      <c r="AF17" s="418"/>
      <c r="AG17" s="410"/>
      <c r="AH17" s="411"/>
      <c r="AI17" s="418"/>
      <c r="AJ17" s="418"/>
      <c r="AK17" s="410"/>
      <c r="AL17" s="411"/>
      <c r="AM17" s="410"/>
      <c r="AN17" s="415"/>
    </row>
    <row r="18" spans="2:40" x14ac:dyDescent="0.25">
      <c r="B18" s="311" t="s">
        <v>19</v>
      </c>
      <c r="C18" s="314" t="s">
        <v>1</v>
      </c>
      <c r="D18" s="315"/>
      <c r="E18" s="316"/>
      <c r="F18" s="344" t="s">
        <v>33</v>
      </c>
      <c r="G18" s="332">
        <v>35</v>
      </c>
      <c r="H18" s="332">
        <v>40</v>
      </c>
      <c r="I18" s="332">
        <v>5</v>
      </c>
      <c r="J18" s="353"/>
      <c r="K18" s="360" t="s">
        <v>10</v>
      </c>
      <c r="L18" s="361"/>
      <c r="M18" s="366">
        <v>15</v>
      </c>
      <c r="N18" s="366">
        <v>20</v>
      </c>
      <c r="O18" s="314" t="s">
        <v>40</v>
      </c>
      <c r="P18" s="315"/>
      <c r="Q18" s="332">
        <v>10</v>
      </c>
      <c r="R18" s="332">
        <v>13</v>
      </c>
      <c r="S18" s="314" t="s">
        <v>45</v>
      </c>
      <c r="T18" s="315"/>
      <c r="U18" s="381">
        <v>23</v>
      </c>
      <c r="V18" s="376">
        <v>27</v>
      </c>
      <c r="W18" s="406"/>
      <c r="X18" s="407"/>
      <c r="Y18" s="413"/>
      <c r="Z18" s="416"/>
      <c r="AA18" s="416"/>
      <c r="AB18" s="416"/>
      <c r="AC18" s="406"/>
      <c r="AD18" s="407"/>
      <c r="AE18" s="416"/>
      <c r="AF18" s="416"/>
      <c r="AG18" s="406" t="s">
        <v>40</v>
      </c>
      <c r="AH18" s="407"/>
      <c r="AI18" s="416">
        <v>10</v>
      </c>
      <c r="AJ18" s="416">
        <v>13</v>
      </c>
      <c r="AK18" s="406"/>
      <c r="AL18" s="407"/>
      <c r="AM18" s="412"/>
      <c r="AN18" s="413"/>
    </row>
    <row r="19" spans="2:40" x14ac:dyDescent="0.25">
      <c r="B19" s="312"/>
      <c r="C19" s="317"/>
      <c r="D19" s="318"/>
      <c r="E19" s="319"/>
      <c r="F19" s="345"/>
      <c r="G19" s="333"/>
      <c r="H19" s="333"/>
      <c r="I19" s="333"/>
      <c r="J19" s="354"/>
      <c r="K19" s="364"/>
      <c r="L19" s="365"/>
      <c r="M19" s="366"/>
      <c r="N19" s="366"/>
      <c r="O19" s="317"/>
      <c r="P19" s="318"/>
      <c r="Q19" s="333"/>
      <c r="R19" s="333"/>
      <c r="S19" s="317"/>
      <c r="T19" s="318"/>
      <c r="U19" s="377"/>
      <c r="V19" s="378"/>
      <c r="W19" s="408"/>
      <c r="X19" s="409"/>
      <c r="Y19" s="414"/>
      <c r="Z19" s="417"/>
      <c r="AA19" s="417"/>
      <c r="AB19" s="417"/>
      <c r="AC19" s="408"/>
      <c r="AD19" s="409"/>
      <c r="AE19" s="417"/>
      <c r="AF19" s="417"/>
      <c r="AG19" s="408"/>
      <c r="AH19" s="409"/>
      <c r="AI19" s="417"/>
      <c r="AJ19" s="417"/>
      <c r="AK19" s="408"/>
      <c r="AL19" s="409"/>
      <c r="AM19" s="408"/>
      <c r="AN19" s="414"/>
    </row>
    <row r="20" spans="2:40" x14ac:dyDescent="0.25">
      <c r="B20" s="313"/>
      <c r="C20" s="320"/>
      <c r="D20" s="321"/>
      <c r="E20" s="322"/>
      <c r="F20" s="346"/>
      <c r="G20" s="334"/>
      <c r="H20" s="334"/>
      <c r="I20" s="334"/>
      <c r="J20" s="355"/>
      <c r="K20" s="367" t="s">
        <v>10</v>
      </c>
      <c r="L20" s="368"/>
      <c r="M20" s="250">
        <v>15</v>
      </c>
      <c r="N20" s="250">
        <v>17</v>
      </c>
      <c r="O20" s="320"/>
      <c r="P20" s="321"/>
      <c r="Q20" s="334"/>
      <c r="R20" s="334"/>
      <c r="S20" s="320"/>
      <c r="T20" s="321"/>
      <c r="U20" s="379"/>
      <c r="V20" s="380"/>
      <c r="W20" s="410"/>
      <c r="X20" s="411"/>
      <c r="Y20" s="415"/>
      <c r="Z20" s="418"/>
      <c r="AA20" s="418"/>
      <c r="AB20" s="418"/>
      <c r="AC20" s="410"/>
      <c r="AD20" s="411"/>
      <c r="AE20" s="418"/>
      <c r="AF20" s="418"/>
      <c r="AG20" s="410"/>
      <c r="AH20" s="411"/>
      <c r="AI20" s="418"/>
      <c r="AJ20" s="418"/>
      <c r="AK20" s="410"/>
      <c r="AL20" s="411"/>
      <c r="AM20" s="410"/>
      <c r="AN20" s="415"/>
    </row>
    <row r="21" spans="2:40" x14ac:dyDescent="0.25">
      <c r="B21" s="311" t="s">
        <v>20</v>
      </c>
      <c r="C21" s="314" t="s">
        <v>4</v>
      </c>
      <c r="D21" s="315"/>
      <c r="E21" s="316"/>
      <c r="F21" s="344" t="s">
        <v>33</v>
      </c>
      <c r="G21" s="332">
        <v>37</v>
      </c>
      <c r="H21" s="332">
        <v>42</v>
      </c>
      <c r="I21" s="332">
        <v>2</v>
      </c>
      <c r="J21" s="347">
        <v>3</v>
      </c>
      <c r="K21" s="360" t="s">
        <v>37</v>
      </c>
      <c r="L21" s="361"/>
      <c r="M21" s="366">
        <v>6</v>
      </c>
      <c r="N21" s="366">
        <v>8</v>
      </c>
      <c r="O21" s="314" t="s">
        <v>41</v>
      </c>
      <c r="P21" s="315"/>
      <c r="Q21" s="332">
        <v>10</v>
      </c>
      <c r="R21" s="332">
        <v>13</v>
      </c>
      <c r="S21" s="314" t="s">
        <v>46</v>
      </c>
      <c r="T21" s="315"/>
      <c r="U21" s="381">
        <v>15</v>
      </c>
      <c r="V21" s="376">
        <v>20</v>
      </c>
      <c r="W21" s="406"/>
      <c r="X21" s="407"/>
      <c r="Y21" s="413"/>
      <c r="Z21" s="416"/>
      <c r="AA21" s="416"/>
      <c r="AB21" s="416"/>
      <c r="AC21" s="406"/>
      <c r="AD21" s="413"/>
      <c r="AE21" s="416"/>
      <c r="AF21" s="416"/>
      <c r="AG21" s="406" t="s">
        <v>41</v>
      </c>
      <c r="AH21" s="407"/>
      <c r="AI21" s="416">
        <v>10</v>
      </c>
      <c r="AJ21" s="416">
        <v>13</v>
      </c>
      <c r="AK21" s="406"/>
      <c r="AL21" s="407"/>
      <c r="AM21" s="412"/>
      <c r="AN21" s="413"/>
    </row>
    <row r="22" spans="2:40" x14ac:dyDescent="0.25">
      <c r="B22" s="312"/>
      <c r="C22" s="317"/>
      <c r="D22" s="318"/>
      <c r="E22" s="319"/>
      <c r="F22" s="345"/>
      <c r="G22" s="333"/>
      <c r="H22" s="333"/>
      <c r="I22" s="333"/>
      <c r="J22" s="348"/>
      <c r="K22" s="364"/>
      <c r="L22" s="365"/>
      <c r="M22" s="366"/>
      <c r="N22" s="366"/>
      <c r="O22" s="317"/>
      <c r="P22" s="318"/>
      <c r="Q22" s="333"/>
      <c r="R22" s="333"/>
      <c r="S22" s="317"/>
      <c r="T22" s="318"/>
      <c r="U22" s="377"/>
      <c r="V22" s="378"/>
      <c r="W22" s="408"/>
      <c r="X22" s="409"/>
      <c r="Y22" s="414"/>
      <c r="Z22" s="417"/>
      <c r="AA22" s="417"/>
      <c r="AB22" s="417"/>
      <c r="AC22" s="408"/>
      <c r="AD22" s="414"/>
      <c r="AE22" s="417"/>
      <c r="AF22" s="417"/>
      <c r="AG22" s="408"/>
      <c r="AH22" s="409"/>
      <c r="AI22" s="417"/>
      <c r="AJ22" s="417"/>
      <c r="AK22" s="408"/>
      <c r="AL22" s="409"/>
      <c r="AM22" s="408"/>
      <c r="AN22" s="414"/>
    </row>
    <row r="23" spans="2:40" x14ac:dyDescent="0.25">
      <c r="B23" s="313"/>
      <c r="C23" s="320"/>
      <c r="D23" s="321"/>
      <c r="E23" s="322"/>
      <c r="F23" s="346"/>
      <c r="G23" s="334"/>
      <c r="H23" s="334"/>
      <c r="I23" s="334"/>
      <c r="J23" s="349"/>
      <c r="K23" s="367" t="s">
        <v>758</v>
      </c>
      <c r="L23" s="368"/>
      <c r="M23" s="250">
        <v>6</v>
      </c>
      <c r="N23" s="250">
        <v>8</v>
      </c>
      <c r="O23" s="320"/>
      <c r="P23" s="321"/>
      <c r="Q23" s="334"/>
      <c r="R23" s="334"/>
      <c r="S23" s="320"/>
      <c r="T23" s="321"/>
      <c r="U23" s="379"/>
      <c r="V23" s="380"/>
      <c r="W23" s="410"/>
      <c r="X23" s="411"/>
      <c r="Y23" s="415"/>
      <c r="Z23" s="418"/>
      <c r="AA23" s="418"/>
      <c r="AB23" s="418"/>
      <c r="AC23" s="410"/>
      <c r="AD23" s="415"/>
      <c r="AE23" s="418"/>
      <c r="AF23" s="418"/>
      <c r="AG23" s="410"/>
      <c r="AH23" s="411"/>
      <c r="AI23" s="418"/>
      <c r="AJ23" s="418"/>
      <c r="AK23" s="410"/>
      <c r="AL23" s="411"/>
      <c r="AM23" s="410"/>
      <c r="AN23" s="415"/>
    </row>
    <row r="24" spans="2:40" x14ac:dyDescent="0.25">
      <c r="B24" s="311" t="s">
        <v>21</v>
      </c>
      <c r="C24" s="314" t="s">
        <v>4</v>
      </c>
      <c r="D24" s="315"/>
      <c r="E24" s="316"/>
      <c r="F24" s="344" t="s">
        <v>33</v>
      </c>
      <c r="G24" s="332">
        <v>37</v>
      </c>
      <c r="H24" s="332">
        <v>42</v>
      </c>
      <c r="I24" s="332">
        <v>2</v>
      </c>
      <c r="J24" s="347">
        <v>3</v>
      </c>
      <c r="K24" s="360" t="s">
        <v>9</v>
      </c>
      <c r="L24" s="361"/>
      <c r="M24" s="366">
        <v>11</v>
      </c>
      <c r="N24" s="366">
        <v>17</v>
      </c>
      <c r="O24" s="314" t="s">
        <v>41</v>
      </c>
      <c r="P24" s="315"/>
      <c r="Q24" s="332">
        <v>10</v>
      </c>
      <c r="R24" s="332">
        <v>13</v>
      </c>
      <c r="S24" s="314" t="s">
        <v>47</v>
      </c>
      <c r="T24" s="315"/>
      <c r="U24" s="381">
        <v>20</v>
      </c>
      <c r="V24" s="376">
        <v>25</v>
      </c>
      <c r="W24" s="406"/>
      <c r="X24" s="407"/>
      <c r="Y24" s="413"/>
      <c r="Z24" s="416"/>
      <c r="AA24" s="416"/>
      <c r="AB24" s="416"/>
      <c r="AC24" s="406"/>
      <c r="AD24" s="407"/>
      <c r="AE24" s="416"/>
      <c r="AF24" s="416"/>
      <c r="AG24" s="406" t="s">
        <v>41</v>
      </c>
      <c r="AH24" s="407"/>
      <c r="AI24" s="416">
        <v>10</v>
      </c>
      <c r="AJ24" s="416">
        <v>13</v>
      </c>
      <c r="AK24" s="406"/>
      <c r="AL24" s="407"/>
      <c r="AM24" s="412"/>
      <c r="AN24" s="413"/>
    </row>
    <row r="25" spans="2:40" x14ac:dyDescent="0.25">
      <c r="B25" s="312"/>
      <c r="C25" s="317"/>
      <c r="D25" s="318"/>
      <c r="E25" s="319"/>
      <c r="F25" s="345"/>
      <c r="G25" s="333"/>
      <c r="H25" s="333"/>
      <c r="I25" s="333"/>
      <c r="J25" s="348"/>
      <c r="K25" s="364"/>
      <c r="L25" s="365"/>
      <c r="M25" s="366"/>
      <c r="N25" s="366"/>
      <c r="O25" s="317"/>
      <c r="P25" s="318"/>
      <c r="Q25" s="333"/>
      <c r="R25" s="333"/>
      <c r="S25" s="317"/>
      <c r="T25" s="318"/>
      <c r="U25" s="377"/>
      <c r="V25" s="378"/>
      <c r="W25" s="408"/>
      <c r="X25" s="409"/>
      <c r="Y25" s="414"/>
      <c r="Z25" s="417"/>
      <c r="AA25" s="417"/>
      <c r="AB25" s="417"/>
      <c r="AC25" s="408"/>
      <c r="AD25" s="409"/>
      <c r="AE25" s="417"/>
      <c r="AF25" s="417"/>
      <c r="AG25" s="408"/>
      <c r="AH25" s="409"/>
      <c r="AI25" s="417"/>
      <c r="AJ25" s="417"/>
      <c r="AK25" s="408"/>
      <c r="AL25" s="409"/>
      <c r="AM25" s="408"/>
      <c r="AN25" s="414"/>
    </row>
    <row r="26" spans="2:40" x14ac:dyDescent="0.25">
      <c r="B26" s="313"/>
      <c r="C26" s="320"/>
      <c r="D26" s="321"/>
      <c r="E26" s="322"/>
      <c r="F26" s="346"/>
      <c r="G26" s="334"/>
      <c r="H26" s="334"/>
      <c r="I26" s="334"/>
      <c r="J26" s="349"/>
      <c r="K26" s="367" t="s">
        <v>9</v>
      </c>
      <c r="L26" s="368"/>
      <c r="M26" s="250">
        <v>13</v>
      </c>
      <c r="N26" s="250">
        <v>17</v>
      </c>
      <c r="O26" s="320"/>
      <c r="P26" s="321"/>
      <c r="Q26" s="334"/>
      <c r="R26" s="334"/>
      <c r="S26" s="320"/>
      <c r="T26" s="321"/>
      <c r="U26" s="379"/>
      <c r="V26" s="380"/>
      <c r="W26" s="410"/>
      <c r="X26" s="411"/>
      <c r="Y26" s="415"/>
      <c r="Z26" s="418"/>
      <c r="AA26" s="418"/>
      <c r="AB26" s="418"/>
      <c r="AC26" s="410"/>
      <c r="AD26" s="411"/>
      <c r="AE26" s="418"/>
      <c r="AF26" s="418"/>
      <c r="AG26" s="410"/>
      <c r="AH26" s="411"/>
      <c r="AI26" s="418"/>
      <c r="AJ26" s="418"/>
      <c r="AK26" s="410"/>
      <c r="AL26" s="411"/>
      <c r="AM26" s="410"/>
      <c r="AN26" s="415"/>
    </row>
    <row r="27" spans="2:40" x14ac:dyDescent="0.25">
      <c r="B27" s="311" t="s">
        <v>22</v>
      </c>
      <c r="C27" s="314" t="s">
        <v>5</v>
      </c>
      <c r="D27" s="315"/>
      <c r="E27" s="316"/>
      <c r="F27" s="344" t="s">
        <v>33</v>
      </c>
      <c r="G27" s="332">
        <v>40</v>
      </c>
      <c r="H27" s="332">
        <v>45</v>
      </c>
      <c r="I27" s="332">
        <v>2</v>
      </c>
      <c r="J27" s="347">
        <v>3</v>
      </c>
      <c r="K27" s="360" t="s">
        <v>759</v>
      </c>
      <c r="L27" s="361"/>
      <c r="M27" s="366">
        <v>10</v>
      </c>
      <c r="N27" s="366">
        <v>12</v>
      </c>
      <c r="O27" s="382"/>
      <c r="P27" s="383"/>
      <c r="Q27" s="388"/>
      <c r="R27" s="389"/>
      <c r="S27" s="314" t="s">
        <v>48</v>
      </c>
      <c r="T27" s="315"/>
      <c r="U27" s="381">
        <v>23</v>
      </c>
      <c r="V27" s="376">
        <v>27</v>
      </c>
      <c r="W27" s="406"/>
      <c r="X27" s="407"/>
      <c r="Y27" s="413"/>
      <c r="Z27" s="416"/>
      <c r="AA27" s="416"/>
      <c r="AB27" s="416"/>
      <c r="AC27" s="406"/>
      <c r="AD27" s="407"/>
      <c r="AE27" s="416"/>
      <c r="AF27" s="416"/>
      <c r="AG27" s="382"/>
      <c r="AH27" s="383"/>
      <c r="AI27" s="388"/>
      <c r="AJ27" s="389"/>
      <c r="AK27" s="406"/>
      <c r="AL27" s="407"/>
      <c r="AM27" s="412"/>
      <c r="AN27" s="413"/>
    </row>
    <row r="28" spans="2:40" x14ac:dyDescent="0.25">
      <c r="B28" s="312"/>
      <c r="C28" s="317"/>
      <c r="D28" s="318"/>
      <c r="E28" s="319"/>
      <c r="F28" s="345"/>
      <c r="G28" s="333"/>
      <c r="H28" s="333"/>
      <c r="I28" s="333"/>
      <c r="J28" s="348"/>
      <c r="K28" s="364"/>
      <c r="L28" s="365"/>
      <c r="M28" s="366"/>
      <c r="N28" s="366"/>
      <c r="O28" s="384"/>
      <c r="P28" s="385"/>
      <c r="Q28" s="384"/>
      <c r="R28" s="390"/>
      <c r="S28" s="317"/>
      <c r="T28" s="318"/>
      <c r="U28" s="377"/>
      <c r="V28" s="378"/>
      <c r="W28" s="408"/>
      <c r="X28" s="409"/>
      <c r="Y28" s="414"/>
      <c r="Z28" s="417"/>
      <c r="AA28" s="417"/>
      <c r="AB28" s="417"/>
      <c r="AC28" s="408"/>
      <c r="AD28" s="409"/>
      <c r="AE28" s="417"/>
      <c r="AF28" s="417"/>
      <c r="AG28" s="384"/>
      <c r="AH28" s="385"/>
      <c r="AI28" s="384"/>
      <c r="AJ28" s="390"/>
      <c r="AK28" s="408"/>
      <c r="AL28" s="409"/>
      <c r="AM28" s="408"/>
      <c r="AN28" s="414"/>
    </row>
    <row r="29" spans="2:40" x14ac:dyDescent="0.25">
      <c r="B29" s="313"/>
      <c r="C29" s="320"/>
      <c r="D29" s="321"/>
      <c r="E29" s="322"/>
      <c r="F29" s="346"/>
      <c r="G29" s="334"/>
      <c r="H29" s="334"/>
      <c r="I29" s="334"/>
      <c r="J29" s="349"/>
      <c r="K29" s="367" t="s">
        <v>759</v>
      </c>
      <c r="L29" s="368"/>
      <c r="M29" s="250">
        <v>10</v>
      </c>
      <c r="N29" s="250">
        <v>12</v>
      </c>
      <c r="O29" s="386"/>
      <c r="P29" s="387"/>
      <c r="Q29" s="386"/>
      <c r="R29" s="391"/>
      <c r="S29" s="320"/>
      <c r="T29" s="321"/>
      <c r="U29" s="379"/>
      <c r="V29" s="380"/>
      <c r="W29" s="410"/>
      <c r="X29" s="411"/>
      <c r="Y29" s="415"/>
      <c r="Z29" s="418"/>
      <c r="AA29" s="418"/>
      <c r="AB29" s="418"/>
      <c r="AC29" s="410"/>
      <c r="AD29" s="411"/>
      <c r="AE29" s="418"/>
      <c r="AF29" s="418"/>
      <c r="AG29" s="386"/>
      <c r="AH29" s="387"/>
      <c r="AI29" s="386"/>
      <c r="AJ29" s="391"/>
      <c r="AK29" s="410"/>
      <c r="AL29" s="411"/>
      <c r="AM29" s="410"/>
      <c r="AN29" s="415"/>
    </row>
    <row r="30" spans="2:40" x14ac:dyDescent="0.25">
      <c r="B30" s="311" t="s">
        <v>23</v>
      </c>
      <c r="C30" s="314" t="s">
        <v>3</v>
      </c>
      <c r="D30" s="315"/>
      <c r="E30" s="316"/>
      <c r="F30" s="344" t="s">
        <v>33</v>
      </c>
      <c r="G30" s="332">
        <v>40</v>
      </c>
      <c r="H30" s="332">
        <v>45</v>
      </c>
      <c r="I30" s="332">
        <v>2</v>
      </c>
      <c r="J30" s="347">
        <v>3</v>
      </c>
      <c r="K30" s="360" t="s">
        <v>10</v>
      </c>
      <c r="L30" s="361"/>
      <c r="M30" s="447">
        <v>15</v>
      </c>
      <c r="N30" s="447">
        <v>20</v>
      </c>
      <c r="O30" s="314" t="s">
        <v>41</v>
      </c>
      <c r="P30" s="316"/>
      <c r="Q30" s="332">
        <v>10</v>
      </c>
      <c r="R30" s="332">
        <v>13</v>
      </c>
      <c r="S30" s="314" t="s">
        <v>48</v>
      </c>
      <c r="T30" s="316"/>
      <c r="U30" s="381">
        <v>23</v>
      </c>
      <c r="V30" s="376">
        <v>27</v>
      </c>
      <c r="W30" s="406"/>
      <c r="X30" s="407"/>
      <c r="Y30" s="413"/>
      <c r="Z30" s="416"/>
      <c r="AA30" s="416"/>
      <c r="AB30" s="416"/>
      <c r="AC30" s="406"/>
      <c r="AD30" s="413"/>
      <c r="AE30" s="416"/>
      <c r="AF30" s="416"/>
      <c r="AG30" s="406" t="s">
        <v>41</v>
      </c>
      <c r="AH30" s="413"/>
      <c r="AI30" s="416">
        <v>10</v>
      </c>
      <c r="AJ30" s="416">
        <v>13</v>
      </c>
      <c r="AK30" s="406"/>
      <c r="AL30" s="413"/>
      <c r="AM30" s="416"/>
      <c r="AN30" s="416"/>
    </row>
    <row r="31" spans="2:40" x14ac:dyDescent="0.25">
      <c r="B31" s="312"/>
      <c r="C31" s="317"/>
      <c r="D31" s="318"/>
      <c r="E31" s="319"/>
      <c r="F31" s="345"/>
      <c r="G31" s="333"/>
      <c r="H31" s="333"/>
      <c r="I31" s="333"/>
      <c r="J31" s="348"/>
      <c r="K31" s="362"/>
      <c r="L31" s="363"/>
      <c r="M31" s="448"/>
      <c r="N31" s="448"/>
      <c r="O31" s="317"/>
      <c r="P31" s="319"/>
      <c r="Q31" s="333"/>
      <c r="R31" s="333"/>
      <c r="S31" s="317"/>
      <c r="T31" s="319"/>
      <c r="U31" s="377"/>
      <c r="V31" s="378"/>
      <c r="W31" s="408"/>
      <c r="X31" s="409"/>
      <c r="Y31" s="414"/>
      <c r="Z31" s="417"/>
      <c r="AA31" s="417"/>
      <c r="AB31" s="417"/>
      <c r="AC31" s="408"/>
      <c r="AD31" s="414"/>
      <c r="AE31" s="417"/>
      <c r="AF31" s="417"/>
      <c r="AG31" s="408"/>
      <c r="AH31" s="414"/>
      <c r="AI31" s="417"/>
      <c r="AJ31" s="417"/>
      <c r="AK31" s="408"/>
      <c r="AL31" s="414"/>
      <c r="AM31" s="417"/>
      <c r="AN31" s="417"/>
    </row>
    <row r="32" spans="2:40" x14ac:dyDescent="0.25">
      <c r="B32" s="312"/>
      <c r="C32" s="320"/>
      <c r="D32" s="321"/>
      <c r="E32" s="322"/>
      <c r="F32" s="346"/>
      <c r="G32" s="334"/>
      <c r="H32" s="334"/>
      <c r="I32" s="334"/>
      <c r="J32" s="348"/>
      <c r="K32" s="362"/>
      <c r="L32" s="363"/>
      <c r="M32" s="448"/>
      <c r="N32" s="448"/>
      <c r="O32" s="317"/>
      <c r="P32" s="319"/>
      <c r="Q32" s="333"/>
      <c r="R32" s="333"/>
      <c r="S32" s="317"/>
      <c r="T32" s="319"/>
      <c r="U32" s="377"/>
      <c r="V32" s="378"/>
      <c r="W32" s="410"/>
      <c r="X32" s="411"/>
      <c r="Y32" s="415"/>
      <c r="Z32" s="418"/>
      <c r="AA32" s="418"/>
      <c r="AB32" s="418"/>
      <c r="AC32" s="408"/>
      <c r="AD32" s="414"/>
      <c r="AE32" s="417"/>
      <c r="AF32" s="417"/>
      <c r="AG32" s="408"/>
      <c r="AH32" s="414"/>
      <c r="AI32" s="417"/>
      <c r="AJ32" s="417"/>
      <c r="AK32" s="408"/>
      <c r="AL32" s="414"/>
      <c r="AM32" s="417"/>
      <c r="AN32" s="417"/>
    </row>
    <row r="33" spans="2:40" x14ac:dyDescent="0.25">
      <c r="B33" s="312"/>
      <c r="C33" s="314" t="s">
        <v>4</v>
      </c>
      <c r="D33" s="315"/>
      <c r="E33" s="316"/>
      <c r="F33" s="344" t="s">
        <v>33</v>
      </c>
      <c r="G33" s="332">
        <v>37</v>
      </c>
      <c r="H33" s="332">
        <v>42</v>
      </c>
      <c r="I33" s="332">
        <v>2</v>
      </c>
      <c r="J33" s="348"/>
      <c r="K33" s="362"/>
      <c r="L33" s="363"/>
      <c r="M33" s="448"/>
      <c r="N33" s="448"/>
      <c r="O33" s="317"/>
      <c r="P33" s="319"/>
      <c r="Q33" s="333"/>
      <c r="R33" s="333"/>
      <c r="S33" s="317"/>
      <c r="T33" s="319"/>
      <c r="U33" s="377"/>
      <c r="V33" s="378"/>
      <c r="W33" s="406"/>
      <c r="X33" s="407"/>
      <c r="Y33" s="413"/>
      <c r="Z33" s="416"/>
      <c r="AA33" s="416"/>
      <c r="AB33" s="416"/>
      <c r="AC33" s="408"/>
      <c r="AD33" s="414"/>
      <c r="AE33" s="417"/>
      <c r="AF33" s="417"/>
      <c r="AG33" s="408"/>
      <c r="AH33" s="414"/>
      <c r="AI33" s="417"/>
      <c r="AJ33" s="417"/>
      <c r="AK33" s="408"/>
      <c r="AL33" s="414"/>
      <c r="AM33" s="417"/>
      <c r="AN33" s="417"/>
    </row>
    <row r="34" spans="2:40" x14ac:dyDescent="0.25">
      <c r="B34" s="312"/>
      <c r="C34" s="317"/>
      <c r="D34" s="318"/>
      <c r="E34" s="319"/>
      <c r="F34" s="345"/>
      <c r="G34" s="333"/>
      <c r="H34" s="333"/>
      <c r="I34" s="333"/>
      <c r="J34" s="348"/>
      <c r="K34" s="362"/>
      <c r="L34" s="363"/>
      <c r="M34" s="448"/>
      <c r="N34" s="448"/>
      <c r="O34" s="317"/>
      <c r="P34" s="319"/>
      <c r="Q34" s="333"/>
      <c r="R34" s="333"/>
      <c r="S34" s="317"/>
      <c r="T34" s="319"/>
      <c r="U34" s="377"/>
      <c r="V34" s="378"/>
      <c r="W34" s="408"/>
      <c r="X34" s="409"/>
      <c r="Y34" s="414"/>
      <c r="Z34" s="417"/>
      <c r="AA34" s="417"/>
      <c r="AB34" s="417"/>
      <c r="AC34" s="408"/>
      <c r="AD34" s="414"/>
      <c r="AE34" s="417"/>
      <c r="AF34" s="417"/>
      <c r="AG34" s="408"/>
      <c r="AH34" s="414"/>
      <c r="AI34" s="417"/>
      <c r="AJ34" s="417"/>
      <c r="AK34" s="408"/>
      <c r="AL34" s="414"/>
      <c r="AM34" s="417"/>
      <c r="AN34" s="417"/>
    </row>
    <row r="35" spans="2:40" x14ac:dyDescent="0.25">
      <c r="B35" s="313"/>
      <c r="C35" s="320"/>
      <c r="D35" s="321"/>
      <c r="E35" s="322"/>
      <c r="F35" s="346"/>
      <c r="G35" s="334"/>
      <c r="H35" s="334"/>
      <c r="I35" s="334"/>
      <c r="J35" s="349"/>
      <c r="K35" s="367" t="s">
        <v>10</v>
      </c>
      <c r="L35" s="368"/>
      <c r="M35" s="251">
        <v>15</v>
      </c>
      <c r="N35" s="250">
        <v>17</v>
      </c>
      <c r="O35" s="320"/>
      <c r="P35" s="322"/>
      <c r="Q35" s="334"/>
      <c r="R35" s="334"/>
      <c r="S35" s="320"/>
      <c r="T35" s="322"/>
      <c r="U35" s="379"/>
      <c r="V35" s="380"/>
      <c r="W35" s="410"/>
      <c r="X35" s="411"/>
      <c r="Y35" s="415"/>
      <c r="Z35" s="418"/>
      <c r="AA35" s="418"/>
      <c r="AB35" s="418"/>
      <c r="AC35" s="410"/>
      <c r="AD35" s="415"/>
      <c r="AE35" s="418"/>
      <c r="AF35" s="418"/>
      <c r="AG35" s="410"/>
      <c r="AH35" s="415"/>
      <c r="AI35" s="418"/>
      <c r="AJ35" s="418"/>
      <c r="AK35" s="410"/>
      <c r="AL35" s="415"/>
      <c r="AM35" s="418"/>
      <c r="AN35" s="418"/>
    </row>
    <row r="36" spans="2:40" x14ac:dyDescent="0.25">
      <c r="B36" s="311" t="s">
        <v>31</v>
      </c>
      <c r="C36" s="314" t="s">
        <v>4</v>
      </c>
      <c r="D36" s="315"/>
      <c r="E36" s="316"/>
      <c r="F36" s="344" t="s">
        <v>33</v>
      </c>
      <c r="G36" s="332">
        <v>37</v>
      </c>
      <c r="H36" s="332">
        <v>42</v>
      </c>
      <c r="I36" s="332">
        <v>2</v>
      </c>
      <c r="J36" s="353"/>
      <c r="K36" s="369"/>
      <c r="L36" s="370"/>
      <c r="M36" s="347"/>
      <c r="N36" s="347"/>
      <c r="O36" s="314" t="s">
        <v>38</v>
      </c>
      <c r="P36" s="316"/>
      <c r="Q36" s="332">
        <v>5</v>
      </c>
      <c r="R36" s="332">
        <v>7</v>
      </c>
      <c r="S36" s="314" t="s">
        <v>49</v>
      </c>
      <c r="T36" s="315"/>
      <c r="U36" s="381">
        <v>10</v>
      </c>
      <c r="V36" s="376">
        <v>15</v>
      </c>
      <c r="W36" s="406"/>
      <c r="X36" s="407"/>
      <c r="Y36" s="413"/>
      <c r="Z36" s="416"/>
      <c r="AA36" s="416"/>
      <c r="AB36" s="416"/>
      <c r="AC36" s="406"/>
      <c r="AD36" s="407"/>
      <c r="AE36" s="416"/>
      <c r="AF36" s="416"/>
      <c r="AG36" s="406" t="s">
        <v>38</v>
      </c>
      <c r="AH36" s="413"/>
      <c r="AI36" s="416">
        <v>5</v>
      </c>
      <c r="AJ36" s="416">
        <v>7</v>
      </c>
      <c r="AK36" s="406"/>
      <c r="AL36" s="407"/>
      <c r="AM36" s="412"/>
      <c r="AN36" s="413"/>
    </row>
    <row r="37" spans="2:40" x14ac:dyDescent="0.25">
      <c r="B37" s="312"/>
      <c r="C37" s="317"/>
      <c r="D37" s="318"/>
      <c r="E37" s="319"/>
      <c r="F37" s="345"/>
      <c r="G37" s="333"/>
      <c r="H37" s="333"/>
      <c r="I37" s="333"/>
      <c r="J37" s="354"/>
      <c r="K37" s="371"/>
      <c r="L37" s="372"/>
      <c r="M37" s="348"/>
      <c r="N37" s="348"/>
      <c r="O37" s="317"/>
      <c r="P37" s="319"/>
      <c r="Q37" s="333"/>
      <c r="R37" s="333"/>
      <c r="S37" s="317"/>
      <c r="T37" s="318"/>
      <c r="U37" s="377"/>
      <c r="V37" s="378"/>
      <c r="W37" s="408"/>
      <c r="X37" s="409"/>
      <c r="Y37" s="414"/>
      <c r="Z37" s="417"/>
      <c r="AA37" s="417"/>
      <c r="AB37" s="417"/>
      <c r="AC37" s="408"/>
      <c r="AD37" s="409"/>
      <c r="AE37" s="417"/>
      <c r="AF37" s="417"/>
      <c r="AG37" s="408"/>
      <c r="AH37" s="414"/>
      <c r="AI37" s="417"/>
      <c r="AJ37" s="417"/>
      <c r="AK37" s="408"/>
      <c r="AL37" s="409"/>
      <c r="AM37" s="408"/>
      <c r="AN37" s="414"/>
    </row>
    <row r="38" spans="2:40" x14ac:dyDescent="0.25">
      <c r="B38" s="313"/>
      <c r="C38" s="320"/>
      <c r="D38" s="321"/>
      <c r="E38" s="322"/>
      <c r="F38" s="346"/>
      <c r="G38" s="334"/>
      <c r="H38" s="334"/>
      <c r="I38" s="334"/>
      <c r="J38" s="355"/>
      <c r="K38" s="373"/>
      <c r="L38" s="374"/>
      <c r="M38" s="349"/>
      <c r="N38" s="349"/>
      <c r="O38" s="320"/>
      <c r="P38" s="322"/>
      <c r="Q38" s="334"/>
      <c r="R38" s="334"/>
      <c r="S38" s="320"/>
      <c r="T38" s="321"/>
      <c r="U38" s="379"/>
      <c r="V38" s="380"/>
      <c r="W38" s="410"/>
      <c r="X38" s="411"/>
      <c r="Y38" s="415"/>
      <c r="Z38" s="418"/>
      <c r="AA38" s="418"/>
      <c r="AB38" s="418"/>
      <c r="AC38" s="410"/>
      <c r="AD38" s="411"/>
      <c r="AE38" s="418"/>
      <c r="AF38" s="418"/>
      <c r="AG38" s="410"/>
      <c r="AH38" s="415"/>
      <c r="AI38" s="418"/>
      <c r="AJ38" s="418"/>
      <c r="AK38" s="410"/>
      <c r="AL38" s="411"/>
      <c r="AM38" s="410"/>
      <c r="AN38" s="415"/>
    </row>
    <row r="42" spans="2:40" ht="15.75" thickBot="1" x14ac:dyDescent="0.3"/>
    <row r="43" spans="2:40" x14ac:dyDescent="0.25">
      <c r="B43" s="434"/>
      <c r="C43" s="424" t="s">
        <v>24</v>
      </c>
      <c r="D43" s="425"/>
      <c r="E43" s="426"/>
      <c r="F43" s="424" t="s">
        <v>25</v>
      </c>
      <c r="G43" s="425"/>
      <c r="H43" s="424" t="s">
        <v>30</v>
      </c>
      <c r="I43" s="426"/>
      <c r="J43" s="6"/>
    </row>
    <row r="44" spans="2:40" ht="15.75" thickBot="1" x14ac:dyDescent="0.3">
      <c r="B44" s="435"/>
      <c r="C44" s="427"/>
      <c r="D44" s="428"/>
      <c r="E44" s="429"/>
      <c r="F44" s="1" t="s">
        <v>27</v>
      </c>
      <c r="G44" s="1" t="s">
        <v>28</v>
      </c>
      <c r="H44" s="427"/>
      <c r="I44" s="429"/>
      <c r="J44" s="6"/>
    </row>
    <row r="45" spans="2:40" x14ac:dyDescent="0.25">
      <c r="B45" s="421" t="s">
        <v>14</v>
      </c>
      <c r="C45" s="430">
        <f>+H3+V3</f>
        <v>55</v>
      </c>
      <c r="D45" s="431"/>
      <c r="E45" s="431"/>
      <c r="F45" s="375">
        <v>0.42</v>
      </c>
      <c r="G45" s="316"/>
      <c r="H45" s="375">
        <v>0.15</v>
      </c>
      <c r="I45" s="316"/>
      <c r="J45" s="7"/>
    </row>
    <row r="46" spans="2:40" x14ac:dyDescent="0.25">
      <c r="B46" s="422"/>
      <c r="C46" s="432"/>
      <c r="D46" s="433"/>
      <c r="E46" s="433"/>
      <c r="F46" s="317"/>
      <c r="G46" s="319"/>
      <c r="H46" s="317"/>
      <c r="I46" s="319"/>
      <c r="J46" s="7"/>
    </row>
    <row r="47" spans="2:40" ht="15.75" thickBot="1" x14ac:dyDescent="0.3">
      <c r="B47" s="423"/>
      <c r="C47" s="432"/>
      <c r="D47" s="433"/>
      <c r="E47" s="433"/>
      <c r="F47" s="320"/>
      <c r="G47" s="322"/>
      <c r="H47" s="320"/>
      <c r="I47" s="322"/>
      <c r="J47" s="5"/>
    </row>
    <row r="48" spans="2:40" x14ac:dyDescent="0.25">
      <c r="B48" s="421" t="s">
        <v>15</v>
      </c>
      <c r="C48" s="432">
        <f>+H6+R6+V6</f>
        <v>65</v>
      </c>
      <c r="D48" s="433"/>
      <c r="E48" s="433"/>
      <c r="F48" s="436">
        <v>10</v>
      </c>
      <c r="G48" s="436">
        <v>13</v>
      </c>
      <c r="H48" s="439">
        <v>0.03</v>
      </c>
      <c r="I48" s="440"/>
      <c r="J48" s="5"/>
    </row>
    <row r="49" spans="2:10" x14ac:dyDescent="0.25">
      <c r="B49" s="422"/>
      <c r="C49" s="432"/>
      <c r="D49" s="433"/>
      <c r="E49" s="433"/>
      <c r="F49" s="437"/>
      <c r="G49" s="437"/>
      <c r="H49" s="345"/>
      <c r="I49" s="441"/>
      <c r="J49" s="5"/>
    </row>
    <row r="50" spans="2:10" ht="15.75" thickBot="1" x14ac:dyDescent="0.3">
      <c r="B50" s="423"/>
      <c r="C50" s="432"/>
      <c r="D50" s="433"/>
      <c r="E50" s="433"/>
      <c r="F50" s="438"/>
      <c r="G50" s="438"/>
      <c r="H50" s="346"/>
      <c r="I50" s="442"/>
      <c r="J50" s="5"/>
    </row>
    <row r="51" spans="2:10" x14ac:dyDescent="0.25">
      <c r="B51" s="421" t="s">
        <v>16</v>
      </c>
      <c r="C51" s="432">
        <f>+H9</f>
        <v>40</v>
      </c>
      <c r="D51" s="433"/>
      <c r="E51" s="433"/>
      <c r="F51" s="375">
        <v>0.03</v>
      </c>
      <c r="G51" s="316"/>
      <c r="H51" s="375">
        <v>0.13</v>
      </c>
      <c r="I51" s="316"/>
      <c r="J51" s="5"/>
    </row>
    <row r="52" spans="2:10" x14ac:dyDescent="0.25">
      <c r="B52" s="422"/>
      <c r="C52" s="432"/>
      <c r="D52" s="433"/>
      <c r="E52" s="433"/>
      <c r="F52" s="317"/>
      <c r="G52" s="319"/>
      <c r="H52" s="317"/>
      <c r="I52" s="319"/>
      <c r="J52" s="5"/>
    </row>
    <row r="53" spans="2:10" ht="15.75" thickBot="1" x14ac:dyDescent="0.3">
      <c r="B53" s="423"/>
      <c r="C53" s="432"/>
      <c r="D53" s="433"/>
      <c r="E53" s="433"/>
      <c r="F53" s="320"/>
      <c r="G53" s="322"/>
      <c r="H53" s="320"/>
      <c r="I53" s="322"/>
      <c r="J53" s="5"/>
    </row>
    <row r="54" spans="2:10" x14ac:dyDescent="0.25">
      <c r="B54" s="421" t="s">
        <v>17</v>
      </c>
      <c r="C54" s="445">
        <f>+H12+R12+V12</f>
        <v>85</v>
      </c>
      <c r="D54" s="446"/>
      <c r="E54" s="446"/>
      <c r="F54" s="436">
        <v>16</v>
      </c>
      <c r="G54" s="436">
        <v>17</v>
      </c>
      <c r="H54" s="375">
        <v>0.05</v>
      </c>
      <c r="I54" s="316"/>
      <c r="J54" s="5"/>
    </row>
    <row r="55" spans="2:10" x14ac:dyDescent="0.25">
      <c r="B55" s="422"/>
      <c r="C55" s="445"/>
      <c r="D55" s="446"/>
      <c r="E55" s="446"/>
      <c r="F55" s="437"/>
      <c r="G55" s="437"/>
      <c r="H55" s="317"/>
      <c r="I55" s="319"/>
      <c r="J55" s="5"/>
    </row>
    <row r="56" spans="2:10" ht="15.75" thickBot="1" x14ac:dyDescent="0.3">
      <c r="B56" s="423"/>
      <c r="C56" s="445"/>
      <c r="D56" s="446"/>
      <c r="E56" s="446"/>
      <c r="F56" s="438"/>
      <c r="G56" s="438"/>
      <c r="H56" s="320"/>
      <c r="I56" s="322"/>
      <c r="J56" s="5"/>
    </row>
    <row r="57" spans="2:10" x14ac:dyDescent="0.25">
      <c r="B57" s="421" t="s">
        <v>18</v>
      </c>
      <c r="C57" s="445">
        <f>+H15+R15+V15</f>
        <v>85</v>
      </c>
      <c r="D57" s="446"/>
      <c r="E57" s="446"/>
      <c r="F57" s="436">
        <v>15</v>
      </c>
      <c r="G57" s="436">
        <v>17</v>
      </c>
      <c r="H57" s="375">
        <v>0.03</v>
      </c>
      <c r="I57" s="316"/>
      <c r="J57" s="5"/>
    </row>
    <row r="58" spans="2:10" x14ac:dyDescent="0.25">
      <c r="B58" s="422"/>
      <c r="C58" s="445"/>
      <c r="D58" s="446"/>
      <c r="E58" s="446"/>
      <c r="F58" s="437"/>
      <c r="G58" s="437"/>
      <c r="H58" s="317"/>
      <c r="I58" s="319"/>
      <c r="J58" s="5"/>
    </row>
    <row r="59" spans="2:10" ht="15.75" thickBot="1" x14ac:dyDescent="0.3">
      <c r="B59" s="423"/>
      <c r="C59" s="445"/>
      <c r="D59" s="446"/>
      <c r="E59" s="446"/>
      <c r="F59" s="438"/>
      <c r="G59" s="438"/>
      <c r="H59" s="320"/>
      <c r="I59" s="322"/>
      <c r="J59" s="5"/>
    </row>
    <row r="60" spans="2:10" x14ac:dyDescent="0.25">
      <c r="B60" s="421" t="s">
        <v>19</v>
      </c>
      <c r="C60" s="432">
        <f>+H18+R18+V18</f>
        <v>80</v>
      </c>
      <c r="D60" s="433"/>
      <c r="E60" s="433"/>
      <c r="F60" s="332">
        <v>15</v>
      </c>
      <c r="G60" s="332">
        <v>17</v>
      </c>
      <c r="H60" s="375">
        <v>0.05</v>
      </c>
      <c r="I60" s="316"/>
      <c r="J60" s="5"/>
    </row>
    <row r="61" spans="2:10" x14ac:dyDescent="0.25">
      <c r="B61" s="422"/>
      <c r="C61" s="432"/>
      <c r="D61" s="433"/>
      <c r="E61" s="433"/>
      <c r="F61" s="333"/>
      <c r="G61" s="333"/>
      <c r="H61" s="317"/>
      <c r="I61" s="319"/>
      <c r="J61" s="5"/>
    </row>
    <row r="62" spans="2:10" ht="15.75" thickBot="1" x14ac:dyDescent="0.3">
      <c r="B62" s="423"/>
      <c r="C62" s="432"/>
      <c r="D62" s="433"/>
      <c r="E62" s="433"/>
      <c r="F62" s="334"/>
      <c r="G62" s="334"/>
      <c r="H62" s="320"/>
      <c r="I62" s="322"/>
      <c r="J62" s="5"/>
    </row>
    <row r="63" spans="2:10" x14ac:dyDescent="0.25">
      <c r="B63" s="421" t="s">
        <v>20</v>
      </c>
      <c r="C63" s="432">
        <f>+H21+R21+V21</f>
        <v>75</v>
      </c>
      <c r="D63" s="433"/>
      <c r="E63" s="433"/>
      <c r="F63" s="332">
        <v>6</v>
      </c>
      <c r="G63" s="332">
        <v>8</v>
      </c>
      <c r="H63" s="375">
        <v>0.05</v>
      </c>
      <c r="I63" s="316"/>
      <c r="J63" s="5"/>
    </row>
    <row r="64" spans="2:10" x14ac:dyDescent="0.25">
      <c r="B64" s="422"/>
      <c r="C64" s="432"/>
      <c r="D64" s="433"/>
      <c r="E64" s="433"/>
      <c r="F64" s="333"/>
      <c r="G64" s="333"/>
      <c r="H64" s="317"/>
      <c r="I64" s="319"/>
      <c r="J64" s="5"/>
    </row>
    <row r="65" spans="2:10" ht="15.75" thickBot="1" x14ac:dyDescent="0.3">
      <c r="B65" s="423"/>
      <c r="C65" s="432"/>
      <c r="D65" s="433"/>
      <c r="E65" s="433"/>
      <c r="F65" s="334"/>
      <c r="G65" s="334"/>
      <c r="H65" s="320"/>
      <c r="I65" s="322"/>
      <c r="J65" s="5"/>
    </row>
    <row r="66" spans="2:10" x14ac:dyDescent="0.25">
      <c r="B66" s="421" t="s">
        <v>21</v>
      </c>
      <c r="C66" s="432">
        <f>+H24+R24+V24</f>
        <v>80</v>
      </c>
      <c r="D66" s="433"/>
      <c r="E66" s="433"/>
      <c r="F66" s="332">
        <v>13</v>
      </c>
      <c r="G66" s="332">
        <v>17</v>
      </c>
      <c r="H66" s="375">
        <v>0.05</v>
      </c>
      <c r="I66" s="316"/>
      <c r="J66" s="5"/>
    </row>
    <row r="67" spans="2:10" x14ac:dyDescent="0.25">
      <c r="B67" s="422"/>
      <c r="C67" s="432"/>
      <c r="D67" s="433"/>
      <c r="E67" s="433"/>
      <c r="F67" s="333"/>
      <c r="G67" s="333"/>
      <c r="H67" s="317"/>
      <c r="I67" s="319"/>
      <c r="J67" s="5"/>
    </row>
    <row r="68" spans="2:10" ht="15.75" thickBot="1" x14ac:dyDescent="0.3">
      <c r="B68" s="423"/>
      <c r="C68" s="432"/>
      <c r="D68" s="433"/>
      <c r="E68" s="433"/>
      <c r="F68" s="334"/>
      <c r="G68" s="334"/>
      <c r="H68" s="320"/>
      <c r="I68" s="322"/>
      <c r="J68" s="5"/>
    </row>
    <row r="69" spans="2:10" x14ac:dyDescent="0.25">
      <c r="B69" s="421" t="s">
        <v>22</v>
      </c>
      <c r="C69" s="432">
        <f>+H27+V27</f>
        <v>72</v>
      </c>
      <c r="D69" s="433"/>
      <c r="E69" s="433"/>
      <c r="F69" s="332">
        <v>8</v>
      </c>
      <c r="G69" s="332">
        <v>10</v>
      </c>
      <c r="H69" s="375">
        <v>0.05</v>
      </c>
      <c r="I69" s="316"/>
      <c r="J69" s="5"/>
    </row>
    <row r="70" spans="2:10" x14ac:dyDescent="0.25">
      <c r="B70" s="422"/>
      <c r="C70" s="432"/>
      <c r="D70" s="433"/>
      <c r="E70" s="433"/>
      <c r="F70" s="333"/>
      <c r="G70" s="333"/>
      <c r="H70" s="317"/>
      <c r="I70" s="319"/>
      <c r="J70" s="5"/>
    </row>
    <row r="71" spans="2:10" ht="15.75" thickBot="1" x14ac:dyDescent="0.3">
      <c r="B71" s="423"/>
      <c r="C71" s="432"/>
      <c r="D71" s="433"/>
      <c r="E71" s="433"/>
      <c r="F71" s="334"/>
      <c r="G71" s="334"/>
      <c r="H71" s="320"/>
      <c r="I71" s="322"/>
      <c r="J71" s="5"/>
    </row>
    <row r="72" spans="2:10" x14ac:dyDescent="0.25">
      <c r="B72" s="421" t="s">
        <v>23</v>
      </c>
      <c r="C72" s="432">
        <f>+H30+R30+V30</f>
        <v>85</v>
      </c>
      <c r="D72" s="433"/>
      <c r="E72" s="433"/>
      <c r="F72" s="332">
        <v>15</v>
      </c>
      <c r="G72" s="332">
        <v>17</v>
      </c>
      <c r="H72" s="375">
        <v>0.05</v>
      </c>
      <c r="I72" s="316"/>
      <c r="J72" s="5"/>
    </row>
    <row r="73" spans="2:10" x14ac:dyDescent="0.25">
      <c r="B73" s="422"/>
      <c r="C73" s="432"/>
      <c r="D73" s="433"/>
      <c r="E73" s="433"/>
      <c r="F73" s="333"/>
      <c r="G73" s="333"/>
      <c r="H73" s="317"/>
      <c r="I73" s="319"/>
      <c r="J73" s="5"/>
    </row>
    <row r="74" spans="2:10" ht="15.75" thickBot="1" x14ac:dyDescent="0.3">
      <c r="B74" s="423"/>
      <c r="C74" s="432"/>
      <c r="D74" s="433"/>
      <c r="E74" s="433"/>
      <c r="F74" s="333"/>
      <c r="G74" s="333"/>
      <c r="H74" s="320"/>
      <c r="I74" s="322"/>
      <c r="J74" s="5"/>
    </row>
    <row r="75" spans="2:10" x14ac:dyDescent="0.25">
      <c r="B75" s="421" t="s">
        <v>31</v>
      </c>
      <c r="C75" s="432">
        <f>+H36+R36+V36</f>
        <v>64</v>
      </c>
      <c r="D75" s="433"/>
      <c r="E75" s="433"/>
      <c r="F75" s="333"/>
      <c r="G75" s="333"/>
      <c r="H75" s="375">
        <v>0.02</v>
      </c>
      <c r="I75" s="316"/>
      <c r="J75" s="5"/>
    </row>
    <row r="76" spans="2:10" x14ac:dyDescent="0.25">
      <c r="B76" s="422"/>
      <c r="C76" s="432"/>
      <c r="D76" s="433"/>
      <c r="E76" s="433"/>
      <c r="F76" s="333"/>
      <c r="G76" s="333"/>
      <c r="H76" s="317"/>
      <c r="I76" s="319"/>
      <c r="J76" s="5"/>
    </row>
    <row r="77" spans="2:10" ht="15.75" thickBot="1" x14ac:dyDescent="0.3">
      <c r="B77" s="423"/>
      <c r="C77" s="443"/>
      <c r="D77" s="444"/>
      <c r="E77" s="444"/>
      <c r="F77" s="334"/>
      <c r="G77" s="334"/>
      <c r="H77" s="320"/>
      <c r="I77" s="322"/>
      <c r="J77" s="5"/>
    </row>
  </sheetData>
  <mergeCells count="396">
    <mergeCell ref="M30:M34"/>
    <mergeCell ref="N30:N34"/>
    <mergeCell ref="K35:L35"/>
    <mergeCell ref="M5:N5"/>
    <mergeCell ref="M21:M22"/>
    <mergeCell ref="N21:N22"/>
    <mergeCell ref="K24:L25"/>
    <mergeCell ref="M24:M25"/>
    <mergeCell ref="N24:N25"/>
    <mergeCell ref="K26:L26"/>
    <mergeCell ref="K27:L28"/>
    <mergeCell ref="M27:M28"/>
    <mergeCell ref="N27:N28"/>
    <mergeCell ref="M6:M7"/>
    <mergeCell ref="N6:N7"/>
    <mergeCell ref="K5:L5"/>
    <mergeCell ref="M12:M13"/>
    <mergeCell ref="N12:N13"/>
    <mergeCell ref="K14:L14"/>
    <mergeCell ref="M9:N11"/>
    <mergeCell ref="K12:L13"/>
    <mergeCell ref="H69:I71"/>
    <mergeCell ref="H72:I74"/>
    <mergeCell ref="H75:I77"/>
    <mergeCell ref="C72:E74"/>
    <mergeCell ref="C75:E77"/>
    <mergeCell ref="C63:E65"/>
    <mergeCell ref="C66:E68"/>
    <mergeCell ref="C69:E71"/>
    <mergeCell ref="F51:G53"/>
    <mergeCell ref="C54:E56"/>
    <mergeCell ref="C57:E59"/>
    <mergeCell ref="C60:E62"/>
    <mergeCell ref="F63:F65"/>
    <mergeCell ref="G63:G65"/>
    <mergeCell ref="F66:F68"/>
    <mergeCell ref="G66:G68"/>
    <mergeCell ref="F69:F71"/>
    <mergeCell ref="G69:G71"/>
    <mergeCell ref="F54:F56"/>
    <mergeCell ref="G54:G56"/>
    <mergeCell ref="F57:F59"/>
    <mergeCell ref="G57:G59"/>
    <mergeCell ref="F60:F62"/>
    <mergeCell ref="H66:I68"/>
    <mergeCell ref="H43:I44"/>
    <mergeCell ref="H45:I47"/>
    <mergeCell ref="H48:I50"/>
    <mergeCell ref="H51:I53"/>
    <mergeCell ref="H54:I56"/>
    <mergeCell ref="H57:I59"/>
    <mergeCell ref="H60:I62"/>
    <mergeCell ref="H63:I65"/>
    <mergeCell ref="J21:J23"/>
    <mergeCell ref="J30:J35"/>
    <mergeCell ref="B69:B71"/>
    <mergeCell ref="B75:B77"/>
    <mergeCell ref="C43:E44"/>
    <mergeCell ref="C45:E47"/>
    <mergeCell ref="F45:G47"/>
    <mergeCell ref="C48:E50"/>
    <mergeCell ref="B43:B44"/>
    <mergeCell ref="B45:B47"/>
    <mergeCell ref="B48:B50"/>
    <mergeCell ref="B51:B53"/>
    <mergeCell ref="B54:B56"/>
    <mergeCell ref="C51:E53"/>
    <mergeCell ref="B57:B59"/>
    <mergeCell ref="B60:B62"/>
    <mergeCell ref="B63:B65"/>
    <mergeCell ref="B66:B68"/>
    <mergeCell ref="F72:F77"/>
    <mergeCell ref="G72:G77"/>
    <mergeCell ref="B72:B74"/>
    <mergeCell ref="F43:G43"/>
    <mergeCell ref="F48:F50"/>
    <mergeCell ref="G48:G50"/>
    <mergeCell ref="G60:G62"/>
    <mergeCell ref="AI24:AI26"/>
    <mergeCell ref="AJ24:AJ26"/>
    <mergeCell ref="U27:U29"/>
    <mergeCell ref="V27:V29"/>
    <mergeCell ref="U36:U38"/>
    <mergeCell ref="V36:V38"/>
    <mergeCell ref="U18:U20"/>
    <mergeCell ref="V18:V20"/>
    <mergeCell ref="U21:U23"/>
    <mergeCell ref="V21:V23"/>
    <mergeCell ref="U24:U26"/>
    <mergeCell ref="V24:V26"/>
    <mergeCell ref="AI36:AI38"/>
    <mergeCell ref="AJ36:AJ38"/>
    <mergeCell ref="AJ30:AJ35"/>
    <mergeCell ref="Z33:Z35"/>
    <mergeCell ref="AA33:AA35"/>
    <mergeCell ref="AG27:AH29"/>
    <mergeCell ref="AI27:AJ29"/>
    <mergeCell ref="AC30:AD35"/>
    <mergeCell ref="AE30:AE35"/>
    <mergeCell ref="AA27:AA29"/>
    <mergeCell ref="AB27:AB29"/>
    <mergeCell ref="AC27:AD29"/>
    <mergeCell ref="R24:R26"/>
    <mergeCell ref="Q36:Q38"/>
    <mergeCell ref="R36:R38"/>
    <mergeCell ref="AI6:AI8"/>
    <mergeCell ref="AJ6:AJ8"/>
    <mergeCell ref="AI9:AI11"/>
    <mergeCell ref="AJ9:AJ11"/>
    <mergeCell ref="AI12:AI14"/>
    <mergeCell ref="AJ12:AJ14"/>
    <mergeCell ref="AI15:AI17"/>
    <mergeCell ref="Z27:Z29"/>
    <mergeCell ref="AE27:AE29"/>
    <mergeCell ref="AF27:AF29"/>
    <mergeCell ref="Z6:Z8"/>
    <mergeCell ref="AC6:AD7"/>
    <mergeCell ref="AE6:AE8"/>
    <mergeCell ref="AF6:AF8"/>
    <mergeCell ref="AC36:AD38"/>
    <mergeCell ref="AG36:AH38"/>
    <mergeCell ref="AA36:AA38"/>
    <mergeCell ref="AB36:AB38"/>
    <mergeCell ref="AF30:AF35"/>
    <mergeCell ref="AG30:AH35"/>
    <mergeCell ref="AI30:AI35"/>
    <mergeCell ref="AK36:AL38"/>
    <mergeCell ref="AM36:AN38"/>
    <mergeCell ref="Q6:Q8"/>
    <mergeCell ref="R6:R8"/>
    <mergeCell ref="Q9:Q11"/>
    <mergeCell ref="R9:R11"/>
    <mergeCell ref="Q12:Q14"/>
    <mergeCell ref="R12:R14"/>
    <mergeCell ref="Q15:Q17"/>
    <mergeCell ref="AB33:AB35"/>
    <mergeCell ref="W36:Y38"/>
    <mergeCell ref="Z36:Z38"/>
    <mergeCell ref="AE36:AE38"/>
    <mergeCell ref="AF36:AF38"/>
    <mergeCell ref="AM27:AN29"/>
    <mergeCell ref="W30:Y32"/>
    <mergeCell ref="Z30:Z32"/>
    <mergeCell ref="AA30:AA32"/>
    <mergeCell ref="AB30:AB32"/>
    <mergeCell ref="AK30:AL35"/>
    <mergeCell ref="AM30:AM35"/>
    <mergeCell ref="AN30:AN35"/>
    <mergeCell ref="W33:Y35"/>
    <mergeCell ref="W27:Y29"/>
    <mergeCell ref="AK27:AL29"/>
    <mergeCell ref="AK21:AL23"/>
    <mergeCell ref="AM21:AN23"/>
    <mergeCell ref="AC23:AD23"/>
    <mergeCell ref="W24:Y26"/>
    <mergeCell ref="Z24:Z26"/>
    <mergeCell ref="AE24:AE26"/>
    <mergeCell ref="AF24:AF26"/>
    <mergeCell ref="AK24:AL26"/>
    <mergeCell ref="AM24:AN26"/>
    <mergeCell ref="W21:Y23"/>
    <mergeCell ref="Z21:Z23"/>
    <mergeCell ref="AC21:AD22"/>
    <mergeCell ref="AE21:AE23"/>
    <mergeCell ref="AF21:AF23"/>
    <mergeCell ref="AG24:AH26"/>
    <mergeCell ref="AA24:AA26"/>
    <mergeCell ref="AB24:AB26"/>
    <mergeCell ref="AC24:AD26"/>
    <mergeCell ref="AA21:AA23"/>
    <mergeCell ref="AB21:AB23"/>
    <mergeCell ref="AG21:AH23"/>
    <mergeCell ref="AI21:AI23"/>
    <mergeCell ref="AJ21:AJ23"/>
    <mergeCell ref="AM15:AN17"/>
    <mergeCell ref="W18:Y20"/>
    <mergeCell ref="Z18:Z20"/>
    <mergeCell ref="AE18:AE20"/>
    <mergeCell ref="AF18:AF20"/>
    <mergeCell ref="AK18:AL20"/>
    <mergeCell ref="AM18:AN20"/>
    <mergeCell ref="AJ15:AJ17"/>
    <mergeCell ref="AI18:AI20"/>
    <mergeCell ref="W15:Y17"/>
    <mergeCell ref="Z15:Z17"/>
    <mergeCell ref="AE15:AE17"/>
    <mergeCell ref="AF15:AF17"/>
    <mergeCell ref="AK15:AL17"/>
    <mergeCell ref="AA18:AA20"/>
    <mergeCell ref="AB18:AB20"/>
    <mergeCell ref="AC18:AD20"/>
    <mergeCell ref="AG18:AH20"/>
    <mergeCell ref="AA15:AA17"/>
    <mergeCell ref="AB15:AB17"/>
    <mergeCell ref="AC15:AD17"/>
    <mergeCell ref="AG15:AH17"/>
    <mergeCell ref="AJ18:AJ20"/>
    <mergeCell ref="AM9:AN11"/>
    <mergeCell ref="W12:Y14"/>
    <mergeCell ref="Z12:Z14"/>
    <mergeCell ref="AE12:AE14"/>
    <mergeCell ref="AF12:AF14"/>
    <mergeCell ref="AK12:AL14"/>
    <mergeCell ref="AM12:AN14"/>
    <mergeCell ref="W9:Y11"/>
    <mergeCell ref="Z9:Z11"/>
    <mergeCell ref="AA9:AA11"/>
    <mergeCell ref="AB9:AB11"/>
    <mergeCell ref="AK9:AL11"/>
    <mergeCell ref="AA12:AA14"/>
    <mergeCell ref="AB12:AB14"/>
    <mergeCell ref="AC12:AD14"/>
    <mergeCell ref="AG12:AH14"/>
    <mergeCell ref="AC9:AD11"/>
    <mergeCell ref="AE9:AF11"/>
    <mergeCell ref="AG9:AH11"/>
    <mergeCell ref="AK6:AL8"/>
    <mergeCell ref="AM6:AN8"/>
    <mergeCell ref="AC8:AD8"/>
    <mergeCell ref="AK1:AL2"/>
    <mergeCell ref="AM1:AN1"/>
    <mergeCell ref="W3:Y5"/>
    <mergeCell ref="Z3:Z5"/>
    <mergeCell ref="AA3:AA5"/>
    <mergeCell ref="AB3:AB5"/>
    <mergeCell ref="AK3:AL5"/>
    <mergeCell ref="AM3:AN5"/>
    <mergeCell ref="W1:Y2"/>
    <mergeCell ref="Z1:AA1"/>
    <mergeCell ref="AB1:AB2"/>
    <mergeCell ref="W6:Y8"/>
    <mergeCell ref="AI3:AJ5"/>
    <mergeCell ref="AA6:AA8"/>
    <mergeCell ref="AB6:AB8"/>
    <mergeCell ref="AG6:AH8"/>
    <mergeCell ref="AG1:AH2"/>
    <mergeCell ref="AI1:AJ1"/>
    <mergeCell ref="AC3:AD5"/>
    <mergeCell ref="AE3:AF5"/>
    <mergeCell ref="AG3:AH5"/>
    <mergeCell ref="AC1:AD2"/>
    <mergeCell ref="AE1:AF1"/>
    <mergeCell ref="U30:U35"/>
    <mergeCell ref="V30:V35"/>
    <mergeCell ref="K6:L7"/>
    <mergeCell ref="K8:L8"/>
    <mergeCell ref="K21:L22"/>
    <mergeCell ref="K23:L23"/>
    <mergeCell ref="R15:R17"/>
    <mergeCell ref="Q18:Q20"/>
    <mergeCell ref="R18:R20"/>
    <mergeCell ref="Q21:Q23"/>
    <mergeCell ref="O21:P23"/>
    <mergeCell ref="S21:T23"/>
    <mergeCell ref="O24:P26"/>
    <mergeCell ref="S24:T26"/>
    <mergeCell ref="R21:R23"/>
    <mergeCell ref="Q24:Q26"/>
    <mergeCell ref="O15:P17"/>
    <mergeCell ref="S15:T17"/>
    <mergeCell ref="O18:P20"/>
    <mergeCell ref="S18:T20"/>
    <mergeCell ref="U15:U17"/>
    <mergeCell ref="V15:V17"/>
    <mergeCell ref="O36:P38"/>
    <mergeCell ref="S36:T38"/>
    <mergeCell ref="O30:P35"/>
    <mergeCell ref="Q30:Q35"/>
    <mergeCell ref="O27:P29"/>
    <mergeCell ref="Q27:R29"/>
    <mergeCell ref="S27:T29"/>
    <mergeCell ref="R30:R35"/>
    <mergeCell ref="S30:T35"/>
    <mergeCell ref="U9:V11"/>
    <mergeCell ref="O12:P14"/>
    <mergeCell ref="S12:T14"/>
    <mergeCell ref="U12:U14"/>
    <mergeCell ref="V12:V14"/>
    <mergeCell ref="U1:V1"/>
    <mergeCell ref="O3:P5"/>
    <mergeCell ref="Q3:R5"/>
    <mergeCell ref="S3:T5"/>
    <mergeCell ref="O6:P8"/>
    <mergeCell ref="S6:T8"/>
    <mergeCell ref="U5:V5"/>
    <mergeCell ref="U6:U8"/>
    <mergeCell ref="V6:V8"/>
    <mergeCell ref="O1:P2"/>
    <mergeCell ref="Q1:R1"/>
    <mergeCell ref="S1:T2"/>
    <mergeCell ref="O9:P11"/>
    <mergeCell ref="N36:N38"/>
    <mergeCell ref="F15:F17"/>
    <mergeCell ref="F18:F20"/>
    <mergeCell ref="F21:F23"/>
    <mergeCell ref="F24:F26"/>
    <mergeCell ref="H18:H20"/>
    <mergeCell ref="I18:I20"/>
    <mergeCell ref="H12:H14"/>
    <mergeCell ref="I12:I14"/>
    <mergeCell ref="J15:J17"/>
    <mergeCell ref="J18:J20"/>
    <mergeCell ref="K15:L16"/>
    <mergeCell ref="M15:M16"/>
    <mergeCell ref="N15:N16"/>
    <mergeCell ref="K17:L17"/>
    <mergeCell ref="K18:L19"/>
    <mergeCell ref="M18:M19"/>
    <mergeCell ref="N18:N19"/>
    <mergeCell ref="K20:L20"/>
    <mergeCell ref="K36:L38"/>
    <mergeCell ref="M36:M38"/>
    <mergeCell ref="J36:J38"/>
    <mergeCell ref="K29:L29"/>
    <mergeCell ref="K30:L34"/>
    <mergeCell ref="J1:J2"/>
    <mergeCell ref="I1:I2"/>
    <mergeCell ref="G3:G5"/>
    <mergeCell ref="H3:H5"/>
    <mergeCell ref="I3:I5"/>
    <mergeCell ref="G6:G8"/>
    <mergeCell ref="H6:H8"/>
    <mergeCell ref="I6:I8"/>
    <mergeCell ref="S9:T11"/>
    <mergeCell ref="J3:J5"/>
    <mergeCell ref="J6:J8"/>
    <mergeCell ref="J9:J11"/>
    <mergeCell ref="M3:N4"/>
    <mergeCell ref="K3:L4"/>
    <mergeCell ref="M1:N1"/>
    <mergeCell ref="K1:L2"/>
    <mergeCell ref="K9:L11"/>
    <mergeCell ref="I9:I11"/>
    <mergeCell ref="F9:F11"/>
    <mergeCell ref="F12:F14"/>
    <mergeCell ref="J12:J14"/>
    <mergeCell ref="I21:I23"/>
    <mergeCell ref="G18:G20"/>
    <mergeCell ref="H27:H29"/>
    <mergeCell ref="I27:I29"/>
    <mergeCell ref="J27:J29"/>
    <mergeCell ref="G24:G26"/>
    <mergeCell ref="H24:H26"/>
    <mergeCell ref="I24:I26"/>
    <mergeCell ref="J24:J26"/>
    <mergeCell ref="G12:G14"/>
    <mergeCell ref="I15:I17"/>
    <mergeCell ref="H9:H11"/>
    <mergeCell ref="B30:B35"/>
    <mergeCell ref="B36:B38"/>
    <mergeCell ref="C36:E38"/>
    <mergeCell ref="G36:G38"/>
    <mergeCell ref="H36:H38"/>
    <mergeCell ref="I36:I38"/>
    <mergeCell ref="F27:F29"/>
    <mergeCell ref="C21:E23"/>
    <mergeCell ref="C24:E26"/>
    <mergeCell ref="C27:E29"/>
    <mergeCell ref="C33:E35"/>
    <mergeCell ref="G33:G35"/>
    <mergeCell ref="H33:H35"/>
    <mergeCell ref="I33:I35"/>
    <mergeCell ref="C30:E32"/>
    <mergeCell ref="G30:G32"/>
    <mergeCell ref="H30:H32"/>
    <mergeCell ref="I30:I32"/>
    <mergeCell ref="G27:G29"/>
    <mergeCell ref="F30:F32"/>
    <mergeCell ref="F33:F35"/>
    <mergeCell ref="F36:F38"/>
    <mergeCell ref="B24:B26"/>
    <mergeCell ref="B27:B29"/>
    <mergeCell ref="B1:B2"/>
    <mergeCell ref="G1:H1"/>
    <mergeCell ref="B3:B5"/>
    <mergeCell ref="B6:B8"/>
    <mergeCell ref="B9:B11"/>
    <mergeCell ref="B12:B14"/>
    <mergeCell ref="B15:B17"/>
    <mergeCell ref="B18:B20"/>
    <mergeCell ref="B21:B23"/>
    <mergeCell ref="C6:E8"/>
    <mergeCell ref="C9:E11"/>
    <mergeCell ref="C12:E14"/>
    <mergeCell ref="C15:E17"/>
    <mergeCell ref="G9:G11"/>
    <mergeCell ref="C3:E5"/>
    <mergeCell ref="C1:E2"/>
    <mergeCell ref="G21:G23"/>
    <mergeCell ref="H21:H23"/>
    <mergeCell ref="C18:E20"/>
    <mergeCell ref="G15:G17"/>
    <mergeCell ref="H15:H17"/>
    <mergeCell ref="F1:F2"/>
    <mergeCell ref="F3:F5"/>
    <mergeCell ref="F6:F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A1DB-3EAA-4B63-800C-F1C69E47C09E}">
  <dimension ref="B1:K52"/>
  <sheetViews>
    <sheetView topLeftCell="B10" zoomScale="90" zoomScaleNormal="90" workbookViewId="0">
      <selection activeCell="H18" sqref="H18"/>
    </sheetView>
  </sheetViews>
  <sheetFormatPr baseColWidth="10" defaultRowHeight="15" x14ac:dyDescent="0.25"/>
  <cols>
    <col min="1" max="1" width="6.28515625" bestFit="1" customWidth="1"/>
    <col min="2" max="2" width="60.5703125" bestFit="1" customWidth="1"/>
    <col min="3" max="3" width="18.42578125" bestFit="1" customWidth="1"/>
    <col min="4" max="4" width="15" bestFit="1" customWidth="1"/>
    <col min="6" max="6" width="19.85546875" bestFit="1" customWidth="1"/>
    <col min="8" max="8" width="90.5703125" bestFit="1" customWidth="1"/>
  </cols>
  <sheetData>
    <row r="1" spans="2:11" x14ac:dyDescent="0.25">
      <c r="B1" s="299" t="s">
        <v>841</v>
      </c>
      <c r="D1" t="s">
        <v>1689</v>
      </c>
      <c r="H1" s="299" t="s">
        <v>842</v>
      </c>
      <c r="K1" s="270"/>
    </row>
    <row r="2" spans="2:11" x14ac:dyDescent="0.25">
      <c r="B2" t="s">
        <v>775</v>
      </c>
      <c r="D2" t="s">
        <v>1690</v>
      </c>
      <c r="H2" s="92" t="s">
        <v>780</v>
      </c>
      <c r="K2" s="270"/>
    </row>
    <row r="3" spans="2:11" x14ac:dyDescent="0.25">
      <c r="B3" s="272" t="s">
        <v>804</v>
      </c>
      <c r="D3" t="s">
        <v>1691</v>
      </c>
      <c r="H3" s="92" t="s">
        <v>784</v>
      </c>
    </row>
    <row r="4" spans="2:11" x14ac:dyDescent="0.25">
      <c r="B4" s="302" t="s">
        <v>807</v>
      </c>
      <c r="D4" t="s">
        <v>1692</v>
      </c>
      <c r="H4" s="92" t="s">
        <v>781</v>
      </c>
    </row>
    <row r="5" spans="2:11" x14ac:dyDescent="0.25">
      <c r="B5" s="302" t="s">
        <v>808</v>
      </c>
      <c r="D5" t="s">
        <v>1693</v>
      </c>
      <c r="H5" s="92" t="s">
        <v>782</v>
      </c>
    </row>
    <row r="6" spans="2:11" x14ac:dyDescent="0.25">
      <c r="B6" s="300" t="s">
        <v>845</v>
      </c>
      <c r="D6" t="s">
        <v>1694</v>
      </c>
      <c r="H6" s="92" t="s">
        <v>783</v>
      </c>
    </row>
    <row r="7" spans="2:11" x14ac:dyDescent="0.25">
      <c r="B7" s="306" t="s">
        <v>844</v>
      </c>
      <c r="H7" s="92" t="s">
        <v>786</v>
      </c>
    </row>
    <row r="8" spans="2:11" x14ac:dyDescent="0.25">
      <c r="B8" s="69" t="s">
        <v>1740</v>
      </c>
      <c r="H8" s="92" t="s">
        <v>787</v>
      </c>
    </row>
    <row r="9" spans="2:11" x14ac:dyDescent="0.25">
      <c r="B9" s="69" t="s">
        <v>1741</v>
      </c>
      <c r="H9" s="92" t="s">
        <v>620</v>
      </c>
    </row>
    <row r="10" spans="2:11" x14ac:dyDescent="0.25">
      <c r="B10" s="69" t="s">
        <v>1743</v>
      </c>
      <c r="H10" s="92" t="s">
        <v>621</v>
      </c>
    </row>
    <row r="11" spans="2:11" x14ac:dyDescent="0.25">
      <c r="B11" s="69" t="s">
        <v>1744</v>
      </c>
      <c r="H11" s="272" t="s">
        <v>843</v>
      </c>
    </row>
    <row r="12" spans="2:11" x14ac:dyDescent="0.25">
      <c r="H12" s="272" t="s">
        <v>803</v>
      </c>
    </row>
    <row r="13" spans="2:11" x14ac:dyDescent="0.25">
      <c r="H13" s="272" t="s">
        <v>806</v>
      </c>
    </row>
    <row r="14" spans="2:11" x14ac:dyDescent="0.25">
      <c r="H14" s="301" t="s">
        <v>809</v>
      </c>
    </row>
    <row r="15" spans="2:11" x14ac:dyDescent="0.25">
      <c r="H15" s="301" t="s">
        <v>1742</v>
      </c>
    </row>
    <row r="16" spans="2:11" x14ac:dyDescent="0.25">
      <c r="H16" s="272" t="s">
        <v>805</v>
      </c>
    </row>
    <row r="20" spans="3:7" x14ac:dyDescent="0.25">
      <c r="C20" t="s">
        <v>1674</v>
      </c>
      <c r="D20">
        <v>18500</v>
      </c>
      <c r="E20">
        <v>12000</v>
      </c>
      <c r="G20">
        <f>+E20/D20</f>
        <v>0.64864864864864868</v>
      </c>
    </row>
    <row r="21" spans="3:7" x14ac:dyDescent="0.25">
      <c r="C21" t="s">
        <v>1675</v>
      </c>
      <c r="D21">
        <v>15000</v>
      </c>
      <c r="E21">
        <v>9000</v>
      </c>
      <c r="G21">
        <f t="shared" ref="G21:G22" si="0">+E21/D21</f>
        <v>0.6</v>
      </c>
    </row>
    <row r="22" spans="3:7" x14ac:dyDescent="0.25">
      <c r="C22" t="s">
        <v>1676</v>
      </c>
      <c r="D22">
        <v>8250</v>
      </c>
      <c r="E22">
        <v>4125</v>
      </c>
      <c r="G22">
        <f t="shared" si="0"/>
        <v>0.5</v>
      </c>
    </row>
    <row r="23" spans="3:7" x14ac:dyDescent="0.25">
      <c r="C23" t="s">
        <v>1677</v>
      </c>
      <c r="D23">
        <v>3500</v>
      </c>
      <c r="E23">
        <v>650</v>
      </c>
      <c r="F23">
        <v>750</v>
      </c>
      <c r="G23">
        <f>+(F23+E23)/D23</f>
        <v>0.4</v>
      </c>
    </row>
    <row r="24" spans="3:7" x14ac:dyDescent="0.25">
      <c r="C24" t="s">
        <v>1678</v>
      </c>
      <c r="D24">
        <v>2200</v>
      </c>
      <c r="E24">
        <v>770</v>
      </c>
      <c r="G24">
        <f t="shared" ref="G24:G25" si="1">+E24/D24</f>
        <v>0.35</v>
      </c>
    </row>
    <row r="25" spans="3:7" x14ac:dyDescent="0.25">
      <c r="C25" t="s">
        <v>1686</v>
      </c>
      <c r="D25">
        <v>1400</v>
      </c>
      <c r="E25" s="303">
        <f>+D25*0.35</f>
        <v>489.99999999999994</v>
      </c>
      <c r="G25">
        <f t="shared" si="1"/>
        <v>0.35</v>
      </c>
    </row>
    <row r="26" spans="3:7" x14ac:dyDescent="0.25">
      <c r="C26" t="s">
        <v>1679</v>
      </c>
      <c r="D26">
        <v>1250</v>
      </c>
      <c r="E26" s="303">
        <v>200</v>
      </c>
      <c r="F26" s="303">
        <v>250</v>
      </c>
      <c r="G26">
        <f>+(F26+E26)/D26</f>
        <v>0.36</v>
      </c>
    </row>
    <row r="27" spans="3:7" x14ac:dyDescent="0.25">
      <c r="C27" s="92" t="s">
        <v>1681</v>
      </c>
      <c r="D27" s="92">
        <v>3000</v>
      </c>
      <c r="E27" s="93">
        <v>750</v>
      </c>
      <c r="G27">
        <f t="shared" ref="G27:G34" si="2">+E27/D27</f>
        <v>0.25</v>
      </c>
    </row>
    <row r="28" spans="3:7" x14ac:dyDescent="0.25">
      <c r="C28" s="92" t="s">
        <v>1682</v>
      </c>
      <c r="D28" s="92">
        <v>1500</v>
      </c>
      <c r="E28" s="93">
        <v>375</v>
      </c>
      <c r="G28">
        <f t="shared" si="2"/>
        <v>0.25</v>
      </c>
    </row>
    <row r="29" spans="3:7" x14ac:dyDescent="0.25">
      <c r="C29" s="92" t="s">
        <v>1680</v>
      </c>
      <c r="D29" s="92">
        <v>2500</v>
      </c>
      <c r="E29" s="93">
        <f>+D29*0.25</f>
        <v>625</v>
      </c>
      <c r="G29">
        <f t="shared" si="2"/>
        <v>0.25</v>
      </c>
    </row>
    <row r="30" spans="3:7" x14ac:dyDescent="0.25">
      <c r="C30" s="92" t="s">
        <v>1683</v>
      </c>
      <c r="D30" s="92">
        <v>750</v>
      </c>
      <c r="E30" s="93">
        <v>185</v>
      </c>
      <c r="G30">
        <f t="shared" si="2"/>
        <v>0.24666666666666667</v>
      </c>
    </row>
    <row r="31" spans="3:7" x14ac:dyDescent="0.25">
      <c r="C31" s="92" t="s">
        <v>1684</v>
      </c>
      <c r="D31" s="92">
        <v>750</v>
      </c>
      <c r="E31" s="93">
        <v>185</v>
      </c>
      <c r="G31">
        <f t="shared" si="2"/>
        <v>0.24666666666666667</v>
      </c>
    </row>
    <row r="32" spans="3:7" x14ac:dyDescent="0.25">
      <c r="C32" s="92" t="s">
        <v>1685</v>
      </c>
      <c r="D32" s="92">
        <v>250</v>
      </c>
      <c r="E32" s="93">
        <v>60</v>
      </c>
      <c r="G32">
        <f t="shared" si="2"/>
        <v>0.24</v>
      </c>
    </row>
    <row r="33" spans="3:7" x14ac:dyDescent="0.25">
      <c r="C33" s="92" t="s">
        <v>1687</v>
      </c>
      <c r="D33" s="92">
        <v>150</v>
      </c>
      <c r="E33" s="93">
        <f>+D33*0.2</f>
        <v>30</v>
      </c>
      <c r="F33" s="92"/>
      <c r="G33">
        <f t="shared" si="2"/>
        <v>0.2</v>
      </c>
    </row>
    <row r="34" spans="3:7" x14ac:dyDescent="0.25">
      <c r="C34" s="92" t="s">
        <v>1688</v>
      </c>
      <c r="D34" s="92">
        <v>50</v>
      </c>
      <c r="E34" s="93">
        <f>+D34*0.2</f>
        <v>10</v>
      </c>
      <c r="F34" s="92"/>
      <c r="G34">
        <f t="shared" si="2"/>
        <v>0.2</v>
      </c>
    </row>
    <row r="35" spans="3:7" x14ac:dyDescent="0.25">
      <c r="C35" s="92"/>
      <c r="D35" s="92"/>
      <c r="E35" s="92"/>
      <c r="F35" s="92"/>
    </row>
    <row r="36" spans="3:7" x14ac:dyDescent="0.25">
      <c r="C36" s="92"/>
      <c r="D36" s="92"/>
      <c r="E36" s="92"/>
      <c r="F36" s="92"/>
    </row>
    <row r="37" spans="3:7" x14ac:dyDescent="0.25">
      <c r="C37" t="s">
        <v>1674</v>
      </c>
      <c r="D37">
        <v>18500</v>
      </c>
      <c r="E37">
        <v>12000</v>
      </c>
      <c r="G37">
        <f>+E37/D37</f>
        <v>0.64864864864864868</v>
      </c>
    </row>
    <row r="38" spans="3:7" x14ac:dyDescent="0.25">
      <c r="C38" t="s">
        <v>1675</v>
      </c>
      <c r="D38">
        <v>15000</v>
      </c>
      <c r="E38">
        <v>9000</v>
      </c>
      <c r="G38">
        <f t="shared" ref="G38:G39" si="3">+E38/D38</f>
        <v>0.6</v>
      </c>
    </row>
    <row r="39" spans="3:7" x14ac:dyDescent="0.25">
      <c r="C39" t="s">
        <v>1676</v>
      </c>
      <c r="D39">
        <v>8250</v>
      </c>
      <c r="E39">
        <v>4125</v>
      </c>
      <c r="G39">
        <f t="shared" si="3"/>
        <v>0.5</v>
      </c>
    </row>
    <row r="40" spans="3:7" x14ac:dyDescent="0.25">
      <c r="C40" t="s">
        <v>1677</v>
      </c>
      <c r="D40">
        <v>3500</v>
      </c>
      <c r="E40">
        <v>650</v>
      </c>
      <c r="F40">
        <v>750</v>
      </c>
      <c r="G40">
        <f>+(F40+E40)/D40</f>
        <v>0.4</v>
      </c>
    </row>
    <row r="41" spans="3:7" x14ac:dyDescent="0.25">
      <c r="C41" t="s">
        <v>1678</v>
      </c>
      <c r="D41">
        <v>2200</v>
      </c>
      <c r="E41">
        <v>770</v>
      </c>
      <c r="G41">
        <f t="shared" ref="G41:G42" si="4">+E41/D41</f>
        <v>0.35</v>
      </c>
    </row>
    <row r="42" spans="3:7" x14ac:dyDescent="0.25">
      <c r="C42" t="s">
        <v>1680</v>
      </c>
      <c r="D42">
        <v>1400</v>
      </c>
      <c r="E42">
        <v>1800</v>
      </c>
      <c r="G42">
        <f t="shared" si="4"/>
        <v>1.2857142857142858</v>
      </c>
    </row>
    <row r="43" spans="3:7" x14ac:dyDescent="0.25">
      <c r="C43" t="s">
        <v>1679</v>
      </c>
      <c r="D43">
        <v>1250</v>
      </c>
      <c r="E43" s="69">
        <v>275</v>
      </c>
      <c r="F43" s="69">
        <v>100</v>
      </c>
      <c r="G43">
        <f>+(F43+E43)/D43</f>
        <v>0.3</v>
      </c>
    </row>
    <row r="44" spans="3:7" x14ac:dyDescent="0.25">
      <c r="C44" s="92" t="s">
        <v>1681</v>
      </c>
      <c r="D44" s="92">
        <v>3000</v>
      </c>
      <c r="E44" s="92">
        <v>1500</v>
      </c>
      <c r="G44">
        <f t="shared" ref="G44:G51" si="5">+E44/D44</f>
        <v>0.5</v>
      </c>
    </row>
    <row r="45" spans="3:7" x14ac:dyDescent="0.25">
      <c r="C45" s="92" t="s">
        <v>1682</v>
      </c>
      <c r="D45" s="92">
        <v>1500</v>
      </c>
      <c r="E45" s="92">
        <v>750</v>
      </c>
      <c r="G45">
        <f t="shared" si="5"/>
        <v>0.5</v>
      </c>
    </row>
    <row r="46" spans="3:7" x14ac:dyDescent="0.25">
      <c r="C46" s="92" t="s">
        <v>1680</v>
      </c>
      <c r="D46" s="92">
        <v>2500</v>
      </c>
      <c r="E46" s="92">
        <v>1000</v>
      </c>
      <c r="G46">
        <f t="shared" si="5"/>
        <v>0.4</v>
      </c>
    </row>
    <row r="47" spans="3:7" x14ac:dyDescent="0.25">
      <c r="C47" s="92" t="s">
        <v>1683</v>
      </c>
      <c r="D47" s="92">
        <v>750</v>
      </c>
      <c r="E47" s="92">
        <v>300</v>
      </c>
      <c r="G47">
        <f t="shared" si="5"/>
        <v>0.4</v>
      </c>
    </row>
    <row r="48" spans="3:7" x14ac:dyDescent="0.25">
      <c r="C48" s="92" t="s">
        <v>1684</v>
      </c>
      <c r="D48" s="92">
        <v>750</v>
      </c>
      <c r="E48" s="92">
        <v>300</v>
      </c>
      <c r="G48">
        <f t="shared" si="5"/>
        <v>0.4</v>
      </c>
    </row>
    <row r="49" spans="3:7" x14ac:dyDescent="0.25">
      <c r="C49" s="92" t="s">
        <v>1685</v>
      </c>
      <c r="D49" s="92">
        <v>250</v>
      </c>
      <c r="E49" s="92">
        <v>100</v>
      </c>
      <c r="G49">
        <f t="shared" si="5"/>
        <v>0.4</v>
      </c>
    </row>
    <row r="50" spans="3:7" x14ac:dyDescent="0.25">
      <c r="C50" s="92" t="s">
        <v>1687</v>
      </c>
      <c r="D50" s="92">
        <v>150</v>
      </c>
      <c r="E50" s="92">
        <v>60</v>
      </c>
      <c r="G50">
        <f t="shared" si="5"/>
        <v>0.4</v>
      </c>
    </row>
    <row r="51" spans="3:7" x14ac:dyDescent="0.25">
      <c r="C51" s="92" t="s">
        <v>1688</v>
      </c>
      <c r="D51" s="92">
        <v>50</v>
      </c>
      <c r="E51" s="92">
        <v>20</v>
      </c>
      <c r="G51">
        <f t="shared" si="5"/>
        <v>0.4</v>
      </c>
    </row>
    <row r="52" spans="3:7" x14ac:dyDescent="0.25">
      <c r="C52" s="92"/>
      <c r="D52" s="92"/>
      <c r="E52" s="9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9758-510A-4D09-92B5-86CC2C82692A}">
  <dimension ref="A1:D1447"/>
  <sheetViews>
    <sheetView topLeftCell="A847" zoomScaleNormal="100" workbookViewId="0">
      <selection activeCell="C814" sqref="C814"/>
    </sheetView>
  </sheetViews>
  <sheetFormatPr baseColWidth="10" defaultRowHeight="15" x14ac:dyDescent="0.25"/>
  <sheetData>
    <row r="1" spans="1:1" x14ac:dyDescent="0.25">
      <c r="A1" t="s">
        <v>846</v>
      </c>
    </row>
    <row r="2" spans="1:1" x14ac:dyDescent="0.25">
      <c r="A2" t="s">
        <v>847</v>
      </c>
    </row>
    <row r="3" spans="1:1" x14ac:dyDescent="0.25">
      <c r="A3" t="s">
        <v>848</v>
      </c>
    </row>
    <row r="4" spans="1:1" x14ac:dyDescent="0.25">
      <c r="A4" t="s">
        <v>849</v>
      </c>
    </row>
    <row r="5" spans="1:1" x14ac:dyDescent="0.25">
      <c r="A5" t="s">
        <v>850</v>
      </c>
    </row>
    <row r="6" spans="1:1" x14ac:dyDescent="0.25">
      <c r="A6" t="s">
        <v>851</v>
      </c>
    </row>
    <row r="7" spans="1:1" x14ac:dyDescent="0.25">
      <c r="A7" t="s">
        <v>852</v>
      </c>
    </row>
    <row r="8" spans="1:1" x14ac:dyDescent="0.25">
      <c r="A8" t="s">
        <v>853</v>
      </c>
    </row>
    <row r="9" spans="1:1" x14ac:dyDescent="0.25">
      <c r="A9" t="s">
        <v>854</v>
      </c>
    </row>
    <row r="10" spans="1:1" x14ac:dyDescent="0.25">
      <c r="A10" t="s">
        <v>855</v>
      </c>
    </row>
    <row r="11" spans="1:1" x14ac:dyDescent="0.25">
      <c r="A11" t="s">
        <v>856</v>
      </c>
    </row>
    <row r="12" spans="1:1" x14ac:dyDescent="0.25">
      <c r="A12" t="s">
        <v>857</v>
      </c>
    </row>
    <row r="13" spans="1:1" x14ac:dyDescent="0.25">
      <c r="A13" t="s">
        <v>1591</v>
      </c>
    </row>
    <row r="14" spans="1:1" x14ac:dyDescent="0.25">
      <c r="A14" t="s">
        <v>1590</v>
      </c>
    </row>
    <row r="15" spans="1:1" x14ac:dyDescent="0.25">
      <c r="A15" t="s">
        <v>859</v>
      </c>
    </row>
    <row r="16" spans="1:1" x14ac:dyDescent="0.25">
      <c r="A16" t="s">
        <v>860</v>
      </c>
    </row>
    <row r="17" spans="1:1" x14ac:dyDescent="0.25">
      <c r="A17" t="s">
        <v>861</v>
      </c>
    </row>
    <row r="19" spans="1:1" x14ac:dyDescent="0.25">
      <c r="A19" t="s">
        <v>862</v>
      </c>
    </row>
    <row r="20" spans="1:1" x14ac:dyDescent="0.25">
      <c r="A20" t="s">
        <v>863</v>
      </c>
    </row>
    <row r="21" spans="1:1" x14ac:dyDescent="0.25">
      <c r="A21" t="s">
        <v>864</v>
      </c>
    </row>
    <row r="22" spans="1:1" x14ac:dyDescent="0.25">
      <c r="A22" t="s">
        <v>865</v>
      </c>
    </row>
    <row r="23" spans="1:1" x14ac:dyDescent="0.25">
      <c r="A23" t="s">
        <v>866</v>
      </c>
    </row>
    <row r="24" spans="1:1" x14ac:dyDescent="0.25">
      <c r="A24" t="s">
        <v>867</v>
      </c>
    </row>
    <row r="25" spans="1:1" x14ac:dyDescent="0.25">
      <c r="A25" t="s">
        <v>854</v>
      </c>
    </row>
    <row r="26" spans="1:1" x14ac:dyDescent="0.25">
      <c r="A26" t="s">
        <v>868</v>
      </c>
    </row>
    <row r="27" spans="1:1" x14ac:dyDescent="0.25">
      <c r="A27" t="s">
        <v>869</v>
      </c>
    </row>
    <row r="28" spans="1:1" x14ac:dyDescent="0.25">
      <c r="A28" t="s">
        <v>870</v>
      </c>
    </row>
    <row r="29" spans="1:1" x14ac:dyDescent="0.25">
      <c r="A29" t="s">
        <v>1592</v>
      </c>
    </row>
    <row r="30" spans="1:1" x14ac:dyDescent="0.25">
      <c r="A30" t="s">
        <v>1593</v>
      </c>
    </row>
    <row r="31" spans="1:1" x14ac:dyDescent="0.25">
      <c r="A31" t="s">
        <v>872</v>
      </c>
    </row>
    <row r="32" spans="1:1" x14ac:dyDescent="0.25">
      <c r="A32" t="s">
        <v>859</v>
      </c>
    </row>
    <row r="34" spans="1:1" x14ac:dyDescent="0.25">
      <c r="A34" t="s">
        <v>873</v>
      </c>
    </row>
    <row r="35" spans="1:1" x14ac:dyDescent="0.25">
      <c r="A35" t="s">
        <v>874</v>
      </c>
    </row>
    <row r="36" spans="1:1" x14ac:dyDescent="0.25">
      <c r="A36" t="s">
        <v>875</v>
      </c>
    </row>
    <row r="37" spans="1:1" x14ac:dyDescent="0.25">
      <c r="A37" t="s">
        <v>876</v>
      </c>
    </row>
    <row r="38" spans="1:1" x14ac:dyDescent="0.25">
      <c r="A38" t="s">
        <v>877</v>
      </c>
    </row>
    <row r="39" spans="1:1" x14ac:dyDescent="0.25">
      <c r="A39" t="s">
        <v>869</v>
      </c>
    </row>
    <row r="40" spans="1:1" x14ac:dyDescent="0.25">
      <c r="A40" t="s">
        <v>878</v>
      </c>
    </row>
    <row r="41" spans="1:1" x14ac:dyDescent="0.25">
      <c r="A41" t="s">
        <v>1594</v>
      </c>
    </row>
    <row r="42" spans="1:1" x14ac:dyDescent="0.25">
      <c r="A42" t="s">
        <v>1595</v>
      </c>
    </row>
    <row r="43" spans="1:1" x14ac:dyDescent="0.25">
      <c r="A43" t="s">
        <v>879</v>
      </c>
    </row>
    <row r="44" spans="1:1" x14ac:dyDescent="0.25">
      <c r="A44" t="s">
        <v>880</v>
      </c>
    </row>
    <row r="45" spans="1:1" x14ac:dyDescent="0.25">
      <c r="A45" t="s">
        <v>881</v>
      </c>
    </row>
    <row r="46" spans="1:1" x14ac:dyDescent="0.25">
      <c r="A46" t="s">
        <v>859</v>
      </c>
    </row>
    <row r="48" spans="1:1" x14ac:dyDescent="0.25">
      <c r="A48" t="s">
        <v>882</v>
      </c>
    </row>
    <row r="49" spans="1:1" x14ac:dyDescent="0.25">
      <c r="A49" t="s">
        <v>883</v>
      </c>
    </row>
    <row r="50" spans="1:1" x14ac:dyDescent="0.25">
      <c r="A50" t="s">
        <v>884</v>
      </c>
    </row>
    <row r="51" spans="1:1" x14ac:dyDescent="0.25">
      <c r="A51" t="s">
        <v>885</v>
      </c>
    </row>
    <row r="52" spans="1:1" x14ac:dyDescent="0.25">
      <c r="A52" t="s">
        <v>866</v>
      </c>
    </row>
    <row r="53" spans="1:1" x14ac:dyDescent="0.25">
      <c r="A53" t="s">
        <v>867</v>
      </c>
    </row>
    <row r="54" spans="1:1" x14ac:dyDescent="0.25">
      <c r="A54" t="s">
        <v>854</v>
      </c>
    </row>
    <row r="55" spans="1:1" x14ac:dyDescent="0.25">
      <c r="A55" t="s">
        <v>886</v>
      </c>
    </row>
    <row r="56" spans="1:1" x14ac:dyDescent="0.25">
      <c r="A56" t="s">
        <v>869</v>
      </c>
    </row>
    <row r="57" spans="1:1" x14ac:dyDescent="0.25">
      <c r="A57" t="s">
        <v>887</v>
      </c>
    </row>
    <row r="58" spans="1:1" x14ac:dyDescent="0.25">
      <c r="A58" t="s">
        <v>1593</v>
      </c>
    </row>
    <row r="59" spans="1:1" x14ac:dyDescent="0.25">
      <c r="A59" t="s">
        <v>1596</v>
      </c>
    </row>
    <row r="60" spans="1:1" x14ac:dyDescent="0.25">
      <c r="A60" t="s">
        <v>879</v>
      </c>
    </row>
    <row r="61" spans="1:1" x14ac:dyDescent="0.25">
      <c r="A61" t="s">
        <v>888</v>
      </c>
    </row>
    <row r="62" spans="1:1" x14ac:dyDescent="0.25">
      <c r="A62" t="s">
        <v>889</v>
      </c>
    </row>
    <row r="63" spans="1:1" x14ac:dyDescent="0.25">
      <c r="A63" t="s">
        <v>859</v>
      </c>
    </row>
    <row r="65" spans="1:1" x14ac:dyDescent="0.25">
      <c r="A65" t="s">
        <v>890</v>
      </c>
    </row>
    <row r="66" spans="1:1" x14ac:dyDescent="0.25">
      <c r="A66" t="s">
        <v>891</v>
      </c>
    </row>
    <row r="67" spans="1:1" x14ac:dyDescent="0.25">
      <c r="A67" t="s">
        <v>892</v>
      </c>
    </row>
    <row r="68" spans="1:1" x14ac:dyDescent="0.25">
      <c r="A68" t="s">
        <v>893</v>
      </c>
    </row>
    <row r="69" spans="1:1" x14ac:dyDescent="0.25">
      <c r="A69" t="s">
        <v>866</v>
      </c>
    </row>
    <row r="70" spans="1:1" x14ac:dyDescent="0.25">
      <c r="A70" t="s">
        <v>894</v>
      </c>
    </row>
    <row r="71" spans="1:1" x14ac:dyDescent="0.25">
      <c r="A71" t="s">
        <v>895</v>
      </c>
    </row>
    <row r="72" spans="1:1" x14ac:dyDescent="0.25">
      <c r="A72" t="s">
        <v>896</v>
      </c>
    </row>
    <row r="73" spans="1:1" x14ac:dyDescent="0.25">
      <c r="A73" t="s">
        <v>897</v>
      </c>
    </row>
    <row r="74" spans="1:1" x14ac:dyDescent="0.25">
      <c r="A74" t="s">
        <v>898</v>
      </c>
    </row>
    <row r="75" spans="1:1" x14ac:dyDescent="0.25">
      <c r="A75" t="s">
        <v>871</v>
      </c>
    </row>
    <row r="76" spans="1:1" x14ac:dyDescent="0.25">
      <c r="A76" t="s">
        <v>858</v>
      </c>
    </row>
    <row r="77" spans="1:1" x14ac:dyDescent="0.25">
      <c r="A77" t="s">
        <v>856</v>
      </c>
    </row>
    <row r="78" spans="1:1" x14ac:dyDescent="0.25">
      <c r="A78" t="s">
        <v>899</v>
      </c>
    </row>
    <row r="79" spans="1:1" x14ac:dyDescent="0.25">
      <c r="A79" t="s">
        <v>900</v>
      </c>
    </row>
    <row r="80" spans="1:1" x14ac:dyDescent="0.25">
      <c r="A80" t="s">
        <v>901</v>
      </c>
    </row>
    <row r="81" spans="1:1" x14ac:dyDescent="0.25">
      <c r="A81" t="s">
        <v>902</v>
      </c>
    </row>
    <row r="82" spans="1:1" x14ac:dyDescent="0.25">
      <c r="A82" t="s">
        <v>859</v>
      </c>
    </row>
    <row r="85" spans="1:1" x14ac:dyDescent="0.25">
      <c r="A85" t="s">
        <v>903</v>
      </c>
    </row>
    <row r="86" spans="1:1" x14ac:dyDescent="0.25">
      <c r="A86" t="s">
        <v>904</v>
      </c>
    </row>
    <row r="87" spans="1:1" x14ac:dyDescent="0.25">
      <c r="A87" t="s">
        <v>905</v>
      </c>
    </row>
    <row r="88" spans="1:1" x14ac:dyDescent="0.25">
      <c r="A88" t="s">
        <v>906</v>
      </c>
    </row>
    <row r="89" spans="1:1" x14ac:dyDescent="0.25">
      <c r="A89" t="s">
        <v>854</v>
      </c>
    </row>
    <row r="90" spans="1:1" x14ac:dyDescent="0.25">
      <c r="A90" t="s">
        <v>907</v>
      </c>
    </row>
    <row r="91" spans="1:1" x14ac:dyDescent="0.25">
      <c r="A91" t="s">
        <v>1597</v>
      </c>
    </row>
    <row r="92" spans="1:1" x14ac:dyDescent="0.25">
      <c r="A92" t="s">
        <v>1598</v>
      </c>
    </row>
    <row r="93" spans="1:1" x14ac:dyDescent="0.25">
      <c r="A93" t="s">
        <v>908</v>
      </c>
    </row>
    <row r="94" spans="1:1" x14ac:dyDescent="0.25">
      <c r="A94" t="s">
        <v>859</v>
      </c>
    </row>
    <row r="96" spans="1:1" x14ac:dyDescent="0.25">
      <c r="A96" t="s">
        <v>909</v>
      </c>
    </row>
    <row r="97" spans="1:1" x14ac:dyDescent="0.25">
      <c r="A97" t="s">
        <v>910</v>
      </c>
    </row>
    <row r="98" spans="1:1" x14ac:dyDescent="0.25">
      <c r="A98" t="s">
        <v>911</v>
      </c>
    </row>
    <row r="99" spans="1:1" x14ac:dyDescent="0.25">
      <c r="A99" t="s">
        <v>893</v>
      </c>
    </row>
    <row r="100" spans="1:1" x14ac:dyDescent="0.25">
      <c r="A100" t="s">
        <v>866</v>
      </c>
    </row>
    <row r="101" spans="1:1" x14ac:dyDescent="0.25">
      <c r="A101" t="s">
        <v>912</v>
      </c>
    </row>
    <row r="102" spans="1:1" x14ac:dyDescent="0.25">
      <c r="A102" t="s">
        <v>854</v>
      </c>
    </row>
    <row r="103" spans="1:1" x14ac:dyDescent="0.25">
      <c r="A103" t="s">
        <v>913</v>
      </c>
    </row>
    <row r="104" spans="1:1" x14ac:dyDescent="0.25">
      <c r="A104" t="s">
        <v>897</v>
      </c>
    </row>
    <row r="105" spans="1:1" x14ac:dyDescent="0.25">
      <c r="A105" t="s">
        <v>898</v>
      </c>
    </row>
    <row r="106" spans="1:1" x14ac:dyDescent="0.25">
      <c r="A106" t="s">
        <v>1593</v>
      </c>
    </row>
    <row r="107" spans="1:1" x14ac:dyDescent="0.25">
      <c r="A107" t="s">
        <v>1599</v>
      </c>
    </row>
    <row r="108" spans="1:1" x14ac:dyDescent="0.25">
      <c r="A108" t="s">
        <v>914</v>
      </c>
    </row>
    <row r="109" spans="1:1" x14ac:dyDescent="0.25">
      <c r="A109" t="s">
        <v>859</v>
      </c>
    </row>
    <row r="111" spans="1:1" x14ac:dyDescent="0.25">
      <c r="A111" t="s">
        <v>915</v>
      </c>
    </row>
    <row r="112" spans="1:1" x14ac:dyDescent="0.25">
      <c r="A112" t="s">
        <v>916</v>
      </c>
    </row>
    <row r="113" spans="1:4" x14ac:dyDescent="0.25">
      <c r="A113" t="s">
        <v>917</v>
      </c>
    </row>
    <row r="114" spans="1:4" x14ac:dyDescent="0.25">
      <c r="A114" t="s">
        <v>918</v>
      </c>
    </row>
    <row r="115" spans="1:4" x14ac:dyDescent="0.25">
      <c r="A115" t="s">
        <v>866</v>
      </c>
    </row>
    <row r="116" spans="1:4" x14ac:dyDescent="0.25">
      <c r="A116" t="s">
        <v>919</v>
      </c>
    </row>
    <row r="117" spans="1:4" x14ac:dyDescent="0.25">
      <c r="A117" t="s">
        <v>920</v>
      </c>
      <c r="D117" s="452"/>
    </row>
    <row r="118" spans="1:4" x14ac:dyDescent="0.25">
      <c r="A118" t="s">
        <v>921</v>
      </c>
      <c r="D118" s="452"/>
    </row>
    <row r="119" spans="1:4" x14ac:dyDescent="0.25">
      <c r="A119" t="s">
        <v>922</v>
      </c>
      <c r="D119" s="452"/>
    </row>
    <row r="120" spans="1:4" x14ac:dyDescent="0.25">
      <c r="A120" t="s">
        <v>923</v>
      </c>
      <c r="D120" s="452"/>
    </row>
    <row r="121" spans="1:4" x14ac:dyDescent="0.25">
      <c r="A121" t="s">
        <v>1601</v>
      </c>
      <c r="D121" s="452"/>
    </row>
    <row r="122" spans="1:4" x14ac:dyDescent="0.25">
      <c r="A122" t="s">
        <v>1600</v>
      </c>
      <c r="D122" s="452"/>
    </row>
    <row r="123" spans="1:4" x14ac:dyDescent="0.25">
      <c r="A123" t="s">
        <v>872</v>
      </c>
    </row>
    <row r="124" spans="1:4" x14ac:dyDescent="0.25">
      <c r="A124" t="s">
        <v>859</v>
      </c>
    </row>
    <row r="126" spans="1:4" x14ac:dyDescent="0.25">
      <c r="A126" t="s">
        <v>924</v>
      </c>
    </row>
    <row r="127" spans="1:4" x14ac:dyDescent="0.25">
      <c r="A127" t="s">
        <v>925</v>
      </c>
    </row>
    <row r="128" spans="1:4" x14ac:dyDescent="0.25">
      <c r="A128" t="s">
        <v>926</v>
      </c>
    </row>
    <row r="129" spans="1:1" x14ac:dyDescent="0.25">
      <c r="A129" t="s">
        <v>927</v>
      </c>
    </row>
    <row r="130" spans="1:1" x14ac:dyDescent="0.25">
      <c r="A130" t="s">
        <v>866</v>
      </c>
    </row>
    <row r="131" spans="1:1" x14ac:dyDescent="0.25">
      <c r="A131" t="s">
        <v>928</v>
      </c>
    </row>
    <row r="132" spans="1:1" x14ac:dyDescent="0.25">
      <c r="A132" t="s">
        <v>929</v>
      </c>
    </row>
    <row r="133" spans="1:1" x14ac:dyDescent="0.25">
      <c r="A133" t="s">
        <v>930</v>
      </c>
    </row>
    <row r="134" spans="1:1" x14ac:dyDescent="0.25">
      <c r="A134" t="s">
        <v>931</v>
      </c>
    </row>
    <row r="135" spans="1:1" x14ac:dyDescent="0.25">
      <c r="A135" t="s">
        <v>932</v>
      </c>
    </row>
    <row r="136" spans="1:1" x14ac:dyDescent="0.25">
      <c r="A136" t="s">
        <v>933</v>
      </c>
    </row>
    <row r="137" spans="1:1" x14ac:dyDescent="0.25">
      <c r="A137" t="s">
        <v>1603</v>
      </c>
    </row>
    <row r="138" spans="1:1" x14ac:dyDescent="0.25">
      <c r="A138" t="s">
        <v>1602</v>
      </c>
    </row>
    <row r="139" spans="1:1" x14ac:dyDescent="0.25">
      <c r="A139" t="s">
        <v>934</v>
      </c>
    </row>
    <row r="140" spans="1:1" x14ac:dyDescent="0.25">
      <c r="A140" t="s">
        <v>859</v>
      </c>
    </row>
    <row r="143" spans="1:1" x14ac:dyDescent="0.25">
      <c r="A143" t="s">
        <v>935</v>
      </c>
    </row>
    <row r="144" spans="1:1" x14ac:dyDescent="0.25">
      <c r="A144" t="s">
        <v>936</v>
      </c>
    </row>
    <row r="145" spans="1:1" x14ac:dyDescent="0.25">
      <c r="A145" t="s">
        <v>937</v>
      </c>
    </row>
    <row r="146" spans="1:1" x14ac:dyDescent="0.25">
      <c r="A146" t="s">
        <v>938</v>
      </c>
    </row>
    <row r="147" spans="1:1" x14ac:dyDescent="0.25">
      <c r="A147" t="s">
        <v>939</v>
      </c>
    </row>
    <row r="148" spans="1:1" x14ac:dyDescent="0.25">
      <c r="A148" t="s">
        <v>854</v>
      </c>
    </row>
    <row r="149" spans="1:1" x14ac:dyDescent="0.25">
      <c r="A149" t="s">
        <v>940</v>
      </c>
    </row>
    <row r="150" spans="1:1" x14ac:dyDescent="0.25">
      <c r="A150" t="s">
        <v>941</v>
      </c>
    </row>
    <row r="151" spans="1:1" x14ac:dyDescent="0.25">
      <c r="A151" t="s">
        <v>942</v>
      </c>
    </row>
    <row r="152" spans="1:1" x14ac:dyDescent="0.25">
      <c r="A152" t="s">
        <v>943</v>
      </c>
    </row>
    <row r="153" spans="1:1" x14ac:dyDescent="0.25">
      <c r="A153" t="s">
        <v>1604</v>
      </c>
    </row>
    <row r="154" spans="1:1" x14ac:dyDescent="0.25">
      <c r="A154" t="s">
        <v>1605</v>
      </c>
    </row>
    <row r="155" spans="1:1" x14ac:dyDescent="0.25">
      <c r="A155" t="s">
        <v>944</v>
      </c>
    </row>
    <row r="156" spans="1:1" x14ac:dyDescent="0.25">
      <c r="A156" t="s">
        <v>945</v>
      </c>
    </row>
    <row r="158" spans="1:1" x14ac:dyDescent="0.25">
      <c r="A158" t="s">
        <v>946</v>
      </c>
    </row>
    <row r="159" spans="1:1" x14ac:dyDescent="0.25">
      <c r="A159" t="s">
        <v>947</v>
      </c>
    </row>
    <row r="160" spans="1:1" x14ac:dyDescent="0.25">
      <c r="A160" t="s">
        <v>948</v>
      </c>
    </row>
    <row r="161" spans="1:1" x14ac:dyDescent="0.25">
      <c r="A161" t="s">
        <v>949</v>
      </c>
    </row>
    <row r="162" spans="1:1" x14ac:dyDescent="0.25">
      <c r="A162" t="s">
        <v>950</v>
      </c>
    </row>
    <row r="163" spans="1:1" x14ac:dyDescent="0.25">
      <c r="A163" t="s">
        <v>871</v>
      </c>
    </row>
    <row r="164" spans="1:1" x14ac:dyDescent="0.25">
      <c r="A164" t="s">
        <v>951</v>
      </c>
    </row>
    <row r="165" spans="1:1" x14ac:dyDescent="0.25">
      <c r="A165" t="s">
        <v>859</v>
      </c>
    </row>
    <row r="166" spans="1:1" x14ac:dyDescent="0.25">
      <c r="A166" t="s">
        <v>879</v>
      </c>
    </row>
    <row r="167" spans="1:1" x14ac:dyDescent="0.25">
      <c r="A167" t="s">
        <v>952</v>
      </c>
    </row>
    <row r="169" spans="1:1" x14ac:dyDescent="0.25">
      <c r="A169" t="s">
        <v>953</v>
      </c>
    </row>
    <row r="170" spans="1:1" x14ac:dyDescent="0.25">
      <c r="A170" t="s">
        <v>954</v>
      </c>
    </row>
    <row r="171" spans="1:1" x14ac:dyDescent="0.25">
      <c r="A171" t="s">
        <v>955</v>
      </c>
    </row>
    <row r="172" spans="1:1" x14ac:dyDescent="0.25">
      <c r="A172" t="s">
        <v>956</v>
      </c>
    </row>
    <row r="173" spans="1:1" x14ac:dyDescent="0.25">
      <c r="A173" t="s">
        <v>957</v>
      </c>
    </row>
    <row r="174" spans="1:1" x14ac:dyDescent="0.25">
      <c r="A174" t="s">
        <v>958</v>
      </c>
    </row>
    <row r="175" spans="1:1" x14ac:dyDescent="0.25">
      <c r="A175" t="s">
        <v>869</v>
      </c>
    </row>
    <row r="176" spans="1:1" x14ac:dyDescent="0.25">
      <c r="A176" t="s">
        <v>959</v>
      </c>
    </row>
    <row r="177" spans="1:1" x14ac:dyDescent="0.25">
      <c r="A177" t="s">
        <v>1608</v>
      </c>
    </row>
    <row r="178" spans="1:1" x14ac:dyDescent="0.25">
      <c r="A178" t="s">
        <v>1606</v>
      </c>
    </row>
    <row r="179" spans="1:1" x14ac:dyDescent="0.25">
      <c r="A179" t="s">
        <v>960</v>
      </c>
    </row>
    <row r="180" spans="1:1" x14ac:dyDescent="0.25">
      <c r="A180" t="s">
        <v>945</v>
      </c>
    </row>
    <row r="182" spans="1:1" x14ac:dyDescent="0.25">
      <c r="A182" t="s">
        <v>953</v>
      </c>
    </row>
    <row r="183" spans="1:1" x14ac:dyDescent="0.25">
      <c r="A183" t="s">
        <v>961</v>
      </c>
    </row>
    <row r="184" spans="1:1" x14ac:dyDescent="0.25">
      <c r="A184" t="s">
        <v>962</v>
      </c>
    </row>
    <row r="185" spans="1:1" x14ac:dyDescent="0.25">
      <c r="A185" t="s">
        <v>963</v>
      </c>
    </row>
    <row r="186" spans="1:1" x14ac:dyDescent="0.25">
      <c r="A186" t="s">
        <v>964</v>
      </c>
    </row>
    <row r="187" spans="1:1" x14ac:dyDescent="0.25">
      <c r="A187" t="s">
        <v>866</v>
      </c>
    </row>
    <row r="188" spans="1:1" x14ac:dyDescent="0.25">
      <c r="A188" t="s">
        <v>965</v>
      </c>
    </row>
    <row r="189" spans="1:1" x14ac:dyDescent="0.25">
      <c r="A189" t="s">
        <v>869</v>
      </c>
    </row>
    <row r="190" spans="1:1" x14ac:dyDescent="0.25">
      <c r="A190" t="s">
        <v>966</v>
      </c>
    </row>
    <row r="191" spans="1:1" x14ac:dyDescent="0.25">
      <c r="A191" t="s">
        <v>1610</v>
      </c>
    </row>
    <row r="192" spans="1:1" x14ac:dyDescent="0.25">
      <c r="A192" t="s">
        <v>1609</v>
      </c>
    </row>
    <row r="193" spans="1:1" x14ac:dyDescent="0.25">
      <c r="A193" t="s">
        <v>960</v>
      </c>
    </row>
    <row r="194" spans="1:1" x14ac:dyDescent="0.25">
      <c r="A194" t="s">
        <v>945</v>
      </c>
    </row>
    <row r="196" spans="1:1" x14ac:dyDescent="0.25">
      <c r="A196" t="s">
        <v>967</v>
      </c>
    </row>
    <row r="197" spans="1:1" x14ac:dyDescent="0.25">
      <c r="A197" t="s">
        <v>968</v>
      </c>
    </row>
    <row r="198" spans="1:1" x14ac:dyDescent="0.25">
      <c r="A198" t="s">
        <v>969</v>
      </c>
    </row>
    <row r="199" spans="1:1" x14ac:dyDescent="0.25">
      <c r="A199" t="s">
        <v>970</v>
      </c>
    </row>
    <row r="200" spans="1:1" x14ac:dyDescent="0.25">
      <c r="A200" t="s">
        <v>971</v>
      </c>
    </row>
    <row r="201" spans="1:1" x14ac:dyDescent="0.25">
      <c r="A201" t="s">
        <v>972</v>
      </c>
    </row>
    <row r="202" spans="1:1" x14ac:dyDescent="0.25">
      <c r="A202" t="s">
        <v>854</v>
      </c>
    </row>
    <row r="203" spans="1:1" x14ac:dyDescent="0.25">
      <c r="A203" t="s">
        <v>973</v>
      </c>
    </row>
    <row r="204" spans="1:1" x14ac:dyDescent="0.25">
      <c r="A204" t="s">
        <v>869</v>
      </c>
    </row>
    <row r="205" spans="1:1" x14ac:dyDescent="0.25">
      <c r="A205" t="s">
        <v>974</v>
      </c>
    </row>
    <row r="206" spans="1:1" x14ac:dyDescent="0.25">
      <c r="A206" t="s">
        <v>1612</v>
      </c>
    </row>
    <row r="207" spans="1:1" x14ac:dyDescent="0.25">
      <c r="A207" t="s">
        <v>1611</v>
      </c>
    </row>
    <row r="208" spans="1:1" x14ac:dyDescent="0.25">
      <c r="A208" t="s">
        <v>975</v>
      </c>
    </row>
    <row r="209" spans="1:1" x14ac:dyDescent="0.25">
      <c r="A209" t="s">
        <v>859</v>
      </c>
    </row>
    <row r="211" spans="1:1" x14ac:dyDescent="0.25">
      <c r="A211" t="s">
        <v>953</v>
      </c>
    </row>
    <row r="212" spans="1:1" x14ac:dyDescent="0.25">
      <c r="A212" t="s">
        <v>976</v>
      </c>
    </row>
    <row r="213" spans="1:1" x14ac:dyDescent="0.25">
      <c r="A213" t="s">
        <v>977</v>
      </c>
    </row>
    <row r="214" spans="1:1" x14ac:dyDescent="0.25">
      <c r="A214" t="s">
        <v>978</v>
      </c>
    </row>
    <row r="215" spans="1:1" x14ac:dyDescent="0.25">
      <c r="A215" t="s">
        <v>979</v>
      </c>
    </row>
    <row r="216" spans="1:1" x14ac:dyDescent="0.25">
      <c r="A216" t="s">
        <v>866</v>
      </c>
    </row>
    <row r="217" spans="1:1" x14ac:dyDescent="0.25">
      <c r="A217" t="s">
        <v>972</v>
      </c>
    </row>
    <row r="218" spans="1:1" x14ac:dyDescent="0.25">
      <c r="A218" t="s">
        <v>869</v>
      </c>
    </row>
    <row r="219" spans="1:1" x14ac:dyDescent="0.25">
      <c r="A219" t="s">
        <v>980</v>
      </c>
    </row>
    <row r="220" spans="1:1" x14ac:dyDescent="0.25">
      <c r="A220" t="s">
        <v>854</v>
      </c>
    </row>
    <row r="221" spans="1:1" x14ac:dyDescent="0.25">
      <c r="A221" t="s">
        <v>981</v>
      </c>
    </row>
    <row r="222" spans="1:1" x14ac:dyDescent="0.25">
      <c r="A222" t="s">
        <v>1613</v>
      </c>
    </row>
    <row r="223" spans="1:1" x14ac:dyDescent="0.25">
      <c r="A223" t="s">
        <v>1614</v>
      </c>
    </row>
    <row r="224" spans="1:1" x14ac:dyDescent="0.25">
      <c r="A224" t="s">
        <v>982</v>
      </c>
    </row>
    <row r="225" spans="1:1" x14ac:dyDescent="0.25">
      <c r="A225" t="s">
        <v>945</v>
      </c>
    </row>
    <row r="227" spans="1:1" x14ac:dyDescent="0.25">
      <c r="A227" t="s">
        <v>953</v>
      </c>
    </row>
    <row r="228" spans="1:1" x14ac:dyDescent="0.25">
      <c r="A228" t="s">
        <v>983</v>
      </c>
    </row>
    <row r="229" spans="1:1" x14ac:dyDescent="0.25">
      <c r="A229" t="s">
        <v>984</v>
      </c>
    </row>
    <row r="230" spans="1:1" x14ac:dyDescent="0.25">
      <c r="A230" t="s">
        <v>985</v>
      </c>
    </row>
    <row r="231" spans="1:1" x14ac:dyDescent="0.25">
      <c r="A231" t="s">
        <v>986</v>
      </c>
    </row>
    <row r="232" spans="1:1" x14ac:dyDescent="0.25">
      <c r="A232" t="s">
        <v>987</v>
      </c>
    </row>
    <row r="233" spans="1:1" x14ac:dyDescent="0.25">
      <c r="A233" t="s">
        <v>988</v>
      </c>
    </row>
    <row r="234" spans="1:1" x14ac:dyDescent="0.25">
      <c r="A234" t="s">
        <v>989</v>
      </c>
    </row>
    <row r="235" spans="1:1" x14ac:dyDescent="0.25">
      <c r="A235" t="s">
        <v>990</v>
      </c>
    </row>
    <row r="236" spans="1:1" x14ac:dyDescent="0.25">
      <c r="A236" t="s">
        <v>991</v>
      </c>
    </row>
    <row r="237" spans="1:1" x14ac:dyDescent="0.25">
      <c r="A237" t="s">
        <v>992</v>
      </c>
    </row>
    <row r="238" spans="1:1" x14ac:dyDescent="0.25">
      <c r="A238" t="s">
        <v>879</v>
      </c>
    </row>
    <row r="239" spans="1:1" x14ac:dyDescent="0.25">
      <c r="A239" t="s">
        <v>993</v>
      </c>
    </row>
    <row r="240" spans="1:1" x14ac:dyDescent="0.25">
      <c r="A240" t="s">
        <v>1615</v>
      </c>
    </row>
    <row r="241" spans="1:1" x14ac:dyDescent="0.25">
      <c r="A241" t="s">
        <v>1616</v>
      </c>
    </row>
    <row r="242" spans="1:1" x14ac:dyDescent="0.25">
      <c r="A242" t="s">
        <v>960</v>
      </c>
    </row>
    <row r="243" spans="1:1" x14ac:dyDescent="0.25">
      <c r="A243" t="s">
        <v>859</v>
      </c>
    </row>
    <row r="245" spans="1:1" x14ac:dyDescent="0.25">
      <c r="A245" t="s">
        <v>994</v>
      </c>
    </row>
    <row r="246" spans="1:1" x14ac:dyDescent="0.25">
      <c r="A246" t="s">
        <v>995</v>
      </c>
    </row>
    <row r="247" spans="1:1" x14ac:dyDescent="0.25">
      <c r="A247" t="s">
        <v>996</v>
      </c>
    </row>
    <row r="248" spans="1:1" x14ac:dyDescent="0.25">
      <c r="A248" t="s">
        <v>997</v>
      </c>
    </row>
    <row r="249" spans="1:1" x14ac:dyDescent="0.25">
      <c r="A249" t="s">
        <v>998</v>
      </c>
    </row>
    <row r="250" spans="1:1" x14ac:dyDescent="0.25">
      <c r="A250" t="s">
        <v>866</v>
      </c>
    </row>
    <row r="251" spans="1:1" x14ac:dyDescent="0.25">
      <c r="A251" t="s">
        <v>939</v>
      </c>
    </row>
    <row r="252" spans="1:1" x14ac:dyDescent="0.25">
      <c r="A252" t="s">
        <v>869</v>
      </c>
    </row>
    <row r="253" spans="1:1" x14ac:dyDescent="0.25">
      <c r="A253" t="s">
        <v>999</v>
      </c>
    </row>
    <row r="254" spans="1:1" x14ac:dyDescent="0.25">
      <c r="A254" t="s">
        <v>1617</v>
      </c>
    </row>
    <row r="255" spans="1:1" x14ac:dyDescent="0.25">
      <c r="A255" t="s">
        <v>1618</v>
      </c>
    </row>
    <row r="256" spans="1:1" x14ac:dyDescent="0.25">
      <c r="A256" t="s">
        <v>1000</v>
      </c>
    </row>
    <row r="257" spans="1:1" x14ac:dyDescent="0.25">
      <c r="A257" t="s">
        <v>945</v>
      </c>
    </row>
    <row r="259" spans="1:1" x14ac:dyDescent="0.25">
      <c r="A259" t="s">
        <v>1001</v>
      </c>
    </row>
    <row r="260" spans="1:1" x14ac:dyDescent="0.25">
      <c r="A260" t="s">
        <v>1002</v>
      </c>
    </row>
    <row r="261" spans="1:1" x14ac:dyDescent="0.25">
      <c r="A261" t="s">
        <v>1003</v>
      </c>
    </row>
    <row r="262" spans="1:1" x14ac:dyDescent="0.25">
      <c r="A262" t="s">
        <v>1004</v>
      </c>
    </row>
    <row r="263" spans="1:1" x14ac:dyDescent="0.25">
      <c r="A263" t="s">
        <v>972</v>
      </c>
    </row>
    <row r="264" spans="1:1" x14ac:dyDescent="0.25">
      <c r="A264" t="s">
        <v>869</v>
      </c>
    </row>
    <row r="265" spans="1:1" x14ac:dyDescent="0.25">
      <c r="A265" t="s">
        <v>1005</v>
      </c>
    </row>
    <row r="266" spans="1:1" x14ac:dyDescent="0.25">
      <c r="A266" t="s">
        <v>854</v>
      </c>
    </row>
    <row r="267" spans="1:1" x14ac:dyDescent="0.25">
      <c r="A267" t="s">
        <v>1006</v>
      </c>
    </row>
    <row r="268" spans="1:1" x14ac:dyDescent="0.25">
      <c r="A268" t="s">
        <v>1620</v>
      </c>
    </row>
    <row r="269" spans="1:1" x14ac:dyDescent="0.25">
      <c r="A269" t="s">
        <v>1619</v>
      </c>
    </row>
    <row r="270" spans="1:1" x14ac:dyDescent="0.25">
      <c r="A270" t="s">
        <v>1000</v>
      </c>
    </row>
    <row r="271" spans="1:1" x14ac:dyDescent="0.25">
      <c r="A271" t="s">
        <v>945</v>
      </c>
    </row>
    <row r="273" spans="1:1" x14ac:dyDescent="0.25">
      <c r="A273" t="s">
        <v>1007</v>
      </c>
    </row>
    <row r="274" spans="1:1" x14ac:dyDescent="0.25">
      <c r="A274" t="s">
        <v>1008</v>
      </c>
    </row>
    <row r="275" spans="1:1" x14ac:dyDescent="0.25">
      <c r="A275" t="s">
        <v>1009</v>
      </c>
    </row>
    <row r="276" spans="1:1" x14ac:dyDescent="0.25">
      <c r="A276" t="s">
        <v>1010</v>
      </c>
    </row>
    <row r="277" spans="1:1" x14ac:dyDescent="0.25">
      <c r="A277" t="s">
        <v>866</v>
      </c>
    </row>
    <row r="278" spans="1:1" x14ac:dyDescent="0.25">
      <c r="A278" t="s">
        <v>877</v>
      </c>
    </row>
    <row r="279" spans="1:1" x14ac:dyDescent="0.25">
      <c r="A279" t="s">
        <v>869</v>
      </c>
    </row>
    <row r="280" spans="1:1" x14ac:dyDescent="0.25">
      <c r="A280" t="s">
        <v>1011</v>
      </c>
    </row>
    <row r="281" spans="1:1" x14ac:dyDescent="0.25">
      <c r="A281" t="s">
        <v>854</v>
      </c>
    </row>
    <row r="282" spans="1:1" x14ac:dyDescent="0.25">
      <c r="A282" t="s">
        <v>1012</v>
      </c>
    </row>
    <row r="283" spans="1:1" x14ac:dyDescent="0.25">
      <c r="A283" t="s">
        <v>1604</v>
      </c>
    </row>
    <row r="284" spans="1:1" x14ac:dyDescent="0.25">
      <c r="A284" t="s">
        <v>1621</v>
      </c>
    </row>
    <row r="285" spans="1:1" x14ac:dyDescent="0.25">
      <c r="A285" t="s">
        <v>1013</v>
      </c>
    </row>
    <row r="286" spans="1:1" x14ac:dyDescent="0.25">
      <c r="A286" t="s">
        <v>859</v>
      </c>
    </row>
    <row r="288" spans="1:1" x14ac:dyDescent="0.25">
      <c r="A288" t="s">
        <v>1014</v>
      </c>
    </row>
    <row r="289" spans="1:1" x14ac:dyDescent="0.25">
      <c r="A289" t="s">
        <v>1015</v>
      </c>
    </row>
    <row r="290" spans="1:1" x14ac:dyDescent="0.25">
      <c r="A290" t="s">
        <v>1016</v>
      </c>
    </row>
    <row r="291" spans="1:1" x14ac:dyDescent="0.25">
      <c r="A291" t="s">
        <v>1017</v>
      </c>
    </row>
    <row r="292" spans="1:1" x14ac:dyDescent="0.25">
      <c r="A292" t="s">
        <v>1018</v>
      </c>
    </row>
    <row r="293" spans="1:1" x14ac:dyDescent="0.25">
      <c r="A293" t="s">
        <v>1019</v>
      </c>
    </row>
    <row r="294" spans="1:1" x14ac:dyDescent="0.25">
      <c r="A294" t="s">
        <v>958</v>
      </c>
    </row>
    <row r="295" spans="1:1" x14ac:dyDescent="0.25">
      <c r="A295" t="s">
        <v>897</v>
      </c>
    </row>
    <row r="296" spans="1:1" x14ac:dyDescent="0.25">
      <c r="A296" t="s">
        <v>1020</v>
      </c>
    </row>
    <row r="297" spans="1:1" x14ac:dyDescent="0.25">
      <c r="A297" t="s">
        <v>1021</v>
      </c>
    </row>
    <row r="298" spans="1:1" x14ac:dyDescent="0.25">
      <c r="A298" t="s">
        <v>1022</v>
      </c>
    </row>
    <row r="299" spans="1:1" x14ac:dyDescent="0.25">
      <c r="A299" t="s">
        <v>1023</v>
      </c>
    </row>
    <row r="300" spans="1:1" x14ac:dyDescent="0.25">
      <c r="A300" t="s">
        <v>1024</v>
      </c>
    </row>
    <row r="301" spans="1:1" x14ac:dyDescent="0.25">
      <c r="A301" t="s">
        <v>1025</v>
      </c>
    </row>
    <row r="302" spans="1:1" x14ac:dyDescent="0.25">
      <c r="A302" t="s">
        <v>1026</v>
      </c>
    </row>
    <row r="303" spans="1:1" x14ac:dyDescent="0.25">
      <c r="A303" t="s">
        <v>1027</v>
      </c>
    </row>
    <row r="304" spans="1:1" x14ac:dyDescent="0.25">
      <c r="A304" t="s">
        <v>1028</v>
      </c>
    </row>
    <row r="305" spans="1:1" x14ac:dyDescent="0.25">
      <c r="A305" t="s">
        <v>1029</v>
      </c>
    </row>
    <row r="306" spans="1:1" x14ac:dyDescent="0.25">
      <c r="A306" t="s">
        <v>1587</v>
      </c>
    </row>
    <row r="307" spans="1:1" x14ac:dyDescent="0.25">
      <c r="A307" t="s">
        <v>1588</v>
      </c>
    </row>
    <row r="308" spans="1:1" x14ac:dyDescent="0.25">
      <c r="A308" t="s">
        <v>881</v>
      </c>
    </row>
    <row r="309" spans="1:1" x14ac:dyDescent="0.25">
      <c r="A309" t="s">
        <v>859</v>
      </c>
    </row>
    <row r="311" spans="1:1" x14ac:dyDescent="0.25">
      <c r="A311" t="s">
        <v>1030</v>
      </c>
    </row>
    <row r="312" spans="1:1" x14ac:dyDescent="0.25">
      <c r="A312" t="s">
        <v>1031</v>
      </c>
    </row>
    <row r="313" spans="1:1" x14ac:dyDescent="0.25">
      <c r="A313" t="s">
        <v>1032</v>
      </c>
    </row>
    <row r="314" spans="1:1" x14ac:dyDescent="0.25">
      <c r="A314" t="s">
        <v>1033</v>
      </c>
    </row>
    <row r="315" spans="1:1" x14ac:dyDescent="0.25">
      <c r="A315" t="s">
        <v>1034</v>
      </c>
    </row>
    <row r="316" spans="1:1" x14ac:dyDescent="0.25">
      <c r="A316" t="s">
        <v>869</v>
      </c>
    </row>
    <row r="317" spans="1:1" x14ac:dyDescent="0.25">
      <c r="A317" t="s">
        <v>1035</v>
      </c>
    </row>
    <row r="318" spans="1:1" x14ac:dyDescent="0.25">
      <c r="A318" t="s">
        <v>879</v>
      </c>
    </row>
    <row r="319" spans="1:1" x14ac:dyDescent="0.25">
      <c r="A319" t="s">
        <v>1036</v>
      </c>
    </row>
    <row r="320" spans="1:1" x14ac:dyDescent="0.25">
      <c r="A320" t="s">
        <v>1037</v>
      </c>
    </row>
    <row r="321" spans="1:1" x14ac:dyDescent="0.25">
      <c r="A321" t="s">
        <v>859</v>
      </c>
    </row>
    <row r="323" spans="1:1" x14ac:dyDescent="0.25">
      <c r="A323" t="s">
        <v>1038</v>
      </c>
    </row>
    <row r="324" spans="1:1" x14ac:dyDescent="0.25">
      <c r="A324" t="s">
        <v>1039</v>
      </c>
    </row>
    <row r="325" spans="1:1" x14ac:dyDescent="0.25">
      <c r="A325" t="s">
        <v>1040</v>
      </c>
    </row>
    <row r="326" spans="1:1" x14ac:dyDescent="0.25">
      <c r="A326" t="s">
        <v>1041</v>
      </c>
    </row>
    <row r="327" spans="1:1" x14ac:dyDescent="0.25">
      <c r="A327" t="s">
        <v>866</v>
      </c>
    </row>
    <row r="328" spans="1:1" x14ac:dyDescent="0.25">
      <c r="A328" t="s">
        <v>1034</v>
      </c>
    </row>
    <row r="329" spans="1:1" x14ac:dyDescent="0.25">
      <c r="A329" t="s">
        <v>869</v>
      </c>
    </row>
    <row r="330" spans="1:1" x14ac:dyDescent="0.25">
      <c r="A330" t="s">
        <v>1042</v>
      </c>
    </row>
    <row r="331" spans="1:1" x14ac:dyDescent="0.25">
      <c r="A331" t="s">
        <v>854</v>
      </c>
    </row>
    <row r="332" spans="1:1" x14ac:dyDescent="0.25">
      <c r="A332" t="s">
        <v>1043</v>
      </c>
    </row>
    <row r="333" spans="1:1" x14ac:dyDescent="0.25">
      <c r="A333" t="s">
        <v>879</v>
      </c>
    </row>
    <row r="334" spans="1:1" x14ac:dyDescent="0.25">
      <c r="A334" t="s">
        <v>1044</v>
      </c>
    </row>
    <row r="335" spans="1:1" x14ac:dyDescent="0.25">
      <c r="A335" t="s">
        <v>1622</v>
      </c>
    </row>
    <row r="336" spans="1:1" x14ac:dyDescent="0.25">
      <c r="A336" t="s">
        <v>1037</v>
      </c>
    </row>
    <row r="337" spans="1:1" x14ac:dyDescent="0.25">
      <c r="A337" t="s">
        <v>859</v>
      </c>
    </row>
    <row r="339" spans="1:1" x14ac:dyDescent="0.25">
      <c r="A339" t="s">
        <v>1045</v>
      </c>
    </row>
    <row r="340" spans="1:1" x14ac:dyDescent="0.25">
      <c r="A340" t="s">
        <v>1046</v>
      </c>
    </row>
    <row r="341" spans="1:1" x14ac:dyDescent="0.25">
      <c r="A341" t="s">
        <v>1047</v>
      </c>
    </row>
    <row r="342" spans="1:1" x14ac:dyDescent="0.25">
      <c r="A342" t="s">
        <v>1048</v>
      </c>
    </row>
    <row r="343" spans="1:1" x14ac:dyDescent="0.25">
      <c r="A343" t="s">
        <v>972</v>
      </c>
    </row>
    <row r="344" spans="1:1" x14ac:dyDescent="0.25">
      <c r="A344" t="s">
        <v>869</v>
      </c>
    </row>
    <row r="345" spans="1:1" x14ac:dyDescent="0.25">
      <c r="A345" t="s">
        <v>1049</v>
      </c>
    </row>
    <row r="346" spans="1:1" x14ac:dyDescent="0.25">
      <c r="A346" t="s">
        <v>854</v>
      </c>
    </row>
    <row r="347" spans="1:1" x14ac:dyDescent="0.25">
      <c r="A347" t="s">
        <v>1050</v>
      </c>
    </row>
    <row r="348" spans="1:1" x14ac:dyDescent="0.25">
      <c r="A348" t="s">
        <v>881</v>
      </c>
    </row>
    <row r="349" spans="1:1" x14ac:dyDescent="0.25">
      <c r="A349" t="s">
        <v>859</v>
      </c>
    </row>
    <row r="350" spans="1:1" x14ac:dyDescent="0.25">
      <c r="A350" t="s">
        <v>1619</v>
      </c>
    </row>
    <row r="351" spans="1:1" x14ac:dyDescent="0.25">
      <c r="A351" t="s">
        <v>1620</v>
      </c>
    </row>
    <row r="353" spans="1:1" x14ac:dyDescent="0.25">
      <c r="A353" t="s">
        <v>1051</v>
      </c>
    </row>
    <row r="354" spans="1:1" x14ac:dyDescent="0.25">
      <c r="A354" t="s">
        <v>1052</v>
      </c>
    </row>
    <row r="355" spans="1:1" x14ac:dyDescent="0.25">
      <c r="A355" t="s">
        <v>1053</v>
      </c>
    </row>
    <row r="356" spans="1:1" x14ac:dyDescent="0.25">
      <c r="A356" t="s">
        <v>893</v>
      </c>
    </row>
    <row r="357" spans="1:1" x14ac:dyDescent="0.25">
      <c r="A357" t="s">
        <v>866</v>
      </c>
    </row>
    <row r="358" spans="1:1" x14ac:dyDescent="0.25">
      <c r="A358" t="s">
        <v>1054</v>
      </c>
    </row>
    <row r="359" spans="1:1" x14ac:dyDescent="0.25">
      <c r="A359" t="s">
        <v>869</v>
      </c>
    </row>
    <row r="360" spans="1:1" x14ac:dyDescent="0.25">
      <c r="A360" t="s">
        <v>1055</v>
      </c>
    </row>
    <row r="361" spans="1:1" x14ac:dyDescent="0.25">
      <c r="A361" t="s">
        <v>854</v>
      </c>
    </row>
    <row r="362" spans="1:1" x14ac:dyDescent="0.25">
      <c r="A362" t="s">
        <v>1056</v>
      </c>
    </row>
    <row r="363" spans="1:1" x14ac:dyDescent="0.25">
      <c r="A363" t="s">
        <v>1057</v>
      </c>
    </row>
    <row r="364" spans="1:1" x14ac:dyDescent="0.25">
      <c r="A364" t="s">
        <v>1624</v>
      </c>
    </row>
    <row r="365" spans="1:1" x14ac:dyDescent="0.25">
      <c r="A365" t="s">
        <v>1623</v>
      </c>
    </row>
    <row r="366" spans="1:1" x14ac:dyDescent="0.25">
      <c r="A366" t="s">
        <v>859</v>
      </c>
    </row>
    <row r="368" spans="1:1" x14ac:dyDescent="0.25">
      <c r="A368" t="s">
        <v>1058</v>
      </c>
    </row>
    <row r="369" spans="1:1" x14ac:dyDescent="0.25">
      <c r="A369" t="s">
        <v>1059</v>
      </c>
    </row>
    <row r="370" spans="1:1" x14ac:dyDescent="0.25">
      <c r="A370" t="s">
        <v>1060</v>
      </c>
    </row>
    <row r="371" spans="1:1" x14ac:dyDescent="0.25">
      <c r="A371" t="s">
        <v>1061</v>
      </c>
    </row>
    <row r="372" spans="1:1" x14ac:dyDescent="0.25">
      <c r="A372" t="s">
        <v>866</v>
      </c>
    </row>
    <row r="373" spans="1:1" x14ac:dyDescent="0.25">
      <c r="A373" t="s">
        <v>1062</v>
      </c>
    </row>
    <row r="374" spans="1:1" x14ac:dyDescent="0.25">
      <c r="A374" t="s">
        <v>1063</v>
      </c>
    </row>
    <row r="375" spans="1:1" x14ac:dyDescent="0.25">
      <c r="A375" t="s">
        <v>1064</v>
      </c>
    </row>
    <row r="376" spans="1:1" x14ac:dyDescent="0.25">
      <c r="A376" t="s">
        <v>1065</v>
      </c>
    </row>
    <row r="377" spans="1:1" x14ac:dyDescent="0.25">
      <c r="A377" t="s">
        <v>1066</v>
      </c>
    </row>
    <row r="378" spans="1:1" x14ac:dyDescent="0.25">
      <c r="A378" t="s">
        <v>1067</v>
      </c>
    </row>
    <row r="379" spans="1:1" x14ac:dyDescent="0.25">
      <c r="A379" t="s">
        <v>1068</v>
      </c>
    </row>
    <row r="380" spans="1:1" x14ac:dyDescent="0.25">
      <c r="A380" t="s">
        <v>1000</v>
      </c>
    </row>
    <row r="381" spans="1:1" x14ac:dyDescent="0.25">
      <c r="A381" t="s">
        <v>1626</v>
      </c>
    </row>
    <row r="382" spans="1:1" x14ac:dyDescent="0.25">
      <c r="A382" t="s">
        <v>1625</v>
      </c>
    </row>
    <row r="383" spans="1:1" x14ac:dyDescent="0.25">
      <c r="A383" t="s">
        <v>859</v>
      </c>
    </row>
    <row r="385" spans="1:1" x14ac:dyDescent="0.25">
      <c r="A385" t="s">
        <v>1069</v>
      </c>
    </row>
    <row r="386" spans="1:1" x14ac:dyDescent="0.25">
      <c r="A386" t="s">
        <v>1070</v>
      </c>
    </row>
    <row r="387" spans="1:1" x14ac:dyDescent="0.25">
      <c r="A387" t="s">
        <v>1071</v>
      </c>
    </row>
    <row r="388" spans="1:1" x14ac:dyDescent="0.25">
      <c r="A388" t="s">
        <v>1072</v>
      </c>
    </row>
    <row r="389" spans="1:1" x14ac:dyDescent="0.25">
      <c r="A389" t="s">
        <v>1034</v>
      </c>
    </row>
    <row r="390" spans="1:1" x14ac:dyDescent="0.25">
      <c r="A390" t="s">
        <v>988</v>
      </c>
    </row>
    <row r="391" spans="1:1" x14ac:dyDescent="0.25">
      <c r="A391" t="s">
        <v>1073</v>
      </c>
    </row>
    <row r="392" spans="1:1" x14ac:dyDescent="0.25">
      <c r="A392" t="s">
        <v>1074</v>
      </c>
    </row>
    <row r="393" spans="1:1" x14ac:dyDescent="0.25">
      <c r="A393" t="s">
        <v>1075</v>
      </c>
    </row>
    <row r="394" spans="1:1" x14ac:dyDescent="0.25">
      <c r="A394" t="s">
        <v>1076</v>
      </c>
    </row>
    <row r="395" spans="1:1" x14ac:dyDescent="0.25">
      <c r="A395" t="s">
        <v>1627</v>
      </c>
    </row>
    <row r="396" spans="1:1" x14ac:dyDescent="0.25">
      <c r="A396" t="s">
        <v>1628</v>
      </c>
    </row>
    <row r="397" spans="1:1" x14ac:dyDescent="0.25">
      <c r="A397" t="s">
        <v>945</v>
      </c>
    </row>
    <row r="399" spans="1:1" x14ac:dyDescent="0.25">
      <c r="A399" t="s">
        <v>1077</v>
      </c>
    </row>
    <row r="400" spans="1:1" x14ac:dyDescent="0.25">
      <c r="A400" t="s">
        <v>1078</v>
      </c>
    </row>
    <row r="401" spans="1:1" x14ac:dyDescent="0.25">
      <c r="A401" t="s">
        <v>1079</v>
      </c>
    </row>
    <row r="402" spans="1:1" x14ac:dyDescent="0.25">
      <c r="A402" t="s">
        <v>1080</v>
      </c>
    </row>
    <row r="403" spans="1:1" x14ac:dyDescent="0.25">
      <c r="A403" t="s">
        <v>1034</v>
      </c>
    </row>
    <row r="404" spans="1:1" x14ac:dyDescent="0.25">
      <c r="A404" t="s">
        <v>1081</v>
      </c>
    </row>
    <row r="405" spans="1:1" x14ac:dyDescent="0.25">
      <c r="A405" t="s">
        <v>1082</v>
      </c>
    </row>
    <row r="406" spans="1:1" x14ac:dyDescent="0.25">
      <c r="A406" t="s">
        <v>1083</v>
      </c>
    </row>
    <row r="407" spans="1:1" x14ac:dyDescent="0.25">
      <c r="A407" t="s">
        <v>1084</v>
      </c>
    </row>
    <row r="408" spans="1:1" x14ac:dyDescent="0.25">
      <c r="A408" t="s">
        <v>1629</v>
      </c>
    </row>
    <row r="409" spans="1:1" x14ac:dyDescent="0.25">
      <c r="A409" t="s">
        <v>1630</v>
      </c>
    </row>
    <row r="410" spans="1:1" x14ac:dyDescent="0.25">
      <c r="A410" t="s">
        <v>945</v>
      </c>
    </row>
    <row r="412" spans="1:1" x14ac:dyDescent="0.25">
      <c r="A412" t="s">
        <v>1085</v>
      </c>
    </row>
    <row r="413" spans="1:1" x14ac:dyDescent="0.25">
      <c r="A413" t="s">
        <v>1086</v>
      </c>
    </row>
    <row r="414" spans="1:1" x14ac:dyDescent="0.25">
      <c r="A414" t="s">
        <v>1087</v>
      </c>
    </row>
    <row r="415" spans="1:1" x14ac:dyDescent="0.25">
      <c r="A415" t="s">
        <v>1088</v>
      </c>
    </row>
    <row r="416" spans="1:1" x14ac:dyDescent="0.25">
      <c r="A416" t="s">
        <v>866</v>
      </c>
    </row>
    <row r="417" spans="1:1" x14ac:dyDescent="0.25">
      <c r="A417" t="s">
        <v>1081</v>
      </c>
    </row>
    <row r="418" spans="1:1" x14ac:dyDescent="0.25">
      <c r="A418" t="s">
        <v>1089</v>
      </c>
    </row>
    <row r="419" spans="1:1" x14ac:dyDescent="0.25">
      <c r="A419" t="s">
        <v>1090</v>
      </c>
    </row>
    <row r="420" spans="1:1" x14ac:dyDescent="0.25">
      <c r="A420" t="s">
        <v>1091</v>
      </c>
    </row>
    <row r="421" spans="1:1" x14ac:dyDescent="0.25">
      <c r="A421" t="s">
        <v>879</v>
      </c>
    </row>
    <row r="422" spans="1:1" x14ac:dyDescent="0.25">
      <c r="A422" t="s">
        <v>1092</v>
      </c>
    </row>
    <row r="423" spans="1:1" x14ac:dyDescent="0.25">
      <c r="A423" t="s">
        <v>1631</v>
      </c>
    </row>
    <row r="424" spans="1:1" x14ac:dyDescent="0.25">
      <c r="A424" t="s">
        <v>1632</v>
      </c>
    </row>
    <row r="425" spans="1:1" x14ac:dyDescent="0.25">
      <c r="A425" t="s">
        <v>1057</v>
      </c>
    </row>
    <row r="426" spans="1:1" x14ac:dyDescent="0.25">
      <c r="A426" t="s">
        <v>859</v>
      </c>
    </row>
    <row r="427" spans="1:1" x14ac:dyDescent="0.25">
      <c r="A427" t="s">
        <v>1034</v>
      </c>
    </row>
    <row r="429" spans="1:1" x14ac:dyDescent="0.25">
      <c r="A429" t="s">
        <v>1093</v>
      </c>
    </row>
    <row r="430" spans="1:1" x14ac:dyDescent="0.25">
      <c r="A430" t="s">
        <v>1094</v>
      </c>
    </row>
    <row r="431" spans="1:1" x14ac:dyDescent="0.25">
      <c r="A431" t="s">
        <v>1095</v>
      </c>
    </row>
    <row r="432" spans="1:1" x14ac:dyDescent="0.25">
      <c r="A432" t="s">
        <v>1096</v>
      </c>
    </row>
    <row r="433" spans="1:1" x14ac:dyDescent="0.25">
      <c r="A433" t="s">
        <v>1097</v>
      </c>
    </row>
    <row r="434" spans="1:1" x14ac:dyDescent="0.25">
      <c r="A434" t="s">
        <v>869</v>
      </c>
    </row>
    <row r="435" spans="1:1" x14ac:dyDescent="0.25">
      <c r="A435" t="s">
        <v>1098</v>
      </c>
    </row>
    <row r="436" spans="1:1" x14ac:dyDescent="0.25">
      <c r="A436" t="s">
        <v>1633</v>
      </c>
    </row>
    <row r="437" spans="1:1" x14ac:dyDescent="0.25">
      <c r="A437" t="s">
        <v>1634</v>
      </c>
    </row>
    <row r="438" spans="1:1" x14ac:dyDescent="0.25">
      <c r="A438" t="s">
        <v>879</v>
      </c>
    </row>
    <row r="439" spans="1:1" x14ac:dyDescent="0.25">
      <c r="A439" t="s">
        <v>1099</v>
      </c>
    </row>
    <row r="440" spans="1:1" x14ac:dyDescent="0.25">
      <c r="A440" t="s">
        <v>859</v>
      </c>
    </row>
    <row r="442" spans="1:1" x14ac:dyDescent="0.25">
      <c r="A442" t="s">
        <v>1100</v>
      </c>
    </row>
    <row r="443" spans="1:1" x14ac:dyDescent="0.25">
      <c r="A443" t="s">
        <v>1101</v>
      </c>
    </row>
    <row r="444" spans="1:1" x14ac:dyDescent="0.25">
      <c r="A444" t="s">
        <v>1102</v>
      </c>
    </row>
    <row r="445" spans="1:1" x14ac:dyDescent="0.25">
      <c r="A445" t="s">
        <v>1103</v>
      </c>
    </row>
    <row r="446" spans="1:1" x14ac:dyDescent="0.25">
      <c r="A446" t="s">
        <v>869</v>
      </c>
    </row>
    <row r="447" spans="1:1" x14ac:dyDescent="0.25">
      <c r="A447" t="s">
        <v>1104</v>
      </c>
    </row>
    <row r="448" spans="1:1" x14ac:dyDescent="0.25">
      <c r="A448" t="s">
        <v>854</v>
      </c>
    </row>
    <row r="449" spans="1:1" x14ac:dyDescent="0.25">
      <c r="A449" t="s">
        <v>1105</v>
      </c>
    </row>
    <row r="450" spans="1:1" x14ac:dyDescent="0.25">
      <c r="A450" t="s">
        <v>1635</v>
      </c>
    </row>
    <row r="451" spans="1:1" x14ac:dyDescent="0.25">
      <c r="A451" t="s">
        <v>1636</v>
      </c>
    </row>
    <row r="452" spans="1:1" x14ac:dyDescent="0.25">
      <c r="A452" t="s">
        <v>945</v>
      </c>
    </row>
    <row r="453" spans="1:1" x14ac:dyDescent="0.25">
      <c r="A453" t="s">
        <v>1034</v>
      </c>
    </row>
    <row r="456" spans="1:1" x14ac:dyDescent="0.25">
      <c r="A456" t="s">
        <v>1106</v>
      </c>
    </row>
    <row r="457" spans="1:1" x14ac:dyDescent="0.25">
      <c r="A457" t="s">
        <v>1107</v>
      </c>
    </row>
    <row r="458" spans="1:1" x14ac:dyDescent="0.25">
      <c r="A458" t="s">
        <v>1108</v>
      </c>
    </row>
    <row r="459" spans="1:1" x14ac:dyDescent="0.25">
      <c r="A459" t="s">
        <v>1109</v>
      </c>
    </row>
    <row r="460" spans="1:1" x14ac:dyDescent="0.25">
      <c r="A460" t="s">
        <v>941</v>
      </c>
    </row>
    <row r="461" spans="1:1" x14ac:dyDescent="0.25">
      <c r="A461" t="s">
        <v>1110</v>
      </c>
    </row>
    <row r="462" spans="1:1" x14ac:dyDescent="0.25">
      <c r="A462" t="s">
        <v>1111</v>
      </c>
    </row>
    <row r="463" spans="1:1" x14ac:dyDescent="0.25">
      <c r="A463" t="s">
        <v>987</v>
      </c>
    </row>
    <row r="464" spans="1:1" x14ac:dyDescent="0.25">
      <c r="A464" t="s">
        <v>1112</v>
      </c>
    </row>
    <row r="465" spans="1:1" x14ac:dyDescent="0.25">
      <c r="A465" t="s">
        <v>859</v>
      </c>
    </row>
    <row r="466" spans="1:1" x14ac:dyDescent="0.25">
      <c r="A466" t="s">
        <v>1637</v>
      </c>
    </row>
    <row r="467" spans="1:1" x14ac:dyDescent="0.25">
      <c r="A467" t="s">
        <v>1638</v>
      </c>
    </row>
    <row r="470" spans="1:1" x14ac:dyDescent="0.25">
      <c r="A470" t="s">
        <v>1113</v>
      </c>
    </row>
    <row r="471" spans="1:1" x14ac:dyDescent="0.25">
      <c r="A471" t="s">
        <v>1114</v>
      </c>
    </row>
    <row r="472" spans="1:1" x14ac:dyDescent="0.25">
      <c r="A472" t="s">
        <v>1115</v>
      </c>
    </row>
    <row r="473" spans="1:1" x14ac:dyDescent="0.25">
      <c r="A473" t="s">
        <v>1116</v>
      </c>
    </row>
    <row r="474" spans="1:1" x14ac:dyDescent="0.25">
      <c r="A474" t="s">
        <v>1639</v>
      </c>
    </row>
    <row r="475" spans="1:1" x14ac:dyDescent="0.25">
      <c r="A475" t="s">
        <v>1640</v>
      </c>
    </row>
    <row r="476" spans="1:1" x14ac:dyDescent="0.25">
      <c r="A476" t="s">
        <v>854</v>
      </c>
    </row>
    <row r="477" spans="1:1" x14ac:dyDescent="0.25">
      <c r="A477" t="s">
        <v>1117</v>
      </c>
    </row>
    <row r="478" spans="1:1" x14ac:dyDescent="0.25">
      <c r="A478" t="s">
        <v>1000</v>
      </c>
    </row>
    <row r="479" spans="1:1" x14ac:dyDescent="0.25">
      <c r="A479" t="s">
        <v>1034</v>
      </c>
    </row>
    <row r="480" spans="1:1" x14ac:dyDescent="0.25">
      <c r="A480" t="s">
        <v>859</v>
      </c>
    </row>
    <row r="483" spans="1:1" x14ac:dyDescent="0.25">
      <c r="A483" t="s">
        <v>1118</v>
      </c>
    </row>
    <row r="484" spans="1:1" x14ac:dyDescent="0.25">
      <c r="A484" t="s">
        <v>1119</v>
      </c>
    </row>
    <row r="485" spans="1:1" x14ac:dyDescent="0.25">
      <c r="A485" t="s">
        <v>1120</v>
      </c>
    </row>
    <row r="486" spans="1:1" x14ac:dyDescent="0.25">
      <c r="A486" t="s">
        <v>1121</v>
      </c>
    </row>
    <row r="487" spans="1:1" x14ac:dyDescent="0.25">
      <c r="A487" t="s">
        <v>866</v>
      </c>
    </row>
    <row r="488" spans="1:1" x14ac:dyDescent="0.25">
      <c r="A488" t="s">
        <v>854</v>
      </c>
    </row>
    <row r="489" spans="1:1" x14ac:dyDescent="0.25">
      <c r="A489" t="s">
        <v>1122</v>
      </c>
    </row>
    <row r="490" spans="1:1" x14ac:dyDescent="0.25">
      <c r="A490" t="s">
        <v>1587</v>
      </c>
    </row>
    <row r="491" spans="1:1" x14ac:dyDescent="0.25">
      <c r="A491" t="s">
        <v>1123</v>
      </c>
    </row>
    <row r="492" spans="1:1" x14ac:dyDescent="0.25">
      <c r="A492" t="s">
        <v>859</v>
      </c>
    </row>
    <row r="493" spans="1:1" x14ac:dyDescent="0.25">
      <c r="A493" t="s">
        <v>939</v>
      </c>
    </row>
    <row r="496" spans="1:1" x14ac:dyDescent="0.25">
      <c r="A496" t="s">
        <v>1124</v>
      </c>
    </row>
    <row r="497" spans="1:1" x14ac:dyDescent="0.25">
      <c r="A497" t="s">
        <v>1125</v>
      </c>
    </row>
    <row r="498" spans="1:1" x14ac:dyDescent="0.25">
      <c r="A498" t="s">
        <v>1126</v>
      </c>
    </row>
    <row r="499" spans="1:1" x14ac:dyDescent="0.25">
      <c r="A499" t="s">
        <v>1127</v>
      </c>
    </row>
    <row r="500" spans="1:1" x14ac:dyDescent="0.25">
      <c r="A500" t="s">
        <v>1128</v>
      </c>
    </row>
    <row r="501" spans="1:1" x14ac:dyDescent="0.25">
      <c r="A501" t="s">
        <v>1097</v>
      </c>
    </row>
    <row r="502" spans="1:1" x14ac:dyDescent="0.25">
      <c r="A502" t="s">
        <v>941</v>
      </c>
    </row>
    <row r="503" spans="1:1" x14ac:dyDescent="0.25">
      <c r="A503" t="s">
        <v>1129</v>
      </c>
    </row>
    <row r="504" spans="1:1" x14ac:dyDescent="0.25">
      <c r="A504" t="s">
        <v>1130</v>
      </c>
    </row>
    <row r="505" spans="1:1" x14ac:dyDescent="0.25">
      <c r="A505" t="s">
        <v>1641</v>
      </c>
    </row>
    <row r="506" spans="1:1" x14ac:dyDescent="0.25">
      <c r="A506" t="s">
        <v>1642</v>
      </c>
    </row>
    <row r="507" spans="1:1" x14ac:dyDescent="0.25">
      <c r="A507" t="s">
        <v>859</v>
      </c>
    </row>
    <row r="510" spans="1:1" x14ac:dyDescent="0.25">
      <c r="A510" t="s">
        <v>1131</v>
      </c>
    </row>
    <row r="511" spans="1:1" x14ac:dyDescent="0.25">
      <c r="A511" t="s">
        <v>1132</v>
      </c>
    </row>
    <row r="512" spans="1:1" x14ac:dyDescent="0.25">
      <c r="A512" t="s">
        <v>1133</v>
      </c>
    </row>
    <row r="513" spans="1:1" x14ac:dyDescent="0.25">
      <c r="A513" t="s">
        <v>1134</v>
      </c>
    </row>
    <row r="514" spans="1:1" x14ac:dyDescent="0.25">
      <c r="A514" t="s">
        <v>866</v>
      </c>
    </row>
    <row r="515" spans="1:1" x14ac:dyDescent="0.25">
      <c r="A515" t="s">
        <v>941</v>
      </c>
    </row>
    <row r="516" spans="1:1" x14ac:dyDescent="0.25">
      <c r="A516" t="s">
        <v>1135</v>
      </c>
    </row>
    <row r="517" spans="1:1" x14ac:dyDescent="0.25">
      <c r="A517" t="s">
        <v>1136</v>
      </c>
    </row>
    <row r="518" spans="1:1" x14ac:dyDescent="0.25">
      <c r="A518" t="s">
        <v>854</v>
      </c>
    </row>
    <row r="519" spans="1:1" x14ac:dyDescent="0.25">
      <c r="A519" t="s">
        <v>1137</v>
      </c>
    </row>
    <row r="520" spans="1:1" x14ac:dyDescent="0.25">
      <c r="A520" t="s">
        <v>960</v>
      </c>
    </row>
    <row r="521" spans="1:1" x14ac:dyDescent="0.25">
      <c r="A521" t="s">
        <v>859</v>
      </c>
    </row>
    <row r="522" spans="1:1" x14ac:dyDescent="0.25">
      <c r="A522" t="s">
        <v>1643</v>
      </c>
    </row>
    <row r="523" spans="1:1" x14ac:dyDescent="0.25">
      <c r="A523" t="s">
        <v>1644</v>
      </c>
    </row>
    <row r="524" spans="1:1" x14ac:dyDescent="0.25">
      <c r="A524" t="s">
        <v>1138</v>
      </c>
    </row>
    <row r="526" spans="1:1" x14ac:dyDescent="0.25">
      <c r="A526" t="s">
        <v>1139</v>
      </c>
    </row>
    <row r="527" spans="1:1" x14ac:dyDescent="0.25">
      <c r="A527" t="s">
        <v>1140</v>
      </c>
    </row>
    <row r="528" spans="1:1" x14ac:dyDescent="0.25">
      <c r="A528" t="s">
        <v>1141</v>
      </c>
    </row>
    <row r="529" spans="1:1" x14ac:dyDescent="0.25">
      <c r="A529" t="s">
        <v>1142</v>
      </c>
    </row>
    <row r="530" spans="1:1" x14ac:dyDescent="0.25">
      <c r="A530" t="s">
        <v>1143</v>
      </c>
    </row>
    <row r="531" spans="1:1" x14ac:dyDescent="0.25">
      <c r="A531" t="s">
        <v>869</v>
      </c>
    </row>
    <row r="532" spans="1:1" x14ac:dyDescent="0.25">
      <c r="A532" t="s">
        <v>1144</v>
      </c>
    </row>
    <row r="533" spans="1:1" x14ac:dyDescent="0.25">
      <c r="A533" t="s">
        <v>854</v>
      </c>
    </row>
    <row r="534" spans="1:1" x14ac:dyDescent="0.25">
      <c r="A534" t="s">
        <v>1145</v>
      </c>
    </row>
    <row r="535" spans="1:1" x14ac:dyDescent="0.25">
      <c r="A535" t="s">
        <v>1645</v>
      </c>
    </row>
    <row r="536" spans="1:1" x14ac:dyDescent="0.25">
      <c r="A536" t="s">
        <v>1606</v>
      </c>
    </row>
    <row r="537" spans="1:1" x14ac:dyDescent="0.25">
      <c r="A537" t="s">
        <v>960</v>
      </c>
    </row>
    <row r="538" spans="1:1" x14ac:dyDescent="0.25">
      <c r="A538" t="s">
        <v>859</v>
      </c>
    </row>
    <row r="541" spans="1:1" x14ac:dyDescent="0.25">
      <c r="A541" t="s">
        <v>1146</v>
      </c>
    </row>
    <row r="543" spans="1:1" x14ac:dyDescent="0.25">
      <c r="A543" t="s">
        <v>1147</v>
      </c>
    </row>
    <row r="544" spans="1:1" x14ac:dyDescent="0.25">
      <c r="A544" t="s">
        <v>1148</v>
      </c>
    </row>
    <row r="545" spans="1:1" x14ac:dyDescent="0.25">
      <c r="A545" t="s">
        <v>1149</v>
      </c>
    </row>
    <row r="546" spans="1:1" x14ac:dyDescent="0.25">
      <c r="A546" t="s">
        <v>1150</v>
      </c>
    </row>
    <row r="547" spans="1:1" x14ac:dyDescent="0.25">
      <c r="A547" t="s">
        <v>853</v>
      </c>
    </row>
    <row r="548" spans="1:1" x14ac:dyDescent="0.25">
      <c r="A548" t="s">
        <v>1151</v>
      </c>
    </row>
    <row r="549" spans="1:1" x14ac:dyDescent="0.25">
      <c r="A549" t="s">
        <v>1152</v>
      </c>
    </row>
    <row r="550" spans="1:1" x14ac:dyDescent="0.25">
      <c r="A550" t="s">
        <v>1153</v>
      </c>
    </row>
    <row r="551" spans="1:1" x14ac:dyDescent="0.25">
      <c r="A551" t="s">
        <v>1154</v>
      </c>
    </row>
    <row r="552" spans="1:1" x14ac:dyDescent="0.25">
      <c r="A552" t="s">
        <v>859</v>
      </c>
    </row>
    <row r="554" spans="1:1" x14ac:dyDescent="0.25">
      <c r="A554" t="s">
        <v>1155</v>
      </c>
    </row>
    <row r="555" spans="1:1" x14ac:dyDescent="0.25">
      <c r="A555" t="s">
        <v>1156</v>
      </c>
    </row>
    <row r="556" spans="1:1" x14ac:dyDescent="0.25">
      <c r="A556" t="s">
        <v>1157</v>
      </c>
    </row>
    <row r="557" spans="1:1" x14ac:dyDescent="0.25">
      <c r="A557" t="s">
        <v>1150</v>
      </c>
    </row>
    <row r="558" spans="1:1" x14ac:dyDescent="0.25">
      <c r="A558" t="s">
        <v>853</v>
      </c>
    </row>
    <row r="559" spans="1:1" x14ac:dyDescent="0.25">
      <c r="A559" t="s">
        <v>879</v>
      </c>
    </row>
    <row r="560" spans="1:1" x14ac:dyDescent="0.25">
      <c r="A560" t="s">
        <v>1158</v>
      </c>
    </row>
    <row r="561" spans="1:1" x14ac:dyDescent="0.25">
      <c r="A561" t="s">
        <v>1154</v>
      </c>
    </row>
    <row r="562" spans="1:1" x14ac:dyDescent="0.25">
      <c r="A562" t="s">
        <v>859</v>
      </c>
    </row>
    <row r="564" spans="1:1" x14ac:dyDescent="0.25">
      <c r="A564" t="s">
        <v>1159</v>
      </c>
    </row>
    <row r="565" spans="1:1" x14ac:dyDescent="0.25">
      <c r="A565" t="s">
        <v>1160</v>
      </c>
    </row>
    <row r="566" spans="1:1" x14ac:dyDescent="0.25">
      <c r="A566" t="s">
        <v>1161</v>
      </c>
    </row>
    <row r="567" spans="1:1" x14ac:dyDescent="0.25">
      <c r="A567" t="s">
        <v>1150</v>
      </c>
    </row>
    <row r="568" spans="1:1" x14ac:dyDescent="0.25">
      <c r="A568" t="s">
        <v>853</v>
      </c>
    </row>
    <row r="569" spans="1:1" x14ac:dyDescent="0.25">
      <c r="A569" t="s">
        <v>879</v>
      </c>
    </row>
    <row r="570" spans="1:1" x14ac:dyDescent="0.25">
      <c r="A570" t="s">
        <v>1162</v>
      </c>
    </row>
    <row r="571" spans="1:1" x14ac:dyDescent="0.25">
      <c r="A571" t="s">
        <v>1154</v>
      </c>
    </row>
    <row r="572" spans="1:1" x14ac:dyDescent="0.25">
      <c r="A572" t="s">
        <v>859</v>
      </c>
    </row>
    <row r="574" spans="1:1" x14ac:dyDescent="0.25">
      <c r="A574" t="s">
        <v>1163</v>
      </c>
    </row>
    <row r="575" spans="1:1" x14ac:dyDescent="0.25">
      <c r="A575" t="s">
        <v>1164</v>
      </c>
    </row>
    <row r="576" spans="1:1" x14ac:dyDescent="0.25">
      <c r="A576" t="s">
        <v>1165</v>
      </c>
    </row>
    <row r="577" spans="1:1" x14ac:dyDescent="0.25">
      <c r="A577" t="s">
        <v>1150</v>
      </c>
    </row>
    <row r="578" spans="1:1" x14ac:dyDescent="0.25">
      <c r="A578" t="s">
        <v>853</v>
      </c>
    </row>
    <row r="579" spans="1:1" x14ac:dyDescent="0.25">
      <c r="A579" t="s">
        <v>879</v>
      </c>
    </row>
    <row r="580" spans="1:1" x14ac:dyDescent="0.25">
      <c r="A580" t="s">
        <v>1166</v>
      </c>
    </row>
    <row r="581" spans="1:1" x14ac:dyDescent="0.25">
      <c r="A581" t="s">
        <v>1154</v>
      </c>
    </row>
    <row r="582" spans="1:1" x14ac:dyDescent="0.25">
      <c r="A582" t="s">
        <v>859</v>
      </c>
    </row>
    <row r="584" spans="1:1" x14ac:dyDescent="0.25">
      <c r="A584" t="s">
        <v>1167</v>
      </c>
    </row>
    <row r="585" spans="1:1" x14ac:dyDescent="0.25">
      <c r="A585" t="s">
        <v>1168</v>
      </c>
    </row>
    <row r="586" spans="1:1" x14ac:dyDescent="0.25">
      <c r="A586" t="s">
        <v>1169</v>
      </c>
    </row>
    <row r="587" spans="1:1" x14ac:dyDescent="0.25">
      <c r="A587" t="s">
        <v>1170</v>
      </c>
    </row>
    <row r="588" spans="1:1" x14ac:dyDescent="0.25">
      <c r="A588" t="s">
        <v>853</v>
      </c>
    </row>
    <row r="589" spans="1:1" x14ac:dyDescent="0.25">
      <c r="A589" t="s">
        <v>1151</v>
      </c>
    </row>
    <row r="590" spans="1:1" x14ac:dyDescent="0.25">
      <c r="A590" t="s">
        <v>1171</v>
      </c>
    </row>
    <row r="591" spans="1:1" x14ac:dyDescent="0.25">
      <c r="A591" t="s">
        <v>1172</v>
      </c>
    </row>
    <row r="592" spans="1:1" x14ac:dyDescent="0.25">
      <c r="A592" t="s">
        <v>1154</v>
      </c>
    </row>
    <row r="593" spans="1:1" x14ac:dyDescent="0.25">
      <c r="A593" t="s">
        <v>859</v>
      </c>
    </row>
    <row r="594" spans="1:1" x14ac:dyDescent="0.25">
      <c r="A594" t="s">
        <v>1173</v>
      </c>
    </row>
    <row r="596" spans="1:1" x14ac:dyDescent="0.25">
      <c r="A596" t="s">
        <v>1174</v>
      </c>
    </row>
    <row r="597" spans="1:1" x14ac:dyDescent="0.25">
      <c r="A597" t="s">
        <v>1175</v>
      </c>
    </row>
    <row r="598" spans="1:1" x14ac:dyDescent="0.25">
      <c r="A598" t="s">
        <v>1176</v>
      </c>
    </row>
    <row r="599" spans="1:1" x14ac:dyDescent="0.25">
      <c r="A599" t="s">
        <v>1177</v>
      </c>
    </row>
    <row r="600" spans="1:1" x14ac:dyDescent="0.25">
      <c r="A600" t="s">
        <v>1178</v>
      </c>
    </row>
    <row r="601" spans="1:1" x14ac:dyDescent="0.25">
      <c r="A601" t="s">
        <v>869</v>
      </c>
    </row>
    <row r="602" spans="1:1" x14ac:dyDescent="0.25">
      <c r="A602" t="s">
        <v>1179</v>
      </c>
    </row>
    <row r="603" spans="1:1" x14ac:dyDescent="0.25">
      <c r="A603" t="s">
        <v>854</v>
      </c>
    </row>
    <row r="604" spans="1:1" x14ac:dyDescent="0.25">
      <c r="A604" t="s">
        <v>1180</v>
      </c>
    </row>
    <row r="605" spans="1:1" x14ac:dyDescent="0.25">
      <c r="A605" t="s">
        <v>1646</v>
      </c>
    </row>
    <row r="606" spans="1:1" x14ac:dyDescent="0.25">
      <c r="A606" t="s">
        <v>1647</v>
      </c>
    </row>
    <row r="607" spans="1:1" x14ac:dyDescent="0.25">
      <c r="A607" t="s">
        <v>859</v>
      </c>
    </row>
    <row r="609" spans="1:1" x14ac:dyDescent="0.25">
      <c r="A609" t="s">
        <v>1181</v>
      </c>
    </row>
    <row r="610" spans="1:1" x14ac:dyDescent="0.25">
      <c r="A610" t="s">
        <v>1182</v>
      </c>
    </row>
    <row r="611" spans="1:1" x14ac:dyDescent="0.25">
      <c r="A611" t="s">
        <v>1183</v>
      </c>
    </row>
    <row r="612" spans="1:1" x14ac:dyDescent="0.25">
      <c r="A612" t="s">
        <v>1184</v>
      </c>
    </row>
    <row r="613" spans="1:1" x14ac:dyDescent="0.25">
      <c r="A613" t="s">
        <v>1054</v>
      </c>
    </row>
    <row r="614" spans="1:1" x14ac:dyDescent="0.25">
      <c r="A614" t="s">
        <v>854</v>
      </c>
    </row>
    <row r="615" spans="1:1" x14ac:dyDescent="0.25">
      <c r="A615" t="s">
        <v>1185</v>
      </c>
    </row>
    <row r="616" spans="1:1" x14ac:dyDescent="0.25">
      <c r="A616" t="s">
        <v>1648</v>
      </c>
    </row>
    <row r="617" spans="1:1" x14ac:dyDescent="0.25">
      <c r="A617" t="s">
        <v>1649</v>
      </c>
    </row>
    <row r="618" spans="1:1" x14ac:dyDescent="0.25">
      <c r="A618" t="s">
        <v>859</v>
      </c>
    </row>
    <row r="620" spans="1:1" x14ac:dyDescent="0.25">
      <c r="A620" t="s">
        <v>1186</v>
      </c>
    </row>
    <row r="621" spans="1:1" x14ac:dyDescent="0.25">
      <c r="A621" t="s">
        <v>1187</v>
      </c>
    </row>
    <row r="622" spans="1:1" x14ac:dyDescent="0.25">
      <c r="A622" t="s">
        <v>1188</v>
      </c>
    </row>
    <row r="623" spans="1:1" x14ac:dyDescent="0.25">
      <c r="A623" t="s">
        <v>1189</v>
      </c>
    </row>
    <row r="624" spans="1:1" x14ac:dyDescent="0.25">
      <c r="A624" t="s">
        <v>1190</v>
      </c>
    </row>
    <row r="625" spans="1:1" x14ac:dyDescent="0.25">
      <c r="A625" t="s">
        <v>1191</v>
      </c>
    </row>
    <row r="626" spans="1:1" x14ac:dyDescent="0.25">
      <c r="A626" t="s">
        <v>1192</v>
      </c>
    </row>
    <row r="627" spans="1:1" x14ac:dyDescent="0.25">
      <c r="A627" t="s">
        <v>854</v>
      </c>
    </row>
    <row r="628" spans="1:1" x14ac:dyDescent="0.25">
      <c r="A628" t="s">
        <v>1193</v>
      </c>
    </row>
    <row r="629" spans="1:1" x14ac:dyDescent="0.25">
      <c r="A629" t="s">
        <v>858</v>
      </c>
    </row>
    <row r="630" spans="1:1" x14ac:dyDescent="0.25">
      <c r="A630" t="s">
        <v>859</v>
      </c>
    </row>
    <row r="632" spans="1:1" x14ac:dyDescent="0.25">
      <c r="A632" t="s">
        <v>1194</v>
      </c>
    </row>
    <row r="633" spans="1:1" x14ac:dyDescent="0.25">
      <c r="A633" t="s">
        <v>1195</v>
      </c>
    </row>
    <row r="634" spans="1:1" x14ac:dyDescent="0.25">
      <c r="A634" t="s">
        <v>1196</v>
      </c>
    </row>
    <row r="635" spans="1:1" x14ac:dyDescent="0.25">
      <c r="A635" t="s">
        <v>1197</v>
      </c>
    </row>
    <row r="636" spans="1:1" x14ac:dyDescent="0.25">
      <c r="A636" t="s">
        <v>1198</v>
      </c>
    </row>
    <row r="637" spans="1:1" x14ac:dyDescent="0.25">
      <c r="A637" t="s">
        <v>869</v>
      </c>
    </row>
    <row r="638" spans="1:1" x14ac:dyDescent="0.25">
      <c r="A638" t="s">
        <v>1199</v>
      </c>
    </row>
    <row r="639" spans="1:1" x14ac:dyDescent="0.25">
      <c r="A639" t="s">
        <v>854</v>
      </c>
    </row>
    <row r="640" spans="1:1" x14ac:dyDescent="0.25">
      <c r="A640" t="s">
        <v>1200</v>
      </c>
    </row>
    <row r="641" spans="1:1" x14ac:dyDescent="0.25">
      <c r="A641" t="s">
        <v>871</v>
      </c>
    </row>
    <row r="642" spans="1:1" x14ac:dyDescent="0.25">
      <c r="A642" t="s">
        <v>858</v>
      </c>
    </row>
    <row r="643" spans="1:1" x14ac:dyDescent="0.25">
      <c r="A643" t="s">
        <v>859</v>
      </c>
    </row>
    <row r="646" spans="1:1" x14ac:dyDescent="0.25">
      <c r="A646" t="s">
        <v>1201</v>
      </c>
    </row>
    <row r="649" spans="1:1" x14ac:dyDescent="0.25">
      <c r="A649" t="s">
        <v>1202</v>
      </c>
    </row>
    <row r="650" spans="1:1" x14ac:dyDescent="0.25">
      <c r="A650" t="s">
        <v>1203</v>
      </c>
    </row>
    <row r="651" spans="1:1" x14ac:dyDescent="0.25">
      <c r="A651" t="s">
        <v>1204</v>
      </c>
    </row>
    <row r="652" spans="1:1" x14ac:dyDescent="0.25">
      <c r="A652" t="s">
        <v>1205</v>
      </c>
    </row>
    <row r="653" spans="1:1" x14ac:dyDescent="0.25">
      <c r="A653" t="s">
        <v>1190</v>
      </c>
    </row>
    <row r="654" spans="1:1" x14ac:dyDescent="0.25">
      <c r="A654" t="s">
        <v>869</v>
      </c>
    </row>
    <row r="655" spans="1:1" x14ac:dyDescent="0.25">
      <c r="A655" t="s">
        <v>1206</v>
      </c>
    </row>
    <row r="656" spans="1:1" x14ac:dyDescent="0.25">
      <c r="A656" t="s">
        <v>1207</v>
      </c>
    </row>
    <row r="657" spans="1:1" x14ac:dyDescent="0.25">
      <c r="A657" t="s">
        <v>859</v>
      </c>
    </row>
    <row r="659" spans="1:1" x14ac:dyDescent="0.25">
      <c r="A659" t="s">
        <v>1208</v>
      </c>
    </row>
    <row r="660" spans="1:1" x14ac:dyDescent="0.25">
      <c r="A660" t="s">
        <v>1209</v>
      </c>
    </row>
    <row r="661" spans="1:1" x14ac:dyDescent="0.25">
      <c r="A661" t="s">
        <v>1210</v>
      </c>
    </row>
    <row r="662" spans="1:1" x14ac:dyDescent="0.25">
      <c r="A662" t="s">
        <v>1096</v>
      </c>
    </row>
    <row r="663" spans="1:1" x14ac:dyDescent="0.25">
      <c r="A663" t="s">
        <v>1097</v>
      </c>
    </row>
    <row r="664" spans="1:1" x14ac:dyDescent="0.25">
      <c r="A664" t="s">
        <v>869</v>
      </c>
    </row>
    <row r="665" spans="1:1" x14ac:dyDescent="0.25">
      <c r="A665" t="s">
        <v>1211</v>
      </c>
    </row>
    <row r="666" spans="1:1" x14ac:dyDescent="0.25">
      <c r="A666" t="s">
        <v>1589</v>
      </c>
    </row>
    <row r="667" spans="1:1" x14ac:dyDescent="0.25">
      <c r="A667" t="s">
        <v>1587</v>
      </c>
    </row>
    <row r="668" spans="1:1" x14ac:dyDescent="0.25">
      <c r="A668" t="s">
        <v>879</v>
      </c>
    </row>
    <row r="669" spans="1:1" x14ac:dyDescent="0.25">
      <c r="A669" t="s">
        <v>1212</v>
      </c>
    </row>
    <row r="670" spans="1:1" x14ac:dyDescent="0.25">
      <c r="A670" t="s">
        <v>859</v>
      </c>
    </row>
    <row r="672" spans="1:1" x14ac:dyDescent="0.25">
      <c r="A672" t="s">
        <v>1213</v>
      </c>
    </row>
    <row r="673" spans="1:1" x14ac:dyDescent="0.25">
      <c r="A673" t="s">
        <v>1214</v>
      </c>
    </row>
    <row r="674" spans="1:1" x14ac:dyDescent="0.25">
      <c r="A674" t="s">
        <v>1215</v>
      </c>
    </row>
    <row r="675" spans="1:1" x14ac:dyDescent="0.25">
      <c r="A675" t="s">
        <v>1216</v>
      </c>
    </row>
    <row r="676" spans="1:1" x14ac:dyDescent="0.25">
      <c r="A676" t="s">
        <v>1190</v>
      </c>
    </row>
    <row r="677" spans="1:1" x14ac:dyDescent="0.25">
      <c r="A677" t="s">
        <v>869</v>
      </c>
    </row>
    <row r="678" spans="1:1" x14ac:dyDescent="0.25">
      <c r="A678" t="s">
        <v>1217</v>
      </c>
    </row>
    <row r="679" spans="1:1" x14ac:dyDescent="0.25">
      <c r="A679" t="s">
        <v>1650</v>
      </c>
    </row>
    <row r="680" spans="1:1" x14ac:dyDescent="0.25">
      <c r="A680" t="s">
        <v>1651</v>
      </c>
    </row>
    <row r="681" spans="1:1" x14ac:dyDescent="0.25">
      <c r="A681" t="s">
        <v>859</v>
      </c>
    </row>
    <row r="682" spans="1:1" x14ac:dyDescent="0.25">
      <c r="A682" t="s">
        <v>854</v>
      </c>
    </row>
    <row r="683" spans="1:1" x14ac:dyDescent="0.25">
      <c r="A683" t="s">
        <v>1218</v>
      </c>
    </row>
    <row r="685" spans="1:1" x14ac:dyDescent="0.25">
      <c r="A685" t="s">
        <v>1219</v>
      </c>
    </row>
    <row r="686" spans="1:1" x14ac:dyDescent="0.25">
      <c r="A686" t="s">
        <v>1220</v>
      </c>
    </row>
    <row r="687" spans="1:1" x14ac:dyDescent="0.25">
      <c r="A687" t="s">
        <v>1221</v>
      </c>
    </row>
    <row r="688" spans="1:1" x14ac:dyDescent="0.25">
      <c r="A688" t="s">
        <v>1222</v>
      </c>
    </row>
    <row r="689" spans="1:1" x14ac:dyDescent="0.25">
      <c r="A689" t="s">
        <v>1097</v>
      </c>
    </row>
    <row r="690" spans="1:1" x14ac:dyDescent="0.25">
      <c r="A690" t="s">
        <v>1223</v>
      </c>
    </row>
    <row r="691" spans="1:1" x14ac:dyDescent="0.25">
      <c r="A691" t="s">
        <v>1224</v>
      </c>
    </row>
    <row r="692" spans="1:1" x14ac:dyDescent="0.25">
      <c r="A692" t="s">
        <v>1225</v>
      </c>
    </row>
    <row r="693" spans="1:1" x14ac:dyDescent="0.25">
      <c r="A693" t="s">
        <v>879</v>
      </c>
    </row>
    <row r="694" spans="1:1" x14ac:dyDescent="0.25">
      <c r="A694" t="s">
        <v>1226</v>
      </c>
    </row>
    <row r="695" spans="1:1" x14ac:dyDescent="0.25">
      <c r="A695" t="s">
        <v>859</v>
      </c>
    </row>
    <row r="697" spans="1:1" x14ac:dyDescent="0.25">
      <c r="A697" t="s">
        <v>1227</v>
      </c>
    </row>
    <row r="699" spans="1:1" x14ac:dyDescent="0.25">
      <c r="A699" t="s">
        <v>1228</v>
      </c>
    </row>
    <row r="700" spans="1:1" x14ac:dyDescent="0.25">
      <c r="A700" t="s">
        <v>1229</v>
      </c>
    </row>
    <row r="701" spans="1:1" x14ac:dyDescent="0.25">
      <c r="A701" t="s">
        <v>1230</v>
      </c>
    </row>
    <row r="702" spans="1:1" x14ac:dyDescent="0.25">
      <c r="A702" t="s">
        <v>893</v>
      </c>
    </row>
    <row r="703" spans="1:1" x14ac:dyDescent="0.25">
      <c r="A703" t="s">
        <v>1190</v>
      </c>
    </row>
    <row r="704" spans="1:1" x14ac:dyDescent="0.25">
      <c r="A704" t="s">
        <v>869</v>
      </c>
    </row>
    <row r="705" spans="1:1" x14ac:dyDescent="0.25">
      <c r="A705" t="s">
        <v>1231</v>
      </c>
    </row>
    <row r="706" spans="1:1" x14ac:dyDescent="0.25">
      <c r="A706" t="s">
        <v>1652</v>
      </c>
    </row>
    <row r="707" spans="1:1" x14ac:dyDescent="0.25">
      <c r="A707" t="s">
        <v>1589</v>
      </c>
    </row>
    <row r="708" spans="1:1" x14ac:dyDescent="0.25">
      <c r="A708" t="s">
        <v>854</v>
      </c>
    </row>
    <row r="709" spans="1:1" x14ac:dyDescent="0.25">
      <c r="A709" t="s">
        <v>1232</v>
      </c>
    </row>
    <row r="710" spans="1:1" x14ac:dyDescent="0.25">
      <c r="A710" t="s">
        <v>859</v>
      </c>
    </row>
    <row r="712" spans="1:1" x14ac:dyDescent="0.25">
      <c r="A712" t="s">
        <v>1233</v>
      </c>
    </row>
    <row r="714" spans="1:1" x14ac:dyDescent="0.25">
      <c r="A714" t="s">
        <v>1234</v>
      </c>
    </row>
    <row r="715" spans="1:1" x14ac:dyDescent="0.25">
      <c r="A715" t="s">
        <v>1235</v>
      </c>
    </row>
    <row r="716" spans="1:1" x14ac:dyDescent="0.25">
      <c r="A716" t="s">
        <v>1236</v>
      </c>
    </row>
    <row r="717" spans="1:1" x14ac:dyDescent="0.25">
      <c r="A717" t="s">
        <v>1237</v>
      </c>
    </row>
    <row r="718" spans="1:1" x14ac:dyDescent="0.25">
      <c r="A718" t="s">
        <v>1143</v>
      </c>
    </row>
    <row r="719" spans="1:1" x14ac:dyDescent="0.25">
      <c r="A719" t="s">
        <v>869</v>
      </c>
    </row>
    <row r="720" spans="1:1" x14ac:dyDescent="0.25">
      <c r="A720" t="s">
        <v>1238</v>
      </c>
    </row>
    <row r="721" spans="1:1" x14ac:dyDescent="0.25">
      <c r="A721" t="s">
        <v>879</v>
      </c>
    </row>
    <row r="722" spans="1:1" x14ac:dyDescent="0.25">
      <c r="A722" t="s">
        <v>1239</v>
      </c>
    </row>
    <row r="723" spans="1:1" x14ac:dyDescent="0.25">
      <c r="A723" t="s">
        <v>859</v>
      </c>
    </row>
    <row r="725" spans="1:1" x14ac:dyDescent="0.25">
      <c r="A725" t="s">
        <v>1240</v>
      </c>
    </row>
    <row r="727" spans="1:1" x14ac:dyDescent="0.25">
      <c r="A727" t="s">
        <v>1241</v>
      </c>
    </row>
    <row r="728" spans="1:1" x14ac:dyDescent="0.25">
      <c r="A728" t="s">
        <v>1242</v>
      </c>
    </row>
    <row r="729" spans="1:1" x14ac:dyDescent="0.25">
      <c r="A729" t="s">
        <v>1243</v>
      </c>
    </row>
    <row r="730" spans="1:1" x14ac:dyDescent="0.25">
      <c r="A730" t="s">
        <v>1244</v>
      </c>
    </row>
    <row r="731" spans="1:1" x14ac:dyDescent="0.25">
      <c r="A731" t="s">
        <v>1245</v>
      </c>
    </row>
    <row r="732" spans="1:1" x14ac:dyDescent="0.25">
      <c r="A732" t="s">
        <v>854</v>
      </c>
    </row>
    <row r="733" spans="1:1" x14ac:dyDescent="0.25">
      <c r="A733" t="s">
        <v>1246</v>
      </c>
    </row>
    <row r="734" spans="1:1" x14ac:dyDescent="0.25">
      <c r="A734" t="s">
        <v>1653</v>
      </c>
    </row>
    <row r="735" spans="1:1" x14ac:dyDescent="0.25">
      <c r="A735" t="s">
        <v>1654</v>
      </c>
    </row>
    <row r="736" spans="1:1" x14ac:dyDescent="0.25">
      <c r="A736" t="s">
        <v>859</v>
      </c>
    </row>
    <row r="738" spans="1:1" x14ac:dyDescent="0.25">
      <c r="A738" t="s">
        <v>1247</v>
      </c>
    </row>
    <row r="740" spans="1:1" x14ac:dyDescent="0.25">
      <c r="A740" t="s">
        <v>1248</v>
      </c>
    </row>
    <row r="741" spans="1:1" x14ac:dyDescent="0.25">
      <c r="A741" t="s">
        <v>1249</v>
      </c>
    </row>
    <row r="742" spans="1:1" x14ac:dyDescent="0.25">
      <c r="A742" t="s">
        <v>1250</v>
      </c>
    </row>
    <row r="743" spans="1:1" x14ac:dyDescent="0.25">
      <c r="A743" t="s">
        <v>1251</v>
      </c>
    </row>
    <row r="744" spans="1:1" x14ac:dyDescent="0.25">
      <c r="A744" t="s">
        <v>1138</v>
      </c>
    </row>
    <row r="745" spans="1:1" x14ac:dyDescent="0.25">
      <c r="A745" t="s">
        <v>988</v>
      </c>
    </row>
    <row r="746" spans="1:1" x14ac:dyDescent="0.25">
      <c r="A746" t="s">
        <v>1252</v>
      </c>
    </row>
    <row r="747" spans="1:1" x14ac:dyDescent="0.25">
      <c r="A747" t="s">
        <v>1253</v>
      </c>
    </row>
    <row r="748" spans="1:1" x14ac:dyDescent="0.25">
      <c r="A748" t="s">
        <v>1254</v>
      </c>
    </row>
    <row r="749" spans="1:1" x14ac:dyDescent="0.25">
      <c r="A749" t="s">
        <v>1255</v>
      </c>
    </row>
    <row r="750" spans="1:1" x14ac:dyDescent="0.25">
      <c r="A750" t="s">
        <v>1608</v>
      </c>
    </row>
    <row r="751" spans="1:1" x14ac:dyDescent="0.25">
      <c r="A751" t="s">
        <v>1655</v>
      </c>
    </row>
    <row r="752" spans="1:1" x14ac:dyDescent="0.25">
      <c r="A752" t="s">
        <v>945</v>
      </c>
    </row>
    <row r="754" spans="1:1" x14ac:dyDescent="0.25">
      <c r="A754" t="s">
        <v>1256</v>
      </c>
    </row>
    <row r="756" spans="1:1" x14ac:dyDescent="0.25">
      <c r="A756" t="s">
        <v>1257</v>
      </c>
    </row>
    <row r="757" spans="1:1" x14ac:dyDescent="0.25">
      <c r="A757" t="s">
        <v>1258</v>
      </c>
    </row>
    <row r="758" spans="1:1" x14ac:dyDescent="0.25">
      <c r="A758" t="s">
        <v>1259</v>
      </c>
    </row>
    <row r="759" spans="1:1" x14ac:dyDescent="0.25">
      <c r="A759" t="s">
        <v>1260</v>
      </c>
    </row>
    <row r="760" spans="1:1" x14ac:dyDescent="0.25">
      <c r="A760" t="s">
        <v>1261</v>
      </c>
    </row>
    <row r="761" spans="1:1" x14ac:dyDescent="0.25">
      <c r="A761" t="s">
        <v>869</v>
      </c>
    </row>
    <row r="762" spans="1:1" x14ac:dyDescent="0.25">
      <c r="A762" t="s">
        <v>1262</v>
      </c>
    </row>
    <row r="763" spans="1:1" x14ac:dyDescent="0.25">
      <c r="A763" t="s">
        <v>1656</v>
      </c>
    </row>
    <row r="764" spans="1:1" x14ac:dyDescent="0.25">
      <c r="A764" t="s">
        <v>1643</v>
      </c>
    </row>
    <row r="765" spans="1:1" x14ac:dyDescent="0.25">
      <c r="A765" t="s">
        <v>859</v>
      </c>
    </row>
    <row r="767" spans="1:1" x14ac:dyDescent="0.25">
      <c r="A767" t="s">
        <v>1263</v>
      </c>
    </row>
    <row r="768" spans="1:1" x14ac:dyDescent="0.25">
      <c r="A768" t="s">
        <v>1264</v>
      </c>
    </row>
    <row r="769" spans="1:1" x14ac:dyDescent="0.25">
      <c r="A769" t="s">
        <v>1265</v>
      </c>
    </row>
    <row r="770" spans="1:1" x14ac:dyDescent="0.25">
      <c r="A770" t="s">
        <v>1266</v>
      </c>
    </row>
    <row r="771" spans="1:1" x14ac:dyDescent="0.25">
      <c r="A771" t="s">
        <v>1267</v>
      </c>
    </row>
    <row r="772" spans="1:1" x14ac:dyDescent="0.25">
      <c r="A772" t="s">
        <v>869</v>
      </c>
    </row>
    <row r="773" spans="1:1" x14ac:dyDescent="0.25">
      <c r="A773" t="s">
        <v>1268</v>
      </c>
    </row>
    <row r="774" spans="1:1" x14ac:dyDescent="0.25">
      <c r="A774" t="s">
        <v>1657</v>
      </c>
    </row>
    <row r="775" spans="1:1" x14ac:dyDescent="0.25">
      <c r="A775" t="s">
        <v>1658</v>
      </c>
    </row>
    <row r="776" spans="1:1" x14ac:dyDescent="0.25">
      <c r="A776" t="s">
        <v>945</v>
      </c>
    </row>
    <row r="778" spans="1:1" x14ac:dyDescent="0.25">
      <c r="A778" t="s">
        <v>1269</v>
      </c>
    </row>
    <row r="779" spans="1:1" x14ac:dyDescent="0.25">
      <c r="A779" t="s">
        <v>1270</v>
      </c>
    </row>
    <row r="780" spans="1:1" x14ac:dyDescent="0.25">
      <c r="A780" t="s">
        <v>1271</v>
      </c>
    </row>
    <row r="781" spans="1:1" x14ac:dyDescent="0.25">
      <c r="A781" t="s">
        <v>1272</v>
      </c>
    </row>
    <row r="782" spans="1:1" x14ac:dyDescent="0.25">
      <c r="A782" t="s">
        <v>1245</v>
      </c>
    </row>
    <row r="783" spans="1:1" x14ac:dyDescent="0.25">
      <c r="A783" t="s">
        <v>941</v>
      </c>
    </row>
    <row r="784" spans="1:1" x14ac:dyDescent="0.25">
      <c r="A784" t="s">
        <v>1273</v>
      </c>
    </row>
    <row r="785" spans="1:1" x14ac:dyDescent="0.25">
      <c r="A785" t="s">
        <v>1274</v>
      </c>
    </row>
    <row r="786" spans="1:1" x14ac:dyDescent="0.25">
      <c r="A786" t="s">
        <v>879</v>
      </c>
    </row>
    <row r="787" spans="1:1" x14ac:dyDescent="0.25">
      <c r="A787" t="s">
        <v>1275</v>
      </c>
    </row>
    <row r="788" spans="1:1" x14ac:dyDescent="0.25">
      <c r="A788" t="s">
        <v>1659</v>
      </c>
    </row>
    <row r="789" spans="1:1" x14ac:dyDescent="0.25">
      <c r="A789" t="s">
        <v>859</v>
      </c>
    </row>
    <row r="792" spans="1:1" x14ac:dyDescent="0.25">
      <c r="A792" t="s">
        <v>1276</v>
      </c>
    </row>
    <row r="793" spans="1:1" x14ac:dyDescent="0.25">
      <c r="A793" t="s">
        <v>1277</v>
      </c>
    </row>
    <row r="794" spans="1:1" x14ac:dyDescent="0.25">
      <c r="A794" t="s">
        <v>1278</v>
      </c>
    </row>
    <row r="795" spans="1:1" x14ac:dyDescent="0.25">
      <c r="A795" t="s">
        <v>1279</v>
      </c>
    </row>
    <row r="796" spans="1:1" x14ac:dyDescent="0.25">
      <c r="A796" t="s">
        <v>1034</v>
      </c>
    </row>
    <row r="797" spans="1:1" x14ac:dyDescent="0.25">
      <c r="A797" t="s">
        <v>869</v>
      </c>
    </row>
    <row r="798" spans="1:1" x14ac:dyDescent="0.25">
      <c r="A798" t="s">
        <v>1280</v>
      </c>
    </row>
    <row r="799" spans="1:1" x14ac:dyDescent="0.25">
      <c r="A799" t="s">
        <v>1660</v>
      </c>
    </row>
    <row r="800" spans="1:1" x14ac:dyDescent="0.25">
      <c r="A800" t="s">
        <v>1661</v>
      </c>
    </row>
    <row r="801" spans="1:1" x14ac:dyDescent="0.25">
      <c r="A801" t="s">
        <v>945</v>
      </c>
    </row>
    <row r="804" spans="1:1" x14ac:dyDescent="0.25">
      <c r="A804" t="s">
        <v>1281</v>
      </c>
    </row>
    <row r="807" spans="1:1" x14ac:dyDescent="0.25">
      <c r="A807" t="s">
        <v>1282</v>
      </c>
    </row>
    <row r="808" spans="1:1" x14ac:dyDescent="0.25">
      <c r="A808" t="s">
        <v>1283</v>
      </c>
    </row>
    <row r="809" spans="1:1" x14ac:dyDescent="0.25">
      <c r="A809" t="s">
        <v>1284</v>
      </c>
    </row>
    <row r="810" spans="1:1" x14ac:dyDescent="0.25">
      <c r="A810" t="s">
        <v>1285</v>
      </c>
    </row>
    <row r="811" spans="1:1" x14ac:dyDescent="0.25">
      <c r="A811" t="s">
        <v>1097</v>
      </c>
    </row>
    <row r="812" spans="1:1" x14ac:dyDescent="0.25">
      <c r="A812" t="s">
        <v>988</v>
      </c>
    </row>
    <row r="813" spans="1:1" x14ac:dyDescent="0.25">
      <c r="A813" t="s">
        <v>1286</v>
      </c>
    </row>
    <row r="814" spans="1:1" x14ac:dyDescent="0.25">
      <c r="A814" t="s">
        <v>1287</v>
      </c>
    </row>
    <row r="815" spans="1:1" x14ac:dyDescent="0.25">
      <c r="A815" t="s">
        <v>1288</v>
      </c>
    </row>
    <row r="816" spans="1:1" x14ac:dyDescent="0.25">
      <c r="A816" t="s">
        <v>1289</v>
      </c>
    </row>
    <row r="817" spans="1:1" x14ac:dyDescent="0.25">
      <c r="A817" t="s">
        <v>1662</v>
      </c>
    </row>
    <row r="818" spans="1:1" x14ac:dyDescent="0.25">
      <c r="A818" t="s">
        <v>1663</v>
      </c>
    </row>
    <row r="819" spans="1:1" x14ac:dyDescent="0.25">
      <c r="A819" t="s">
        <v>859</v>
      </c>
    </row>
    <row r="821" spans="1:1" x14ac:dyDescent="0.25">
      <c r="A821" t="s">
        <v>1290</v>
      </c>
    </row>
    <row r="822" spans="1:1" x14ac:dyDescent="0.25">
      <c r="A822" t="s">
        <v>1291</v>
      </c>
    </row>
    <row r="823" spans="1:1" x14ac:dyDescent="0.25">
      <c r="A823" t="s">
        <v>1292</v>
      </c>
    </row>
    <row r="824" spans="1:1" x14ac:dyDescent="0.25">
      <c r="A824" t="s">
        <v>1293</v>
      </c>
    </row>
    <row r="825" spans="1:1" x14ac:dyDescent="0.25">
      <c r="A825" t="s">
        <v>1097</v>
      </c>
    </row>
    <row r="826" spans="1:1" x14ac:dyDescent="0.25">
      <c r="A826" t="s">
        <v>854</v>
      </c>
    </row>
    <row r="827" spans="1:1" x14ac:dyDescent="0.25">
      <c r="A827" t="s">
        <v>1294</v>
      </c>
    </row>
    <row r="828" spans="1:1" x14ac:dyDescent="0.25">
      <c r="A828" t="s">
        <v>869</v>
      </c>
    </row>
    <row r="829" spans="1:1" x14ac:dyDescent="0.25">
      <c r="A829" t="s">
        <v>1295</v>
      </c>
    </row>
    <row r="830" spans="1:1" x14ac:dyDescent="0.25">
      <c r="A830" t="s">
        <v>1664</v>
      </c>
    </row>
    <row r="831" spans="1:1" x14ac:dyDescent="0.25">
      <c r="A831" t="s">
        <v>1607</v>
      </c>
    </row>
    <row r="832" spans="1:1" x14ac:dyDescent="0.25">
      <c r="A832" t="s">
        <v>879</v>
      </c>
    </row>
    <row r="833" spans="1:1" x14ac:dyDescent="0.25">
      <c r="A833" t="s">
        <v>1296</v>
      </c>
    </row>
    <row r="834" spans="1:1" x14ac:dyDescent="0.25">
      <c r="A834" t="s">
        <v>859</v>
      </c>
    </row>
    <row r="836" spans="1:1" x14ac:dyDescent="0.25">
      <c r="A836" t="s">
        <v>1297</v>
      </c>
    </row>
    <row r="838" spans="1:1" x14ac:dyDescent="0.25">
      <c r="A838" t="s">
        <v>1298</v>
      </c>
    </row>
    <row r="839" spans="1:1" x14ac:dyDescent="0.25">
      <c r="A839" t="s">
        <v>1299</v>
      </c>
    </row>
    <row r="840" spans="1:1" x14ac:dyDescent="0.25">
      <c r="A840" t="s">
        <v>1300</v>
      </c>
    </row>
    <row r="841" spans="1:1" x14ac:dyDescent="0.25">
      <c r="A841" t="s">
        <v>1301</v>
      </c>
    </row>
    <row r="842" spans="1:1" x14ac:dyDescent="0.25">
      <c r="A842" t="s">
        <v>972</v>
      </c>
    </row>
    <row r="843" spans="1:1" x14ac:dyDescent="0.25">
      <c r="A843" t="s">
        <v>859</v>
      </c>
    </row>
    <row r="844" spans="1:1" x14ac:dyDescent="0.25">
      <c r="A844" t="s">
        <v>854</v>
      </c>
    </row>
    <row r="845" spans="1:1" x14ac:dyDescent="0.25">
      <c r="A845" t="s">
        <v>1302</v>
      </c>
    </row>
    <row r="846" spans="1:1" x14ac:dyDescent="0.25">
      <c r="A846" t="s">
        <v>879</v>
      </c>
    </row>
    <row r="847" spans="1:1" x14ac:dyDescent="0.25">
      <c r="A847" t="s">
        <v>1303</v>
      </c>
    </row>
    <row r="848" spans="1:1" x14ac:dyDescent="0.25">
      <c r="A848" t="s">
        <v>1665</v>
      </c>
    </row>
    <row r="850" spans="1:1" x14ac:dyDescent="0.25">
      <c r="A850" t="s">
        <v>1304</v>
      </c>
    </row>
    <row r="851" spans="1:1" x14ac:dyDescent="0.25">
      <c r="A851" t="s">
        <v>1305</v>
      </c>
    </row>
    <row r="852" spans="1:1" x14ac:dyDescent="0.25">
      <c r="A852" t="s">
        <v>1306</v>
      </c>
    </row>
    <row r="853" spans="1:1" x14ac:dyDescent="0.25">
      <c r="A853" t="s">
        <v>1307</v>
      </c>
    </row>
    <row r="854" spans="1:1" x14ac:dyDescent="0.25">
      <c r="A854" t="s">
        <v>958</v>
      </c>
    </row>
    <row r="855" spans="1:1" x14ac:dyDescent="0.25">
      <c r="A855" t="s">
        <v>854</v>
      </c>
    </row>
    <row r="856" spans="1:1" x14ac:dyDescent="0.25">
      <c r="A856" t="s">
        <v>1308</v>
      </c>
    </row>
    <row r="857" spans="1:1" x14ac:dyDescent="0.25">
      <c r="A857" t="s">
        <v>1620</v>
      </c>
    </row>
    <row r="858" spans="1:1" x14ac:dyDescent="0.25">
      <c r="A858" t="s">
        <v>1666</v>
      </c>
    </row>
    <row r="859" spans="1:1" x14ac:dyDescent="0.25">
      <c r="A859" t="s">
        <v>859</v>
      </c>
    </row>
    <row r="861" spans="1:1" x14ac:dyDescent="0.25">
      <c r="A861" t="s">
        <v>1309</v>
      </c>
    </row>
    <row r="863" spans="1:1" x14ac:dyDescent="0.25">
      <c r="A863" t="s">
        <v>1310</v>
      </c>
    </row>
    <row r="864" spans="1:1" x14ac:dyDescent="0.25">
      <c r="A864" t="s">
        <v>1311</v>
      </c>
    </row>
    <row r="865" spans="1:1" x14ac:dyDescent="0.25">
      <c r="A865" t="s">
        <v>1312</v>
      </c>
    </row>
    <row r="866" spans="1:1" x14ac:dyDescent="0.25">
      <c r="A866" t="s">
        <v>1313</v>
      </c>
    </row>
    <row r="867" spans="1:1" x14ac:dyDescent="0.25">
      <c r="A867" t="s">
        <v>965</v>
      </c>
    </row>
    <row r="868" spans="1:1" x14ac:dyDescent="0.25">
      <c r="A868" t="s">
        <v>941</v>
      </c>
    </row>
    <row r="869" spans="1:1" x14ac:dyDescent="0.25">
      <c r="A869" t="s">
        <v>1314</v>
      </c>
    </row>
    <row r="870" spans="1:1" x14ac:dyDescent="0.25">
      <c r="A870" t="s">
        <v>1315</v>
      </c>
    </row>
    <row r="871" spans="1:1" x14ac:dyDescent="0.25">
      <c r="A871" t="s">
        <v>1610</v>
      </c>
    </row>
    <row r="872" spans="1:1" x14ac:dyDescent="0.25">
      <c r="A872" t="s">
        <v>1667</v>
      </c>
    </row>
    <row r="873" spans="1:1" x14ac:dyDescent="0.25">
      <c r="A873" t="s">
        <v>945</v>
      </c>
    </row>
    <row r="875" spans="1:1" x14ac:dyDescent="0.25">
      <c r="A875" t="s">
        <v>1316</v>
      </c>
    </row>
    <row r="877" spans="1:1" x14ac:dyDescent="0.25">
      <c r="A877" t="s">
        <v>1317</v>
      </c>
    </row>
    <row r="878" spans="1:1" x14ac:dyDescent="0.25">
      <c r="A878" t="s">
        <v>1318</v>
      </c>
    </row>
    <row r="879" spans="1:1" x14ac:dyDescent="0.25">
      <c r="A879" t="s">
        <v>1319</v>
      </c>
    </row>
    <row r="880" spans="1:1" x14ac:dyDescent="0.25">
      <c r="A880" t="s">
        <v>1320</v>
      </c>
    </row>
    <row r="881" spans="1:1" x14ac:dyDescent="0.25">
      <c r="A881" t="s">
        <v>987</v>
      </c>
    </row>
    <row r="882" spans="1:1" x14ac:dyDescent="0.25">
      <c r="A882" t="s">
        <v>869</v>
      </c>
    </row>
    <row r="883" spans="1:1" x14ac:dyDescent="0.25">
      <c r="A883" t="s">
        <v>1321</v>
      </c>
    </row>
    <row r="884" spans="1:1" x14ac:dyDescent="0.25">
      <c r="A884" t="s">
        <v>854</v>
      </c>
    </row>
    <row r="885" spans="1:1" x14ac:dyDescent="0.25">
      <c r="A885" t="s">
        <v>1322</v>
      </c>
    </row>
    <row r="886" spans="1:1" x14ac:dyDescent="0.25">
      <c r="A886" t="s">
        <v>859</v>
      </c>
    </row>
    <row r="887" spans="1:1" x14ac:dyDescent="0.25">
      <c r="A887" t="s">
        <v>879</v>
      </c>
    </row>
    <row r="888" spans="1:1" x14ac:dyDescent="0.25">
      <c r="A888" t="s">
        <v>1323</v>
      </c>
    </row>
    <row r="890" spans="1:1" x14ac:dyDescent="0.25">
      <c r="A890" t="s">
        <v>1324</v>
      </c>
    </row>
    <row r="891" spans="1:1" x14ac:dyDescent="0.25">
      <c r="A891" t="s">
        <v>1325</v>
      </c>
    </row>
    <row r="892" spans="1:1" x14ac:dyDescent="0.25">
      <c r="A892" t="s">
        <v>1326</v>
      </c>
    </row>
    <row r="893" spans="1:1" x14ac:dyDescent="0.25">
      <c r="A893" t="s">
        <v>1327</v>
      </c>
    </row>
    <row r="894" spans="1:1" x14ac:dyDescent="0.25">
      <c r="A894" t="s">
        <v>1138</v>
      </c>
    </row>
    <row r="895" spans="1:1" x14ac:dyDescent="0.25">
      <c r="A895" t="s">
        <v>859</v>
      </c>
    </row>
    <row r="896" spans="1:1" x14ac:dyDescent="0.25">
      <c r="A896" t="s">
        <v>879</v>
      </c>
    </row>
    <row r="897" spans="1:1" x14ac:dyDescent="0.25">
      <c r="A897" t="s">
        <v>1328</v>
      </c>
    </row>
    <row r="898" spans="1:1" x14ac:dyDescent="0.25">
      <c r="A898" t="s">
        <v>869</v>
      </c>
    </row>
    <row r="899" spans="1:1" x14ac:dyDescent="0.25">
      <c r="A899" t="s">
        <v>1329</v>
      </c>
    </row>
    <row r="901" spans="1:1" x14ac:dyDescent="0.25">
      <c r="A901" t="s">
        <v>1330</v>
      </c>
    </row>
    <row r="903" spans="1:1" x14ac:dyDescent="0.25">
      <c r="A903" t="s">
        <v>1331</v>
      </c>
    </row>
    <row r="904" spans="1:1" x14ac:dyDescent="0.25">
      <c r="A904" t="s">
        <v>1332</v>
      </c>
    </row>
    <row r="905" spans="1:1" x14ac:dyDescent="0.25">
      <c r="A905" t="s">
        <v>1333</v>
      </c>
    </row>
    <row r="906" spans="1:1" x14ac:dyDescent="0.25">
      <c r="A906" t="s">
        <v>893</v>
      </c>
    </row>
    <row r="907" spans="1:1" x14ac:dyDescent="0.25">
      <c r="A907" t="s">
        <v>1097</v>
      </c>
    </row>
    <row r="908" spans="1:1" x14ac:dyDescent="0.25">
      <c r="A908" t="s">
        <v>859</v>
      </c>
    </row>
    <row r="909" spans="1:1" x14ac:dyDescent="0.25">
      <c r="A909" t="s">
        <v>854</v>
      </c>
    </row>
    <row r="910" spans="1:1" x14ac:dyDescent="0.25">
      <c r="A910" t="s">
        <v>1334</v>
      </c>
    </row>
    <row r="911" spans="1:1" x14ac:dyDescent="0.25">
      <c r="A911" t="s">
        <v>879</v>
      </c>
    </row>
    <row r="912" spans="1:1" x14ac:dyDescent="0.25">
      <c r="A912" t="s">
        <v>1335</v>
      </c>
    </row>
    <row r="914" spans="1:1" x14ac:dyDescent="0.25">
      <c r="A914" t="s">
        <v>1336</v>
      </c>
    </row>
    <row r="915" spans="1:1" x14ac:dyDescent="0.25">
      <c r="A915" t="s">
        <v>1337</v>
      </c>
    </row>
    <row r="916" spans="1:1" x14ac:dyDescent="0.25">
      <c r="A916" t="s">
        <v>1333</v>
      </c>
    </row>
    <row r="917" spans="1:1" x14ac:dyDescent="0.25">
      <c r="A917" t="s">
        <v>893</v>
      </c>
    </row>
    <row r="918" spans="1:1" x14ac:dyDescent="0.25">
      <c r="A918" t="s">
        <v>1338</v>
      </c>
    </row>
    <row r="919" spans="1:1" x14ac:dyDescent="0.25">
      <c r="A919" t="s">
        <v>859</v>
      </c>
    </row>
    <row r="920" spans="1:1" x14ac:dyDescent="0.25">
      <c r="A920" t="s">
        <v>854</v>
      </c>
    </row>
    <row r="921" spans="1:1" x14ac:dyDescent="0.25">
      <c r="A921" t="s">
        <v>1334</v>
      </c>
    </row>
    <row r="922" spans="1:1" x14ac:dyDescent="0.25">
      <c r="A922" t="s">
        <v>879</v>
      </c>
    </row>
    <row r="923" spans="1:1" x14ac:dyDescent="0.25">
      <c r="A923" t="s">
        <v>1339</v>
      </c>
    </row>
    <row r="925" spans="1:1" x14ac:dyDescent="0.25">
      <c r="A925" t="s">
        <v>1340</v>
      </c>
    </row>
    <row r="926" spans="1:1" x14ac:dyDescent="0.25">
      <c r="A926" t="s">
        <v>1341</v>
      </c>
    </row>
    <row r="927" spans="1:1" x14ac:dyDescent="0.25">
      <c r="A927" t="s">
        <v>1333</v>
      </c>
    </row>
    <row r="928" spans="1:1" x14ac:dyDescent="0.25">
      <c r="A928" t="s">
        <v>893</v>
      </c>
    </row>
    <row r="929" spans="1:1" x14ac:dyDescent="0.25">
      <c r="A929" t="s">
        <v>1097</v>
      </c>
    </row>
    <row r="930" spans="1:1" x14ac:dyDescent="0.25">
      <c r="A930" t="s">
        <v>859</v>
      </c>
    </row>
    <row r="931" spans="1:1" x14ac:dyDescent="0.25">
      <c r="A931" t="s">
        <v>854</v>
      </c>
    </row>
    <row r="932" spans="1:1" x14ac:dyDescent="0.25">
      <c r="A932" t="s">
        <v>1342</v>
      </c>
    </row>
    <row r="933" spans="1:1" x14ac:dyDescent="0.25">
      <c r="A933" t="s">
        <v>879</v>
      </c>
    </row>
    <row r="934" spans="1:1" x14ac:dyDescent="0.25">
      <c r="A934" t="s">
        <v>1343</v>
      </c>
    </row>
    <row r="936" spans="1:1" x14ac:dyDescent="0.25">
      <c r="A936" t="s">
        <v>1344</v>
      </c>
    </row>
    <row r="937" spans="1:1" x14ac:dyDescent="0.25">
      <c r="A937" t="s">
        <v>1345</v>
      </c>
    </row>
    <row r="938" spans="1:1" x14ac:dyDescent="0.25">
      <c r="A938" t="s">
        <v>1333</v>
      </c>
    </row>
    <row r="939" spans="1:1" x14ac:dyDescent="0.25">
      <c r="A939" t="s">
        <v>893</v>
      </c>
    </row>
    <row r="940" spans="1:1" x14ac:dyDescent="0.25">
      <c r="A940" t="s">
        <v>1338</v>
      </c>
    </row>
    <row r="941" spans="1:1" x14ac:dyDescent="0.25">
      <c r="A941" t="s">
        <v>859</v>
      </c>
    </row>
    <row r="942" spans="1:1" x14ac:dyDescent="0.25">
      <c r="A942" t="s">
        <v>854</v>
      </c>
    </row>
    <row r="943" spans="1:1" x14ac:dyDescent="0.25">
      <c r="A943" t="s">
        <v>1342</v>
      </c>
    </row>
    <row r="944" spans="1:1" x14ac:dyDescent="0.25">
      <c r="A944" t="s">
        <v>879</v>
      </c>
    </row>
    <row r="945" spans="1:1" x14ac:dyDescent="0.25">
      <c r="A945" t="s">
        <v>1346</v>
      </c>
    </row>
    <row r="947" spans="1:1" x14ac:dyDescent="0.25">
      <c r="A947" t="s">
        <v>1347</v>
      </c>
    </row>
    <row r="949" spans="1:1" x14ac:dyDescent="0.25">
      <c r="A949" t="s">
        <v>1348</v>
      </c>
    </row>
    <row r="950" spans="1:1" x14ac:dyDescent="0.25">
      <c r="A950" t="s">
        <v>1349</v>
      </c>
    </row>
    <row r="951" spans="1:1" x14ac:dyDescent="0.25">
      <c r="A951" t="s">
        <v>1350</v>
      </c>
    </row>
    <row r="952" spans="1:1" x14ac:dyDescent="0.25">
      <c r="A952" t="s">
        <v>1351</v>
      </c>
    </row>
    <row r="953" spans="1:1" x14ac:dyDescent="0.25">
      <c r="A953" t="s">
        <v>1097</v>
      </c>
    </row>
    <row r="954" spans="1:1" x14ac:dyDescent="0.25">
      <c r="A954" t="s">
        <v>1223</v>
      </c>
    </row>
    <row r="955" spans="1:1" x14ac:dyDescent="0.25">
      <c r="A955" t="s">
        <v>1352</v>
      </c>
    </row>
    <row r="956" spans="1:1" x14ac:dyDescent="0.25">
      <c r="A956" t="s">
        <v>1353</v>
      </c>
    </row>
    <row r="957" spans="1:1" x14ac:dyDescent="0.25">
      <c r="A957" t="s">
        <v>859</v>
      </c>
    </row>
    <row r="958" spans="1:1" x14ac:dyDescent="0.25">
      <c r="A958" t="s">
        <v>879</v>
      </c>
    </row>
    <row r="959" spans="1:1" x14ac:dyDescent="0.25">
      <c r="A959" t="s">
        <v>1354</v>
      </c>
    </row>
    <row r="961" spans="1:1" x14ac:dyDescent="0.25">
      <c r="A961" t="s">
        <v>1355</v>
      </c>
    </row>
    <row r="962" spans="1:1" x14ac:dyDescent="0.25">
      <c r="A962" t="s">
        <v>1356</v>
      </c>
    </row>
    <row r="963" spans="1:1" x14ac:dyDescent="0.25">
      <c r="A963" t="s">
        <v>1350</v>
      </c>
    </row>
    <row r="964" spans="1:1" x14ac:dyDescent="0.25">
      <c r="A964" t="s">
        <v>1351</v>
      </c>
    </row>
    <row r="965" spans="1:1" x14ac:dyDescent="0.25">
      <c r="A965" t="s">
        <v>1097</v>
      </c>
    </row>
    <row r="966" spans="1:1" x14ac:dyDescent="0.25">
      <c r="A966" t="s">
        <v>859</v>
      </c>
    </row>
    <row r="967" spans="1:1" x14ac:dyDescent="0.25">
      <c r="A967" t="s">
        <v>1223</v>
      </c>
    </row>
    <row r="968" spans="1:1" x14ac:dyDescent="0.25">
      <c r="A968" t="s">
        <v>1357</v>
      </c>
    </row>
    <row r="969" spans="1:1" x14ac:dyDescent="0.25">
      <c r="A969" t="s">
        <v>1358</v>
      </c>
    </row>
    <row r="970" spans="1:1" x14ac:dyDescent="0.25">
      <c r="A970" t="s">
        <v>879</v>
      </c>
    </row>
    <row r="971" spans="1:1" x14ac:dyDescent="0.25">
      <c r="A971" t="s">
        <v>1359</v>
      </c>
    </row>
    <row r="973" spans="1:1" x14ac:dyDescent="0.25">
      <c r="A973" t="s">
        <v>1360</v>
      </c>
    </row>
    <row r="974" spans="1:1" x14ac:dyDescent="0.25">
      <c r="A974" t="s">
        <v>1361</v>
      </c>
    </row>
    <row r="975" spans="1:1" x14ac:dyDescent="0.25">
      <c r="A975" t="s">
        <v>1362</v>
      </c>
    </row>
    <row r="976" spans="1:1" x14ac:dyDescent="0.25">
      <c r="A976" t="s">
        <v>893</v>
      </c>
    </row>
    <row r="977" spans="1:1" x14ac:dyDescent="0.25">
      <c r="A977" t="s">
        <v>1097</v>
      </c>
    </row>
    <row r="978" spans="1:1" x14ac:dyDescent="0.25">
      <c r="A978" t="s">
        <v>859</v>
      </c>
    </row>
    <row r="979" spans="1:1" x14ac:dyDescent="0.25">
      <c r="A979" t="s">
        <v>1223</v>
      </c>
    </row>
    <row r="980" spans="1:1" x14ac:dyDescent="0.25">
      <c r="A980" t="s">
        <v>1334</v>
      </c>
    </row>
    <row r="981" spans="1:1" x14ac:dyDescent="0.25">
      <c r="A981" t="s">
        <v>1363</v>
      </c>
    </row>
    <row r="982" spans="1:1" x14ac:dyDescent="0.25">
      <c r="A982" t="s">
        <v>879</v>
      </c>
    </row>
    <row r="983" spans="1:1" x14ac:dyDescent="0.25">
      <c r="A983" t="s">
        <v>1364</v>
      </c>
    </row>
    <row r="985" spans="1:1" x14ac:dyDescent="0.25">
      <c r="A985" t="s">
        <v>1365</v>
      </c>
    </row>
    <row r="986" spans="1:1" x14ac:dyDescent="0.25">
      <c r="A986" t="s">
        <v>1366</v>
      </c>
    </row>
    <row r="987" spans="1:1" x14ac:dyDescent="0.25">
      <c r="A987" t="s">
        <v>1367</v>
      </c>
    </row>
    <row r="988" spans="1:1" x14ac:dyDescent="0.25">
      <c r="A988" t="s">
        <v>893</v>
      </c>
    </row>
    <row r="989" spans="1:1" x14ac:dyDescent="0.25">
      <c r="A989" t="s">
        <v>1097</v>
      </c>
    </row>
    <row r="990" spans="1:1" x14ac:dyDescent="0.25">
      <c r="A990" t="s">
        <v>859</v>
      </c>
    </row>
    <row r="991" spans="1:1" x14ac:dyDescent="0.25">
      <c r="A991" t="s">
        <v>854</v>
      </c>
    </row>
    <row r="992" spans="1:1" x14ac:dyDescent="0.25">
      <c r="A992" t="s">
        <v>1368</v>
      </c>
    </row>
    <row r="993" spans="1:1" x14ac:dyDescent="0.25">
      <c r="A993" t="s">
        <v>879</v>
      </c>
    </row>
    <row r="994" spans="1:1" x14ac:dyDescent="0.25">
      <c r="A994" t="s">
        <v>1369</v>
      </c>
    </row>
    <row r="996" spans="1:1" x14ac:dyDescent="0.25">
      <c r="A996" t="s">
        <v>1370</v>
      </c>
    </row>
    <row r="997" spans="1:1" x14ac:dyDescent="0.25">
      <c r="A997" t="s">
        <v>1371</v>
      </c>
    </row>
    <row r="998" spans="1:1" x14ac:dyDescent="0.25">
      <c r="A998" t="s">
        <v>1372</v>
      </c>
    </row>
    <row r="999" spans="1:1" x14ac:dyDescent="0.25">
      <c r="A999" t="s">
        <v>1351</v>
      </c>
    </row>
    <row r="1000" spans="1:1" x14ac:dyDescent="0.25">
      <c r="A1000" t="s">
        <v>1338</v>
      </c>
    </row>
    <row r="1001" spans="1:1" x14ac:dyDescent="0.25">
      <c r="A1001" t="s">
        <v>859</v>
      </c>
    </row>
    <row r="1002" spans="1:1" x14ac:dyDescent="0.25">
      <c r="A1002" t="s">
        <v>1223</v>
      </c>
    </row>
    <row r="1003" spans="1:1" x14ac:dyDescent="0.25">
      <c r="A1003" t="s">
        <v>1373</v>
      </c>
    </row>
    <row r="1004" spans="1:1" x14ac:dyDescent="0.25">
      <c r="A1004" t="s">
        <v>1374</v>
      </c>
    </row>
    <row r="1005" spans="1:1" x14ac:dyDescent="0.25">
      <c r="A1005" t="s">
        <v>879</v>
      </c>
    </row>
    <row r="1006" spans="1:1" x14ac:dyDescent="0.25">
      <c r="A1006" t="s">
        <v>1375</v>
      </c>
    </row>
    <row r="1008" spans="1:1" x14ac:dyDescent="0.25">
      <c r="A1008" t="s">
        <v>1376</v>
      </c>
    </row>
    <row r="1010" spans="1:1" x14ac:dyDescent="0.25">
      <c r="A1010" t="s">
        <v>1377</v>
      </c>
    </row>
    <row r="1011" spans="1:1" x14ac:dyDescent="0.25">
      <c r="A1011" t="s">
        <v>1378</v>
      </c>
    </row>
    <row r="1012" spans="1:1" x14ac:dyDescent="0.25">
      <c r="A1012" t="s">
        <v>1379</v>
      </c>
    </row>
    <row r="1013" spans="1:1" x14ac:dyDescent="0.25">
      <c r="A1013" t="s">
        <v>1351</v>
      </c>
    </row>
    <row r="1014" spans="1:1" x14ac:dyDescent="0.25">
      <c r="A1014" t="s">
        <v>867</v>
      </c>
    </row>
    <row r="1015" spans="1:1" x14ac:dyDescent="0.25">
      <c r="A1015" t="s">
        <v>945</v>
      </c>
    </row>
    <row r="1016" spans="1:1" x14ac:dyDescent="0.25">
      <c r="A1016" t="s">
        <v>854</v>
      </c>
    </row>
    <row r="1017" spans="1:1" x14ac:dyDescent="0.25">
      <c r="A1017" t="s">
        <v>1380</v>
      </c>
    </row>
    <row r="1018" spans="1:1" x14ac:dyDescent="0.25">
      <c r="A1018" t="s">
        <v>879</v>
      </c>
    </row>
    <row r="1019" spans="1:1" x14ac:dyDescent="0.25">
      <c r="A1019" t="s">
        <v>1381</v>
      </c>
    </row>
    <row r="1021" spans="1:1" x14ac:dyDescent="0.25">
      <c r="A1021" t="s">
        <v>1382</v>
      </c>
    </row>
    <row r="1022" spans="1:1" x14ac:dyDescent="0.25">
      <c r="A1022" t="s">
        <v>1383</v>
      </c>
    </row>
    <row r="1023" spans="1:1" x14ac:dyDescent="0.25">
      <c r="A1023" t="s">
        <v>1384</v>
      </c>
    </row>
    <row r="1024" spans="1:1" x14ac:dyDescent="0.25">
      <c r="A1024" t="s">
        <v>1351</v>
      </c>
    </row>
    <row r="1025" spans="1:1" x14ac:dyDescent="0.25">
      <c r="A1025" t="s">
        <v>867</v>
      </c>
    </row>
    <row r="1026" spans="1:1" x14ac:dyDescent="0.25">
      <c r="A1026" t="s">
        <v>945</v>
      </c>
    </row>
    <row r="1027" spans="1:1" x14ac:dyDescent="0.25">
      <c r="A1027" t="s">
        <v>854</v>
      </c>
    </row>
    <row r="1028" spans="1:1" x14ac:dyDescent="0.25">
      <c r="A1028" t="s">
        <v>1385</v>
      </c>
    </row>
    <row r="1029" spans="1:1" x14ac:dyDescent="0.25">
      <c r="A1029" t="s">
        <v>879</v>
      </c>
    </row>
    <row r="1030" spans="1:1" x14ac:dyDescent="0.25">
      <c r="A1030" t="s">
        <v>1386</v>
      </c>
    </row>
    <row r="1032" spans="1:1" x14ac:dyDescent="0.25">
      <c r="A1032" t="s">
        <v>1387</v>
      </c>
    </row>
    <row r="1033" spans="1:1" x14ac:dyDescent="0.25">
      <c r="A1033" t="s">
        <v>1388</v>
      </c>
    </row>
    <row r="1034" spans="1:1" x14ac:dyDescent="0.25">
      <c r="A1034" t="s">
        <v>1389</v>
      </c>
    </row>
    <row r="1035" spans="1:1" x14ac:dyDescent="0.25">
      <c r="A1035" t="s">
        <v>1351</v>
      </c>
    </row>
    <row r="1036" spans="1:1" x14ac:dyDescent="0.25">
      <c r="A1036" t="s">
        <v>867</v>
      </c>
    </row>
    <row r="1037" spans="1:1" x14ac:dyDescent="0.25">
      <c r="A1037" t="s">
        <v>945</v>
      </c>
    </row>
    <row r="1038" spans="1:1" x14ac:dyDescent="0.25">
      <c r="A1038" t="s">
        <v>1223</v>
      </c>
    </row>
    <row r="1039" spans="1:1" x14ac:dyDescent="0.25">
      <c r="A1039" t="s">
        <v>1380</v>
      </c>
    </row>
    <row r="1040" spans="1:1" x14ac:dyDescent="0.25">
      <c r="A1040" t="s">
        <v>1390</v>
      </c>
    </row>
    <row r="1041" spans="1:1" x14ac:dyDescent="0.25">
      <c r="A1041" t="s">
        <v>879</v>
      </c>
    </row>
    <row r="1042" spans="1:1" x14ac:dyDescent="0.25">
      <c r="A1042" t="s">
        <v>1391</v>
      </c>
    </row>
    <row r="1044" spans="1:1" x14ac:dyDescent="0.25">
      <c r="A1044" t="s">
        <v>1392</v>
      </c>
    </row>
    <row r="1046" spans="1:1" x14ac:dyDescent="0.25">
      <c r="A1046" t="s">
        <v>1393</v>
      </c>
    </row>
    <row r="1047" spans="1:1" x14ac:dyDescent="0.25">
      <c r="A1047" t="s">
        <v>1394</v>
      </c>
    </row>
    <row r="1048" spans="1:1" x14ac:dyDescent="0.25">
      <c r="A1048" t="s">
        <v>1395</v>
      </c>
    </row>
    <row r="1049" spans="1:1" x14ac:dyDescent="0.25">
      <c r="A1049" t="s">
        <v>893</v>
      </c>
    </row>
    <row r="1050" spans="1:1" x14ac:dyDescent="0.25">
      <c r="A1050" t="s">
        <v>1097</v>
      </c>
    </row>
    <row r="1051" spans="1:1" x14ac:dyDescent="0.25">
      <c r="A1051" t="s">
        <v>859</v>
      </c>
    </row>
    <row r="1052" spans="1:1" x14ac:dyDescent="0.25">
      <c r="A1052" t="s">
        <v>854</v>
      </c>
    </row>
    <row r="1053" spans="1:1" x14ac:dyDescent="0.25">
      <c r="A1053" t="s">
        <v>1342</v>
      </c>
    </row>
    <row r="1054" spans="1:1" x14ac:dyDescent="0.25">
      <c r="A1054" t="s">
        <v>879</v>
      </c>
    </row>
    <row r="1055" spans="1:1" x14ac:dyDescent="0.25">
      <c r="A1055" t="s">
        <v>1396</v>
      </c>
    </row>
    <row r="1057" spans="1:1" x14ac:dyDescent="0.25">
      <c r="A1057" t="s">
        <v>1397</v>
      </c>
    </row>
    <row r="1058" spans="1:1" x14ac:dyDescent="0.25">
      <c r="A1058" t="s">
        <v>1398</v>
      </c>
    </row>
    <row r="1059" spans="1:1" x14ac:dyDescent="0.25">
      <c r="A1059" t="s">
        <v>1399</v>
      </c>
    </row>
    <row r="1060" spans="1:1" x14ac:dyDescent="0.25">
      <c r="A1060" t="s">
        <v>893</v>
      </c>
    </row>
    <row r="1061" spans="1:1" x14ac:dyDescent="0.25">
      <c r="A1061" t="s">
        <v>1097</v>
      </c>
    </row>
    <row r="1062" spans="1:1" x14ac:dyDescent="0.25">
      <c r="A1062" t="s">
        <v>859</v>
      </c>
    </row>
    <row r="1063" spans="1:1" x14ac:dyDescent="0.25">
      <c r="A1063" t="s">
        <v>854</v>
      </c>
    </row>
    <row r="1064" spans="1:1" x14ac:dyDescent="0.25">
      <c r="A1064" t="s">
        <v>1334</v>
      </c>
    </row>
    <row r="1065" spans="1:1" x14ac:dyDescent="0.25">
      <c r="A1065" t="s">
        <v>879</v>
      </c>
    </row>
    <row r="1066" spans="1:1" x14ac:dyDescent="0.25">
      <c r="A1066" t="s">
        <v>1400</v>
      </c>
    </row>
    <row r="1068" spans="1:1" x14ac:dyDescent="0.25">
      <c r="A1068" t="s">
        <v>1401</v>
      </c>
    </row>
    <row r="1069" spans="1:1" x14ac:dyDescent="0.25">
      <c r="A1069" t="s">
        <v>1402</v>
      </c>
    </row>
    <row r="1070" spans="1:1" x14ac:dyDescent="0.25">
      <c r="A1070" t="s">
        <v>1403</v>
      </c>
    </row>
    <row r="1071" spans="1:1" x14ac:dyDescent="0.25">
      <c r="A1071" t="s">
        <v>893</v>
      </c>
    </row>
    <row r="1072" spans="1:1" x14ac:dyDescent="0.25">
      <c r="A1072" t="s">
        <v>1198</v>
      </c>
    </row>
    <row r="1073" spans="1:1" x14ac:dyDescent="0.25">
      <c r="A1073" t="s">
        <v>945</v>
      </c>
    </row>
    <row r="1074" spans="1:1" x14ac:dyDescent="0.25">
      <c r="A1074" t="s">
        <v>854</v>
      </c>
    </row>
    <row r="1075" spans="1:1" x14ac:dyDescent="0.25">
      <c r="A1075" t="s">
        <v>1404</v>
      </c>
    </row>
    <row r="1076" spans="1:1" x14ac:dyDescent="0.25">
      <c r="A1076" t="s">
        <v>879</v>
      </c>
    </row>
    <row r="1077" spans="1:1" x14ac:dyDescent="0.25">
      <c r="A1077" t="s">
        <v>1405</v>
      </c>
    </row>
    <row r="1079" spans="1:1" x14ac:dyDescent="0.25">
      <c r="A1079" t="s">
        <v>1406</v>
      </c>
    </row>
    <row r="1080" spans="1:1" x14ac:dyDescent="0.25">
      <c r="A1080" t="s">
        <v>1407</v>
      </c>
    </row>
    <row r="1081" spans="1:1" x14ac:dyDescent="0.25">
      <c r="A1081" t="s">
        <v>1408</v>
      </c>
    </row>
    <row r="1082" spans="1:1" x14ac:dyDescent="0.25">
      <c r="A1082" t="s">
        <v>893</v>
      </c>
    </row>
    <row r="1083" spans="1:1" x14ac:dyDescent="0.25">
      <c r="A1083" t="s">
        <v>1198</v>
      </c>
    </row>
    <row r="1084" spans="1:1" x14ac:dyDescent="0.25">
      <c r="A1084" t="s">
        <v>945</v>
      </c>
    </row>
    <row r="1085" spans="1:1" x14ac:dyDescent="0.25">
      <c r="A1085" t="s">
        <v>854</v>
      </c>
    </row>
    <row r="1086" spans="1:1" x14ac:dyDescent="0.25">
      <c r="A1086" t="s">
        <v>1404</v>
      </c>
    </row>
    <row r="1087" spans="1:1" x14ac:dyDescent="0.25">
      <c r="A1087" t="s">
        <v>879</v>
      </c>
    </row>
    <row r="1088" spans="1:1" x14ac:dyDescent="0.25">
      <c r="A1088" t="s">
        <v>1409</v>
      </c>
    </row>
    <row r="1090" spans="1:1" x14ac:dyDescent="0.25">
      <c r="A1090" t="s">
        <v>1410</v>
      </c>
    </row>
    <row r="1091" spans="1:1" x14ac:dyDescent="0.25">
      <c r="A1091" t="s">
        <v>1411</v>
      </c>
    </row>
    <row r="1092" spans="1:1" x14ac:dyDescent="0.25">
      <c r="A1092" t="s">
        <v>1412</v>
      </c>
    </row>
    <row r="1093" spans="1:1" x14ac:dyDescent="0.25">
      <c r="A1093" t="s">
        <v>893</v>
      </c>
    </row>
    <row r="1094" spans="1:1" x14ac:dyDescent="0.25">
      <c r="A1094" t="s">
        <v>1097</v>
      </c>
    </row>
    <row r="1095" spans="1:1" x14ac:dyDescent="0.25">
      <c r="A1095" t="s">
        <v>859</v>
      </c>
    </row>
    <row r="1096" spans="1:1" x14ac:dyDescent="0.25">
      <c r="A1096" t="s">
        <v>854</v>
      </c>
    </row>
    <row r="1097" spans="1:1" x14ac:dyDescent="0.25">
      <c r="A1097" t="s">
        <v>1334</v>
      </c>
    </row>
    <row r="1098" spans="1:1" x14ac:dyDescent="0.25">
      <c r="A1098" t="s">
        <v>879</v>
      </c>
    </row>
    <row r="1099" spans="1:1" x14ac:dyDescent="0.25">
      <c r="A1099" t="s">
        <v>1413</v>
      </c>
    </row>
    <row r="1101" spans="1:1" x14ac:dyDescent="0.25">
      <c r="A1101" t="s">
        <v>1414</v>
      </c>
    </row>
    <row r="1102" spans="1:1" x14ac:dyDescent="0.25">
      <c r="A1102" t="s">
        <v>1415</v>
      </c>
    </row>
    <row r="1103" spans="1:1" x14ac:dyDescent="0.25">
      <c r="A1103" t="s">
        <v>1412</v>
      </c>
    </row>
    <row r="1104" spans="1:1" x14ac:dyDescent="0.25">
      <c r="A1104" t="s">
        <v>893</v>
      </c>
    </row>
    <row r="1105" spans="1:1" x14ac:dyDescent="0.25">
      <c r="A1105" t="s">
        <v>1097</v>
      </c>
    </row>
    <row r="1106" spans="1:1" x14ac:dyDescent="0.25">
      <c r="A1106" t="s">
        <v>859</v>
      </c>
    </row>
    <row r="1107" spans="1:1" x14ac:dyDescent="0.25">
      <c r="A1107" t="s">
        <v>854</v>
      </c>
    </row>
    <row r="1108" spans="1:1" x14ac:dyDescent="0.25">
      <c r="A1108" t="s">
        <v>1342</v>
      </c>
    </row>
    <row r="1109" spans="1:1" x14ac:dyDescent="0.25">
      <c r="A1109" t="s">
        <v>879</v>
      </c>
    </row>
    <row r="1110" spans="1:1" x14ac:dyDescent="0.25">
      <c r="A1110" t="s">
        <v>1416</v>
      </c>
    </row>
    <row r="1112" spans="1:1" x14ac:dyDescent="0.25">
      <c r="A1112" t="s">
        <v>1417</v>
      </c>
    </row>
    <row r="1113" spans="1:1" x14ac:dyDescent="0.25">
      <c r="A1113" t="s">
        <v>1418</v>
      </c>
    </row>
    <row r="1114" spans="1:1" x14ac:dyDescent="0.25">
      <c r="A1114" t="s">
        <v>1419</v>
      </c>
    </row>
    <row r="1115" spans="1:1" x14ac:dyDescent="0.25">
      <c r="A1115" t="s">
        <v>1420</v>
      </c>
    </row>
    <row r="1116" spans="1:1" x14ac:dyDescent="0.25">
      <c r="A1116" t="s">
        <v>958</v>
      </c>
    </row>
    <row r="1117" spans="1:1" x14ac:dyDescent="0.25">
      <c r="A1117" t="s">
        <v>945</v>
      </c>
    </row>
    <row r="1118" spans="1:1" x14ac:dyDescent="0.25">
      <c r="A1118" t="s">
        <v>1223</v>
      </c>
    </row>
    <row r="1119" spans="1:1" x14ac:dyDescent="0.25">
      <c r="A1119" t="s">
        <v>1421</v>
      </c>
    </row>
    <row r="1120" spans="1:1" x14ac:dyDescent="0.25">
      <c r="A1120" t="s">
        <v>1422</v>
      </c>
    </row>
    <row r="1121" spans="1:1" x14ac:dyDescent="0.25">
      <c r="A1121" t="s">
        <v>879</v>
      </c>
    </row>
    <row r="1122" spans="1:1" x14ac:dyDescent="0.25">
      <c r="A1122" t="s">
        <v>1423</v>
      </c>
    </row>
    <row r="1124" spans="1:1" x14ac:dyDescent="0.25">
      <c r="A1124" t="s">
        <v>1424</v>
      </c>
    </row>
    <row r="1125" spans="1:1" x14ac:dyDescent="0.25">
      <c r="A1125" t="s">
        <v>1425</v>
      </c>
    </row>
    <row r="1126" spans="1:1" x14ac:dyDescent="0.25">
      <c r="A1126" t="s">
        <v>1426</v>
      </c>
    </row>
    <row r="1127" spans="1:1" x14ac:dyDescent="0.25">
      <c r="A1127" t="s">
        <v>893</v>
      </c>
    </row>
    <row r="1128" spans="1:1" x14ac:dyDescent="0.25">
      <c r="A1128" t="s">
        <v>1097</v>
      </c>
    </row>
    <row r="1129" spans="1:1" x14ac:dyDescent="0.25">
      <c r="A1129" t="s">
        <v>859</v>
      </c>
    </row>
    <row r="1130" spans="1:1" x14ac:dyDescent="0.25">
      <c r="A1130" t="s">
        <v>854</v>
      </c>
    </row>
    <row r="1131" spans="1:1" x14ac:dyDescent="0.25">
      <c r="A1131" t="s">
        <v>1368</v>
      </c>
    </row>
    <row r="1132" spans="1:1" x14ac:dyDescent="0.25">
      <c r="A1132" t="s">
        <v>879</v>
      </c>
    </row>
    <row r="1133" spans="1:1" x14ac:dyDescent="0.25">
      <c r="A1133" t="s">
        <v>1427</v>
      </c>
    </row>
    <row r="1135" spans="1:1" x14ac:dyDescent="0.25">
      <c r="A1135" t="s">
        <v>1428</v>
      </c>
    </row>
    <row r="1136" spans="1:1" x14ac:dyDescent="0.25">
      <c r="A1136" t="s">
        <v>1429</v>
      </c>
    </row>
    <row r="1137" spans="1:1" x14ac:dyDescent="0.25">
      <c r="A1137" t="s">
        <v>1430</v>
      </c>
    </row>
    <row r="1138" spans="1:1" x14ac:dyDescent="0.25">
      <c r="A1138" t="s">
        <v>893</v>
      </c>
    </row>
    <row r="1139" spans="1:1" x14ac:dyDescent="0.25">
      <c r="A1139" t="s">
        <v>1097</v>
      </c>
    </row>
    <row r="1140" spans="1:1" x14ac:dyDescent="0.25">
      <c r="A1140" t="s">
        <v>859</v>
      </c>
    </row>
    <row r="1141" spans="1:1" x14ac:dyDescent="0.25">
      <c r="A1141" t="s">
        <v>854</v>
      </c>
    </row>
    <row r="1142" spans="1:1" x14ac:dyDescent="0.25">
      <c r="A1142" t="s">
        <v>1431</v>
      </c>
    </row>
    <row r="1143" spans="1:1" x14ac:dyDescent="0.25">
      <c r="A1143" t="s">
        <v>879</v>
      </c>
    </row>
    <row r="1144" spans="1:1" x14ac:dyDescent="0.25">
      <c r="A1144" t="s">
        <v>1432</v>
      </c>
    </row>
    <row r="1146" spans="1:1" x14ac:dyDescent="0.25">
      <c r="A1146" t="s">
        <v>1433</v>
      </c>
    </row>
    <row r="1147" spans="1:1" x14ac:dyDescent="0.25">
      <c r="A1147" t="s">
        <v>1434</v>
      </c>
    </row>
    <row r="1148" spans="1:1" x14ac:dyDescent="0.25">
      <c r="A1148" t="s">
        <v>1435</v>
      </c>
    </row>
    <row r="1149" spans="1:1" x14ac:dyDescent="0.25">
      <c r="A1149" t="s">
        <v>1436</v>
      </c>
    </row>
    <row r="1150" spans="1:1" x14ac:dyDescent="0.25">
      <c r="A1150" t="s">
        <v>1338</v>
      </c>
    </row>
    <row r="1151" spans="1:1" x14ac:dyDescent="0.25">
      <c r="A1151" t="s">
        <v>1437</v>
      </c>
    </row>
    <row r="1152" spans="1:1" x14ac:dyDescent="0.25">
      <c r="A1152" t="s">
        <v>1211</v>
      </c>
    </row>
    <row r="1153" spans="1:1" x14ac:dyDescent="0.25">
      <c r="A1153" t="s">
        <v>1438</v>
      </c>
    </row>
    <row r="1154" spans="1:1" x14ac:dyDescent="0.25">
      <c r="A1154" t="s">
        <v>1439</v>
      </c>
    </row>
    <row r="1155" spans="1:1" x14ac:dyDescent="0.25">
      <c r="A1155" t="s">
        <v>1440</v>
      </c>
    </row>
    <row r="1156" spans="1:1" x14ac:dyDescent="0.25">
      <c r="A1156" t="s">
        <v>1441</v>
      </c>
    </row>
    <row r="1157" spans="1:1" x14ac:dyDescent="0.25">
      <c r="A1157" t="s">
        <v>1442</v>
      </c>
    </row>
    <row r="1158" spans="1:1" x14ac:dyDescent="0.25">
      <c r="A1158" t="s">
        <v>1443</v>
      </c>
    </row>
    <row r="1159" spans="1:1" x14ac:dyDescent="0.25">
      <c r="A1159" t="s">
        <v>1444</v>
      </c>
    </row>
    <row r="1160" spans="1:1" x14ac:dyDescent="0.25">
      <c r="A1160" t="s">
        <v>1445</v>
      </c>
    </row>
    <row r="1161" spans="1:1" x14ac:dyDescent="0.25">
      <c r="A1161" t="s">
        <v>879</v>
      </c>
    </row>
    <row r="1162" spans="1:1" x14ac:dyDescent="0.25">
      <c r="A1162" t="s">
        <v>1446</v>
      </c>
    </row>
    <row r="1163" spans="1:1" x14ac:dyDescent="0.25">
      <c r="A1163" t="s">
        <v>859</v>
      </c>
    </row>
    <row r="1165" spans="1:1" x14ac:dyDescent="0.25">
      <c r="A1165" t="s">
        <v>1447</v>
      </c>
    </row>
    <row r="1166" spans="1:1" x14ac:dyDescent="0.25">
      <c r="A1166" t="s">
        <v>1448</v>
      </c>
    </row>
    <row r="1167" spans="1:1" x14ac:dyDescent="0.25">
      <c r="A1167" t="s">
        <v>1449</v>
      </c>
    </row>
    <row r="1168" spans="1:1" x14ac:dyDescent="0.25">
      <c r="A1168" t="s">
        <v>893</v>
      </c>
    </row>
    <row r="1169" spans="1:1" x14ac:dyDescent="0.25">
      <c r="A1169" t="s">
        <v>1097</v>
      </c>
    </row>
    <row r="1170" spans="1:1" x14ac:dyDescent="0.25">
      <c r="A1170" t="s">
        <v>859</v>
      </c>
    </row>
    <row r="1171" spans="1:1" x14ac:dyDescent="0.25">
      <c r="A1171" t="s">
        <v>854</v>
      </c>
    </row>
    <row r="1172" spans="1:1" x14ac:dyDescent="0.25">
      <c r="A1172" t="s">
        <v>1431</v>
      </c>
    </row>
    <row r="1173" spans="1:1" x14ac:dyDescent="0.25">
      <c r="A1173" t="s">
        <v>879</v>
      </c>
    </row>
    <row r="1174" spans="1:1" x14ac:dyDescent="0.25">
      <c r="A1174" t="s">
        <v>1450</v>
      </c>
    </row>
    <row r="1177" spans="1:1" x14ac:dyDescent="0.25">
      <c r="A1177" t="s">
        <v>1451</v>
      </c>
    </row>
    <row r="1178" spans="1:1" x14ac:dyDescent="0.25">
      <c r="A1178" t="s">
        <v>1452</v>
      </c>
    </row>
    <row r="1179" spans="1:1" x14ac:dyDescent="0.25">
      <c r="A1179" t="s">
        <v>1453</v>
      </c>
    </row>
    <row r="1180" spans="1:1" x14ac:dyDescent="0.25">
      <c r="A1180" t="s">
        <v>893</v>
      </c>
    </row>
    <row r="1181" spans="1:1" x14ac:dyDescent="0.25">
      <c r="A1181" t="s">
        <v>1454</v>
      </c>
    </row>
    <row r="1182" spans="1:1" x14ac:dyDescent="0.25">
      <c r="A1182" t="s">
        <v>1455</v>
      </c>
    </row>
    <row r="1183" spans="1:1" x14ac:dyDescent="0.25">
      <c r="A1183" t="s">
        <v>1456</v>
      </c>
    </row>
    <row r="1184" spans="1:1" x14ac:dyDescent="0.25">
      <c r="A1184" t="s">
        <v>1457</v>
      </c>
    </row>
    <row r="1186" spans="1:1" x14ac:dyDescent="0.25">
      <c r="A1186" t="s">
        <v>1458</v>
      </c>
    </row>
    <row r="1187" spans="1:1" x14ac:dyDescent="0.25">
      <c r="A1187" t="s">
        <v>1459</v>
      </c>
    </row>
    <row r="1188" spans="1:1" x14ac:dyDescent="0.25">
      <c r="A1188" t="s">
        <v>1460</v>
      </c>
    </row>
    <row r="1189" spans="1:1" x14ac:dyDescent="0.25">
      <c r="A1189" t="s">
        <v>1461</v>
      </c>
    </row>
    <row r="1190" spans="1:1" x14ac:dyDescent="0.25">
      <c r="A1190" t="s">
        <v>939</v>
      </c>
    </row>
    <row r="1191" spans="1:1" x14ac:dyDescent="0.25">
      <c r="A1191" t="s">
        <v>854</v>
      </c>
    </row>
    <row r="1192" spans="1:1" x14ac:dyDescent="0.25">
      <c r="A1192" t="s">
        <v>1462</v>
      </c>
    </row>
    <row r="1193" spans="1:1" x14ac:dyDescent="0.25">
      <c r="A1193" t="s">
        <v>1668</v>
      </c>
    </row>
    <row r="1194" spans="1:1" x14ac:dyDescent="0.25">
      <c r="A1194" t="s">
        <v>879</v>
      </c>
    </row>
    <row r="1195" spans="1:1" x14ac:dyDescent="0.25">
      <c r="A1195" t="s">
        <v>1463</v>
      </c>
    </row>
    <row r="1196" spans="1:1" x14ac:dyDescent="0.25">
      <c r="A1196" t="s">
        <v>859</v>
      </c>
    </row>
    <row r="1198" spans="1:1" x14ac:dyDescent="0.25">
      <c r="A1198" t="s">
        <v>1464</v>
      </c>
    </row>
    <row r="1199" spans="1:1" x14ac:dyDescent="0.25">
      <c r="A1199" t="s">
        <v>1465</v>
      </c>
    </row>
    <row r="1200" spans="1:1" x14ac:dyDescent="0.25">
      <c r="A1200" t="s">
        <v>1466</v>
      </c>
    </row>
    <row r="1201" spans="1:1" x14ac:dyDescent="0.25">
      <c r="A1201" t="s">
        <v>893</v>
      </c>
    </row>
    <row r="1202" spans="1:1" x14ac:dyDescent="0.25">
      <c r="A1202" t="s">
        <v>1467</v>
      </c>
    </row>
    <row r="1203" spans="1:1" x14ac:dyDescent="0.25">
      <c r="A1203" t="s">
        <v>859</v>
      </c>
    </row>
    <row r="1204" spans="1:1" x14ac:dyDescent="0.25">
      <c r="A1204" t="s">
        <v>854</v>
      </c>
    </row>
    <row r="1205" spans="1:1" x14ac:dyDescent="0.25">
      <c r="A1205" t="s">
        <v>1468</v>
      </c>
    </row>
    <row r="1206" spans="1:1" x14ac:dyDescent="0.25">
      <c r="A1206" t="s">
        <v>879</v>
      </c>
    </row>
    <row r="1207" spans="1:1" x14ac:dyDescent="0.25">
      <c r="A1207" t="s">
        <v>1469</v>
      </c>
    </row>
    <row r="1209" spans="1:1" x14ac:dyDescent="0.25">
      <c r="A1209" t="s">
        <v>1470</v>
      </c>
    </row>
    <row r="1210" spans="1:1" x14ac:dyDescent="0.25">
      <c r="A1210" t="s">
        <v>1471</v>
      </c>
    </row>
    <row r="1211" spans="1:1" x14ac:dyDescent="0.25">
      <c r="A1211" t="s">
        <v>1472</v>
      </c>
    </row>
    <row r="1212" spans="1:1" x14ac:dyDescent="0.25">
      <c r="A1212" t="s">
        <v>893</v>
      </c>
    </row>
    <row r="1213" spans="1:1" x14ac:dyDescent="0.25">
      <c r="A1213" t="s">
        <v>1467</v>
      </c>
    </row>
    <row r="1214" spans="1:1" x14ac:dyDescent="0.25">
      <c r="A1214" t="s">
        <v>859</v>
      </c>
    </row>
    <row r="1215" spans="1:1" x14ac:dyDescent="0.25">
      <c r="A1215" t="s">
        <v>854</v>
      </c>
    </row>
    <row r="1216" spans="1:1" x14ac:dyDescent="0.25">
      <c r="A1216" t="s">
        <v>1352</v>
      </c>
    </row>
    <row r="1217" spans="1:1" x14ac:dyDescent="0.25">
      <c r="A1217" t="s">
        <v>879</v>
      </c>
    </row>
    <row r="1218" spans="1:1" x14ac:dyDescent="0.25">
      <c r="A1218" t="s">
        <v>1473</v>
      </c>
    </row>
    <row r="1220" spans="1:1" x14ac:dyDescent="0.25">
      <c r="A1220" t="s">
        <v>1474</v>
      </c>
    </row>
    <row r="1221" spans="1:1" x14ac:dyDescent="0.25">
      <c r="A1221" t="s">
        <v>1475</v>
      </c>
    </row>
    <row r="1222" spans="1:1" x14ac:dyDescent="0.25">
      <c r="A1222" t="s">
        <v>1476</v>
      </c>
    </row>
    <row r="1223" spans="1:1" x14ac:dyDescent="0.25">
      <c r="A1223" t="s">
        <v>1237</v>
      </c>
    </row>
    <row r="1224" spans="1:1" x14ac:dyDescent="0.25">
      <c r="A1224" t="s">
        <v>972</v>
      </c>
    </row>
    <row r="1225" spans="1:1" x14ac:dyDescent="0.25">
      <c r="A1225" t="s">
        <v>1081</v>
      </c>
    </row>
    <row r="1226" spans="1:1" x14ac:dyDescent="0.25">
      <c r="A1226" t="s">
        <v>1477</v>
      </c>
    </row>
    <row r="1227" spans="1:1" x14ac:dyDescent="0.25">
      <c r="A1227" t="s">
        <v>1478</v>
      </c>
    </row>
    <row r="1228" spans="1:1" x14ac:dyDescent="0.25">
      <c r="A1228" t="s">
        <v>1479</v>
      </c>
    </row>
    <row r="1229" spans="1:1" x14ac:dyDescent="0.25">
      <c r="A1229" t="s">
        <v>879</v>
      </c>
    </row>
    <row r="1230" spans="1:1" x14ac:dyDescent="0.25">
      <c r="A1230" t="s">
        <v>1480</v>
      </c>
    </row>
    <row r="1231" spans="1:1" x14ac:dyDescent="0.25">
      <c r="A1231" t="s">
        <v>859</v>
      </c>
    </row>
    <row r="1233" spans="1:1" x14ac:dyDescent="0.25">
      <c r="A1233" t="s">
        <v>1481</v>
      </c>
    </row>
    <row r="1234" spans="1:1" x14ac:dyDescent="0.25">
      <c r="A1234" t="s">
        <v>1482</v>
      </c>
    </row>
    <row r="1235" spans="1:1" x14ac:dyDescent="0.25">
      <c r="A1235" t="s">
        <v>1403</v>
      </c>
    </row>
    <row r="1236" spans="1:1" x14ac:dyDescent="0.25">
      <c r="A1236" t="s">
        <v>893</v>
      </c>
    </row>
    <row r="1237" spans="1:1" x14ac:dyDescent="0.25">
      <c r="A1237" t="s">
        <v>1097</v>
      </c>
    </row>
    <row r="1238" spans="1:1" x14ac:dyDescent="0.25">
      <c r="A1238" t="s">
        <v>859</v>
      </c>
    </row>
    <row r="1239" spans="1:1" x14ac:dyDescent="0.25">
      <c r="A1239" t="s">
        <v>920</v>
      </c>
    </row>
    <row r="1240" spans="1:1" x14ac:dyDescent="0.25">
      <c r="A1240" t="s">
        <v>1483</v>
      </c>
    </row>
    <row r="1241" spans="1:1" x14ac:dyDescent="0.25">
      <c r="A1241" t="s">
        <v>1484</v>
      </c>
    </row>
    <row r="1242" spans="1:1" x14ac:dyDescent="0.25">
      <c r="A1242" t="s">
        <v>1485</v>
      </c>
    </row>
    <row r="1243" spans="1:1" x14ac:dyDescent="0.25">
      <c r="A1243" t="s">
        <v>879</v>
      </c>
    </row>
    <row r="1244" spans="1:1" x14ac:dyDescent="0.25">
      <c r="A1244" t="s">
        <v>1486</v>
      </c>
    </row>
    <row r="1246" spans="1:1" x14ac:dyDescent="0.25">
      <c r="A1246" t="s">
        <v>1487</v>
      </c>
    </row>
    <row r="1247" spans="1:1" x14ac:dyDescent="0.25">
      <c r="A1247" t="s">
        <v>1488</v>
      </c>
    </row>
    <row r="1248" spans="1:1" x14ac:dyDescent="0.25">
      <c r="A1248" t="s">
        <v>1489</v>
      </c>
    </row>
    <row r="1249" spans="1:1" x14ac:dyDescent="0.25">
      <c r="A1249" t="s">
        <v>1436</v>
      </c>
    </row>
    <row r="1250" spans="1:1" x14ac:dyDescent="0.25">
      <c r="A1250" t="s">
        <v>1097</v>
      </c>
    </row>
    <row r="1251" spans="1:1" x14ac:dyDescent="0.25">
      <c r="A1251" t="s">
        <v>869</v>
      </c>
    </row>
    <row r="1252" spans="1:1" x14ac:dyDescent="0.25">
      <c r="A1252" t="s">
        <v>1490</v>
      </c>
    </row>
    <row r="1253" spans="1:1" x14ac:dyDescent="0.25">
      <c r="A1253" t="s">
        <v>879</v>
      </c>
    </row>
    <row r="1254" spans="1:1" x14ac:dyDescent="0.25">
      <c r="A1254" t="s">
        <v>1491</v>
      </c>
    </row>
    <row r="1255" spans="1:1" x14ac:dyDescent="0.25">
      <c r="A1255" t="s">
        <v>859</v>
      </c>
    </row>
    <row r="1257" spans="1:1" x14ac:dyDescent="0.25">
      <c r="A1257" t="s">
        <v>1492</v>
      </c>
    </row>
    <row r="1258" spans="1:1" x14ac:dyDescent="0.25">
      <c r="A1258" t="s">
        <v>1493</v>
      </c>
    </row>
    <row r="1259" spans="1:1" x14ac:dyDescent="0.25">
      <c r="A1259" t="s">
        <v>1489</v>
      </c>
    </row>
    <row r="1260" spans="1:1" x14ac:dyDescent="0.25">
      <c r="A1260" t="s">
        <v>1436</v>
      </c>
    </row>
    <row r="1261" spans="1:1" x14ac:dyDescent="0.25">
      <c r="A1261" t="s">
        <v>1097</v>
      </c>
    </row>
    <row r="1262" spans="1:1" x14ac:dyDescent="0.25">
      <c r="A1262" t="s">
        <v>869</v>
      </c>
    </row>
    <row r="1263" spans="1:1" x14ac:dyDescent="0.25">
      <c r="A1263" t="s">
        <v>1494</v>
      </c>
    </row>
    <row r="1264" spans="1:1" x14ac:dyDescent="0.25">
      <c r="A1264" t="s">
        <v>879</v>
      </c>
    </row>
    <row r="1265" spans="1:1" x14ac:dyDescent="0.25">
      <c r="A1265" t="s">
        <v>1495</v>
      </c>
    </row>
    <row r="1266" spans="1:1" x14ac:dyDescent="0.25">
      <c r="A1266" t="s">
        <v>859</v>
      </c>
    </row>
    <row r="1268" spans="1:1" x14ac:dyDescent="0.25">
      <c r="A1268" t="s">
        <v>1496</v>
      </c>
    </row>
    <row r="1269" spans="1:1" x14ac:dyDescent="0.25">
      <c r="A1269" t="s">
        <v>1497</v>
      </c>
    </row>
    <row r="1270" spans="1:1" x14ac:dyDescent="0.25">
      <c r="A1270" t="s">
        <v>1489</v>
      </c>
    </row>
    <row r="1271" spans="1:1" x14ac:dyDescent="0.25">
      <c r="A1271" t="s">
        <v>1436</v>
      </c>
    </row>
    <row r="1272" spans="1:1" x14ac:dyDescent="0.25">
      <c r="A1272" t="s">
        <v>1097</v>
      </c>
    </row>
    <row r="1273" spans="1:1" x14ac:dyDescent="0.25">
      <c r="A1273" t="s">
        <v>869</v>
      </c>
    </row>
    <row r="1274" spans="1:1" x14ac:dyDescent="0.25">
      <c r="A1274" t="s">
        <v>1498</v>
      </c>
    </row>
    <row r="1275" spans="1:1" x14ac:dyDescent="0.25">
      <c r="A1275" t="s">
        <v>879</v>
      </c>
    </row>
    <row r="1276" spans="1:1" x14ac:dyDescent="0.25">
      <c r="A1276" t="s">
        <v>1499</v>
      </c>
    </row>
    <row r="1277" spans="1:1" x14ac:dyDescent="0.25">
      <c r="A1277" t="s">
        <v>859</v>
      </c>
    </row>
    <row r="1279" spans="1:1" x14ac:dyDescent="0.25">
      <c r="A1279" t="s">
        <v>1500</v>
      </c>
    </row>
    <row r="1280" spans="1:1" x14ac:dyDescent="0.25">
      <c r="A1280" t="s">
        <v>1501</v>
      </c>
    </row>
    <row r="1281" spans="1:1" x14ac:dyDescent="0.25">
      <c r="A1281" t="s">
        <v>1502</v>
      </c>
    </row>
    <row r="1282" spans="1:1" x14ac:dyDescent="0.25">
      <c r="A1282" t="s">
        <v>1503</v>
      </c>
    </row>
    <row r="1283" spans="1:1" x14ac:dyDescent="0.25">
      <c r="A1283" t="s">
        <v>867</v>
      </c>
    </row>
    <row r="1284" spans="1:1" x14ac:dyDescent="0.25">
      <c r="A1284" t="s">
        <v>859</v>
      </c>
    </row>
    <row r="1285" spans="1:1" x14ac:dyDescent="0.25">
      <c r="A1285" t="s">
        <v>1504</v>
      </c>
    </row>
    <row r="1286" spans="1:1" x14ac:dyDescent="0.25">
      <c r="A1286" t="s">
        <v>1505</v>
      </c>
    </row>
    <row r="1287" spans="1:1" x14ac:dyDescent="0.25">
      <c r="A1287" t="s">
        <v>1506</v>
      </c>
    </row>
    <row r="1288" spans="1:1" x14ac:dyDescent="0.25">
      <c r="A1288" t="s">
        <v>1507</v>
      </c>
    </row>
    <row r="1289" spans="1:1" x14ac:dyDescent="0.25">
      <c r="A1289" t="s">
        <v>1508</v>
      </c>
    </row>
    <row r="1291" spans="1:1" x14ac:dyDescent="0.25">
      <c r="A1291" t="s">
        <v>1509</v>
      </c>
    </row>
    <row r="1292" spans="1:1" x14ac:dyDescent="0.25">
      <c r="A1292" t="s">
        <v>1510</v>
      </c>
    </row>
    <row r="1293" spans="1:1" x14ac:dyDescent="0.25">
      <c r="A1293" t="s">
        <v>1511</v>
      </c>
    </row>
    <row r="1294" spans="1:1" x14ac:dyDescent="0.25">
      <c r="A1294" t="s">
        <v>998</v>
      </c>
    </row>
    <row r="1295" spans="1:1" x14ac:dyDescent="0.25">
      <c r="A1295" t="s">
        <v>866</v>
      </c>
    </row>
    <row r="1296" spans="1:1" x14ac:dyDescent="0.25">
      <c r="A1296" t="s">
        <v>972</v>
      </c>
    </row>
    <row r="1297" spans="1:1" x14ac:dyDescent="0.25">
      <c r="A1297" t="s">
        <v>869</v>
      </c>
    </row>
    <row r="1298" spans="1:1" x14ac:dyDescent="0.25">
      <c r="A1298" t="s">
        <v>1512</v>
      </c>
    </row>
    <row r="1299" spans="1:1" x14ac:dyDescent="0.25">
      <c r="A1299" t="s">
        <v>1670</v>
      </c>
    </row>
    <row r="1300" spans="1:1" x14ac:dyDescent="0.25">
      <c r="A1300" t="s">
        <v>1669</v>
      </c>
    </row>
    <row r="1301" spans="1:1" x14ac:dyDescent="0.25">
      <c r="A1301" t="s">
        <v>945</v>
      </c>
    </row>
    <row r="1303" spans="1:1" x14ac:dyDescent="0.25">
      <c r="A1303" t="s">
        <v>1513</v>
      </c>
    </row>
    <row r="1304" spans="1:1" x14ac:dyDescent="0.25">
      <c r="A1304" t="s">
        <v>1514</v>
      </c>
    </row>
    <row r="1305" spans="1:1" x14ac:dyDescent="0.25">
      <c r="A1305" t="s">
        <v>1515</v>
      </c>
    </row>
    <row r="1306" spans="1:1" x14ac:dyDescent="0.25">
      <c r="A1306" t="s">
        <v>998</v>
      </c>
    </row>
    <row r="1307" spans="1:1" x14ac:dyDescent="0.25">
      <c r="A1307" t="s">
        <v>877</v>
      </c>
    </row>
    <row r="1308" spans="1:1" x14ac:dyDescent="0.25">
      <c r="A1308" t="s">
        <v>869</v>
      </c>
    </row>
    <row r="1309" spans="1:1" x14ac:dyDescent="0.25">
      <c r="A1309" t="s">
        <v>1516</v>
      </c>
    </row>
    <row r="1310" spans="1:1" x14ac:dyDescent="0.25">
      <c r="A1310" t="s">
        <v>1671</v>
      </c>
    </row>
    <row r="1311" spans="1:1" x14ac:dyDescent="0.25">
      <c r="A1311" t="s">
        <v>945</v>
      </c>
    </row>
    <row r="1313" spans="1:1" x14ac:dyDescent="0.25">
      <c r="A1313" t="s">
        <v>1517</v>
      </c>
    </row>
    <row r="1314" spans="1:1" x14ac:dyDescent="0.25">
      <c r="A1314" t="s">
        <v>1518</v>
      </c>
    </row>
    <row r="1315" spans="1:1" x14ac:dyDescent="0.25">
      <c r="A1315" t="s">
        <v>1519</v>
      </c>
    </row>
    <row r="1316" spans="1:1" x14ac:dyDescent="0.25">
      <c r="A1316" t="s">
        <v>1520</v>
      </c>
    </row>
    <row r="1317" spans="1:1" x14ac:dyDescent="0.25">
      <c r="A1317" t="s">
        <v>1267</v>
      </c>
    </row>
    <row r="1318" spans="1:1" x14ac:dyDescent="0.25">
      <c r="A1318" t="s">
        <v>869</v>
      </c>
    </row>
    <row r="1319" spans="1:1" x14ac:dyDescent="0.25">
      <c r="A1319" t="s">
        <v>1521</v>
      </c>
    </row>
    <row r="1320" spans="1:1" x14ac:dyDescent="0.25">
      <c r="A1320" t="s">
        <v>1672</v>
      </c>
    </row>
    <row r="1321" spans="1:1" x14ac:dyDescent="0.25">
      <c r="A1321" t="s">
        <v>1673</v>
      </c>
    </row>
    <row r="1322" spans="1:1" x14ac:dyDescent="0.25">
      <c r="A1322" t="s">
        <v>945</v>
      </c>
    </row>
    <row r="1324" spans="1:1" x14ac:dyDescent="0.25">
      <c r="A1324" t="s">
        <v>1522</v>
      </c>
    </row>
    <row r="1325" spans="1:1" x14ac:dyDescent="0.25">
      <c r="A1325" t="s">
        <v>1523</v>
      </c>
    </row>
    <row r="1326" spans="1:1" x14ac:dyDescent="0.25">
      <c r="A1326" t="s">
        <v>1524</v>
      </c>
    </row>
    <row r="1327" spans="1:1" x14ac:dyDescent="0.25">
      <c r="A1327" t="s">
        <v>1525</v>
      </c>
    </row>
    <row r="1328" spans="1:1" x14ac:dyDescent="0.25">
      <c r="A1328" t="s">
        <v>866</v>
      </c>
    </row>
    <row r="1329" spans="1:1" x14ac:dyDescent="0.25">
      <c r="A1329" t="s">
        <v>1526</v>
      </c>
    </row>
    <row r="1330" spans="1:1" x14ac:dyDescent="0.25">
      <c r="A1330" t="s">
        <v>945</v>
      </c>
    </row>
    <row r="1331" spans="1:1" x14ac:dyDescent="0.25">
      <c r="A1331" t="s">
        <v>879</v>
      </c>
    </row>
    <row r="1332" spans="1:1" x14ac:dyDescent="0.25">
      <c r="A1332" t="s">
        <v>1527</v>
      </c>
    </row>
    <row r="1334" spans="1:1" x14ac:dyDescent="0.25">
      <c r="A1334" t="s">
        <v>1528</v>
      </c>
    </row>
    <row r="1335" spans="1:1" x14ac:dyDescent="0.25">
      <c r="A1335" t="s">
        <v>1529</v>
      </c>
    </row>
    <row r="1336" spans="1:1" x14ac:dyDescent="0.25">
      <c r="A1336" t="s">
        <v>1530</v>
      </c>
    </row>
    <row r="1337" spans="1:1" x14ac:dyDescent="0.25">
      <c r="A1337" t="s">
        <v>1531</v>
      </c>
    </row>
    <row r="1338" spans="1:1" x14ac:dyDescent="0.25">
      <c r="A1338" t="s">
        <v>866</v>
      </c>
    </row>
    <row r="1339" spans="1:1" x14ac:dyDescent="0.25">
      <c r="A1339" t="s">
        <v>1532</v>
      </c>
    </row>
    <row r="1340" spans="1:1" x14ac:dyDescent="0.25">
      <c r="A1340" t="s">
        <v>1526</v>
      </c>
    </row>
    <row r="1341" spans="1:1" x14ac:dyDescent="0.25">
      <c r="A1341" t="s">
        <v>945</v>
      </c>
    </row>
    <row r="1342" spans="1:1" x14ac:dyDescent="0.25">
      <c r="A1342" t="s">
        <v>854</v>
      </c>
    </row>
    <row r="1343" spans="1:1" x14ac:dyDescent="0.25">
      <c r="A1343" t="s">
        <v>1533</v>
      </c>
    </row>
    <row r="1346" spans="1:1" x14ac:dyDescent="0.25">
      <c r="A1346" t="s">
        <v>1534</v>
      </c>
    </row>
    <row r="1347" spans="1:1" x14ac:dyDescent="0.25">
      <c r="A1347" t="s">
        <v>1535</v>
      </c>
    </row>
    <row r="1348" spans="1:1" x14ac:dyDescent="0.25">
      <c r="A1348" t="s">
        <v>1536</v>
      </c>
    </row>
    <row r="1349" spans="1:1" x14ac:dyDescent="0.25">
      <c r="A1349" t="s">
        <v>1537</v>
      </c>
    </row>
    <row r="1350" spans="1:1" x14ac:dyDescent="0.25">
      <c r="A1350" t="s">
        <v>1538</v>
      </c>
    </row>
    <row r="1351" spans="1:1" x14ac:dyDescent="0.25">
      <c r="A1351" t="s">
        <v>1526</v>
      </c>
    </row>
    <row r="1352" spans="1:1" x14ac:dyDescent="0.25">
      <c r="A1352" t="s">
        <v>945</v>
      </c>
    </row>
    <row r="1353" spans="1:1" x14ac:dyDescent="0.25">
      <c r="A1353" t="s">
        <v>879</v>
      </c>
    </row>
    <row r="1354" spans="1:1" x14ac:dyDescent="0.25">
      <c r="A1354" t="s">
        <v>1539</v>
      </c>
    </row>
    <row r="1356" spans="1:1" x14ac:dyDescent="0.25">
      <c r="A1356" t="s">
        <v>1540</v>
      </c>
    </row>
    <row r="1357" spans="1:1" x14ac:dyDescent="0.25">
      <c r="A1357" t="s">
        <v>1541</v>
      </c>
    </row>
    <row r="1358" spans="1:1" x14ac:dyDescent="0.25">
      <c r="A1358" t="s">
        <v>1542</v>
      </c>
    </row>
    <row r="1359" spans="1:1" x14ac:dyDescent="0.25">
      <c r="A1359" t="s">
        <v>1543</v>
      </c>
    </row>
    <row r="1360" spans="1:1" x14ac:dyDescent="0.25">
      <c r="A1360" t="s">
        <v>1544</v>
      </c>
    </row>
    <row r="1361" spans="1:1" x14ac:dyDescent="0.25">
      <c r="A1361" t="s">
        <v>1526</v>
      </c>
    </row>
    <row r="1362" spans="1:1" x14ac:dyDescent="0.25">
      <c r="A1362" t="s">
        <v>945</v>
      </c>
    </row>
    <row r="1363" spans="1:1" x14ac:dyDescent="0.25">
      <c r="A1363" t="s">
        <v>1223</v>
      </c>
    </row>
    <row r="1364" spans="1:1" x14ac:dyDescent="0.25">
      <c r="A1364" t="s">
        <v>1545</v>
      </c>
    </row>
    <row r="1365" spans="1:1" x14ac:dyDescent="0.25">
      <c r="A1365" t="s">
        <v>1546</v>
      </c>
    </row>
    <row r="1366" spans="1:1" x14ac:dyDescent="0.25">
      <c r="A1366" t="s">
        <v>879</v>
      </c>
    </row>
    <row r="1367" spans="1:1" x14ac:dyDescent="0.25">
      <c r="A1367" t="s">
        <v>1547</v>
      </c>
    </row>
    <row r="1370" spans="1:1" x14ac:dyDescent="0.25">
      <c r="A1370" t="s">
        <v>1548</v>
      </c>
    </row>
    <row r="1371" spans="1:1" x14ac:dyDescent="0.25">
      <c r="A1371" t="s">
        <v>1549</v>
      </c>
    </row>
    <row r="1372" spans="1:1" x14ac:dyDescent="0.25">
      <c r="A1372" t="s">
        <v>1550</v>
      </c>
    </row>
    <row r="1373" spans="1:1" x14ac:dyDescent="0.25">
      <c r="A1373" t="s">
        <v>1551</v>
      </c>
    </row>
    <row r="1374" spans="1:1" x14ac:dyDescent="0.25">
      <c r="A1374" t="s">
        <v>1526</v>
      </c>
    </row>
    <row r="1375" spans="1:1" x14ac:dyDescent="0.25">
      <c r="A1375" t="s">
        <v>1552</v>
      </c>
    </row>
    <row r="1376" spans="1:1" x14ac:dyDescent="0.25">
      <c r="A1376" t="s">
        <v>859</v>
      </c>
    </row>
    <row r="1377" spans="1:1" x14ac:dyDescent="0.25">
      <c r="A1377" t="s">
        <v>1223</v>
      </c>
    </row>
    <row r="1378" spans="1:1" x14ac:dyDescent="0.25">
      <c r="A1378" t="s">
        <v>1553</v>
      </c>
    </row>
    <row r="1379" spans="1:1" x14ac:dyDescent="0.25">
      <c r="A1379" t="s">
        <v>1554</v>
      </c>
    </row>
    <row r="1380" spans="1:1" x14ac:dyDescent="0.25">
      <c r="A1380" t="s">
        <v>879</v>
      </c>
    </row>
    <row r="1381" spans="1:1" x14ac:dyDescent="0.25">
      <c r="A1381" t="s">
        <v>1555</v>
      </c>
    </row>
    <row r="1384" spans="1:1" x14ac:dyDescent="0.25">
      <c r="A1384" t="s">
        <v>1556</v>
      </c>
    </row>
    <row r="1385" spans="1:1" x14ac:dyDescent="0.25">
      <c r="A1385" t="s">
        <v>1557</v>
      </c>
    </row>
    <row r="1386" spans="1:1" x14ac:dyDescent="0.25">
      <c r="A1386" t="s">
        <v>1550</v>
      </c>
    </row>
    <row r="1387" spans="1:1" x14ac:dyDescent="0.25">
      <c r="A1387" t="s">
        <v>1551</v>
      </c>
    </row>
    <row r="1388" spans="1:1" x14ac:dyDescent="0.25">
      <c r="A1388" t="s">
        <v>1526</v>
      </c>
    </row>
    <row r="1389" spans="1:1" x14ac:dyDescent="0.25">
      <c r="A1389" t="s">
        <v>1552</v>
      </c>
    </row>
    <row r="1390" spans="1:1" x14ac:dyDescent="0.25">
      <c r="A1390" t="s">
        <v>859</v>
      </c>
    </row>
    <row r="1391" spans="1:1" x14ac:dyDescent="0.25">
      <c r="A1391" t="s">
        <v>1223</v>
      </c>
    </row>
    <row r="1392" spans="1:1" x14ac:dyDescent="0.25">
      <c r="A1392" t="s">
        <v>1553</v>
      </c>
    </row>
    <row r="1393" spans="1:1" x14ac:dyDescent="0.25">
      <c r="A1393" t="s">
        <v>1554</v>
      </c>
    </row>
    <row r="1394" spans="1:1" x14ac:dyDescent="0.25">
      <c r="A1394" t="s">
        <v>879</v>
      </c>
    </row>
    <row r="1395" spans="1:1" x14ac:dyDescent="0.25">
      <c r="A1395" t="s">
        <v>1558</v>
      </c>
    </row>
    <row r="1398" spans="1:1" x14ac:dyDescent="0.25">
      <c r="A1398" t="s">
        <v>1559</v>
      </c>
    </row>
    <row r="1399" spans="1:1" x14ac:dyDescent="0.25">
      <c r="A1399" t="s">
        <v>1560</v>
      </c>
    </row>
    <row r="1400" spans="1:1" x14ac:dyDescent="0.25">
      <c r="A1400" t="s">
        <v>1561</v>
      </c>
    </row>
    <row r="1401" spans="1:1" x14ac:dyDescent="0.25">
      <c r="A1401" t="s">
        <v>1562</v>
      </c>
    </row>
    <row r="1402" spans="1:1" x14ac:dyDescent="0.25">
      <c r="A1402" t="s">
        <v>866</v>
      </c>
    </row>
    <row r="1403" spans="1:1" x14ac:dyDescent="0.25">
      <c r="A1403" t="s">
        <v>867</v>
      </c>
    </row>
    <row r="1404" spans="1:1" x14ac:dyDescent="0.25">
      <c r="A1404" t="s">
        <v>895</v>
      </c>
    </row>
    <row r="1405" spans="1:1" x14ac:dyDescent="0.25">
      <c r="A1405" t="s">
        <v>1563</v>
      </c>
    </row>
    <row r="1406" spans="1:1" x14ac:dyDescent="0.25">
      <c r="A1406" t="s">
        <v>871</v>
      </c>
    </row>
    <row r="1407" spans="1:1" x14ac:dyDescent="0.25">
      <c r="A1407" t="s">
        <v>858</v>
      </c>
    </row>
    <row r="1408" spans="1:1" x14ac:dyDescent="0.25">
      <c r="A1408" t="s">
        <v>879</v>
      </c>
    </row>
    <row r="1409" spans="1:1" x14ac:dyDescent="0.25">
      <c r="A1409" t="s">
        <v>1564</v>
      </c>
    </row>
    <row r="1410" spans="1:1" x14ac:dyDescent="0.25">
      <c r="A1410" t="s">
        <v>859</v>
      </c>
    </row>
    <row r="1412" spans="1:1" x14ac:dyDescent="0.25">
      <c r="A1412" t="s">
        <v>1565</v>
      </c>
    </row>
    <row r="1413" spans="1:1" x14ac:dyDescent="0.25">
      <c r="A1413" t="s">
        <v>1566</v>
      </c>
    </row>
    <row r="1414" spans="1:1" x14ac:dyDescent="0.25">
      <c r="A1414" t="s">
        <v>1567</v>
      </c>
    </row>
    <row r="1415" spans="1:1" x14ac:dyDescent="0.25">
      <c r="A1415" t="s">
        <v>1568</v>
      </c>
    </row>
    <row r="1416" spans="1:1" x14ac:dyDescent="0.25">
      <c r="A1416" t="s">
        <v>1569</v>
      </c>
    </row>
    <row r="1417" spans="1:1" x14ac:dyDescent="0.25">
      <c r="A1417" t="s">
        <v>1570</v>
      </c>
    </row>
    <row r="1418" spans="1:1" x14ac:dyDescent="0.25">
      <c r="A1418" t="s">
        <v>1138</v>
      </c>
    </row>
    <row r="1419" spans="1:1" x14ac:dyDescent="0.25">
      <c r="A1419" t="s">
        <v>859</v>
      </c>
    </row>
    <row r="1420" spans="1:1" x14ac:dyDescent="0.25">
      <c r="A1420" t="s">
        <v>854</v>
      </c>
    </row>
    <row r="1421" spans="1:1" x14ac:dyDescent="0.25">
      <c r="A1421" t="s">
        <v>1571</v>
      </c>
    </row>
    <row r="1422" spans="1:1" x14ac:dyDescent="0.25">
      <c r="A1422" t="s">
        <v>879</v>
      </c>
    </row>
    <row r="1423" spans="1:1" x14ac:dyDescent="0.25">
      <c r="A1423" t="s">
        <v>1572</v>
      </c>
    </row>
    <row r="1425" spans="1:1" x14ac:dyDescent="0.25">
      <c r="A1425" t="s">
        <v>1573</v>
      </c>
    </row>
    <row r="1426" spans="1:1" x14ac:dyDescent="0.25">
      <c r="A1426" t="s">
        <v>1574</v>
      </c>
    </row>
    <row r="1427" spans="1:1" x14ac:dyDescent="0.25">
      <c r="A1427" t="s">
        <v>1575</v>
      </c>
    </row>
    <row r="1428" spans="1:1" x14ac:dyDescent="0.25">
      <c r="A1428" t="s">
        <v>1576</v>
      </c>
    </row>
    <row r="1429" spans="1:1" x14ac:dyDescent="0.25">
      <c r="A1429" t="s">
        <v>1267</v>
      </c>
    </row>
    <row r="1430" spans="1:1" x14ac:dyDescent="0.25">
      <c r="A1430" t="s">
        <v>859</v>
      </c>
    </row>
    <row r="1431" spans="1:1" x14ac:dyDescent="0.25">
      <c r="A1431" t="s">
        <v>1577</v>
      </c>
    </row>
    <row r="1432" spans="1:1" x14ac:dyDescent="0.25">
      <c r="A1432" t="s">
        <v>1223</v>
      </c>
    </row>
    <row r="1433" spans="1:1" x14ac:dyDescent="0.25">
      <c r="A1433" t="s">
        <v>1578</v>
      </c>
    </row>
    <row r="1434" spans="1:1" x14ac:dyDescent="0.25">
      <c r="A1434" t="s">
        <v>1579</v>
      </c>
    </row>
    <row r="1435" spans="1:1" x14ac:dyDescent="0.25">
      <c r="A1435" t="s">
        <v>879</v>
      </c>
    </row>
    <row r="1436" spans="1:1" x14ac:dyDescent="0.25">
      <c r="A1436" t="s">
        <v>1580</v>
      </c>
    </row>
    <row r="1438" spans="1:1" x14ac:dyDescent="0.25">
      <c r="A1438" t="s">
        <v>1581</v>
      </c>
    </row>
    <row r="1439" spans="1:1" x14ac:dyDescent="0.25">
      <c r="A1439" t="s">
        <v>1582</v>
      </c>
    </row>
    <row r="1440" spans="1:1" x14ac:dyDescent="0.25">
      <c r="A1440" t="s">
        <v>1583</v>
      </c>
    </row>
    <row r="1441" spans="1:1" x14ac:dyDescent="0.25">
      <c r="A1441" t="s">
        <v>1190</v>
      </c>
    </row>
    <row r="1442" spans="1:1" x14ac:dyDescent="0.25">
      <c r="A1442" t="s">
        <v>945</v>
      </c>
    </row>
    <row r="1443" spans="1:1" x14ac:dyDescent="0.25">
      <c r="A1443" t="s">
        <v>1223</v>
      </c>
    </row>
    <row r="1444" spans="1:1" x14ac:dyDescent="0.25">
      <c r="A1444" t="s">
        <v>1584</v>
      </c>
    </row>
    <row r="1445" spans="1:1" x14ac:dyDescent="0.25">
      <c r="A1445" t="s">
        <v>1585</v>
      </c>
    </row>
    <row r="1446" spans="1:1" x14ac:dyDescent="0.25">
      <c r="A1446" t="s">
        <v>879</v>
      </c>
    </row>
    <row r="1447" spans="1:1" x14ac:dyDescent="0.25">
      <c r="A1447" t="s">
        <v>1586</v>
      </c>
    </row>
  </sheetData>
  <mergeCells count="3">
    <mergeCell ref="D117:D118"/>
    <mergeCell ref="D119:D120"/>
    <mergeCell ref="D121:D1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F4829-526C-48DE-B116-F38E98501EA1}">
  <dimension ref="A1:AJ138"/>
  <sheetViews>
    <sheetView zoomScaleNormal="100" workbookViewId="0">
      <pane xSplit="1" topLeftCell="B1" activePane="topRight" state="frozen"/>
      <selection activeCell="A7" sqref="A7"/>
      <selection pane="topRight" activeCell="P14" sqref="P14"/>
    </sheetView>
  </sheetViews>
  <sheetFormatPr baseColWidth="10" defaultRowHeight="15" x14ac:dyDescent="0.25"/>
  <cols>
    <col min="1" max="1" width="19.7109375" customWidth="1"/>
    <col min="2" max="2" width="6.140625" customWidth="1"/>
    <col min="3" max="3" width="7.42578125" customWidth="1"/>
    <col min="4" max="4" width="5.28515625" customWidth="1"/>
    <col min="5" max="6" width="6.7109375" customWidth="1"/>
    <col min="7" max="7" width="7.5703125" customWidth="1"/>
    <col min="8" max="8" width="5.42578125" customWidth="1"/>
    <col min="9" max="9" width="5.7109375" bestFit="1" customWidth="1"/>
    <col min="10" max="10" width="7.140625" bestFit="1" customWidth="1"/>
    <col min="11" max="11" width="5.28515625" bestFit="1" customWidth="1"/>
    <col min="12" max="12" width="5.7109375" bestFit="1" customWidth="1"/>
    <col min="13" max="13" width="7.140625" bestFit="1" customWidth="1"/>
    <col min="14" max="14" width="5.28515625" bestFit="1" customWidth="1"/>
    <col min="15" max="15" width="5.7109375" bestFit="1" customWidth="1"/>
    <col min="16" max="16" width="7.140625" bestFit="1" customWidth="1"/>
    <col min="17" max="17" width="5.28515625" bestFit="1" customWidth="1"/>
    <col min="18" max="18" width="5.7109375" bestFit="1" customWidth="1"/>
    <col min="19" max="19" width="7.140625" bestFit="1" customWidth="1"/>
    <col min="20" max="20" width="5.28515625" bestFit="1" customWidth="1"/>
    <col min="21" max="21" width="5.7109375" bestFit="1" customWidth="1"/>
    <col min="22" max="22" width="5.7109375" customWidth="1"/>
    <col min="23" max="23" width="7.140625" bestFit="1" customWidth="1"/>
    <col min="24" max="24" width="5.28515625" bestFit="1" customWidth="1"/>
    <col min="25" max="25" width="5.7109375" bestFit="1" customWidth="1"/>
    <col min="26" max="26" width="5.7109375" customWidth="1"/>
    <col min="27" max="27" width="7.140625" bestFit="1" customWidth="1"/>
    <col min="28" max="28" width="6" customWidth="1"/>
  </cols>
  <sheetData>
    <row r="1" spans="1:36" ht="15.75" thickBot="1" x14ac:dyDescent="0.3">
      <c r="B1" s="453" t="s">
        <v>692</v>
      </c>
      <c r="C1" s="454"/>
      <c r="D1" s="455"/>
      <c r="E1" s="453" t="s">
        <v>693</v>
      </c>
      <c r="F1" s="454"/>
      <c r="G1" s="454"/>
      <c r="H1" s="455"/>
      <c r="I1" s="453" t="s">
        <v>694</v>
      </c>
      <c r="J1" s="454"/>
      <c r="K1" s="455"/>
      <c r="L1" s="453" t="s">
        <v>695</v>
      </c>
      <c r="M1" s="454"/>
      <c r="N1" s="455"/>
      <c r="O1" s="454" t="s">
        <v>696</v>
      </c>
      <c r="P1" s="454"/>
      <c r="Q1" s="455"/>
      <c r="AE1" t="s">
        <v>730</v>
      </c>
    </row>
    <row r="2" spans="1:36" ht="15.75" thickBot="1" x14ac:dyDescent="0.3">
      <c r="B2" s="215" t="s">
        <v>730</v>
      </c>
      <c r="C2" s="218" t="s">
        <v>739</v>
      </c>
      <c r="D2" s="223" t="s">
        <v>740</v>
      </c>
      <c r="E2" s="215" t="s">
        <v>730</v>
      </c>
      <c r="F2" s="217"/>
      <c r="G2" s="218" t="s">
        <v>739</v>
      </c>
      <c r="H2" s="223" t="s">
        <v>740</v>
      </c>
      <c r="I2" s="215" t="s">
        <v>730</v>
      </c>
      <c r="J2" s="218" t="s">
        <v>739</v>
      </c>
      <c r="K2" s="223" t="s">
        <v>740</v>
      </c>
      <c r="L2" s="215" t="s">
        <v>730</v>
      </c>
      <c r="M2" s="218" t="s">
        <v>739</v>
      </c>
      <c r="N2" s="223" t="s">
        <v>740</v>
      </c>
      <c r="O2" s="217" t="s">
        <v>730</v>
      </c>
      <c r="P2" s="218" t="s">
        <v>739</v>
      </c>
      <c r="Q2" s="223" t="s">
        <v>740</v>
      </c>
      <c r="AE2" s="76" t="s">
        <v>691</v>
      </c>
      <c r="AF2" s="77" t="s">
        <v>692</v>
      </c>
      <c r="AG2" s="77" t="s">
        <v>693</v>
      </c>
      <c r="AH2" s="77" t="s">
        <v>694</v>
      </c>
      <c r="AI2" s="77" t="s">
        <v>695</v>
      </c>
      <c r="AJ2" s="71" t="s">
        <v>696</v>
      </c>
    </row>
    <row r="3" spans="1:36" x14ac:dyDescent="0.25">
      <c r="A3" s="248" t="s">
        <v>697</v>
      </c>
      <c r="B3" s="456">
        <v>1</v>
      </c>
      <c r="C3" s="456"/>
      <c r="D3" s="457"/>
      <c r="E3" s="458">
        <v>1</v>
      </c>
      <c r="F3" s="456"/>
      <c r="G3" s="456"/>
      <c r="H3" s="457"/>
      <c r="I3" s="458">
        <v>0</v>
      </c>
      <c r="J3" s="456"/>
      <c r="K3" s="457"/>
      <c r="L3" s="458">
        <v>0</v>
      </c>
      <c r="M3" s="456"/>
      <c r="N3" s="457"/>
      <c r="O3" s="458">
        <v>2</v>
      </c>
      <c r="P3" s="456"/>
      <c r="Q3" s="463"/>
      <c r="AE3" s="145" t="s">
        <v>697</v>
      </c>
      <c r="AF3" s="201">
        <v>1</v>
      </c>
      <c r="AG3" s="188">
        <v>1</v>
      </c>
      <c r="AH3" s="188">
        <v>0</v>
      </c>
      <c r="AI3" s="188">
        <v>0</v>
      </c>
      <c r="AJ3" s="128">
        <v>2</v>
      </c>
    </row>
    <row r="4" spans="1:36" x14ac:dyDescent="0.25">
      <c r="A4" s="213" t="s">
        <v>698</v>
      </c>
      <c r="B4" s="242">
        <v>0</v>
      </c>
      <c r="C4" s="222">
        <v>0</v>
      </c>
      <c r="D4" s="224">
        <v>-1</v>
      </c>
      <c r="E4" s="241">
        <v>3</v>
      </c>
      <c r="F4" s="241"/>
      <c r="G4" s="220">
        <v>4</v>
      </c>
      <c r="H4" s="226">
        <v>3</v>
      </c>
      <c r="I4" s="458">
        <v>2</v>
      </c>
      <c r="J4" s="456"/>
      <c r="K4" s="457"/>
      <c r="L4" s="458">
        <v>2</v>
      </c>
      <c r="M4" s="456"/>
      <c r="N4" s="457"/>
      <c r="O4" s="243">
        <v>1</v>
      </c>
      <c r="P4" s="222">
        <v>0</v>
      </c>
      <c r="Q4" s="228">
        <v>1</v>
      </c>
      <c r="AE4" s="146" t="s">
        <v>698</v>
      </c>
      <c r="AF4" s="201">
        <v>0</v>
      </c>
      <c r="AG4" s="188">
        <v>3</v>
      </c>
      <c r="AH4" s="188">
        <v>2</v>
      </c>
      <c r="AI4" s="188">
        <v>2</v>
      </c>
      <c r="AJ4" s="128">
        <v>1</v>
      </c>
    </row>
    <row r="5" spans="1:36" x14ac:dyDescent="0.25">
      <c r="A5" s="213" t="s">
        <v>699</v>
      </c>
      <c r="B5" s="456">
        <v>2</v>
      </c>
      <c r="C5" s="456"/>
      <c r="D5" s="457"/>
      <c r="E5" s="216">
        <v>3</v>
      </c>
      <c r="F5" s="216"/>
      <c r="G5" s="241">
        <v>2</v>
      </c>
      <c r="H5" s="226">
        <v>3</v>
      </c>
      <c r="I5" s="458">
        <v>2</v>
      </c>
      <c r="J5" s="456"/>
      <c r="K5" s="457"/>
      <c r="L5" s="458">
        <v>-3</v>
      </c>
      <c r="M5" s="456"/>
      <c r="N5" s="457"/>
      <c r="O5" s="458">
        <v>0</v>
      </c>
      <c r="P5" s="456"/>
      <c r="Q5" s="463"/>
      <c r="AE5" s="146" t="s">
        <v>699</v>
      </c>
      <c r="AF5" s="201">
        <v>1</v>
      </c>
      <c r="AG5" s="188">
        <v>2</v>
      </c>
      <c r="AH5" s="188">
        <v>3</v>
      </c>
      <c r="AI5" s="188">
        <v>2</v>
      </c>
      <c r="AJ5" s="128">
        <v>-3</v>
      </c>
    </row>
    <row r="6" spans="1:36" x14ac:dyDescent="0.25">
      <c r="A6" s="213" t="s">
        <v>700</v>
      </c>
      <c r="B6" s="456">
        <v>3</v>
      </c>
      <c r="C6" s="456"/>
      <c r="D6" s="457"/>
      <c r="E6" s="241">
        <v>0</v>
      </c>
      <c r="F6" s="241"/>
      <c r="G6" s="220">
        <v>-1</v>
      </c>
      <c r="H6" s="226">
        <v>0</v>
      </c>
      <c r="I6" s="241">
        <v>-3</v>
      </c>
      <c r="J6" s="220">
        <v>-6</v>
      </c>
      <c r="K6" s="226">
        <v>-2</v>
      </c>
      <c r="L6" s="241">
        <v>-2</v>
      </c>
      <c r="M6" s="220">
        <v>-2</v>
      </c>
      <c r="N6" s="226">
        <v>0</v>
      </c>
      <c r="O6" s="458">
        <v>3</v>
      </c>
      <c r="P6" s="456"/>
      <c r="Q6" s="463"/>
      <c r="AE6" s="146" t="s">
        <v>700</v>
      </c>
      <c r="AF6" s="201">
        <v>3</v>
      </c>
      <c r="AG6" s="188">
        <v>0</v>
      </c>
      <c r="AH6" s="188">
        <v>-3</v>
      </c>
      <c r="AI6" s="188">
        <v>-2</v>
      </c>
      <c r="AJ6" s="128">
        <v>3</v>
      </c>
    </row>
    <row r="7" spans="1:36" ht="15.75" thickBot="1" x14ac:dyDescent="0.3">
      <c r="A7" s="214" t="s">
        <v>701</v>
      </c>
      <c r="B7" s="249">
        <v>-2</v>
      </c>
      <c r="C7" s="219">
        <v>-4</v>
      </c>
      <c r="D7" s="225">
        <v>-2</v>
      </c>
      <c r="E7" s="459">
        <v>3</v>
      </c>
      <c r="F7" s="460"/>
      <c r="G7" s="460"/>
      <c r="H7" s="461"/>
      <c r="I7" s="244">
        <v>4</v>
      </c>
      <c r="J7" s="221">
        <v>3</v>
      </c>
      <c r="K7" s="227">
        <v>4</v>
      </c>
      <c r="L7" s="459">
        <v>1</v>
      </c>
      <c r="M7" s="460"/>
      <c r="N7" s="461"/>
      <c r="O7" s="459">
        <v>0</v>
      </c>
      <c r="P7" s="460"/>
      <c r="Q7" s="462"/>
      <c r="AE7" s="147" t="s">
        <v>701</v>
      </c>
      <c r="AF7" s="202">
        <v>-2</v>
      </c>
      <c r="AG7" s="189">
        <v>3</v>
      </c>
      <c r="AH7" s="189">
        <v>4</v>
      </c>
      <c r="AI7" s="189">
        <v>1</v>
      </c>
      <c r="AJ7" s="132">
        <v>0</v>
      </c>
    </row>
    <row r="8" spans="1:36" ht="15.75" thickBot="1" x14ac:dyDescent="0.3">
      <c r="A8" s="74"/>
      <c r="B8" s="7"/>
      <c r="C8" s="7"/>
      <c r="D8" s="7"/>
      <c r="E8" s="464" t="s">
        <v>777</v>
      </c>
      <c r="F8" s="464"/>
      <c r="G8" s="464"/>
      <c r="H8" s="464"/>
      <c r="I8" s="7"/>
      <c r="J8" s="7"/>
      <c r="K8" s="7"/>
      <c r="L8" s="7"/>
      <c r="M8" s="7"/>
      <c r="N8" s="7"/>
      <c r="O8" s="7"/>
      <c r="P8" s="7"/>
      <c r="Q8" s="7"/>
      <c r="AB8" s="74"/>
      <c r="AC8" s="5"/>
      <c r="AD8" s="5"/>
      <c r="AE8" s="76" t="s">
        <v>691</v>
      </c>
      <c r="AF8" s="77" t="s">
        <v>692</v>
      </c>
      <c r="AG8" s="77" t="s">
        <v>693</v>
      </c>
      <c r="AH8" s="77" t="s">
        <v>694</v>
      </c>
      <c r="AI8" s="77" t="s">
        <v>695</v>
      </c>
      <c r="AJ8" s="71" t="s">
        <v>696</v>
      </c>
    </row>
    <row r="9" spans="1:36" ht="15.75" thickBot="1" x14ac:dyDescent="0.3">
      <c r="B9" s="453" t="s">
        <v>741</v>
      </c>
      <c r="C9" s="454"/>
      <c r="D9" s="454"/>
      <c r="E9" s="453" t="s">
        <v>742</v>
      </c>
      <c r="F9" s="454"/>
      <c r="G9" s="454"/>
      <c r="H9" s="455"/>
      <c r="I9" s="454" t="s">
        <v>743</v>
      </c>
      <c r="J9" s="454"/>
      <c r="K9" s="454"/>
      <c r="L9" s="453" t="s">
        <v>744</v>
      </c>
      <c r="M9" s="454"/>
      <c r="N9" s="455"/>
      <c r="O9" s="454" t="s">
        <v>745</v>
      </c>
      <c r="P9" s="454"/>
      <c r="Q9" s="454"/>
      <c r="R9" s="453" t="s">
        <v>35</v>
      </c>
      <c r="S9" s="454"/>
      <c r="T9" s="455"/>
      <c r="U9" s="454" t="s">
        <v>746</v>
      </c>
      <c r="V9" s="454"/>
      <c r="W9" s="454"/>
      <c r="X9" s="454"/>
      <c r="Y9" s="453" t="s">
        <v>747</v>
      </c>
      <c r="Z9" s="454"/>
      <c r="AA9" s="454"/>
      <c r="AB9" s="455"/>
      <c r="AE9" s="145" t="s">
        <v>697</v>
      </c>
      <c r="AF9" s="201">
        <v>1</v>
      </c>
      <c r="AG9" s="188">
        <v>1</v>
      </c>
      <c r="AH9" s="188">
        <v>0</v>
      </c>
      <c r="AI9" s="188">
        <v>0</v>
      </c>
      <c r="AJ9" s="128">
        <v>2</v>
      </c>
    </row>
    <row r="10" spans="1:36" ht="15.75" thickBot="1" x14ac:dyDescent="0.3">
      <c r="B10" s="215" t="s">
        <v>730</v>
      </c>
      <c r="C10" s="245" t="s">
        <v>739</v>
      </c>
      <c r="D10" s="223" t="s">
        <v>740</v>
      </c>
      <c r="E10" s="215" t="s">
        <v>730</v>
      </c>
      <c r="F10" s="217" t="s">
        <v>376</v>
      </c>
      <c r="G10" s="245" t="s">
        <v>739</v>
      </c>
      <c r="H10" s="223" t="s">
        <v>740</v>
      </c>
      <c r="I10" s="215" t="s">
        <v>730</v>
      </c>
      <c r="J10" s="245" t="s">
        <v>739</v>
      </c>
      <c r="K10" s="223" t="s">
        <v>740</v>
      </c>
      <c r="L10" s="246" t="s">
        <v>730</v>
      </c>
      <c r="M10" s="218" t="s">
        <v>739</v>
      </c>
      <c r="N10" s="223" t="s">
        <v>740</v>
      </c>
      <c r="O10" s="217" t="s">
        <v>730</v>
      </c>
      <c r="P10" s="245" t="s">
        <v>739</v>
      </c>
      <c r="Q10" s="223" t="s">
        <v>740</v>
      </c>
      <c r="R10" s="217" t="s">
        <v>730</v>
      </c>
      <c r="S10" s="245" t="s">
        <v>739</v>
      </c>
      <c r="T10" s="223" t="s">
        <v>740</v>
      </c>
      <c r="U10" s="246" t="s">
        <v>730</v>
      </c>
      <c r="V10" s="245"/>
      <c r="W10" s="218" t="s">
        <v>739</v>
      </c>
      <c r="X10" s="223" t="s">
        <v>740</v>
      </c>
      <c r="Y10" s="217" t="s">
        <v>730</v>
      </c>
      <c r="Z10" s="217"/>
      <c r="AA10" s="245" t="s">
        <v>739</v>
      </c>
      <c r="AB10" s="223" t="s">
        <v>740</v>
      </c>
      <c r="AE10" s="146" t="s">
        <v>698</v>
      </c>
      <c r="AF10" s="201">
        <v>0</v>
      </c>
      <c r="AG10" s="188">
        <v>4</v>
      </c>
      <c r="AH10" s="188">
        <v>2</v>
      </c>
      <c r="AI10" s="188">
        <v>2</v>
      </c>
      <c r="AJ10" s="128">
        <v>0</v>
      </c>
    </row>
    <row r="11" spans="1:36" x14ac:dyDescent="0.25">
      <c r="A11" s="212" t="s">
        <v>702</v>
      </c>
      <c r="B11" s="229" t="s">
        <v>712</v>
      </c>
      <c r="C11" s="256">
        <v>1</v>
      </c>
      <c r="D11" s="257">
        <v>1</v>
      </c>
      <c r="E11" s="229">
        <v>1</v>
      </c>
      <c r="F11" s="267">
        <v>1</v>
      </c>
      <c r="G11" s="232">
        <v>1</v>
      </c>
      <c r="H11" s="235">
        <v>1.0249999999999999</v>
      </c>
      <c r="I11" s="264" t="s">
        <v>714</v>
      </c>
      <c r="J11" s="232">
        <v>0.8</v>
      </c>
      <c r="K11" s="235">
        <v>1</v>
      </c>
      <c r="L11" s="264" t="s">
        <v>724</v>
      </c>
      <c r="M11" s="232">
        <v>1.1000000000000001</v>
      </c>
      <c r="N11" s="235">
        <v>1</v>
      </c>
      <c r="O11" s="229" t="s">
        <v>704</v>
      </c>
      <c r="P11" s="232">
        <v>1</v>
      </c>
      <c r="Q11" s="235">
        <v>1.1000000000000001</v>
      </c>
      <c r="R11" s="229" t="s">
        <v>719</v>
      </c>
      <c r="S11" s="256">
        <v>1</v>
      </c>
      <c r="T11" s="235">
        <v>1</v>
      </c>
      <c r="U11" s="229">
        <v>3</v>
      </c>
      <c r="V11" s="261"/>
      <c r="W11" s="232">
        <v>3</v>
      </c>
      <c r="X11" s="235">
        <v>3</v>
      </c>
      <c r="Y11" s="229">
        <v>2</v>
      </c>
      <c r="Z11" s="261"/>
      <c r="AA11" s="232">
        <v>2</v>
      </c>
      <c r="AB11" s="235">
        <v>2</v>
      </c>
      <c r="AE11" s="146" t="s">
        <v>699</v>
      </c>
      <c r="AF11" s="201">
        <v>2</v>
      </c>
      <c r="AG11" s="188">
        <v>2</v>
      </c>
      <c r="AH11" s="188">
        <v>2</v>
      </c>
      <c r="AI11" s="188">
        <v>-3</v>
      </c>
      <c r="AJ11" s="128">
        <v>0</v>
      </c>
    </row>
    <row r="12" spans="1:36" x14ac:dyDescent="0.25">
      <c r="A12" s="213" t="s">
        <v>703</v>
      </c>
      <c r="B12" s="230" t="s">
        <v>717</v>
      </c>
      <c r="C12" s="258">
        <v>0.9</v>
      </c>
      <c r="D12" s="238">
        <v>1</v>
      </c>
      <c r="E12" s="230" t="s">
        <v>714</v>
      </c>
      <c r="F12" s="268">
        <v>0.8</v>
      </c>
      <c r="G12" s="233">
        <v>0.8</v>
      </c>
      <c r="H12" s="238">
        <v>1.0249999999999999</v>
      </c>
      <c r="I12" s="265">
        <v>1</v>
      </c>
      <c r="J12" s="233">
        <v>1</v>
      </c>
      <c r="K12" s="238">
        <v>1</v>
      </c>
      <c r="L12" s="265" t="s">
        <v>723</v>
      </c>
      <c r="M12" s="233">
        <v>0.9</v>
      </c>
      <c r="N12" s="238">
        <v>1</v>
      </c>
      <c r="O12" s="230" t="s">
        <v>726</v>
      </c>
      <c r="P12" s="233">
        <v>1.1000000000000001</v>
      </c>
      <c r="Q12" s="238">
        <v>1.1000000000000001</v>
      </c>
      <c r="R12" s="230" t="s">
        <v>712</v>
      </c>
      <c r="S12" s="258">
        <v>0.8</v>
      </c>
      <c r="T12" s="238">
        <v>1</v>
      </c>
      <c r="U12" s="230">
        <v>3</v>
      </c>
      <c r="V12" s="262"/>
      <c r="W12" s="233">
        <v>3</v>
      </c>
      <c r="X12" s="238">
        <v>3</v>
      </c>
      <c r="Y12" s="230">
        <v>2</v>
      </c>
      <c r="Z12" s="262"/>
      <c r="AA12" s="233">
        <v>2</v>
      </c>
      <c r="AB12" s="238">
        <v>2</v>
      </c>
      <c r="AE12" s="146" t="s">
        <v>700</v>
      </c>
      <c r="AF12" s="201">
        <v>3</v>
      </c>
      <c r="AG12" s="188">
        <v>-1</v>
      </c>
      <c r="AH12" s="188">
        <v>-6</v>
      </c>
      <c r="AI12" s="188">
        <v>-2</v>
      </c>
      <c r="AJ12" s="128">
        <v>3</v>
      </c>
    </row>
    <row r="13" spans="1:36" ht="15.75" thickBot="1" x14ac:dyDescent="0.3">
      <c r="A13" s="213" t="s">
        <v>705</v>
      </c>
      <c r="B13" s="230" t="s">
        <v>712</v>
      </c>
      <c r="C13" s="258">
        <v>0.9</v>
      </c>
      <c r="D13" s="207">
        <v>0.9</v>
      </c>
      <c r="E13" s="230">
        <v>1</v>
      </c>
      <c r="F13" s="268">
        <v>0.9</v>
      </c>
      <c r="G13" s="233">
        <v>0.85</v>
      </c>
      <c r="H13" s="236">
        <v>0.95</v>
      </c>
      <c r="I13" s="265" t="s">
        <v>712</v>
      </c>
      <c r="J13" s="124"/>
      <c r="K13" s="125"/>
      <c r="L13" s="265" t="s">
        <v>725</v>
      </c>
      <c r="M13" s="233">
        <v>0.9</v>
      </c>
      <c r="N13" s="236">
        <v>0.92500000000000004</v>
      </c>
      <c r="O13" s="230" t="s">
        <v>714</v>
      </c>
      <c r="P13" s="124"/>
      <c r="Q13" s="125"/>
      <c r="R13" s="230" t="s">
        <v>704</v>
      </c>
      <c r="S13" s="258">
        <v>1</v>
      </c>
      <c r="T13" s="236">
        <v>1</v>
      </c>
      <c r="U13" s="230">
        <v>3</v>
      </c>
      <c r="V13" s="262"/>
      <c r="W13" s="233">
        <v>3</v>
      </c>
      <c r="X13" s="236">
        <v>3</v>
      </c>
      <c r="Y13" s="230">
        <v>2</v>
      </c>
      <c r="Z13" s="262"/>
      <c r="AA13" s="233">
        <v>1</v>
      </c>
      <c r="AB13" s="236">
        <v>1</v>
      </c>
      <c r="AE13" s="147" t="s">
        <v>701</v>
      </c>
      <c r="AF13" s="202">
        <v>-4</v>
      </c>
      <c r="AG13" s="189">
        <v>3</v>
      </c>
      <c r="AH13" s="189">
        <v>3</v>
      </c>
      <c r="AI13" s="189">
        <v>1</v>
      </c>
      <c r="AJ13" s="132"/>
    </row>
    <row r="14" spans="1:36" ht="15.75" thickBot="1" x14ac:dyDescent="0.3">
      <c r="A14" s="213" t="s">
        <v>715</v>
      </c>
      <c r="B14" s="230" t="s">
        <v>717</v>
      </c>
      <c r="C14" s="258">
        <v>0.9</v>
      </c>
      <c r="D14" s="236">
        <v>0.7</v>
      </c>
      <c r="E14" s="230">
        <v>1</v>
      </c>
      <c r="F14" s="268">
        <v>0.85</v>
      </c>
      <c r="G14" s="233">
        <v>0.75</v>
      </c>
      <c r="H14" s="236">
        <v>0.85</v>
      </c>
      <c r="I14" s="265" t="s">
        <v>704</v>
      </c>
      <c r="J14" s="124"/>
      <c r="K14" s="125"/>
      <c r="L14" s="265" t="s">
        <v>723</v>
      </c>
      <c r="M14" s="233">
        <v>0.8</v>
      </c>
      <c r="N14" s="236">
        <v>0.77</v>
      </c>
      <c r="O14" s="230" t="s">
        <v>719</v>
      </c>
      <c r="P14" s="124"/>
      <c r="Q14" s="125"/>
      <c r="R14" s="230" t="s">
        <v>718</v>
      </c>
      <c r="S14" s="258">
        <v>0.8</v>
      </c>
      <c r="T14" s="236">
        <v>2</v>
      </c>
      <c r="U14" s="230">
        <v>3</v>
      </c>
      <c r="V14" s="262"/>
      <c r="W14" s="233">
        <v>2</v>
      </c>
      <c r="X14" s="236">
        <v>3</v>
      </c>
      <c r="Y14" s="230">
        <v>3</v>
      </c>
      <c r="Z14" s="262">
        <v>2</v>
      </c>
      <c r="AA14" s="233">
        <v>2</v>
      </c>
      <c r="AB14" s="236">
        <v>1</v>
      </c>
      <c r="AE14" t="s">
        <v>731</v>
      </c>
    </row>
    <row r="15" spans="1:36" ht="15.75" thickBot="1" x14ac:dyDescent="0.3">
      <c r="A15" s="213" t="s">
        <v>706</v>
      </c>
      <c r="B15" s="230" t="s">
        <v>714</v>
      </c>
      <c r="C15" s="258">
        <v>1.1000000000000001</v>
      </c>
      <c r="D15" s="207">
        <v>1.1000000000000001</v>
      </c>
      <c r="E15" s="230">
        <v>1</v>
      </c>
      <c r="F15" s="268">
        <v>0.85</v>
      </c>
      <c r="G15" s="233">
        <v>0.85</v>
      </c>
      <c r="H15" s="236">
        <v>0.9</v>
      </c>
      <c r="I15" s="265" t="s">
        <v>704</v>
      </c>
      <c r="J15" s="124"/>
      <c r="K15" s="125"/>
      <c r="L15" s="265" t="s">
        <v>704</v>
      </c>
      <c r="M15" s="233">
        <v>0.9</v>
      </c>
      <c r="N15" s="236">
        <v>0.9</v>
      </c>
      <c r="O15" s="230" t="s">
        <v>712</v>
      </c>
      <c r="P15" s="124"/>
      <c r="Q15" s="125"/>
      <c r="R15" s="230" t="s">
        <v>718</v>
      </c>
      <c r="S15" s="258">
        <v>0.8</v>
      </c>
      <c r="T15" s="236">
        <v>0.8</v>
      </c>
      <c r="U15" s="230">
        <v>3</v>
      </c>
      <c r="V15" s="262"/>
      <c r="W15" s="233">
        <v>3</v>
      </c>
      <c r="X15" s="236">
        <v>3</v>
      </c>
      <c r="Y15" s="230">
        <v>2</v>
      </c>
      <c r="Z15" s="262">
        <v>1</v>
      </c>
      <c r="AA15" s="233">
        <v>1</v>
      </c>
      <c r="AB15" s="236">
        <v>1</v>
      </c>
      <c r="AE15" s="76" t="s">
        <v>691</v>
      </c>
      <c r="AF15" s="77" t="s">
        <v>692</v>
      </c>
      <c r="AG15" s="77" t="s">
        <v>693</v>
      </c>
      <c r="AH15" s="77" t="s">
        <v>694</v>
      </c>
      <c r="AI15" s="77" t="s">
        <v>695</v>
      </c>
      <c r="AJ15" s="71" t="s">
        <v>696</v>
      </c>
    </row>
    <row r="16" spans="1:36" x14ac:dyDescent="0.25">
      <c r="A16" s="213" t="s">
        <v>716</v>
      </c>
      <c r="B16" s="230" t="s">
        <v>717</v>
      </c>
      <c r="C16" s="258">
        <v>0.9</v>
      </c>
      <c r="D16" s="236"/>
      <c r="E16" s="230">
        <v>1</v>
      </c>
      <c r="F16" s="268">
        <v>0.8</v>
      </c>
      <c r="G16" s="233">
        <v>0.8</v>
      </c>
      <c r="H16" s="236"/>
      <c r="I16" s="265" t="s">
        <v>704</v>
      </c>
      <c r="J16" s="124"/>
      <c r="K16" s="125"/>
      <c r="L16" s="265" t="s">
        <v>719</v>
      </c>
      <c r="M16" s="233">
        <v>0.8</v>
      </c>
      <c r="N16" s="236"/>
      <c r="O16" s="230" t="s">
        <v>712</v>
      </c>
      <c r="P16" s="124"/>
      <c r="Q16" s="125"/>
      <c r="R16" s="230" t="s">
        <v>718</v>
      </c>
      <c r="S16" s="258">
        <v>0.75</v>
      </c>
      <c r="T16" s="236"/>
      <c r="U16" s="230">
        <v>3</v>
      </c>
      <c r="V16" s="262"/>
      <c r="W16" s="233">
        <v>3</v>
      </c>
      <c r="X16" s="236"/>
      <c r="Y16" s="230">
        <v>2</v>
      </c>
      <c r="Z16" s="262">
        <v>3</v>
      </c>
      <c r="AA16" s="247">
        <v>3</v>
      </c>
      <c r="AB16" s="236"/>
      <c r="AE16" s="145" t="s">
        <v>697</v>
      </c>
      <c r="AF16" s="201">
        <v>1</v>
      </c>
      <c r="AG16" s="188">
        <v>1</v>
      </c>
      <c r="AH16" s="188">
        <v>0</v>
      </c>
      <c r="AI16" s="188">
        <v>0</v>
      </c>
      <c r="AJ16" s="128">
        <v>2</v>
      </c>
    </row>
    <row r="17" spans="1:36" x14ac:dyDescent="0.25">
      <c r="A17" s="213" t="s">
        <v>713</v>
      </c>
      <c r="B17" s="230" t="s">
        <v>718</v>
      </c>
      <c r="C17" s="258">
        <v>1.1000000000000001</v>
      </c>
      <c r="D17" s="236">
        <v>1</v>
      </c>
      <c r="E17" s="230" t="s">
        <v>714</v>
      </c>
      <c r="F17" s="268">
        <v>0.75</v>
      </c>
      <c r="G17" s="233">
        <v>0.75</v>
      </c>
      <c r="H17" s="236">
        <v>0.9</v>
      </c>
      <c r="I17" s="265" t="s">
        <v>723</v>
      </c>
      <c r="J17" s="124"/>
      <c r="K17" s="125"/>
      <c r="L17" s="265" t="s">
        <v>714</v>
      </c>
      <c r="M17" s="233">
        <v>0.8</v>
      </c>
      <c r="N17" s="236">
        <v>0.8</v>
      </c>
      <c r="O17" s="230" t="s">
        <v>721</v>
      </c>
      <c r="P17" s="124"/>
      <c r="Q17" s="125"/>
      <c r="R17" s="230" t="s">
        <v>728</v>
      </c>
      <c r="S17" s="258">
        <v>0.7</v>
      </c>
      <c r="T17" s="236">
        <v>1.1000000000000001</v>
      </c>
      <c r="U17" s="230">
        <v>3</v>
      </c>
      <c r="V17" s="262"/>
      <c r="W17" s="233">
        <v>1</v>
      </c>
      <c r="X17" s="236">
        <v>3</v>
      </c>
      <c r="Y17" s="230">
        <v>2</v>
      </c>
      <c r="Z17" s="262"/>
      <c r="AA17" s="233">
        <v>1</v>
      </c>
      <c r="AB17" s="236">
        <v>3</v>
      </c>
      <c r="AE17" s="146" t="s">
        <v>698</v>
      </c>
      <c r="AF17" s="201">
        <v>-1</v>
      </c>
      <c r="AG17" s="188">
        <v>3</v>
      </c>
      <c r="AH17" s="188">
        <v>2</v>
      </c>
      <c r="AI17" s="188">
        <v>2</v>
      </c>
      <c r="AJ17" s="128">
        <v>1</v>
      </c>
    </row>
    <row r="18" spans="1:36" x14ac:dyDescent="0.25">
      <c r="A18" s="213" t="s">
        <v>707</v>
      </c>
      <c r="B18" s="230" t="s">
        <v>712</v>
      </c>
      <c r="C18" s="258">
        <v>0.8</v>
      </c>
      <c r="D18" s="207">
        <v>0.8</v>
      </c>
      <c r="E18" s="230">
        <v>1</v>
      </c>
      <c r="F18" s="268">
        <v>0.8</v>
      </c>
      <c r="G18" s="233">
        <v>0.7</v>
      </c>
      <c r="H18" s="236">
        <v>0.85</v>
      </c>
      <c r="I18" s="265" t="s">
        <v>712</v>
      </c>
      <c r="J18" s="124"/>
      <c r="K18" s="125"/>
      <c r="L18" s="265" t="s">
        <v>717</v>
      </c>
      <c r="M18" s="233">
        <v>0.8</v>
      </c>
      <c r="N18" s="236">
        <v>0.8</v>
      </c>
      <c r="O18" s="230" t="s">
        <v>720</v>
      </c>
      <c r="P18" s="124"/>
      <c r="Q18" s="125"/>
      <c r="R18" s="230" t="s">
        <v>714</v>
      </c>
      <c r="S18" s="258">
        <v>0.85</v>
      </c>
      <c r="T18" s="236">
        <v>0.85</v>
      </c>
      <c r="U18" s="230">
        <v>3</v>
      </c>
      <c r="V18" s="262">
        <v>2</v>
      </c>
      <c r="W18" s="233">
        <v>2</v>
      </c>
      <c r="X18" s="236">
        <v>2</v>
      </c>
      <c r="Y18" s="230">
        <v>3</v>
      </c>
      <c r="Z18" s="262">
        <v>2</v>
      </c>
      <c r="AA18" s="233">
        <v>2</v>
      </c>
      <c r="AB18" s="236">
        <v>2</v>
      </c>
      <c r="AE18" s="146" t="s">
        <v>699</v>
      </c>
      <c r="AF18" s="201">
        <v>2</v>
      </c>
      <c r="AG18" s="188">
        <v>3</v>
      </c>
      <c r="AH18" s="188">
        <v>2</v>
      </c>
      <c r="AI18" s="188">
        <v>0</v>
      </c>
      <c r="AJ18" s="128">
        <v>0</v>
      </c>
    </row>
    <row r="19" spans="1:36" x14ac:dyDescent="0.25">
      <c r="A19" s="213" t="s">
        <v>708</v>
      </c>
      <c r="B19" s="230" t="s">
        <v>719</v>
      </c>
      <c r="C19" s="258">
        <v>1.1000000000000001</v>
      </c>
      <c r="D19" s="207">
        <v>1.075</v>
      </c>
      <c r="E19" s="230">
        <v>1</v>
      </c>
      <c r="F19" s="268">
        <v>0.8</v>
      </c>
      <c r="G19" s="233">
        <v>0.7</v>
      </c>
      <c r="H19" s="236">
        <v>0.7</v>
      </c>
      <c r="I19" s="265" t="s">
        <v>720</v>
      </c>
      <c r="J19" s="124"/>
      <c r="K19" s="125"/>
      <c r="L19" s="265" t="s">
        <v>717</v>
      </c>
      <c r="M19" s="233">
        <v>0.75</v>
      </c>
      <c r="N19" s="236">
        <v>0.7</v>
      </c>
      <c r="O19" s="230" t="s">
        <v>714</v>
      </c>
      <c r="P19" s="124"/>
      <c r="Q19" s="125"/>
      <c r="R19" s="230" t="s">
        <v>714</v>
      </c>
      <c r="S19" s="258">
        <v>0.75</v>
      </c>
      <c r="T19" s="236">
        <v>0.8</v>
      </c>
      <c r="U19" s="230">
        <v>3</v>
      </c>
      <c r="V19" s="262">
        <v>2</v>
      </c>
      <c r="W19" s="233">
        <v>2</v>
      </c>
      <c r="X19" s="236">
        <v>2</v>
      </c>
      <c r="Y19" s="230">
        <v>2</v>
      </c>
      <c r="Z19" s="262">
        <v>2</v>
      </c>
      <c r="AA19" s="233">
        <v>2</v>
      </c>
      <c r="AB19" s="236">
        <v>2</v>
      </c>
      <c r="AE19" s="146" t="s">
        <v>700</v>
      </c>
      <c r="AF19" s="201">
        <v>3</v>
      </c>
      <c r="AG19" s="188">
        <v>0</v>
      </c>
      <c r="AH19" s="188">
        <v>-2</v>
      </c>
      <c r="AI19" s="188">
        <v>0</v>
      </c>
      <c r="AJ19" s="128">
        <v>3</v>
      </c>
    </row>
    <row r="20" spans="1:36" ht="15.75" thickBot="1" x14ac:dyDescent="0.3">
      <c r="A20" s="213" t="s">
        <v>709</v>
      </c>
      <c r="B20" s="230" t="s">
        <v>720</v>
      </c>
      <c r="C20" s="258">
        <v>0.8</v>
      </c>
      <c r="D20" s="207">
        <v>0.4</v>
      </c>
      <c r="E20" s="230" t="s">
        <v>721</v>
      </c>
      <c r="F20" s="268">
        <v>0.6</v>
      </c>
      <c r="G20" s="233">
        <v>0.6</v>
      </c>
      <c r="H20" s="236">
        <v>0.5</v>
      </c>
      <c r="I20" s="265" t="s">
        <v>721</v>
      </c>
      <c r="J20" s="124"/>
      <c r="K20" s="125"/>
      <c r="L20" s="265" t="s">
        <v>721</v>
      </c>
      <c r="M20" s="233">
        <v>0.5</v>
      </c>
      <c r="N20" s="236">
        <v>0.7</v>
      </c>
      <c r="O20" s="230" t="s">
        <v>712</v>
      </c>
      <c r="P20" s="124"/>
      <c r="Q20" s="125"/>
      <c r="R20" s="230" t="s">
        <v>729</v>
      </c>
      <c r="S20" s="258">
        <v>0</v>
      </c>
      <c r="T20" s="236">
        <v>0</v>
      </c>
      <c r="U20" s="230">
        <v>1</v>
      </c>
      <c r="V20" s="262"/>
      <c r="W20" s="233">
        <v>1</v>
      </c>
      <c r="X20" s="236">
        <v>1</v>
      </c>
      <c r="Y20" s="230">
        <v>1</v>
      </c>
      <c r="Z20" s="262"/>
      <c r="AA20" s="233">
        <v>2</v>
      </c>
      <c r="AB20" s="236">
        <v>1</v>
      </c>
      <c r="AE20" s="147" t="s">
        <v>701</v>
      </c>
      <c r="AF20" s="202">
        <v>-2</v>
      </c>
      <c r="AG20" s="189">
        <v>3</v>
      </c>
      <c r="AH20" s="189">
        <v>4</v>
      </c>
      <c r="AI20" s="189">
        <v>1</v>
      </c>
      <c r="AJ20" s="132">
        <v>0</v>
      </c>
    </row>
    <row r="21" spans="1:36" x14ac:dyDescent="0.25">
      <c r="A21" s="213" t="s">
        <v>710</v>
      </c>
      <c r="B21" s="230" t="s">
        <v>718</v>
      </c>
      <c r="C21" s="258">
        <v>0.8</v>
      </c>
      <c r="D21" s="207">
        <v>0.75</v>
      </c>
      <c r="E21" s="230" t="s">
        <v>722</v>
      </c>
      <c r="F21" s="268">
        <v>0.6</v>
      </c>
      <c r="G21" s="233">
        <v>0.6</v>
      </c>
      <c r="H21" s="236">
        <v>0.65</v>
      </c>
      <c r="I21" s="265" t="s">
        <v>720</v>
      </c>
      <c r="J21" s="124"/>
      <c r="K21" s="125"/>
      <c r="L21" s="265" t="s">
        <v>712</v>
      </c>
      <c r="M21" s="233">
        <v>0.75</v>
      </c>
      <c r="N21" s="236">
        <v>0.7</v>
      </c>
      <c r="O21" s="230" t="s">
        <v>712</v>
      </c>
      <c r="P21" s="124"/>
      <c r="Q21" s="125"/>
      <c r="R21" s="230" t="s">
        <v>729</v>
      </c>
      <c r="S21" s="258">
        <v>0</v>
      </c>
      <c r="T21" s="236">
        <v>0</v>
      </c>
      <c r="U21" s="230">
        <v>2</v>
      </c>
      <c r="V21" s="262"/>
      <c r="W21" s="233">
        <v>2</v>
      </c>
      <c r="X21" s="236">
        <v>2</v>
      </c>
      <c r="Y21" s="230">
        <v>2</v>
      </c>
      <c r="Z21" s="262"/>
      <c r="AA21" s="233">
        <v>2</v>
      </c>
      <c r="AB21" s="236">
        <v>2</v>
      </c>
    </row>
    <row r="22" spans="1:36" ht="15.75" thickBot="1" x14ac:dyDescent="0.3">
      <c r="A22" s="214" t="s">
        <v>711</v>
      </c>
      <c r="B22" s="231" t="s">
        <v>721</v>
      </c>
      <c r="C22" s="259">
        <v>0.8</v>
      </c>
      <c r="D22" s="260">
        <v>0.8</v>
      </c>
      <c r="E22" s="231">
        <v>1</v>
      </c>
      <c r="F22" s="269">
        <v>0.7</v>
      </c>
      <c r="G22" s="234">
        <v>0.6</v>
      </c>
      <c r="H22" s="237">
        <v>0.9</v>
      </c>
      <c r="I22" s="266" t="s">
        <v>714</v>
      </c>
      <c r="J22" s="239"/>
      <c r="K22" s="240"/>
      <c r="L22" s="266" t="s">
        <v>714</v>
      </c>
      <c r="M22" s="234">
        <v>0.75</v>
      </c>
      <c r="N22" s="237">
        <v>0.8</v>
      </c>
      <c r="O22" s="231" t="s">
        <v>727</v>
      </c>
      <c r="P22" s="239"/>
      <c r="Q22" s="240"/>
      <c r="R22" s="231" t="s">
        <v>721</v>
      </c>
      <c r="S22" s="259">
        <v>0.7</v>
      </c>
      <c r="T22" s="237">
        <v>0.85</v>
      </c>
      <c r="U22" s="231">
        <v>3</v>
      </c>
      <c r="V22" s="263"/>
      <c r="W22" s="234">
        <v>0</v>
      </c>
      <c r="X22" s="237">
        <v>2</v>
      </c>
      <c r="Y22" s="231">
        <v>2</v>
      </c>
      <c r="Z22" s="263"/>
      <c r="AA22" s="234">
        <v>2</v>
      </c>
      <c r="AB22" s="237">
        <v>2</v>
      </c>
    </row>
    <row r="26" spans="1:36" ht="15.75" thickBot="1" x14ac:dyDescent="0.3">
      <c r="A26" t="s">
        <v>686</v>
      </c>
      <c r="B26" s="187"/>
      <c r="C26" t="s">
        <v>732</v>
      </c>
      <c r="D26" t="s">
        <v>731</v>
      </c>
    </row>
    <row r="27" spans="1:36" x14ac:dyDescent="0.25">
      <c r="A27" s="145" t="s">
        <v>702</v>
      </c>
      <c r="B27" s="190" t="s">
        <v>712</v>
      </c>
      <c r="C27" s="114">
        <v>1</v>
      </c>
      <c r="D27" s="116">
        <v>1</v>
      </c>
    </row>
    <row r="28" spans="1:36" x14ac:dyDescent="0.25">
      <c r="A28" s="146" t="s">
        <v>703</v>
      </c>
      <c r="B28" s="191" t="s">
        <v>717</v>
      </c>
      <c r="C28" s="117">
        <v>0.9</v>
      </c>
      <c r="D28" s="207">
        <v>1</v>
      </c>
    </row>
    <row r="29" spans="1:36" x14ac:dyDescent="0.25">
      <c r="A29" s="146" t="s">
        <v>705</v>
      </c>
      <c r="B29" s="191" t="s">
        <v>712</v>
      </c>
      <c r="C29" s="117">
        <v>0.9</v>
      </c>
      <c r="D29" s="118">
        <v>0.9</v>
      </c>
    </row>
    <row r="30" spans="1:36" x14ac:dyDescent="0.25">
      <c r="A30" s="146" t="s">
        <v>715</v>
      </c>
      <c r="B30" s="191" t="s">
        <v>717</v>
      </c>
      <c r="C30" s="117">
        <v>0.9</v>
      </c>
      <c r="D30" s="118">
        <v>0.7</v>
      </c>
    </row>
    <row r="31" spans="1:36" x14ac:dyDescent="0.25">
      <c r="A31" s="146" t="s">
        <v>706</v>
      </c>
      <c r="B31" s="191" t="s">
        <v>714</v>
      </c>
      <c r="C31" s="117">
        <v>1.1000000000000001</v>
      </c>
      <c r="D31" s="118">
        <v>1.1000000000000001</v>
      </c>
    </row>
    <row r="32" spans="1:36" x14ac:dyDescent="0.25">
      <c r="A32" s="146" t="s">
        <v>716</v>
      </c>
      <c r="B32" s="191" t="s">
        <v>717</v>
      </c>
      <c r="C32" s="117">
        <v>0.9</v>
      </c>
      <c r="D32" s="204"/>
    </row>
    <row r="33" spans="1:4" x14ac:dyDescent="0.25">
      <c r="A33" s="146" t="s">
        <v>713</v>
      </c>
      <c r="B33" s="191" t="s">
        <v>718</v>
      </c>
      <c r="C33" s="117">
        <v>1.1000000000000001</v>
      </c>
      <c r="D33" s="118">
        <v>1</v>
      </c>
    </row>
    <row r="34" spans="1:4" x14ac:dyDescent="0.25">
      <c r="A34" s="146" t="s">
        <v>707</v>
      </c>
      <c r="B34" s="191" t="s">
        <v>712</v>
      </c>
      <c r="C34" s="117">
        <v>0.8</v>
      </c>
      <c r="D34" s="118">
        <v>0.8</v>
      </c>
    </row>
    <row r="35" spans="1:4" x14ac:dyDescent="0.25">
      <c r="A35" s="146" t="s">
        <v>708</v>
      </c>
      <c r="B35" s="191" t="s">
        <v>719</v>
      </c>
      <c r="C35" s="117">
        <v>1.1000000000000001</v>
      </c>
      <c r="D35" s="118">
        <v>1.075</v>
      </c>
    </row>
    <row r="36" spans="1:4" x14ac:dyDescent="0.25">
      <c r="A36" s="146" t="s">
        <v>709</v>
      </c>
      <c r="B36" s="191" t="s">
        <v>720</v>
      </c>
      <c r="C36" s="117">
        <v>0.8</v>
      </c>
      <c r="D36" s="118">
        <v>0.4</v>
      </c>
    </row>
    <row r="37" spans="1:4" x14ac:dyDescent="0.25">
      <c r="A37" s="146" t="s">
        <v>710</v>
      </c>
      <c r="B37" s="191" t="s">
        <v>718</v>
      </c>
      <c r="C37" s="117">
        <v>0.8</v>
      </c>
      <c r="D37" s="118">
        <v>0.75</v>
      </c>
    </row>
    <row r="38" spans="1:4" ht="15.75" thickBot="1" x14ac:dyDescent="0.3">
      <c r="A38" s="147" t="s">
        <v>711</v>
      </c>
      <c r="B38" s="192" t="s">
        <v>721</v>
      </c>
      <c r="C38" s="119">
        <v>0.8</v>
      </c>
      <c r="D38" s="121">
        <v>0.8</v>
      </c>
    </row>
    <row r="39" spans="1:4" x14ac:dyDescent="0.25">
      <c r="B39" s="187"/>
    </row>
    <row r="40" spans="1:4" x14ac:dyDescent="0.25">
      <c r="B40" s="187"/>
    </row>
    <row r="41" spans="1:4" ht="15.75" thickBot="1" x14ac:dyDescent="0.3">
      <c r="A41" t="s">
        <v>687</v>
      </c>
      <c r="B41" s="187" t="s">
        <v>736</v>
      </c>
      <c r="C41" t="s">
        <v>732</v>
      </c>
      <c r="D41" t="s">
        <v>731</v>
      </c>
    </row>
    <row r="42" spans="1:4" x14ac:dyDescent="0.25">
      <c r="A42" s="145" t="s">
        <v>702</v>
      </c>
      <c r="B42" s="190">
        <v>1</v>
      </c>
      <c r="C42" s="114">
        <v>1</v>
      </c>
      <c r="D42" s="116">
        <v>1.0249999999999999</v>
      </c>
    </row>
    <row r="43" spans="1:4" x14ac:dyDescent="0.25">
      <c r="A43" s="146" t="s">
        <v>703</v>
      </c>
      <c r="B43" s="191" t="s">
        <v>714</v>
      </c>
      <c r="C43" s="117">
        <v>0.8</v>
      </c>
      <c r="D43" s="207">
        <v>1.0249999999999999</v>
      </c>
    </row>
    <row r="44" spans="1:4" x14ac:dyDescent="0.25">
      <c r="A44" s="146" t="s">
        <v>705</v>
      </c>
      <c r="B44" s="191">
        <v>1</v>
      </c>
      <c r="C44" s="117">
        <v>0.85</v>
      </c>
      <c r="D44" s="118">
        <v>0.95</v>
      </c>
    </row>
    <row r="45" spans="1:4" x14ac:dyDescent="0.25">
      <c r="A45" s="146" t="s">
        <v>715</v>
      </c>
      <c r="B45" s="191">
        <v>1</v>
      </c>
      <c r="C45" s="117">
        <v>0.75</v>
      </c>
      <c r="D45" s="118">
        <v>0.85</v>
      </c>
    </row>
    <row r="46" spans="1:4" x14ac:dyDescent="0.25">
      <c r="A46" s="146" t="s">
        <v>706</v>
      </c>
      <c r="B46" s="191">
        <v>1</v>
      </c>
      <c r="C46" s="117">
        <v>0.85</v>
      </c>
      <c r="D46" s="118">
        <v>0.9</v>
      </c>
    </row>
    <row r="47" spans="1:4" x14ac:dyDescent="0.25">
      <c r="A47" s="146" t="s">
        <v>716</v>
      </c>
      <c r="B47" s="191">
        <v>1</v>
      </c>
      <c r="C47" s="117">
        <v>0.8</v>
      </c>
      <c r="D47" s="204"/>
    </row>
    <row r="48" spans="1:4" x14ac:dyDescent="0.25">
      <c r="A48" s="146" t="s">
        <v>713</v>
      </c>
      <c r="B48" s="191" t="s">
        <v>714</v>
      </c>
      <c r="C48" s="117">
        <v>0.75</v>
      </c>
      <c r="D48" s="118">
        <v>0.9</v>
      </c>
    </row>
    <row r="49" spans="1:4" x14ac:dyDescent="0.25">
      <c r="A49" s="146" t="s">
        <v>707</v>
      </c>
      <c r="B49" s="191">
        <v>1</v>
      </c>
      <c r="C49" s="117">
        <v>0.7</v>
      </c>
      <c r="D49" s="118">
        <v>0.85</v>
      </c>
    </row>
    <row r="50" spans="1:4" x14ac:dyDescent="0.25">
      <c r="A50" s="146" t="s">
        <v>708</v>
      </c>
      <c r="B50" s="191">
        <v>1</v>
      </c>
      <c r="C50" s="117">
        <v>0.7</v>
      </c>
      <c r="D50" s="118">
        <v>0.7</v>
      </c>
    </row>
    <row r="51" spans="1:4" x14ac:dyDescent="0.25">
      <c r="A51" s="146" t="s">
        <v>709</v>
      </c>
      <c r="B51" s="191" t="s">
        <v>721</v>
      </c>
      <c r="C51" s="117">
        <v>0.6</v>
      </c>
      <c r="D51" s="118">
        <v>0.5</v>
      </c>
    </row>
    <row r="52" spans="1:4" x14ac:dyDescent="0.25">
      <c r="A52" s="146" t="s">
        <v>710</v>
      </c>
      <c r="B52" s="191" t="s">
        <v>722</v>
      </c>
      <c r="C52" s="117">
        <v>0.6</v>
      </c>
      <c r="D52" s="118">
        <v>0.65</v>
      </c>
    </row>
    <row r="53" spans="1:4" ht="15.75" thickBot="1" x14ac:dyDescent="0.3">
      <c r="A53" s="147" t="s">
        <v>711</v>
      </c>
      <c r="B53" s="192">
        <v>1</v>
      </c>
      <c r="C53" s="119">
        <v>0.6</v>
      </c>
      <c r="D53" s="121">
        <v>0.9</v>
      </c>
    </row>
    <row r="54" spans="1:4" x14ac:dyDescent="0.25">
      <c r="B54" s="187"/>
    </row>
    <row r="55" spans="1:4" ht="15.75" thickBot="1" x14ac:dyDescent="0.3">
      <c r="A55" t="s">
        <v>688</v>
      </c>
      <c r="B55" s="187" t="s">
        <v>737</v>
      </c>
      <c r="C55" t="s">
        <v>732</v>
      </c>
      <c r="D55" t="s">
        <v>731</v>
      </c>
    </row>
    <row r="56" spans="1:4" x14ac:dyDescent="0.25">
      <c r="A56" s="145" t="s">
        <v>702</v>
      </c>
      <c r="B56" s="190" t="s">
        <v>714</v>
      </c>
      <c r="C56" s="114">
        <v>0.8</v>
      </c>
      <c r="D56" s="116">
        <v>1</v>
      </c>
    </row>
    <row r="57" spans="1:4" x14ac:dyDescent="0.25">
      <c r="A57" s="146" t="s">
        <v>703</v>
      </c>
      <c r="B57" s="191">
        <v>1</v>
      </c>
      <c r="C57" s="117">
        <v>1</v>
      </c>
      <c r="D57" s="207">
        <v>1</v>
      </c>
    </row>
    <row r="58" spans="1:4" x14ac:dyDescent="0.25">
      <c r="A58" s="146" t="s">
        <v>705</v>
      </c>
      <c r="B58" s="191" t="s">
        <v>712</v>
      </c>
      <c r="C58" s="208"/>
      <c r="D58" s="209"/>
    </row>
    <row r="59" spans="1:4" x14ac:dyDescent="0.25">
      <c r="A59" s="146" t="s">
        <v>715</v>
      </c>
      <c r="B59" s="191" t="s">
        <v>704</v>
      </c>
      <c r="C59" s="208"/>
      <c r="D59" s="209"/>
    </row>
    <row r="60" spans="1:4" x14ac:dyDescent="0.25">
      <c r="A60" s="146" t="s">
        <v>706</v>
      </c>
      <c r="B60" s="191" t="s">
        <v>704</v>
      </c>
      <c r="C60" s="208"/>
      <c r="D60" s="209"/>
    </row>
    <row r="61" spans="1:4" x14ac:dyDescent="0.25">
      <c r="A61" s="146" t="s">
        <v>716</v>
      </c>
      <c r="B61" s="191" t="s">
        <v>704</v>
      </c>
      <c r="C61" s="208"/>
      <c r="D61" s="209"/>
    </row>
    <row r="62" spans="1:4" x14ac:dyDescent="0.25">
      <c r="A62" s="146" t="s">
        <v>713</v>
      </c>
      <c r="B62" s="191" t="s">
        <v>723</v>
      </c>
      <c r="C62" s="208"/>
      <c r="D62" s="209"/>
    </row>
    <row r="63" spans="1:4" x14ac:dyDescent="0.25">
      <c r="A63" s="146" t="s">
        <v>707</v>
      </c>
      <c r="B63" s="191" t="s">
        <v>712</v>
      </c>
      <c r="C63" s="208"/>
      <c r="D63" s="209"/>
    </row>
    <row r="64" spans="1:4" x14ac:dyDescent="0.25">
      <c r="A64" s="146" t="s">
        <v>708</v>
      </c>
      <c r="B64" s="191" t="s">
        <v>720</v>
      </c>
      <c r="C64" s="208"/>
      <c r="D64" s="209"/>
    </row>
    <row r="65" spans="1:4" x14ac:dyDescent="0.25">
      <c r="A65" s="146" t="s">
        <v>709</v>
      </c>
      <c r="B65" s="191" t="s">
        <v>721</v>
      </c>
      <c r="C65" s="208"/>
      <c r="D65" s="209"/>
    </row>
    <row r="66" spans="1:4" x14ac:dyDescent="0.25">
      <c r="A66" s="146" t="s">
        <v>710</v>
      </c>
      <c r="B66" s="191" t="s">
        <v>720</v>
      </c>
      <c r="C66" s="208"/>
      <c r="D66" s="209"/>
    </row>
    <row r="67" spans="1:4" ht="15.75" thickBot="1" x14ac:dyDescent="0.3">
      <c r="A67" s="147" t="s">
        <v>711</v>
      </c>
      <c r="B67" s="192" t="s">
        <v>714</v>
      </c>
      <c r="C67" s="210"/>
      <c r="D67" s="211"/>
    </row>
    <row r="68" spans="1:4" x14ac:dyDescent="0.25">
      <c r="B68" s="187"/>
    </row>
    <row r="69" spans="1:4" ht="15.75" thickBot="1" x14ac:dyDescent="0.3">
      <c r="A69" t="s">
        <v>689</v>
      </c>
      <c r="B69" s="187"/>
      <c r="C69" t="s">
        <v>732</v>
      </c>
      <c r="D69" t="s">
        <v>731</v>
      </c>
    </row>
    <row r="70" spans="1:4" x14ac:dyDescent="0.25">
      <c r="A70" s="145" t="s">
        <v>702</v>
      </c>
      <c r="B70" s="190" t="s">
        <v>724</v>
      </c>
      <c r="C70" s="114">
        <v>1.1000000000000001</v>
      </c>
      <c r="D70" s="116">
        <v>1</v>
      </c>
    </row>
    <row r="71" spans="1:4" x14ac:dyDescent="0.25">
      <c r="A71" s="146" t="s">
        <v>703</v>
      </c>
      <c r="B71" s="191" t="s">
        <v>723</v>
      </c>
      <c r="C71" s="117">
        <v>0.9</v>
      </c>
      <c r="D71" s="207">
        <v>1</v>
      </c>
    </row>
    <row r="72" spans="1:4" x14ac:dyDescent="0.25">
      <c r="A72" s="146" t="s">
        <v>705</v>
      </c>
      <c r="B72" s="191" t="s">
        <v>725</v>
      </c>
      <c r="C72" s="117">
        <v>0.9</v>
      </c>
      <c r="D72" s="118">
        <v>0.92500000000000004</v>
      </c>
    </row>
    <row r="73" spans="1:4" x14ac:dyDescent="0.25">
      <c r="A73" s="146" t="s">
        <v>715</v>
      </c>
      <c r="B73" s="191" t="s">
        <v>723</v>
      </c>
      <c r="C73" s="117">
        <v>0.8</v>
      </c>
      <c r="D73" s="118">
        <v>0.77</v>
      </c>
    </row>
    <row r="74" spans="1:4" x14ac:dyDescent="0.25">
      <c r="A74" s="146" t="s">
        <v>706</v>
      </c>
      <c r="B74" s="191" t="s">
        <v>704</v>
      </c>
      <c r="C74" s="117">
        <v>0.9</v>
      </c>
      <c r="D74" s="118">
        <v>0.9</v>
      </c>
    </row>
    <row r="75" spans="1:4" x14ac:dyDescent="0.25">
      <c r="A75" s="146" t="s">
        <v>716</v>
      </c>
      <c r="B75" s="191" t="s">
        <v>719</v>
      </c>
      <c r="C75" s="117">
        <v>0.8</v>
      </c>
      <c r="D75" s="204"/>
    </row>
    <row r="76" spans="1:4" x14ac:dyDescent="0.25">
      <c r="A76" s="146" t="s">
        <v>713</v>
      </c>
      <c r="B76" s="191" t="s">
        <v>714</v>
      </c>
      <c r="C76" s="117">
        <v>0.8</v>
      </c>
      <c r="D76" s="118">
        <v>0.8</v>
      </c>
    </row>
    <row r="77" spans="1:4" x14ac:dyDescent="0.25">
      <c r="A77" s="146" t="s">
        <v>707</v>
      </c>
      <c r="B77" s="191" t="s">
        <v>717</v>
      </c>
      <c r="C77" s="117">
        <v>0.8</v>
      </c>
      <c r="D77" s="118">
        <v>0.8</v>
      </c>
    </row>
    <row r="78" spans="1:4" x14ac:dyDescent="0.25">
      <c r="A78" s="146" t="s">
        <v>708</v>
      </c>
      <c r="B78" s="191" t="s">
        <v>717</v>
      </c>
      <c r="C78" s="117">
        <v>0.75</v>
      </c>
      <c r="D78" s="118">
        <v>0.7</v>
      </c>
    </row>
    <row r="79" spans="1:4" x14ac:dyDescent="0.25">
      <c r="A79" s="146" t="s">
        <v>709</v>
      </c>
      <c r="B79" s="191" t="s">
        <v>721</v>
      </c>
      <c r="C79" s="117">
        <v>0.5</v>
      </c>
      <c r="D79" s="118">
        <v>0.7</v>
      </c>
    </row>
    <row r="80" spans="1:4" x14ac:dyDescent="0.25">
      <c r="A80" s="146" t="s">
        <v>710</v>
      </c>
      <c r="B80" s="191" t="s">
        <v>712</v>
      </c>
      <c r="C80" s="117">
        <v>0.75</v>
      </c>
      <c r="D80" s="118">
        <v>0.7</v>
      </c>
    </row>
    <row r="81" spans="1:4" ht="15.75" thickBot="1" x14ac:dyDescent="0.3">
      <c r="A81" s="147" t="s">
        <v>711</v>
      </c>
      <c r="B81" s="192" t="s">
        <v>714</v>
      </c>
      <c r="C81" s="119">
        <v>0.75</v>
      </c>
      <c r="D81" s="121">
        <v>0.8</v>
      </c>
    </row>
    <row r="82" spans="1:4" x14ac:dyDescent="0.25">
      <c r="B82" s="187"/>
    </row>
    <row r="83" spans="1:4" ht="15.75" thickBot="1" x14ac:dyDescent="0.3">
      <c r="A83" t="s">
        <v>735</v>
      </c>
      <c r="B83" s="187" t="s">
        <v>738</v>
      </c>
      <c r="C83" t="s">
        <v>732</v>
      </c>
      <c r="D83" t="s">
        <v>731</v>
      </c>
    </row>
    <row r="84" spans="1:4" x14ac:dyDescent="0.25">
      <c r="A84" s="145" t="s">
        <v>702</v>
      </c>
      <c r="B84" s="190" t="s">
        <v>704</v>
      </c>
      <c r="C84" s="114">
        <v>1</v>
      </c>
      <c r="D84" s="116">
        <v>1.1000000000000001</v>
      </c>
    </row>
    <row r="85" spans="1:4" x14ac:dyDescent="0.25">
      <c r="A85" s="146" t="s">
        <v>703</v>
      </c>
      <c r="B85" s="191" t="s">
        <v>726</v>
      </c>
      <c r="C85" s="117">
        <v>1.1000000000000001</v>
      </c>
      <c r="D85" s="207">
        <v>1.1000000000000001</v>
      </c>
    </row>
    <row r="86" spans="1:4" x14ac:dyDescent="0.25">
      <c r="A86" s="146" t="s">
        <v>705</v>
      </c>
      <c r="B86" s="191" t="s">
        <v>714</v>
      </c>
      <c r="C86" s="203"/>
      <c r="D86" s="204"/>
    </row>
    <row r="87" spans="1:4" x14ac:dyDescent="0.25">
      <c r="A87" s="146" t="s">
        <v>706</v>
      </c>
      <c r="B87" s="191" t="s">
        <v>719</v>
      </c>
      <c r="C87" s="203"/>
      <c r="D87" s="204"/>
    </row>
    <row r="88" spans="1:4" x14ac:dyDescent="0.25">
      <c r="A88" s="146" t="s">
        <v>707</v>
      </c>
      <c r="B88" s="191" t="s">
        <v>712</v>
      </c>
      <c r="C88" s="203"/>
      <c r="D88" s="204"/>
    </row>
    <row r="89" spans="1:4" x14ac:dyDescent="0.25">
      <c r="A89" s="146" t="s">
        <v>708</v>
      </c>
      <c r="B89" s="191" t="s">
        <v>712</v>
      </c>
      <c r="C89" s="203"/>
      <c r="D89" s="204"/>
    </row>
    <row r="90" spans="1:4" x14ac:dyDescent="0.25">
      <c r="A90" s="146" t="s">
        <v>709</v>
      </c>
      <c r="B90" s="191" t="s">
        <v>721</v>
      </c>
      <c r="C90" s="203"/>
      <c r="D90" s="204"/>
    </row>
    <row r="91" spans="1:4" x14ac:dyDescent="0.25">
      <c r="A91" s="146" t="s">
        <v>710</v>
      </c>
      <c r="B91" s="191" t="s">
        <v>720</v>
      </c>
      <c r="C91" s="203"/>
      <c r="D91" s="204"/>
    </row>
    <row r="92" spans="1:4" x14ac:dyDescent="0.25">
      <c r="A92" s="146" t="s">
        <v>711</v>
      </c>
      <c r="B92" s="191" t="s">
        <v>714</v>
      </c>
      <c r="C92" s="203"/>
      <c r="D92" s="204"/>
    </row>
    <row r="93" spans="1:4" x14ac:dyDescent="0.25">
      <c r="A93" s="146" t="s">
        <v>713</v>
      </c>
      <c r="B93" s="191" t="s">
        <v>712</v>
      </c>
      <c r="C93" s="203"/>
      <c r="D93" s="204"/>
    </row>
    <row r="94" spans="1:4" x14ac:dyDescent="0.25">
      <c r="A94" s="146" t="s">
        <v>715</v>
      </c>
      <c r="B94" s="191" t="s">
        <v>712</v>
      </c>
      <c r="C94" s="203"/>
      <c r="D94" s="204"/>
    </row>
    <row r="95" spans="1:4" ht="15.75" thickBot="1" x14ac:dyDescent="0.3">
      <c r="A95" s="147" t="s">
        <v>716</v>
      </c>
      <c r="B95" s="192" t="s">
        <v>727</v>
      </c>
      <c r="C95" s="205"/>
      <c r="D95" s="206"/>
    </row>
    <row r="96" spans="1:4" x14ac:dyDescent="0.25">
      <c r="B96" s="187"/>
    </row>
    <row r="97" spans="1:4" x14ac:dyDescent="0.25">
      <c r="B97" s="187"/>
    </row>
    <row r="98" spans="1:4" ht="15.75" thickBot="1" x14ac:dyDescent="0.3">
      <c r="A98" t="s">
        <v>690</v>
      </c>
      <c r="B98" s="187"/>
      <c r="C98" t="s">
        <v>732</v>
      </c>
      <c r="D98" t="s">
        <v>731</v>
      </c>
    </row>
    <row r="99" spans="1:4" x14ac:dyDescent="0.25">
      <c r="A99" s="145" t="s">
        <v>702</v>
      </c>
      <c r="B99" s="190" t="s">
        <v>719</v>
      </c>
      <c r="C99" s="114">
        <v>1</v>
      </c>
      <c r="D99" s="116">
        <v>1</v>
      </c>
    </row>
    <row r="100" spans="1:4" x14ac:dyDescent="0.25">
      <c r="A100" s="146" t="s">
        <v>703</v>
      </c>
      <c r="B100" s="191" t="s">
        <v>712</v>
      </c>
      <c r="C100" s="117">
        <v>0.8</v>
      </c>
      <c r="D100" s="207">
        <v>1</v>
      </c>
    </row>
    <row r="101" spans="1:4" x14ac:dyDescent="0.25">
      <c r="A101" s="146" t="s">
        <v>705</v>
      </c>
      <c r="B101" s="191" t="s">
        <v>704</v>
      </c>
      <c r="C101" s="117">
        <v>1</v>
      </c>
      <c r="D101" s="118">
        <v>1</v>
      </c>
    </row>
    <row r="102" spans="1:4" x14ac:dyDescent="0.25">
      <c r="A102" s="146" t="s">
        <v>715</v>
      </c>
      <c r="B102" s="191" t="s">
        <v>718</v>
      </c>
      <c r="C102" s="117">
        <v>0.8</v>
      </c>
      <c r="D102" s="118">
        <v>2</v>
      </c>
    </row>
    <row r="103" spans="1:4" x14ac:dyDescent="0.25">
      <c r="A103" s="146" t="s">
        <v>706</v>
      </c>
      <c r="B103" s="191" t="s">
        <v>718</v>
      </c>
      <c r="C103" s="117">
        <v>0.8</v>
      </c>
      <c r="D103" s="118">
        <v>0.8</v>
      </c>
    </row>
    <row r="104" spans="1:4" x14ac:dyDescent="0.25">
      <c r="A104" s="146" t="s">
        <v>716</v>
      </c>
      <c r="B104" s="191" t="s">
        <v>718</v>
      </c>
      <c r="C104" s="117">
        <v>0.75</v>
      </c>
      <c r="D104" s="204"/>
    </row>
    <row r="105" spans="1:4" x14ac:dyDescent="0.25">
      <c r="A105" s="146" t="s">
        <v>713</v>
      </c>
      <c r="B105" s="191" t="s">
        <v>728</v>
      </c>
      <c r="C105" s="117">
        <v>0.7</v>
      </c>
      <c r="D105" s="118">
        <v>1.1000000000000001</v>
      </c>
    </row>
    <row r="106" spans="1:4" x14ac:dyDescent="0.25">
      <c r="A106" s="146" t="s">
        <v>707</v>
      </c>
      <c r="B106" s="191" t="s">
        <v>714</v>
      </c>
      <c r="C106" s="117">
        <v>0.85</v>
      </c>
      <c r="D106" s="118">
        <v>0.85</v>
      </c>
    </row>
    <row r="107" spans="1:4" x14ac:dyDescent="0.25">
      <c r="A107" s="146" t="s">
        <v>708</v>
      </c>
      <c r="B107" s="191" t="s">
        <v>714</v>
      </c>
      <c r="C107" s="117">
        <v>0.75</v>
      </c>
      <c r="D107" s="118">
        <v>0.8</v>
      </c>
    </row>
    <row r="108" spans="1:4" x14ac:dyDescent="0.25">
      <c r="A108" s="146" t="s">
        <v>709</v>
      </c>
      <c r="B108" s="191" t="s">
        <v>729</v>
      </c>
      <c r="C108" s="117">
        <v>0</v>
      </c>
      <c r="D108" s="118">
        <v>0</v>
      </c>
    </row>
    <row r="109" spans="1:4" x14ac:dyDescent="0.25">
      <c r="A109" s="146" t="s">
        <v>710</v>
      </c>
      <c r="B109" s="191" t="s">
        <v>729</v>
      </c>
      <c r="C109" s="117">
        <v>0</v>
      </c>
      <c r="D109" s="118">
        <v>0</v>
      </c>
    </row>
    <row r="110" spans="1:4" ht="15.75" thickBot="1" x14ac:dyDescent="0.3">
      <c r="A110" s="147" t="s">
        <v>711</v>
      </c>
      <c r="B110" s="192" t="s">
        <v>721</v>
      </c>
      <c r="C110" s="119">
        <v>0.7</v>
      </c>
      <c r="D110" s="121">
        <v>0.85</v>
      </c>
    </row>
    <row r="111" spans="1:4" x14ac:dyDescent="0.25">
      <c r="B111" s="187"/>
    </row>
    <row r="112" spans="1:4" ht="15.75" thickBot="1" x14ac:dyDescent="0.3">
      <c r="A112" t="s">
        <v>733</v>
      </c>
      <c r="B112" s="187"/>
      <c r="C112" t="s">
        <v>732</v>
      </c>
      <c r="D112" t="s">
        <v>731</v>
      </c>
    </row>
    <row r="113" spans="1:4" x14ac:dyDescent="0.25">
      <c r="A113" s="145" t="s">
        <v>702</v>
      </c>
      <c r="B113" s="190">
        <v>3</v>
      </c>
      <c r="C113" s="114">
        <v>3</v>
      </c>
      <c r="D113" s="116">
        <v>3</v>
      </c>
    </row>
    <row r="114" spans="1:4" ht="15.75" thickBot="1" x14ac:dyDescent="0.3">
      <c r="A114" s="147" t="s">
        <v>703</v>
      </c>
      <c r="B114" s="192">
        <v>3</v>
      </c>
      <c r="C114" s="117">
        <v>3</v>
      </c>
      <c r="D114" s="207">
        <v>3</v>
      </c>
    </row>
    <row r="115" spans="1:4" x14ac:dyDescent="0.25">
      <c r="A115" s="145" t="s">
        <v>705</v>
      </c>
      <c r="B115" s="190">
        <v>3</v>
      </c>
      <c r="C115" s="117">
        <v>3</v>
      </c>
      <c r="D115" s="118">
        <v>3</v>
      </c>
    </row>
    <row r="116" spans="1:4" x14ac:dyDescent="0.25">
      <c r="A116" s="146" t="s">
        <v>715</v>
      </c>
      <c r="B116" s="191">
        <v>3</v>
      </c>
      <c r="C116" s="117">
        <v>2</v>
      </c>
      <c r="D116" s="118">
        <v>3</v>
      </c>
    </row>
    <row r="117" spans="1:4" x14ac:dyDescent="0.25">
      <c r="A117" s="146" t="s">
        <v>706</v>
      </c>
      <c r="B117" s="191">
        <v>3</v>
      </c>
      <c r="C117" s="117">
        <v>3</v>
      </c>
      <c r="D117" s="118">
        <v>3</v>
      </c>
    </row>
    <row r="118" spans="1:4" x14ac:dyDescent="0.25">
      <c r="A118" s="146" t="s">
        <v>716</v>
      </c>
      <c r="B118" s="191">
        <v>3</v>
      </c>
      <c r="C118" s="117">
        <v>3</v>
      </c>
      <c r="D118" s="204"/>
    </row>
    <row r="119" spans="1:4" x14ac:dyDescent="0.25">
      <c r="A119" s="146" t="s">
        <v>713</v>
      </c>
      <c r="B119" s="191">
        <v>3</v>
      </c>
      <c r="C119" s="117">
        <v>1</v>
      </c>
      <c r="D119" s="118">
        <v>3</v>
      </c>
    </row>
    <row r="120" spans="1:4" x14ac:dyDescent="0.25">
      <c r="A120" s="146" t="s">
        <v>707</v>
      </c>
      <c r="B120" s="191">
        <v>3</v>
      </c>
      <c r="C120" s="117">
        <v>2</v>
      </c>
      <c r="D120" s="118">
        <v>2</v>
      </c>
    </row>
    <row r="121" spans="1:4" x14ac:dyDescent="0.25">
      <c r="A121" s="146" t="s">
        <v>708</v>
      </c>
      <c r="B121" s="191">
        <v>3</v>
      </c>
      <c r="C121" s="117">
        <v>2</v>
      </c>
      <c r="D121" s="118">
        <v>2</v>
      </c>
    </row>
    <row r="122" spans="1:4" x14ac:dyDescent="0.25">
      <c r="A122" s="146" t="s">
        <v>709</v>
      </c>
      <c r="B122" s="191">
        <v>1</v>
      </c>
      <c r="C122" s="117">
        <v>1</v>
      </c>
      <c r="D122" s="118">
        <v>1</v>
      </c>
    </row>
    <row r="123" spans="1:4" x14ac:dyDescent="0.25">
      <c r="A123" s="146" t="s">
        <v>710</v>
      </c>
      <c r="B123" s="191">
        <v>2</v>
      </c>
      <c r="C123" s="117">
        <v>2</v>
      </c>
      <c r="D123" s="118">
        <v>2</v>
      </c>
    </row>
    <row r="124" spans="1:4" ht="15.75" thickBot="1" x14ac:dyDescent="0.3">
      <c r="A124" s="147" t="s">
        <v>711</v>
      </c>
      <c r="B124" s="192">
        <v>3</v>
      </c>
      <c r="C124" s="119">
        <v>0</v>
      </c>
      <c r="D124" s="121">
        <v>2</v>
      </c>
    </row>
    <row r="125" spans="1:4" x14ac:dyDescent="0.25">
      <c r="B125" s="187"/>
    </row>
    <row r="126" spans="1:4" ht="15.75" thickBot="1" x14ac:dyDescent="0.3">
      <c r="A126" t="s">
        <v>734</v>
      </c>
      <c r="B126" s="187">
        <v>36</v>
      </c>
      <c r="C126" t="s">
        <v>732</v>
      </c>
      <c r="D126" t="s">
        <v>731</v>
      </c>
    </row>
    <row r="127" spans="1:4" x14ac:dyDescent="0.25">
      <c r="A127" s="145" t="s">
        <v>702</v>
      </c>
      <c r="B127" s="190">
        <v>2</v>
      </c>
      <c r="C127" s="114">
        <v>2</v>
      </c>
      <c r="D127" s="116">
        <v>2</v>
      </c>
    </row>
    <row r="128" spans="1:4" x14ac:dyDescent="0.25">
      <c r="A128" s="146" t="s">
        <v>703</v>
      </c>
      <c r="B128" s="191">
        <v>2</v>
      </c>
      <c r="C128" s="117">
        <v>2</v>
      </c>
      <c r="D128" s="207">
        <v>2</v>
      </c>
    </row>
    <row r="129" spans="1:4" x14ac:dyDescent="0.25">
      <c r="A129" s="146" t="s">
        <v>705</v>
      </c>
      <c r="B129" s="191">
        <v>2</v>
      </c>
      <c r="C129" s="117">
        <v>1</v>
      </c>
      <c r="D129" s="118">
        <v>1</v>
      </c>
    </row>
    <row r="130" spans="1:4" x14ac:dyDescent="0.25">
      <c r="A130" s="146" t="s">
        <v>715</v>
      </c>
      <c r="B130" s="191">
        <v>3</v>
      </c>
      <c r="C130" s="117">
        <v>2</v>
      </c>
      <c r="D130" s="118">
        <v>1</v>
      </c>
    </row>
    <row r="131" spans="1:4" x14ac:dyDescent="0.25">
      <c r="A131" s="146" t="s">
        <v>706</v>
      </c>
      <c r="B131" s="191">
        <v>2</v>
      </c>
      <c r="C131" s="117">
        <v>1</v>
      </c>
      <c r="D131" s="118">
        <v>1</v>
      </c>
    </row>
    <row r="132" spans="1:4" x14ac:dyDescent="0.25">
      <c r="A132" s="146" t="s">
        <v>716</v>
      </c>
      <c r="B132" s="191">
        <v>2</v>
      </c>
      <c r="C132" s="117">
        <v>3</v>
      </c>
      <c r="D132" s="204"/>
    </row>
    <row r="133" spans="1:4" x14ac:dyDescent="0.25">
      <c r="A133" s="146" t="s">
        <v>713</v>
      </c>
      <c r="B133" s="191">
        <v>2</v>
      </c>
      <c r="C133" s="117">
        <v>1</v>
      </c>
      <c r="D133" s="118">
        <v>3</v>
      </c>
    </row>
    <row r="134" spans="1:4" x14ac:dyDescent="0.25">
      <c r="A134" s="146" t="s">
        <v>707</v>
      </c>
      <c r="B134" s="191">
        <v>3</v>
      </c>
      <c r="C134" s="117">
        <v>2</v>
      </c>
      <c r="D134" s="118">
        <v>2</v>
      </c>
    </row>
    <row r="135" spans="1:4" x14ac:dyDescent="0.25">
      <c r="A135" s="146" t="s">
        <v>708</v>
      </c>
      <c r="B135" s="191">
        <v>2</v>
      </c>
      <c r="C135" s="117">
        <v>2</v>
      </c>
      <c r="D135" s="118">
        <v>2</v>
      </c>
    </row>
    <row r="136" spans="1:4" x14ac:dyDescent="0.25">
      <c r="A136" s="146" t="s">
        <v>709</v>
      </c>
      <c r="B136" s="191">
        <v>1</v>
      </c>
      <c r="C136" s="117">
        <v>2</v>
      </c>
      <c r="D136" s="118">
        <v>1</v>
      </c>
    </row>
    <row r="137" spans="1:4" x14ac:dyDescent="0.25">
      <c r="A137" s="146" t="s">
        <v>710</v>
      </c>
      <c r="B137" s="191">
        <v>2</v>
      </c>
      <c r="C137" s="117">
        <v>2</v>
      </c>
      <c r="D137" s="118">
        <v>2</v>
      </c>
    </row>
    <row r="138" spans="1:4" ht="15.75" thickBot="1" x14ac:dyDescent="0.3">
      <c r="A138" s="147" t="s">
        <v>711</v>
      </c>
      <c r="B138" s="192">
        <v>2</v>
      </c>
      <c r="C138" s="119">
        <v>2</v>
      </c>
      <c r="D138" s="121">
        <v>2</v>
      </c>
    </row>
  </sheetData>
  <mergeCells count="30">
    <mergeCell ref="B1:D1"/>
    <mergeCell ref="E1:H1"/>
    <mergeCell ref="I1:K1"/>
    <mergeCell ref="L1:N1"/>
    <mergeCell ref="O1:Q1"/>
    <mergeCell ref="Y9:AB9"/>
    <mergeCell ref="B3:D3"/>
    <mergeCell ref="E3:H3"/>
    <mergeCell ref="I3:K3"/>
    <mergeCell ref="L3:N3"/>
    <mergeCell ref="O3:Q3"/>
    <mergeCell ref="B6:D6"/>
    <mergeCell ref="E7:H7"/>
    <mergeCell ref="O9:Q9"/>
    <mergeCell ref="L9:N9"/>
    <mergeCell ref="I9:K9"/>
    <mergeCell ref="E9:H9"/>
    <mergeCell ref="B9:D9"/>
    <mergeCell ref="L4:N4"/>
    <mergeCell ref="I4:K4"/>
    <mergeCell ref="O5:Q5"/>
    <mergeCell ref="R9:T9"/>
    <mergeCell ref="U9:X9"/>
    <mergeCell ref="B5:D5"/>
    <mergeCell ref="I5:K5"/>
    <mergeCell ref="L5:N5"/>
    <mergeCell ref="L7:N7"/>
    <mergeCell ref="O7:Q7"/>
    <mergeCell ref="O6:Q6"/>
    <mergeCell ref="E8:H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AE68F-A801-439F-9CFC-E099CC73F7FA}">
  <dimension ref="A2:M20"/>
  <sheetViews>
    <sheetView workbookViewId="0">
      <selection activeCell="N15" sqref="N15"/>
    </sheetView>
  </sheetViews>
  <sheetFormatPr baseColWidth="10" defaultRowHeight="15" x14ac:dyDescent="0.25"/>
  <cols>
    <col min="3" max="3" width="13.7109375" bestFit="1" customWidth="1"/>
    <col min="4" max="4" width="13" bestFit="1" customWidth="1"/>
    <col min="6" max="11" width="0" hidden="1" customWidth="1"/>
  </cols>
  <sheetData>
    <row r="2" spans="1:13" x14ac:dyDescent="0.25">
      <c r="C2" t="s">
        <v>58</v>
      </c>
      <c r="F2" t="s">
        <v>1734</v>
      </c>
      <c r="G2" t="s">
        <v>1735</v>
      </c>
      <c r="H2" t="s">
        <v>1736</v>
      </c>
      <c r="I2" t="s">
        <v>1737</v>
      </c>
      <c r="J2" t="s">
        <v>1738</v>
      </c>
      <c r="K2" t="s">
        <v>1739</v>
      </c>
      <c r="L2" t="s">
        <v>1738</v>
      </c>
      <c r="M2" t="s">
        <v>1739</v>
      </c>
    </row>
    <row r="3" spans="1:13" x14ac:dyDescent="0.25">
      <c r="A3" s="465">
        <v>112</v>
      </c>
      <c r="B3" s="465">
        <v>1</v>
      </c>
      <c r="C3" t="s">
        <v>1719</v>
      </c>
      <c r="D3">
        <v>506</v>
      </c>
      <c r="E3">
        <v>20</v>
      </c>
      <c r="F3">
        <v>12</v>
      </c>
      <c r="G3">
        <v>5</v>
      </c>
      <c r="H3">
        <f>+E3*F3</f>
        <v>240</v>
      </c>
      <c r="I3">
        <f>+G3*E3</f>
        <v>100</v>
      </c>
      <c r="J3">
        <f>+H3*0.2</f>
        <v>48</v>
      </c>
      <c r="K3">
        <f>+I3*0.2</f>
        <v>20</v>
      </c>
      <c r="L3" s="452">
        <f>+J3+J4</f>
        <v>108</v>
      </c>
      <c r="M3" s="452">
        <f>+K3+K4</f>
        <v>40</v>
      </c>
    </row>
    <row r="4" spans="1:13" x14ac:dyDescent="0.25">
      <c r="A4" s="465"/>
      <c r="B4" s="465"/>
      <c r="C4" t="s">
        <v>1720</v>
      </c>
      <c r="D4">
        <v>502</v>
      </c>
      <c r="E4">
        <v>20</v>
      </c>
      <c r="F4">
        <v>15</v>
      </c>
      <c r="G4">
        <v>5</v>
      </c>
      <c r="H4">
        <f t="shared" ref="H4:H19" si="0">+E4*F4</f>
        <v>300</v>
      </c>
      <c r="I4">
        <f t="shared" ref="I4:I19" si="1">+G4*E4</f>
        <v>100</v>
      </c>
      <c r="J4">
        <f t="shared" ref="J4:J19" si="2">+H4*0.2</f>
        <v>60</v>
      </c>
      <c r="K4">
        <f t="shared" ref="K4:K19" si="3">+I4*0.2</f>
        <v>20</v>
      </c>
      <c r="L4" s="452"/>
      <c r="M4" s="452"/>
    </row>
    <row r="5" spans="1:13" ht="15.75" customHeight="1" x14ac:dyDescent="0.25">
      <c r="A5" s="305">
        <v>113</v>
      </c>
      <c r="B5" s="305">
        <v>2</v>
      </c>
      <c r="C5" t="s">
        <v>1721</v>
      </c>
      <c r="D5">
        <v>558</v>
      </c>
      <c r="E5">
        <v>20</v>
      </c>
      <c r="F5">
        <v>130</v>
      </c>
      <c r="H5">
        <f t="shared" si="0"/>
        <v>2600</v>
      </c>
      <c r="J5">
        <f t="shared" si="2"/>
        <v>520</v>
      </c>
      <c r="L5">
        <f>+J5</f>
        <v>520</v>
      </c>
    </row>
    <row r="6" spans="1:13" x14ac:dyDescent="0.25">
      <c r="A6" s="465">
        <v>114</v>
      </c>
      <c r="B6" s="465">
        <v>3</v>
      </c>
      <c r="C6" t="s">
        <v>1729</v>
      </c>
      <c r="D6">
        <v>518</v>
      </c>
      <c r="E6">
        <v>15</v>
      </c>
      <c r="F6">
        <v>245</v>
      </c>
      <c r="G6">
        <v>23</v>
      </c>
      <c r="H6">
        <f t="shared" si="0"/>
        <v>3675</v>
      </c>
      <c r="I6">
        <f t="shared" si="1"/>
        <v>345</v>
      </c>
      <c r="J6">
        <f t="shared" si="2"/>
        <v>735</v>
      </c>
      <c r="K6">
        <f t="shared" si="3"/>
        <v>69</v>
      </c>
      <c r="L6" s="452">
        <f>+J6+J7</f>
        <v>1575</v>
      </c>
      <c r="M6" s="452">
        <f>+K6+K7</f>
        <v>169</v>
      </c>
    </row>
    <row r="7" spans="1:13" x14ac:dyDescent="0.25">
      <c r="A7" s="465"/>
      <c r="B7" s="465"/>
      <c r="C7" t="s">
        <v>1730</v>
      </c>
      <c r="D7">
        <v>517</v>
      </c>
      <c r="E7">
        <v>10</v>
      </c>
      <c r="F7">
        <v>420</v>
      </c>
      <c r="G7">
        <v>50</v>
      </c>
      <c r="H7">
        <f t="shared" si="0"/>
        <v>4200</v>
      </c>
      <c r="I7">
        <f t="shared" si="1"/>
        <v>500</v>
      </c>
      <c r="J7">
        <f t="shared" si="2"/>
        <v>840</v>
      </c>
      <c r="K7">
        <f t="shared" si="3"/>
        <v>100</v>
      </c>
      <c r="L7" s="452"/>
      <c r="M7" s="452"/>
    </row>
    <row r="8" spans="1:13" x14ac:dyDescent="0.25">
      <c r="A8" s="305">
        <v>115</v>
      </c>
      <c r="B8" s="305">
        <v>4</v>
      </c>
      <c r="C8" t="s">
        <v>1732</v>
      </c>
      <c r="D8">
        <v>559</v>
      </c>
      <c r="E8">
        <v>10</v>
      </c>
      <c r="F8">
        <v>500</v>
      </c>
      <c r="H8">
        <f t="shared" si="0"/>
        <v>5000</v>
      </c>
      <c r="J8">
        <f t="shared" si="2"/>
        <v>1000</v>
      </c>
      <c r="L8">
        <f>+J8</f>
        <v>1000</v>
      </c>
    </row>
    <row r="9" spans="1:13" x14ac:dyDescent="0.25">
      <c r="A9" s="465">
        <v>116</v>
      </c>
      <c r="B9" s="465">
        <v>5</v>
      </c>
      <c r="C9" t="s">
        <v>1722</v>
      </c>
      <c r="D9">
        <v>939</v>
      </c>
      <c r="E9">
        <v>15</v>
      </c>
      <c r="F9">
        <v>550</v>
      </c>
      <c r="G9">
        <v>55</v>
      </c>
      <c r="H9">
        <f t="shared" si="0"/>
        <v>8250</v>
      </c>
      <c r="I9">
        <f t="shared" si="1"/>
        <v>825</v>
      </c>
      <c r="J9">
        <f t="shared" si="2"/>
        <v>1650</v>
      </c>
      <c r="K9">
        <f t="shared" si="3"/>
        <v>165</v>
      </c>
      <c r="L9" s="452">
        <f>+J9+J10</f>
        <v>2990</v>
      </c>
      <c r="M9" s="452">
        <f>+K9+K10</f>
        <v>365</v>
      </c>
    </row>
    <row r="10" spans="1:13" x14ac:dyDescent="0.25">
      <c r="A10" s="465"/>
      <c r="B10" s="465"/>
      <c r="C10" t="s">
        <v>1678</v>
      </c>
      <c r="D10">
        <v>1042</v>
      </c>
      <c r="E10">
        <v>10</v>
      </c>
      <c r="F10">
        <v>670</v>
      </c>
      <c r="G10">
        <v>100</v>
      </c>
      <c r="H10">
        <f t="shared" si="0"/>
        <v>6700</v>
      </c>
      <c r="I10">
        <f t="shared" si="1"/>
        <v>1000</v>
      </c>
      <c r="J10">
        <f t="shared" si="2"/>
        <v>1340</v>
      </c>
      <c r="K10">
        <f t="shared" si="3"/>
        <v>200</v>
      </c>
      <c r="L10" s="452"/>
      <c r="M10" s="452"/>
    </row>
    <row r="11" spans="1:13" x14ac:dyDescent="0.25">
      <c r="A11" s="465">
        <v>117</v>
      </c>
      <c r="B11" s="465">
        <v>6</v>
      </c>
      <c r="C11" t="s">
        <v>1725</v>
      </c>
      <c r="D11">
        <v>522</v>
      </c>
      <c r="E11">
        <v>20</v>
      </c>
      <c r="F11">
        <v>95</v>
      </c>
      <c r="H11">
        <f t="shared" si="0"/>
        <v>1900</v>
      </c>
      <c r="J11">
        <f t="shared" si="2"/>
        <v>380</v>
      </c>
      <c r="L11" s="452">
        <f>+J11+J12</f>
        <v>912</v>
      </c>
      <c r="M11" s="452">
        <f>+K12</f>
        <v>100</v>
      </c>
    </row>
    <row r="12" spans="1:13" x14ac:dyDescent="0.25">
      <c r="A12" s="465"/>
      <c r="B12" s="465"/>
      <c r="C12" t="s">
        <v>715</v>
      </c>
      <c r="D12">
        <v>553</v>
      </c>
      <c r="E12">
        <v>10</v>
      </c>
      <c r="F12">
        <v>266</v>
      </c>
      <c r="G12">
        <v>50</v>
      </c>
      <c r="H12">
        <f t="shared" si="0"/>
        <v>2660</v>
      </c>
      <c r="I12">
        <f t="shared" si="1"/>
        <v>500</v>
      </c>
      <c r="J12">
        <f t="shared" si="2"/>
        <v>532</v>
      </c>
      <c r="K12">
        <f t="shared" si="3"/>
        <v>100</v>
      </c>
      <c r="L12" s="452"/>
      <c r="M12" s="452"/>
    </row>
    <row r="13" spans="1:13" x14ac:dyDescent="0.25">
      <c r="A13" s="465">
        <v>118</v>
      </c>
      <c r="B13" s="465">
        <v>7</v>
      </c>
      <c r="C13" t="s">
        <v>1731</v>
      </c>
      <c r="D13">
        <v>503</v>
      </c>
      <c r="E13">
        <v>15</v>
      </c>
      <c r="F13">
        <v>200</v>
      </c>
      <c r="G13">
        <v>45</v>
      </c>
      <c r="H13">
        <f t="shared" si="0"/>
        <v>3000</v>
      </c>
      <c r="I13">
        <f t="shared" si="1"/>
        <v>675</v>
      </c>
      <c r="J13">
        <f t="shared" si="2"/>
        <v>600</v>
      </c>
      <c r="K13">
        <f t="shared" si="3"/>
        <v>135</v>
      </c>
      <c r="L13" s="452">
        <f>+J13+J14</f>
        <v>2300</v>
      </c>
      <c r="M13" s="452">
        <f>+K13+K14</f>
        <v>135</v>
      </c>
    </row>
    <row r="14" spans="1:13" x14ac:dyDescent="0.25">
      <c r="A14" s="465"/>
      <c r="B14" s="465"/>
      <c r="C14" t="s">
        <v>1724</v>
      </c>
      <c r="D14">
        <v>551</v>
      </c>
      <c r="E14">
        <v>10</v>
      </c>
      <c r="F14">
        <v>850</v>
      </c>
      <c r="H14">
        <f t="shared" si="0"/>
        <v>8500</v>
      </c>
      <c r="J14">
        <f t="shared" si="2"/>
        <v>1700</v>
      </c>
      <c r="L14" s="452"/>
      <c r="M14" s="452"/>
    </row>
    <row r="15" spans="1:13" x14ac:dyDescent="0.25">
      <c r="A15" s="465">
        <v>119</v>
      </c>
      <c r="B15" s="465">
        <v>8</v>
      </c>
      <c r="C15" t="s">
        <v>1726</v>
      </c>
      <c r="D15">
        <v>510</v>
      </c>
      <c r="E15">
        <v>20</v>
      </c>
      <c r="F15">
        <v>400</v>
      </c>
      <c r="H15">
        <f t="shared" si="0"/>
        <v>8000</v>
      </c>
      <c r="J15">
        <f t="shared" si="2"/>
        <v>1600</v>
      </c>
      <c r="L15" s="452">
        <f>+J15+J16</f>
        <v>4500</v>
      </c>
      <c r="M15" s="452">
        <f>+K15+K16</f>
        <v>350</v>
      </c>
    </row>
    <row r="16" spans="1:13" x14ac:dyDescent="0.25">
      <c r="A16" s="465"/>
      <c r="B16" s="465"/>
      <c r="C16" t="s">
        <v>1723</v>
      </c>
      <c r="D16">
        <v>512</v>
      </c>
      <c r="E16">
        <v>10</v>
      </c>
      <c r="F16">
        <v>1450</v>
      </c>
      <c r="G16">
        <v>175</v>
      </c>
      <c r="H16">
        <f t="shared" si="0"/>
        <v>14500</v>
      </c>
      <c r="I16">
        <f t="shared" si="1"/>
        <v>1750</v>
      </c>
      <c r="J16">
        <f t="shared" si="2"/>
        <v>2900</v>
      </c>
      <c r="K16">
        <f t="shared" si="3"/>
        <v>350</v>
      </c>
      <c r="L16" s="452"/>
      <c r="M16" s="452"/>
    </row>
    <row r="17" spans="1:13" x14ac:dyDescent="0.25">
      <c r="A17" s="305">
        <v>120</v>
      </c>
      <c r="B17" s="305">
        <v>9</v>
      </c>
      <c r="C17" t="s">
        <v>706</v>
      </c>
      <c r="D17">
        <v>552</v>
      </c>
      <c r="E17">
        <v>10</v>
      </c>
      <c r="F17">
        <v>1500</v>
      </c>
      <c r="H17">
        <f t="shared" si="0"/>
        <v>15000</v>
      </c>
      <c r="J17">
        <f t="shared" si="2"/>
        <v>3000</v>
      </c>
      <c r="L17">
        <f>+J17</f>
        <v>3000</v>
      </c>
    </row>
    <row r="18" spans="1:13" x14ac:dyDescent="0.25">
      <c r="A18" s="465">
        <v>121</v>
      </c>
      <c r="B18" s="465">
        <v>10</v>
      </c>
      <c r="C18" t="s">
        <v>1727</v>
      </c>
      <c r="D18">
        <v>560</v>
      </c>
      <c r="E18">
        <v>10</v>
      </c>
      <c r="F18">
        <v>3500</v>
      </c>
      <c r="H18">
        <f t="shared" si="0"/>
        <v>35000</v>
      </c>
      <c r="J18">
        <f t="shared" si="2"/>
        <v>7000</v>
      </c>
      <c r="L18" s="452">
        <f>+J18+J19</f>
        <v>21400</v>
      </c>
      <c r="M18" s="452">
        <f>+K18+K19</f>
        <v>924</v>
      </c>
    </row>
    <row r="19" spans="1:13" x14ac:dyDescent="0.25">
      <c r="A19" s="465"/>
      <c r="B19" s="465"/>
      <c r="C19" t="s">
        <v>1728</v>
      </c>
      <c r="D19">
        <v>561</v>
      </c>
      <c r="E19">
        <v>10</v>
      </c>
      <c r="F19">
        <v>7200</v>
      </c>
      <c r="G19">
        <v>462</v>
      </c>
      <c r="H19">
        <f t="shared" si="0"/>
        <v>72000</v>
      </c>
      <c r="I19">
        <f t="shared" si="1"/>
        <v>4620</v>
      </c>
      <c r="J19">
        <f t="shared" si="2"/>
        <v>14400</v>
      </c>
      <c r="K19">
        <f t="shared" si="3"/>
        <v>924</v>
      </c>
      <c r="L19" s="452"/>
      <c r="M19" s="452"/>
    </row>
    <row r="20" spans="1:13" x14ac:dyDescent="0.25">
      <c r="A20">
        <v>122</v>
      </c>
      <c r="B20">
        <v>11</v>
      </c>
      <c r="C20" t="s">
        <v>1733</v>
      </c>
      <c r="D20">
        <v>3308</v>
      </c>
    </row>
  </sheetData>
  <sortState xmlns:xlrd2="http://schemas.microsoft.com/office/spreadsheetml/2017/richdata2" ref="B3:C19">
    <sortCondition ref="B3:B19"/>
  </sortState>
  <mergeCells count="28">
    <mergeCell ref="B18:B19"/>
    <mergeCell ref="A3:A4"/>
    <mergeCell ref="A6:A7"/>
    <mergeCell ref="A9:A10"/>
    <mergeCell ref="A11:A12"/>
    <mergeCell ref="A13:A14"/>
    <mergeCell ref="A15:A16"/>
    <mergeCell ref="A18:A19"/>
    <mergeCell ref="B3:B4"/>
    <mergeCell ref="B6:B7"/>
    <mergeCell ref="B9:B10"/>
    <mergeCell ref="B11:B12"/>
    <mergeCell ref="B13:B14"/>
    <mergeCell ref="B15:B16"/>
    <mergeCell ref="L15:L16"/>
    <mergeCell ref="L18:L19"/>
    <mergeCell ref="M3:M4"/>
    <mergeCell ref="M6:M7"/>
    <mergeCell ref="M9:M10"/>
    <mergeCell ref="M11:M12"/>
    <mergeCell ref="M13:M14"/>
    <mergeCell ref="M15:M16"/>
    <mergeCell ref="M18:M19"/>
    <mergeCell ref="L3:L4"/>
    <mergeCell ref="L6:L7"/>
    <mergeCell ref="L9:L10"/>
    <mergeCell ref="L11:L12"/>
    <mergeCell ref="L13:L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B8C0-6ACC-4C9C-9B38-FB66F8591D90}">
  <dimension ref="A1:X26"/>
  <sheetViews>
    <sheetView topLeftCell="M1" workbookViewId="0">
      <selection activeCell="Y29" sqref="Y29"/>
    </sheetView>
  </sheetViews>
  <sheetFormatPr baseColWidth="10" defaultRowHeight="15" x14ac:dyDescent="0.25"/>
  <cols>
    <col min="1" max="1" width="11.42578125" hidden="1" customWidth="1"/>
    <col min="2" max="3" width="24.28515625" hidden="1" customWidth="1"/>
    <col min="4" max="6" width="11.42578125" hidden="1" customWidth="1"/>
    <col min="7" max="7" width="13.140625" hidden="1" customWidth="1"/>
    <col min="8" max="8" width="13.85546875" hidden="1" customWidth="1"/>
    <col min="9" max="9" width="13.28515625" hidden="1" customWidth="1"/>
    <col min="10" max="12" width="11.42578125" hidden="1" customWidth="1"/>
    <col min="14" max="14" width="24.28515625" bestFit="1" customWidth="1"/>
    <col min="16" max="18" width="0" hidden="1" customWidth="1"/>
    <col min="20" max="20" width="13.85546875" bestFit="1" customWidth="1"/>
    <col min="21" max="21" width="13.28515625" bestFit="1" customWidth="1"/>
    <col min="23" max="23" width="17.42578125" bestFit="1" customWidth="1"/>
    <col min="24" max="24" width="15.7109375" bestFit="1" customWidth="1"/>
  </cols>
  <sheetData>
    <row r="1" spans="1:24" x14ac:dyDescent="0.25">
      <c r="G1">
        <v>1</v>
      </c>
      <c r="H1">
        <v>6</v>
      </c>
      <c r="I1">
        <v>35</v>
      </c>
    </row>
    <row r="2" spans="1:24" x14ac:dyDescent="0.25">
      <c r="G2">
        <v>7</v>
      </c>
      <c r="H2">
        <v>17</v>
      </c>
      <c r="I2">
        <v>750</v>
      </c>
      <c r="S2">
        <v>7</v>
      </c>
      <c r="T2">
        <v>17</v>
      </c>
      <c r="U2">
        <v>750</v>
      </c>
    </row>
    <row r="3" spans="1:24" x14ac:dyDescent="0.25">
      <c r="B3" t="s">
        <v>1695</v>
      </c>
      <c r="C3" t="s">
        <v>1714</v>
      </c>
      <c r="D3" t="s">
        <v>27</v>
      </c>
      <c r="E3" t="s">
        <v>28</v>
      </c>
      <c r="F3" t="s">
        <v>427</v>
      </c>
      <c r="G3" t="s">
        <v>1696</v>
      </c>
      <c r="H3" t="s">
        <v>1697</v>
      </c>
      <c r="I3" t="s">
        <v>1698</v>
      </c>
      <c r="N3" t="s">
        <v>1695</v>
      </c>
      <c r="O3" t="s">
        <v>1714</v>
      </c>
      <c r="P3" t="s">
        <v>27</v>
      </c>
      <c r="Q3" t="s">
        <v>28</v>
      </c>
      <c r="R3" t="s">
        <v>1718</v>
      </c>
      <c r="S3" t="s">
        <v>1696</v>
      </c>
      <c r="T3" t="s">
        <v>1697</v>
      </c>
      <c r="U3" t="s">
        <v>1698</v>
      </c>
      <c r="V3" t="s">
        <v>1715</v>
      </c>
      <c r="W3" t="s">
        <v>1717</v>
      </c>
      <c r="X3" t="s">
        <v>1716</v>
      </c>
    </row>
    <row r="4" spans="1:24" x14ac:dyDescent="0.25">
      <c r="A4">
        <v>32</v>
      </c>
      <c r="B4" t="s">
        <v>1699</v>
      </c>
      <c r="C4">
        <v>0</v>
      </c>
      <c r="D4">
        <v>1</v>
      </c>
      <c r="E4">
        <v>1</v>
      </c>
      <c r="F4">
        <v>50</v>
      </c>
      <c r="G4">
        <f t="shared" ref="G4:G10" si="0">+F4/7*0.7</f>
        <v>5</v>
      </c>
      <c r="M4">
        <v>32</v>
      </c>
      <c r="N4" t="s">
        <v>1699</v>
      </c>
      <c r="O4">
        <v>0</v>
      </c>
      <c r="P4">
        <v>1</v>
      </c>
      <c r="Q4">
        <v>1</v>
      </c>
      <c r="R4">
        <v>50</v>
      </c>
      <c r="S4" s="304">
        <v>7</v>
      </c>
      <c r="V4">
        <f>+S4*7+T4*17+U4*750</f>
        <v>49</v>
      </c>
      <c r="W4">
        <f>+R4/2</f>
        <v>25</v>
      </c>
      <c r="X4">
        <f>+W4*2/3</f>
        <v>16.666666666666668</v>
      </c>
    </row>
    <row r="5" spans="1:24" x14ac:dyDescent="0.25">
      <c r="A5">
        <v>240</v>
      </c>
      <c r="B5" t="s">
        <v>1700</v>
      </c>
      <c r="C5">
        <v>0</v>
      </c>
      <c r="D5">
        <v>1</v>
      </c>
      <c r="E5">
        <v>1</v>
      </c>
      <c r="F5">
        <v>50</v>
      </c>
      <c r="G5">
        <f t="shared" si="0"/>
        <v>5</v>
      </c>
      <c r="M5">
        <v>240</v>
      </c>
      <c r="N5" t="s">
        <v>1700</v>
      </c>
      <c r="O5">
        <v>0</v>
      </c>
      <c r="P5">
        <v>1</v>
      </c>
      <c r="Q5">
        <v>1</v>
      </c>
      <c r="R5">
        <v>50</v>
      </c>
      <c r="S5" s="304">
        <v>7</v>
      </c>
      <c r="V5">
        <f t="shared" ref="V5:V26" si="1">+S5*7+T5*17+U5*750</f>
        <v>49</v>
      </c>
      <c r="W5">
        <f>+R5/2</f>
        <v>25</v>
      </c>
      <c r="X5">
        <f t="shared" ref="X5:X26" si="2">+W5*2/3</f>
        <v>16.666666666666668</v>
      </c>
    </row>
    <row r="6" spans="1:24" x14ac:dyDescent="0.25">
      <c r="A6">
        <v>1975</v>
      </c>
      <c r="B6" t="s">
        <v>1701</v>
      </c>
      <c r="C6">
        <v>10</v>
      </c>
      <c r="D6">
        <v>3</v>
      </c>
      <c r="E6">
        <v>5</v>
      </c>
      <c r="F6">
        <v>500</v>
      </c>
      <c r="G6">
        <f t="shared" si="0"/>
        <v>50</v>
      </c>
      <c r="M6">
        <v>1975</v>
      </c>
      <c r="N6" t="s">
        <v>1701</v>
      </c>
      <c r="O6">
        <v>10</v>
      </c>
      <c r="P6">
        <v>3</v>
      </c>
      <c r="Q6">
        <v>5</v>
      </c>
      <c r="R6">
        <f>+F6*0.4</f>
        <v>200</v>
      </c>
      <c r="S6" s="304">
        <v>30</v>
      </c>
      <c r="V6">
        <f t="shared" si="1"/>
        <v>210</v>
      </c>
      <c r="W6">
        <f t="shared" ref="W6:W26" si="3">+R6/0.4/2</f>
        <v>250</v>
      </c>
      <c r="X6">
        <f t="shared" si="2"/>
        <v>166.66666666666666</v>
      </c>
    </row>
    <row r="7" spans="1:24" x14ac:dyDescent="0.25">
      <c r="A7">
        <v>2911</v>
      </c>
      <c r="B7" t="s">
        <v>1702</v>
      </c>
      <c r="C7">
        <v>10</v>
      </c>
      <c r="D7">
        <v>3</v>
      </c>
      <c r="E7">
        <v>5</v>
      </c>
      <c r="F7">
        <v>500</v>
      </c>
      <c r="G7">
        <f t="shared" si="0"/>
        <v>50</v>
      </c>
      <c r="M7">
        <v>2911</v>
      </c>
      <c r="N7" t="s">
        <v>1702</v>
      </c>
      <c r="O7">
        <v>10</v>
      </c>
      <c r="P7">
        <v>3</v>
      </c>
      <c r="Q7">
        <v>5</v>
      </c>
      <c r="R7">
        <f>+F7*0.4</f>
        <v>200</v>
      </c>
      <c r="S7" s="304">
        <v>30</v>
      </c>
      <c r="V7">
        <f t="shared" si="1"/>
        <v>210</v>
      </c>
      <c r="W7">
        <f t="shared" si="3"/>
        <v>250</v>
      </c>
      <c r="X7">
        <f t="shared" si="2"/>
        <v>166.66666666666666</v>
      </c>
    </row>
    <row r="8" spans="1:24" x14ac:dyDescent="0.25">
      <c r="A8">
        <v>508</v>
      </c>
      <c r="B8" t="s">
        <v>486</v>
      </c>
      <c r="C8">
        <v>25</v>
      </c>
      <c r="D8">
        <v>5</v>
      </c>
      <c r="E8">
        <v>7</v>
      </c>
      <c r="F8">
        <v>1000</v>
      </c>
      <c r="G8">
        <f t="shared" si="0"/>
        <v>100</v>
      </c>
      <c r="M8">
        <v>508</v>
      </c>
      <c r="N8" t="s">
        <v>486</v>
      </c>
      <c r="O8">
        <v>25</v>
      </c>
      <c r="P8">
        <v>5</v>
      </c>
      <c r="Q8">
        <v>7</v>
      </c>
      <c r="R8">
        <f>+F8*0.4</f>
        <v>400</v>
      </c>
      <c r="S8" s="304">
        <v>60</v>
      </c>
      <c r="V8">
        <f t="shared" si="1"/>
        <v>420</v>
      </c>
      <c r="W8">
        <f t="shared" si="3"/>
        <v>500</v>
      </c>
      <c r="X8">
        <f t="shared" si="2"/>
        <v>333.33333333333331</v>
      </c>
    </row>
    <row r="9" spans="1:24" x14ac:dyDescent="0.25">
      <c r="A9">
        <v>196</v>
      </c>
      <c r="B9" t="s">
        <v>483</v>
      </c>
      <c r="C9">
        <v>35</v>
      </c>
      <c r="D9">
        <v>7</v>
      </c>
      <c r="E9">
        <v>11</v>
      </c>
      <c r="F9">
        <v>2000</v>
      </c>
      <c r="G9">
        <f t="shared" si="0"/>
        <v>200</v>
      </c>
      <c r="M9">
        <v>196</v>
      </c>
      <c r="N9" t="s">
        <v>483</v>
      </c>
      <c r="O9">
        <v>35</v>
      </c>
      <c r="P9">
        <v>7</v>
      </c>
      <c r="Q9">
        <v>11</v>
      </c>
      <c r="R9">
        <f>+F9*0.4</f>
        <v>800</v>
      </c>
      <c r="S9" s="304">
        <v>115</v>
      </c>
      <c r="V9">
        <f t="shared" si="1"/>
        <v>805</v>
      </c>
      <c r="W9">
        <f t="shared" si="3"/>
        <v>1000</v>
      </c>
      <c r="X9">
        <f t="shared" si="2"/>
        <v>666.66666666666663</v>
      </c>
    </row>
    <row r="10" spans="1:24" x14ac:dyDescent="0.25">
      <c r="A10">
        <v>1226</v>
      </c>
      <c r="B10" t="s">
        <v>1703</v>
      </c>
      <c r="C10">
        <v>35</v>
      </c>
      <c r="D10">
        <v>7</v>
      </c>
      <c r="E10">
        <v>11</v>
      </c>
      <c r="F10">
        <v>2000</v>
      </c>
      <c r="G10">
        <f t="shared" si="0"/>
        <v>200</v>
      </c>
      <c r="M10">
        <v>1226</v>
      </c>
      <c r="N10" t="s">
        <v>1703</v>
      </c>
      <c r="O10">
        <v>35</v>
      </c>
      <c r="P10">
        <v>7</v>
      </c>
      <c r="Q10">
        <v>11</v>
      </c>
      <c r="R10">
        <f>+F10*0.4</f>
        <v>800</v>
      </c>
      <c r="S10" s="304">
        <v>115</v>
      </c>
      <c r="V10">
        <f t="shared" si="1"/>
        <v>805</v>
      </c>
      <c r="W10">
        <f t="shared" si="3"/>
        <v>1000</v>
      </c>
      <c r="X10">
        <f t="shared" si="2"/>
        <v>666.66666666666663</v>
      </c>
    </row>
    <row r="11" spans="1:24" x14ac:dyDescent="0.25">
      <c r="V11">
        <f t="shared" si="1"/>
        <v>0</v>
      </c>
      <c r="W11">
        <f t="shared" si="3"/>
        <v>0</v>
      </c>
      <c r="X11">
        <f t="shared" si="2"/>
        <v>0</v>
      </c>
    </row>
    <row r="12" spans="1:24" x14ac:dyDescent="0.25">
      <c r="A12">
        <v>1955</v>
      </c>
      <c r="B12" t="s">
        <v>1704</v>
      </c>
      <c r="C12">
        <v>45</v>
      </c>
      <c r="D12">
        <v>10</v>
      </c>
      <c r="E12">
        <v>15</v>
      </c>
      <c r="F12">
        <v>2400</v>
      </c>
      <c r="G12">
        <f>+F12/2/7</f>
        <v>171.42857142857142</v>
      </c>
      <c r="H12">
        <f t="shared" ref="H12:H18" si="4">+G12/6</f>
        <v>28.571428571428569</v>
      </c>
      <c r="M12">
        <v>1955</v>
      </c>
      <c r="N12" t="s">
        <v>1704</v>
      </c>
      <c r="O12">
        <v>45</v>
      </c>
      <c r="P12">
        <v>10</v>
      </c>
      <c r="Q12">
        <v>15</v>
      </c>
      <c r="R12">
        <f t="shared" ref="R12:R18" si="5">+F12*0.4</f>
        <v>960</v>
      </c>
      <c r="S12">
        <v>75</v>
      </c>
      <c r="T12">
        <v>25</v>
      </c>
      <c r="V12">
        <f t="shared" si="1"/>
        <v>950</v>
      </c>
      <c r="W12">
        <f t="shared" si="3"/>
        <v>1200</v>
      </c>
      <c r="X12">
        <f t="shared" si="2"/>
        <v>800</v>
      </c>
    </row>
    <row r="13" spans="1:24" x14ac:dyDescent="0.25">
      <c r="A13">
        <v>1089</v>
      </c>
      <c r="B13" t="s">
        <v>1705</v>
      </c>
      <c r="C13">
        <v>55</v>
      </c>
      <c r="D13">
        <v>14</v>
      </c>
      <c r="E13">
        <v>18</v>
      </c>
      <c r="F13">
        <v>5000</v>
      </c>
      <c r="G13">
        <f>+F13/2/7</f>
        <v>357.14285714285717</v>
      </c>
      <c r="H13">
        <f t="shared" si="4"/>
        <v>59.523809523809526</v>
      </c>
      <c r="M13">
        <v>1089</v>
      </c>
      <c r="N13" t="s">
        <v>1705</v>
      </c>
      <c r="O13">
        <v>55</v>
      </c>
      <c r="P13">
        <v>14</v>
      </c>
      <c r="Q13">
        <v>18</v>
      </c>
      <c r="R13">
        <f t="shared" si="5"/>
        <v>2000</v>
      </c>
      <c r="S13">
        <v>150</v>
      </c>
      <c r="T13">
        <v>60</v>
      </c>
      <c r="V13">
        <f t="shared" si="1"/>
        <v>2070</v>
      </c>
      <c r="W13">
        <f t="shared" si="3"/>
        <v>2500</v>
      </c>
      <c r="X13">
        <f t="shared" si="2"/>
        <v>1666.6666666666667</v>
      </c>
    </row>
    <row r="14" spans="1:24" x14ac:dyDescent="0.25">
      <c r="A14">
        <v>2857</v>
      </c>
      <c r="B14" t="s">
        <v>1706</v>
      </c>
      <c r="C14">
        <v>55</v>
      </c>
      <c r="D14">
        <v>14</v>
      </c>
      <c r="E14">
        <v>18</v>
      </c>
      <c r="F14">
        <v>5000</v>
      </c>
      <c r="G14">
        <f>+F14/2/7</f>
        <v>357.14285714285717</v>
      </c>
      <c r="H14">
        <f t="shared" si="4"/>
        <v>59.523809523809526</v>
      </c>
      <c r="M14">
        <v>2857</v>
      </c>
      <c r="N14" t="s">
        <v>1706</v>
      </c>
      <c r="O14">
        <v>55</v>
      </c>
      <c r="P14">
        <v>14</v>
      </c>
      <c r="Q14">
        <v>18</v>
      </c>
      <c r="R14">
        <f t="shared" si="5"/>
        <v>2000</v>
      </c>
      <c r="S14">
        <v>150</v>
      </c>
      <c r="T14">
        <v>60</v>
      </c>
      <c r="V14">
        <f t="shared" si="1"/>
        <v>2070</v>
      </c>
      <c r="W14">
        <f t="shared" si="3"/>
        <v>2500</v>
      </c>
      <c r="X14">
        <f t="shared" si="2"/>
        <v>1666.6666666666667</v>
      </c>
    </row>
    <row r="15" spans="1:24" x14ac:dyDescent="0.25">
      <c r="A15">
        <v>2932</v>
      </c>
      <c r="B15" t="s">
        <v>1707</v>
      </c>
      <c r="C15">
        <v>55</v>
      </c>
      <c r="D15">
        <v>14</v>
      </c>
      <c r="E15">
        <v>18</v>
      </c>
      <c r="F15">
        <v>5000</v>
      </c>
      <c r="G15">
        <f>+F15/2/7</f>
        <v>357.14285714285717</v>
      </c>
      <c r="H15">
        <f t="shared" si="4"/>
        <v>59.523809523809526</v>
      </c>
      <c r="M15">
        <v>2932</v>
      </c>
      <c r="N15" t="s">
        <v>1707</v>
      </c>
      <c r="O15">
        <v>55</v>
      </c>
      <c r="P15">
        <v>14</v>
      </c>
      <c r="Q15">
        <v>18</v>
      </c>
      <c r="R15">
        <f t="shared" si="5"/>
        <v>2000</v>
      </c>
      <c r="S15">
        <v>150</v>
      </c>
      <c r="T15">
        <v>60</v>
      </c>
      <c r="V15">
        <f t="shared" si="1"/>
        <v>2070</v>
      </c>
      <c r="W15">
        <f t="shared" si="3"/>
        <v>2500</v>
      </c>
      <c r="X15">
        <f t="shared" si="2"/>
        <v>1666.6666666666667</v>
      </c>
    </row>
    <row r="16" spans="1:24" x14ac:dyDescent="0.25">
      <c r="A16">
        <v>2916</v>
      </c>
      <c r="B16" t="s">
        <v>425</v>
      </c>
      <c r="C16">
        <v>65</v>
      </c>
      <c r="D16">
        <v>20</v>
      </c>
      <c r="E16">
        <v>25</v>
      </c>
      <c r="F16">
        <v>10000</v>
      </c>
      <c r="G16">
        <f>+F16/3/7</f>
        <v>476.1904761904762</v>
      </c>
      <c r="H16">
        <f t="shared" si="4"/>
        <v>79.365079365079367</v>
      </c>
      <c r="I16">
        <f>+G16/35</f>
        <v>13.605442176870749</v>
      </c>
      <c r="M16">
        <v>2916</v>
      </c>
      <c r="N16" t="s">
        <v>425</v>
      </c>
      <c r="O16">
        <v>65</v>
      </c>
      <c r="P16">
        <v>20</v>
      </c>
      <c r="Q16">
        <v>25</v>
      </c>
      <c r="R16">
        <f t="shared" si="5"/>
        <v>4000</v>
      </c>
      <c r="S16">
        <v>80</v>
      </c>
      <c r="T16">
        <v>25</v>
      </c>
      <c r="U16">
        <v>4</v>
      </c>
      <c r="V16">
        <f t="shared" si="1"/>
        <v>3985</v>
      </c>
      <c r="W16">
        <f t="shared" si="3"/>
        <v>5000</v>
      </c>
      <c r="X16">
        <f t="shared" si="2"/>
        <v>3333.3333333333335</v>
      </c>
    </row>
    <row r="17" spans="1:24" x14ac:dyDescent="0.25">
      <c r="A17">
        <v>2938</v>
      </c>
      <c r="B17" t="s">
        <v>1708</v>
      </c>
      <c r="C17">
        <v>65</v>
      </c>
      <c r="D17">
        <v>20</v>
      </c>
      <c r="E17">
        <v>25</v>
      </c>
      <c r="F17">
        <v>10000</v>
      </c>
      <c r="G17">
        <f>+F17/3/7</f>
        <v>476.1904761904762</v>
      </c>
      <c r="H17">
        <f t="shared" si="4"/>
        <v>79.365079365079367</v>
      </c>
      <c r="I17">
        <f>+G17/35</f>
        <v>13.605442176870749</v>
      </c>
      <c r="M17">
        <v>2938</v>
      </c>
      <c r="N17" t="s">
        <v>1708</v>
      </c>
      <c r="O17">
        <v>65</v>
      </c>
      <c r="P17">
        <v>20</v>
      </c>
      <c r="Q17">
        <v>25</v>
      </c>
      <c r="R17">
        <f t="shared" si="5"/>
        <v>4000</v>
      </c>
      <c r="S17">
        <v>80</v>
      </c>
      <c r="T17">
        <v>25</v>
      </c>
      <c r="U17">
        <v>4</v>
      </c>
      <c r="V17">
        <f t="shared" si="1"/>
        <v>3985</v>
      </c>
      <c r="W17">
        <f t="shared" si="3"/>
        <v>5000</v>
      </c>
      <c r="X17">
        <f t="shared" si="2"/>
        <v>3333.3333333333335</v>
      </c>
    </row>
    <row r="18" spans="1:24" x14ac:dyDescent="0.25">
      <c r="A18">
        <v>2854</v>
      </c>
      <c r="B18" t="s">
        <v>1709</v>
      </c>
      <c r="C18">
        <v>65</v>
      </c>
      <c r="D18">
        <v>20</v>
      </c>
      <c r="E18">
        <v>25</v>
      </c>
      <c r="F18">
        <v>10000</v>
      </c>
      <c r="G18">
        <f>+F18/3/7</f>
        <v>476.1904761904762</v>
      </c>
      <c r="H18">
        <f t="shared" si="4"/>
        <v>79.365079365079367</v>
      </c>
      <c r="I18">
        <f>+G18/35</f>
        <v>13.605442176870749</v>
      </c>
      <c r="M18">
        <v>2854</v>
      </c>
      <c r="N18" t="s">
        <v>1709</v>
      </c>
      <c r="O18">
        <v>65</v>
      </c>
      <c r="P18">
        <v>20</v>
      </c>
      <c r="Q18">
        <v>25</v>
      </c>
      <c r="R18">
        <f t="shared" si="5"/>
        <v>4000</v>
      </c>
      <c r="S18">
        <v>80</v>
      </c>
      <c r="T18">
        <v>25</v>
      </c>
      <c r="U18">
        <v>4</v>
      </c>
      <c r="V18">
        <f t="shared" si="1"/>
        <v>3985</v>
      </c>
      <c r="W18">
        <f t="shared" si="3"/>
        <v>5000</v>
      </c>
      <c r="X18">
        <f t="shared" si="2"/>
        <v>3333.3333333333335</v>
      </c>
    </row>
    <row r="19" spans="1:24" x14ac:dyDescent="0.25">
      <c r="V19">
        <f t="shared" si="1"/>
        <v>0</v>
      </c>
      <c r="W19">
        <f t="shared" si="3"/>
        <v>0</v>
      </c>
      <c r="X19">
        <f t="shared" si="2"/>
        <v>0</v>
      </c>
    </row>
    <row r="20" spans="1:24" x14ac:dyDescent="0.25">
      <c r="A20">
        <v>519</v>
      </c>
      <c r="B20" t="s">
        <v>814</v>
      </c>
      <c r="C20">
        <v>100</v>
      </c>
      <c r="D20">
        <v>30</v>
      </c>
      <c r="E20">
        <v>35</v>
      </c>
      <c r="F20">
        <v>21000</v>
      </c>
      <c r="G20">
        <f>+F20/3/7</f>
        <v>1000</v>
      </c>
      <c r="H20">
        <f>+G20/6</f>
        <v>166.66666666666666</v>
      </c>
      <c r="I20">
        <f>+G20/35</f>
        <v>28.571428571428573</v>
      </c>
      <c r="M20">
        <v>519</v>
      </c>
      <c r="N20" t="s">
        <v>814</v>
      </c>
      <c r="O20">
        <v>100</v>
      </c>
      <c r="P20">
        <v>30</v>
      </c>
      <c r="Q20">
        <v>35</v>
      </c>
      <c r="R20">
        <f t="shared" ref="R20:R26" si="6">+F20*0.4</f>
        <v>8400</v>
      </c>
      <c r="S20">
        <v>75</v>
      </c>
      <c r="T20">
        <v>40</v>
      </c>
      <c r="U20">
        <v>10</v>
      </c>
      <c r="V20">
        <f t="shared" si="1"/>
        <v>8705</v>
      </c>
      <c r="W20">
        <f t="shared" si="3"/>
        <v>10500</v>
      </c>
      <c r="X20">
        <f t="shared" si="2"/>
        <v>7000</v>
      </c>
    </row>
    <row r="21" spans="1:24" x14ac:dyDescent="0.25">
      <c r="A21">
        <v>1957</v>
      </c>
      <c r="B21" t="s">
        <v>815</v>
      </c>
      <c r="C21">
        <v>100</v>
      </c>
      <c r="D21">
        <v>30</v>
      </c>
      <c r="E21">
        <v>35</v>
      </c>
      <c r="F21">
        <v>21000</v>
      </c>
      <c r="G21">
        <f>+F21/3/7</f>
        <v>1000</v>
      </c>
      <c r="H21">
        <f>+G21/6</f>
        <v>166.66666666666666</v>
      </c>
      <c r="I21">
        <f>+G21/35</f>
        <v>28.571428571428573</v>
      </c>
      <c r="M21">
        <v>1957</v>
      </c>
      <c r="N21" t="s">
        <v>815</v>
      </c>
      <c r="O21">
        <v>100</v>
      </c>
      <c r="P21">
        <v>30</v>
      </c>
      <c r="Q21">
        <v>35</v>
      </c>
      <c r="R21">
        <f t="shared" si="6"/>
        <v>8400</v>
      </c>
      <c r="S21">
        <v>75</v>
      </c>
      <c r="T21">
        <v>40</v>
      </c>
      <c r="U21">
        <v>10</v>
      </c>
      <c r="V21">
        <f t="shared" si="1"/>
        <v>8705</v>
      </c>
      <c r="W21">
        <f t="shared" si="3"/>
        <v>10500</v>
      </c>
      <c r="X21">
        <f t="shared" si="2"/>
        <v>7000</v>
      </c>
    </row>
    <row r="22" spans="1:24" x14ac:dyDescent="0.25">
      <c r="A22">
        <v>1778</v>
      </c>
      <c r="B22" t="s">
        <v>1710</v>
      </c>
      <c r="C22">
        <v>60</v>
      </c>
      <c r="D22">
        <v>2</v>
      </c>
      <c r="E22">
        <v>4</v>
      </c>
      <c r="F22">
        <v>600</v>
      </c>
      <c r="M22">
        <v>1778</v>
      </c>
      <c r="N22" t="s">
        <v>1710</v>
      </c>
      <c r="O22">
        <v>60</v>
      </c>
      <c r="P22">
        <v>2</v>
      </c>
      <c r="Q22">
        <v>4</v>
      </c>
      <c r="R22">
        <f t="shared" si="6"/>
        <v>240</v>
      </c>
      <c r="S22">
        <v>35</v>
      </c>
      <c r="V22">
        <f t="shared" si="1"/>
        <v>245</v>
      </c>
      <c r="W22">
        <f t="shared" si="3"/>
        <v>300</v>
      </c>
      <c r="X22">
        <f t="shared" si="2"/>
        <v>200</v>
      </c>
    </row>
    <row r="23" spans="1:24" x14ac:dyDescent="0.25">
      <c r="A23">
        <v>1758</v>
      </c>
      <c r="B23" t="s">
        <v>1711</v>
      </c>
      <c r="C23">
        <v>75</v>
      </c>
      <c r="D23">
        <v>6</v>
      </c>
      <c r="E23">
        <v>9</v>
      </c>
      <c r="F23">
        <v>3000</v>
      </c>
      <c r="G23">
        <f>+F23/3/7</f>
        <v>142.85714285714286</v>
      </c>
      <c r="H23">
        <f>+G23/6</f>
        <v>23.80952380952381</v>
      </c>
      <c r="I23">
        <f>+G23/35</f>
        <v>4.0816326530612246</v>
      </c>
      <c r="M23">
        <v>1758</v>
      </c>
      <c r="N23" t="s">
        <v>1711</v>
      </c>
      <c r="O23">
        <v>75</v>
      </c>
      <c r="P23">
        <v>6</v>
      </c>
      <c r="Q23">
        <v>9</v>
      </c>
      <c r="R23">
        <f t="shared" si="6"/>
        <v>1200</v>
      </c>
      <c r="S23">
        <v>85</v>
      </c>
      <c r="T23">
        <v>35</v>
      </c>
      <c r="V23">
        <f t="shared" si="1"/>
        <v>1190</v>
      </c>
      <c r="W23">
        <f t="shared" si="3"/>
        <v>1500</v>
      </c>
      <c r="X23">
        <f t="shared" si="2"/>
        <v>1000</v>
      </c>
    </row>
    <row r="24" spans="1:24" x14ac:dyDescent="0.25">
      <c r="A24">
        <v>1769</v>
      </c>
      <c r="B24" t="s">
        <v>1712</v>
      </c>
      <c r="C24">
        <v>90</v>
      </c>
      <c r="D24">
        <v>7</v>
      </c>
      <c r="E24">
        <v>13</v>
      </c>
      <c r="F24">
        <v>9000</v>
      </c>
      <c r="G24">
        <f>+F24/3/7</f>
        <v>428.57142857142856</v>
      </c>
      <c r="H24">
        <f>+G24/6</f>
        <v>71.428571428571431</v>
      </c>
      <c r="I24">
        <f>+G24/35</f>
        <v>12.244897959183673</v>
      </c>
      <c r="M24">
        <v>1769</v>
      </c>
      <c r="N24" t="s">
        <v>1712</v>
      </c>
      <c r="O24">
        <v>90</v>
      </c>
      <c r="P24">
        <v>7</v>
      </c>
      <c r="Q24">
        <v>13</v>
      </c>
      <c r="R24">
        <f t="shared" si="6"/>
        <v>3600</v>
      </c>
      <c r="S24">
        <v>40</v>
      </c>
      <c r="T24">
        <v>20</v>
      </c>
      <c r="U24">
        <v>4</v>
      </c>
      <c r="V24">
        <f t="shared" si="1"/>
        <v>3620</v>
      </c>
      <c r="W24">
        <f t="shared" si="3"/>
        <v>4500</v>
      </c>
      <c r="X24">
        <f t="shared" si="2"/>
        <v>3000</v>
      </c>
    </row>
    <row r="25" spans="1:24" x14ac:dyDescent="0.25">
      <c r="A25">
        <v>1239</v>
      </c>
      <c r="B25" t="s">
        <v>1713</v>
      </c>
      <c r="C25">
        <v>70</v>
      </c>
      <c r="D25" s="466">
        <v>0.04</v>
      </c>
      <c r="E25" s="466"/>
      <c r="F25">
        <v>7000</v>
      </c>
      <c r="M25">
        <v>1239</v>
      </c>
      <c r="N25" t="s">
        <v>1713</v>
      </c>
      <c r="O25">
        <v>70</v>
      </c>
      <c r="P25" s="466">
        <v>0.04</v>
      </c>
      <c r="Q25" s="452"/>
      <c r="R25">
        <f t="shared" si="6"/>
        <v>2800</v>
      </c>
      <c r="S25">
        <v>100</v>
      </c>
      <c r="T25">
        <v>35</v>
      </c>
      <c r="U25">
        <v>2</v>
      </c>
      <c r="V25">
        <f t="shared" si="1"/>
        <v>2795</v>
      </c>
      <c r="W25">
        <f t="shared" si="3"/>
        <v>3500</v>
      </c>
      <c r="X25">
        <f t="shared" si="2"/>
        <v>2333.3333333333335</v>
      </c>
    </row>
    <row r="26" spans="1:24" x14ac:dyDescent="0.25">
      <c r="A26">
        <v>992</v>
      </c>
      <c r="B26" t="s">
        <v>823</v>
      </c>
      <c r="C26">
        <v>100</v>
      </c>
      <c r="D26" s="466">
        <v>7.0000000000000007E-2</v>
      </c>
      <c r="E26" s="466"/>
      <c r="F26">
        <v>20000</v>
      </c>
      <c r="G26">
        <f>+F26/3/7</f>
        <v>952.38095238095241</v>
      </c>
      <c r="H26">
        <f>+G26/6</f>
        <v>158.73015873015873</v>
      </c>
      <c r="I26">
        <f>+G26/35</f>
        <v>27.210884353741498</v>
      </c>
      <c r="M26">
        <v>992</v>
      </c>
      <c r="N26" t="s">
        <v>823</v>
      </c>
      <c r="O26">
        <v>100</v>
      </c>
      <c r="P26" s="466">
        <v>7.0000000000000007E-2</v>
      </c>
      <c r="Q26" s="452"/>
      <c r="R26">
        <f t="shared" si="6"/>
        <v>8000</v>
      </c>
      <c r="S26">
        <v>45</v>
      </c>
      <c r="T26">
        <v>15</v>
      </c>
      <c r="U26">
        <v>10</v>
      </c>
      <c r="V26">
        <f t="shared" si="1"/>
        <v>8070</v>
      </c>
      <c r="W26">
        <f t="shared" si="3"/>
        <v>10000</v>
      </c>
      <c r="X26">
        <f t="shared" si="2"/>
        <v>6666.666666666667</v>
      </c>
    </row>
  </sheetData>
  <mergeCells count="4">
    <mergeCell ref="D25:E25"/>
    <mergeCell ref="D26:E26"/>
    <mergeCell ref="P25:Q25"/>
    <mergeCell ref="P26:Q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56AAB-F5C3-4272-B6A9-277E09CC38F2}">
  <dimension ref="B2:W48"/>
  <sheetViews>
    <sheetView topLeftCell="A7" workbookViewId="0">
      <selection activeCell="G55" sqref="G55"/>
    </sheetView>
  </sheetViews>
  <sheetFormatPr baseColWidth="10" defaultRowHeight="15" x14ac:dyDescent="0.25"/>
  <sheetData>
    <row r="2" spans="2:23" x14ac:dyDescent="0.25">
      <c r="B2" t="s">
        <v>646</v>
      </c>
      <c r="K2" t="s">
        <v>647</v>
      </c>
      <c r="R2" t="s">
        <v>682</v>
      </c>
    </row>
    <row r="3" spans="2:23" x14ac:dyDescent="0.25">
      <c r="B3" t="s">
        <v>623</v>
      </c>
      <c r="K3" t="s">
        <v>623</v>
      </c>
      <c r="R3" t="s">
        <v>683</v>
      </c>
    </row>
    <row r="4" spans="2:23" x14ac:dyDescent="0.25">
      <c r="B4" t="s">
        <v>624</v>
      </c>
      <c r="K4" t="s">
        <v>624</v>
      </c>
      <c r="R4" t="s">
        <v>684</v>
      </c>
    </row>
    <row r="5" spans="2:23" x14ac:dyDescent="0.25">
      <c r="B5" t="s">
        <v>625</v>
      </c>
      <c r="K5" t="s">
        <v>657</v>
      </c>
    </row>
    <row r="6" spans="2:23" x14ac:dyDescent="0.25">
      <c r="B6" t="s">
        <v>626</v>
      </c>
      <c r="K6" t="s">
        <v>626</v>
      </c>
      <c r="R6" t="s">
        <v>685</v>
      </c>
    </row>
    <row r="7" spans="2:23" x14ac:dyDescent="0.25">
      <c r="B7" t="s">
        <v>627</v>
      </c>
      <c r="K7" t="s">
        <v>627</v>
      </c>
    </row>
    <row r="8" spans="2:23" x14ac:dyDescent="0.25">
      <c r="B8" t="s">
        <v>628</v>
      </c>
      <c r="K8" t="s">
        <v>628</v>
      </c>
      <c r="S8" t="s">
        <v>533</v>
      </c>
      <c r="T8" t="s">
        <v>534</v>
      </c>
      <c r="U8" t="s">
        <v>651</v>
      </c>
      <c r="V8" t="s">
        <v>655</v>
      </c>
      <c r="W8" t="s">
        <v>656</v>
      </c>
    </row>
    <row r="9" spans="2:23" x14ac:dyDescent="0.25">
      <c r="B9" t="s">
        <v>629</v>
      </c>
      <c r="K9" t="s">
        <v>629</v>
      </c>
      <c r="R9" t="s">
        <v>652</v>
      </c>
      <c r="S9">
        <v>47</v>
      </c>
      <c r="T9">
        <v>55</v>
      </c>
      <c r="U9">
        <f>47+4</f>
        <v>51</v>
      </c>
      <c r="V9">
        <v>350</v>
      </c>
      <c r="W9">
        <f>+V9/U9</f>
        <v>6.8627450980392153</v>
      </c>
    </row>
    <row r="10" spans="2:23" x14ac:dyDescent="0.25">
      <c r="B10" t="s">
        <v>630</v>
      </c>
      <c r="K10" t="s">
        <v>658</v>
      </c>
      <c r="R10" t="s">
        <v>653</v>
      </c>
      <c r="S10">
        <v>42</v>
      </c>
      <c r="T10">
        <v>50</v>
      </c>
      <c r="U10">
        <f>42+4</f>
        <v>46</v>
      </c>
      <c r="V10">
        <v>150</v>
      </c>
      <c r="W10">
        <f>+V10/U10</f>
        <v>3.2608695652173911</v>
      </c>
    </row>
    <row r="11" spans="2:23" x14ac:dyDescent="0.25">
      <c r="B11" t="s">
        <v>631</v>
      </c>
      <c r="K11" t="s">
        <v>634</v>
      </c>
      <c r="R11" t="s">
        <v>654</v>
      </c>
      <c r="S11">
        <v>70</v>
      </c>
      <c r="T11">
        <v>80</v>
      </c>
      <c r="U11">
        <v>75</v>
      </c>
      <c r="V11">
        <v>460</v>
      </c>
      <c r="W11">
        <f>+V11/U11</f>
        <v>6.1333333333333337</v>
      </c>
    </row>
    <row r="12" spans="2:23" x14ac:dyDescent="0.25">
      <c r="B12" t="s">
        <v>632</v>
      </c>
      <c r="K12" t="s">
        <v>635</v>
      </c>
      <c r="R12" t="s">
        <v>647</v>
      </c>
      <c r="S12" s="182">
        <v>55</v>
      </c>
      <c r="T12" s="182">
        <v>65</v>
      </c>
      <c r="U12" s="182">
        <f>+(T12-S12)/2+S12</f>
        <v>60</v>
      </c>
      <c r="V12" s="182">
        <v>400</v>
      </c>
      <c r="W12" s="182">
        <f>+V12/U12</f>
        <v>6.666666666666667</v>
      </c>
    </row>
    <row r="13" spans="2:23" x14ac:dyDescent="0.25">
      <c r="B13" t="s">
        <v>633</v>
      </c>
      <c r="K13" t="s">
        <v>636</v>
      </c>
    </row>
    <row r="14" spans="2:23" x14ac:dyDescent="0.25">
      <c r="B14" t="s">
        <v>634</v>
      </c>
      <c r="K14" t="s">
        <v>637</v>
      </c>
    </row>
    <row r="15" spans="2:23" x14ac:dyDescent="0.25">
      <c r="B15" t="s">
        <v>635</v>
      </c>
      <c r="K15" t="s">
        <v>648</v>
      </c>
    </row>
    <row r="16" spans="2:23" x14ac:dyDescent="0.25">
      <c r="B16" t="s">
        <v>636</v>
      </c>
      <c r="K16" t="s">
        <v>649</v>
      </c>
    </row>
    <row r="17" spans="2:11" x14ac:dyDescent="0.25">
      <c r="B17" t="s">
        <v>637</v>
      </c>
      <c r="K17" t="s">
        <v>640</v>
      </c>
    </row>
    <row r="18" spans="2:11" x14ac:dyDescent="0.25">
      <c r="B18" t="s">
        <v>638</v>
      </c>
      <c r="K18" t="s">
        <v>641</v>
      </c>
    </row>
    <row r="19" spans="2:11" x14ac:dyDescent="0.25">
      <c r="B19" t="s">
        <v>639</v>
      </c>
      <c r="K19" t="s">
        <v>642</v>
      </c>
    </row>
    <row r="20" spans="2:11" x14ac:dyDescent="0.25">
      <c r="B20" t="s">
        <v>640</v>
      </c>
      <c r="K20" t="s">
        <v>643</v>
      </c>
    </row>
    <row r="21" spans="2:11" x14ac:dyDescent="0.25">
      <c r="B21" t="s">
        <v>641</v>
      </c>
      <c r="K21" t="s">
        <v>644</v>
      </c>
    </row>
    <row r="22" spans="2:11" x14ac:dyDescent="0.25">
      <c r="B22" t="s">
        <v>642</v>
      </c>
      <c r="K22" t="s">
        <v>645</v>
      </c>
    </row>
    <row r="23" spans="2:11" x14ac:dyDescent="0.25">
      <c r="B23" t="s">
        <v>643</v>
      </c>
      <c r="K23" t="s">
        <v>650</v>
      </c>
    </row>
    <row r="24" spans="2:11" x14ac:dyDescent="0.25">
      <c r="B24" t="s">
        <v>644</v>
      </c>
    </row>
    <row r="25" spans="2:11" x14ac:dyDescent="0.25">
      <c r="B25" t="s">
        <v>645</v>
      </c>
    </row>
    <row r="26" spans="2:11" x14ac:dyDescent="0.25">
      <c r="K26" t="s">
        <v>660</v>
      </c>
    </row>
    <row r="27" spans="2:11" x14ac:dyDescent="0.25">
      <c r="B27" t="s">
        <v>660</v>
      </c>
      <c r="K27" t="s">
        <v>661</v>
      </c>
    </row>
    <row r="28" spans="2:11" x14ac:dyDescent="0.25">
      <c r="B28" t="s">
        <v>661</v>
      </c>
      <c r="K28" t="s">
        <v>681</v>
      </c>
    </row>
    <row r="29" spans="2:11" x14ac:dyDescent="0.25">
      <c r="B29" t="s">
        <v>662</v>
      </c>
      <c r="K29" t="s">
        <v>663</v>
      </c>
    </row>
    <row r="30" spans="2:11" x14ac:dyDescent="0.25">
      <c r="B30" t="s">
        <v>663</v>
      </c>
      <c r="K30" t="s">
        <v>664</v>
      </c>
    </row>
    <row r="31" spans="2:11" x14ac:dyDescent="0.25">
      <c r="B31" t="s">
        <v>664</v>
      </c>
      <c r="K31" t="s">
        <v>665</v>
      </c>
    </row>
    <row r="32" spans="2:11" x14ac:dyDescent="0.25">
      <c r="B32" t="s">
        <v>665</v>
      </c>
      <c r="K32" t="s">
        <v>666</v>
      </c>
    </row>
    <row r="33" spans="2:11" x14ac:dyDescent="0.25">
      <c r="B33" t="s">
        <v>666</v>
      </c>
      <c r="K33" t="s">
        <v>658</v>
      </c>
    </row>
    <row r="34" spans="2:11" x14ac:dyDescent="0.25">
      <c r="B34" t="s">
        <v>630</v>
      </c>
      <c r="K34" t="s">
        <v>667</v>
      </c>
    </row>
    <row r="35" spans="2:11" x14ac:dyDescent="0.25">
      <c r="B35" t="s">
        <v>667</v>
      </c>
      <c r="K35" t="s">
        <v>668</v>
      </c>
    </row>
    <row r="36" spans="2:11" x14ac:dyDescent="0.25">
      <c r="B36" t="s">
        <v>668</v>
      </c>
      <c r="K36" t="s">
        <v>659</v>
      </c>
    </row>
    <row r="37" spans="2:11" x14ac:dyDescent="0.25">
      <c r="B37" t="s">
        <v>659</v>
      </c>
      <c r="K37" t="s">
        <v>669</v>
      </c>
    </row>
    <row r="38" spans="2:11" x14ac:dyDescent="0.25">
      <c r="B38" t="s">
        <v>669</v>
      </c>
      <c r="K38" t="s">
        <v>677</v>
      </c>
    </row>
    <row r="39" spans="2:11" x14ac:dyDescent="0.25">
      <c r="B39" t="s">
        <v>670</v>
      </c>
      <c r="K39" t="s">
        <v>678</v>
      </c>
    </row>
    <row r="40" spans="2:11" x14ac:dyDescent="0.25">
      <c r="B40" t="s">
        <v>671</v>
      </c>
      <c r="K40" t="s">
        <v>672</v>
      </c>
    </row>
    <row r="41" spans="2:11" x14ac:dyDescent="0.25">
      <c r="B41" t="s">
        <v>672</v>
      </c>
      <c r="K41" t="s">
        <v>679</v>
      </c>
    </row>
    <row r="42" spans="2:11" x14ac:dyDescent="0.25">
      <c r="B42" t="s">
        <v>673</v>
      </c>
      <c r="K42" t="s">
        <v>674</v>
      </c>
    </row>
    <row r="43" spans="2:11" x14ac:dyDescent="0.25">
      <c r="B43" t="s">
        <v>674</v>
      </c>
      <c r="K43" t="s">
        <v>675</v>
      </c>
    </row>
    <row r="44" spans="2:11" x14ac:dyDescent="0.25">
      <c r="B44" t="s">
        <v>675</v>
      </c>
      <c r="K44" t="s">
        <v>676</v>
      </c>
    </row>
    <row r="45" spans="2:11" x14ac:dyDescent="0.25">
      <c r="B45" t="s">
        <v>632</v>
      </c>
      <c r="K45" t="s">
        <v>680</v>
      </c>
    </row>
    <row r="46" spans="2:11" x14ac:dyDescent="0.25">
      <c r="B46" t="s">
        <v>633</v>
      </c>
    </row>
    <row r="47" spans="2:11" x14ac:dyDescent="0.25">
      <c r="B47" t="s">
        <v>676</v>
      </c>
    </row>
    <row r="48" spans="2:11" x14ac:dyDescent="0.25">
      <c r="B48" t="s">
        <v>631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FFF2-9F8F-4267-8EDD-FE59346790F3}">
  <dimension ref="A1:X29"/>
  <sheetViews>
    <sheetView topLeftCell="A10" workbookViewId="0">
      <selection activeCell="R25" sqref="R25"/>
    </sheetView>
  </sheetViews>
  <sheetFormatPr baseColWidth="10" defaultRowHeight="15" x14ac:dyDescent="0.25"/>
  <cols>
    <col min="1" max="1" width="14.140625" bestFit="1" customWidth="1"/>
    <col min="2" max="2" width="4.7109375" bestFit="1" customWidth="1"/>
    <col min="6" max="6" width="15.28515625" customWidth="1"/>
    <col min="7" max="7" width="4.7109375" bestFit="1" customWidth="1"/>
    <col min="11" max="11" width="14.5703125" customWidth="1"/>
    <col min="12" max="12" width="4.7109375" bestFit="1" customWidth="1"/>
    <col min="16" max="16" width="15.5703125" customWidth="1"/>
    <col min="17" max="17" width="5" bestFit="1" customWidth="1"/>
    <col min="18" max="18" width="12.42578125" bestFit="1" customWidth="1"/>
    <col min="21" max="21" width="15.28515625" customWidth="1"/>
    <col min="22" max="22" width="4.7109375" bestFit="1" customWidth="1"/>
  </cols>
  <sheetData>
    <row r="1" spans="1:24" ht="15.75" thickBot="1" x14ac:dyDescent="0.3">
      <c r="K1" t="s">
        <v>579</v>
      </c>
      <c r="P1" t="s">
        <v>579</v>
      </c>
      <c r="U1" t="s">
        <v>580</v>
      </c>
    </row>
    <row r="2" spans="1:24" ht="15.75" thickBot="1" x14ac:dyDescent="0.3">
      <c r="A2" s="467" t="s">
        <v>571</v>
      </c>
      <c r="B2" s="468"/>
      <c r="C2" s="468"/>
      <c r="D2" s="469"/>
      <c r="F2" s="467" t="s">
        <v>57</v>
      </c>
      <c r="G2" s="468"/>
      <c r="H2" s="468" t="s">
        <v>57</v>
      </c>
      <c r="I2" s="469"/>
      <c r="K2" s="467" t="s">
        <v>58</v>
      </c>
      <c r="L2" s="468"/>
      <c r="M2" s="468" t="s">
        <v>57</v>
      </c>
      <c r="N2" s="469"/>
      <c r="P2" s="467" t="s">
        <v>370</v>
      </c>
      <c r="Q2" s="468"/>
      <c r="R2" s="468" t="s">
        <v>57</v>
      </c>
      <c r="S2" s="469"/>
      <c r="U2" s="467" t="s">
        <v>56</v>
      </c>
      <c r="V2" s="468"/>
      <c r="W2" s="468" t="s">
        <v>57</v>
      </c>
      <c r="X2" s="469"/>
    </row>
    <row r="3" spans="1:24" ht="15.75" thickBot="1" x14ac:dyDescent="0.3">
      <c r="A3" s="76"/>
      <c r="B3" s="76" t="s">
        <v>581</v>
      </c>
      <c r="C3" s="79" t="s">
        <v>376</v>
      </c>
      <c r="D3" s="71" t="s">
        <v>578</v>
      </c>
      <c r="F3" s="76"/>
      <c r="G3" s="76" t="s">
        <v>581</v>
      </c>
      <c r="H3" s="79" t="s">
        <v>376</v>
      </c>
      <c r="I3" s="71" t="s">
        <v>578</v>
      </c>
      <c r="K3" s="76"/>
      <c r="L3" s="76" t="s">
        <v>581</v>
      </c>
      <c r="M3" s="79" t="s">
        <v>376</v>
      </c>
      <c r="N3" s="71" t="s">
        <v>578</v>
      </c>
      <c r="P3" s="76"/>
      <c r="Q3" s="76" t="s">
        <v>581</v>
      </c>
      <c r="R3" s="79" t="s">
        <v>376</v>
      </c>
      <c r="S3" s="71" t="s">
        <v>578</v>
      </c>
      <c r="U3" s="76"/>
      <c r="V3" s="76" t="s">
        <v>581</v>
      </c>
      <c r="W3" s="79" t="s">
        <v>376</v>
      </c>
      <c r="X3" s="71" t="s">
        <v>578</v>
      </c>
    </row>
    <row r="4" spans="1:24" x14ac:dyDescent="0.25">
      <c r="A4" s="168" t="s">
        <v>572</v>
      </c>
      <c r="B4" s="80">
        <v>1</v>
      </c>
      <c r="C4" s="197">
        <v>1080</v>
      </c>
      <c r="D4" s="176">
        <v>36</v>
      </c>
      <c r="F4" s="168" t="s">
        <v>572</v>
      </c>
      <c r="G4" s="80">
        <v>1</v>
      </c>
      <c r="H4" s="197">
        <v>1087</v>
      </c>
      <c r="I4" s="176">
        <v>54</v>
      </c>
      <c r="K4" s="168" t="s">
        <v>572</v>
      </c>
      <c r="L4" s="80">
        <v>2</v>
      </c>
      <c r="M4" s="197">
        <v>1094</v>
      </c>
      <c r="N4" s="176">
        <v>37</v>
      </c>
      <c r="P4" s="168" t="s">
        <v>572</v>
      </c>
      <c r="Q4" s="80">
        <v>2</v>
      </c>
      <c r="R4" s="197">
        <v>1101</v>
      </c>
      <c r="S4" s="176">
        <v>36</v>
      </c>
      <c r="U4" s="168" t="s">
        <v>572</v>
      </c>
      <c r="V4" s="80">
        <v>1</v>
      </c>
      <c r="W4" s="197">
        <v>1108</v>
      </c>
      <c r="X4" s="176">
        <v>36</v>
      </c>
    </row>
    <row r="5" spans="1:24" x14ac:dyDescent="0.25">
      <c r="A5" s="169" t="s">
        <v>573</v>
      </c>
      <c r="B5" s="81">
        <v>1</v>
      </c>
      <c r="C5" s="198">
        <v>1081</v>
      </c>
      <c r="D5" s="177">
        <v>55</v>
      </c>
      <c r="F5" s="169" t="s">
        <v>573</v>
      </c>
      <c r="G5" s="81">
        <v>1</v>
      </c>
      <c r="H5" s="198">
        <v>1088</v>
      </c>
      <c r="I5" s="177">
        <v>49</v>
      </c>
      <c r="K5" s="169" t="s">
        <v>573</v>
      </c>
      <c r="L5" s="81">
        <v>2</v>
      </c>
      <c r="M5" s="198">
        <v>1095</v>
      </c>
      <c r="N5" s="177">
        <v>33</v>
      </c>
      <c r="P5" s="169" t="s">
        <v>573</v>
      </c>
      <c r="Q5" s="81">
        <v>2</v>
      </c>
      <c r="R5" s="198">
        <v>1102</v>
      </c>
      <c r="S5" s="177">
        <v>81</v>
      </c>
      <c r="U5" s="169" t="s">
        <v>573</v>
      </c>
      <c r="V5" s="81">
        <v>1</v>
      </c>
      <c r="W5" s="198">
        <v>1109</v>
      </c>
      <c r="X5" s="181" t="s">
        <v>588</v>
      </c>
    </row>
    <row r="6" spans="1:24" ht="15.75" thickBot="1" x14ac:dyDescent="0.3">
      <c r="A6" s="170" t="s">
        <v>574</v>
      </c>
      <c r="B6" s="108">
        <v>1</v>
      </c>
      <c r="C6" s="199">
        <v>1082</v>
      </c>
      <c r="D6" s="178">
        <v>50</v>
      </c>
      <c r="F6" s="170" t="s">
        <v>574</v>
      </c>
      <c r="G6" s="108">
        <v>1</v>
      </c>
      <c r="H6" s="199">
        <v>1089</v>
      </c>
      <c r="I6" s="178">
        <v>51</v>
      </c>
      <c r="K6" s="170" t="s">
        <v>574</v>
      </c>
      <c r="L6" s="108">
        <v>2</v>
      </c>
      <c r="M6" s="199">
        <v>1096</v>
      </c>
      <c r="N6" s="178">
        <v>51</v>
      </c>
      <c r="P6" s="170" t="s">
        <v>574</v>
      </c>
      <c r="Q6" s="108">
        <v>2</v>
      </c>
      <c r="R6" s="199">
        <v>1103</v>
      </c>
      <c r="S6" s="180" t="s">
        <v>588</v>
      </c>
      <c r="U6" s="170" t="s">
        <v>574</v>
      </c>
      <c r="V6" s="108">
        <v>1</v>
      </c>
      <c r="W6" s="199">
        <v>1110</v>
      </c>
      <c r="X6" s="178">
        <v>50</v>
      </c>
    </row>
    <row r="7" spans="1:24" ht="15.75" thickBot="1" x14ac:dyDescent="0.3">
      <c r="A7" s="171" t="s">
        <v>62</v>
      </c>
      <c r="B7" s="81">
        <v>1</v>
      </c>
      <c r="C7" s="196">
        <v>1083</v>
      </c>
      <c r="D7" s="177">
        <v>34</v>
      </c>
      <c r="F7" s="171" t="s">
        <v>62</v>
      </c>
      <c r="G7" s="81">
        <v>1</v>
      </c>
      <c r="H7" s="198">
        <v>1090</v>
      </c>
      <c r="I7" s="177">
        <v>34</v>
      </c>
      <c r="K7" s="171" t="s">
        <v>62</v>
      </c>
      <c r="L7" s="81">
        <v>1</v>
      </c>
      <c r="M7" s="198">
        <v>1097</v>
      </c>
      <c r="N7" s="177">
        <v>41</v>
      </c>
      <c r="P7" s="171" t="s">
        <v>62</v>
      </c>
      <c r="Q7" s="81">
        <v>1</v>
      </c>
      <c r="R7" s="198">
        <v>1104</v>
      </c>
      <c r="S7" s="177">
        <v>44</v>
      </c>
      <c r="U7" s="171" t="s">
        <v>62</v>
      </c>
      <c r="V7" s="81">
        <v>2</v>
      </c>
      <c r="W7" s="198">
        <v>1111</v>
      </c>
      <c r="X7" s="177">
        <v>35</v>
      </c>
    </row>
    <row r="8" spans="1:24" ht="15.75" thickBot="1" x14ac:dyDescent="0.3">
      <c r="A8" s="172" t="s">
        <v>575</v>
      </c>
      <c r="B8" s="167">
        <v>1</v>
      </c>
      <c r="C8" s="200">
        <v>1084</v>
      </c>
      <c r="D8" s="179">
        <v>24</v>
      </c>
      <c r="F8" s="172" t="s">
        <v>575</v>
      </c>
      <c r="G8" s="167">
        <v>1</v>
      </c>
      <c r="H8" s="200">
        <v>1091</v>
      </c>
      <c r="I8" s="179">
        <v>30</v>
      </c>
      <c r="K8" s="172" t="s">
        <v>575</v>
      </c>
      <c r="L8" s="167">
        <v>1</v>
      </c>
      <c r="M8" s="200">
        <v>1098</v>
      </c>
      <c r="N8" s="179">
        <v>31</v>
      </c>
      <c r="P8" s="172" t="s">
        <v>575</v>
      </c>
      <c r="Q8" s="167">
        <v>1</v>
      </c>
      <c r="R8" s="200">
        <v>1105</v>
      </c>
      <c r="S8" s="179">
        <v>46</v>
      </c>
      <c r="U8" s="172" t="s">
        <v>575</v>
      </c>
      <c r="V8" s="167">
        <v>2</v>
      </c>
      <c r="W8" s="200">
        <v>1112</v>
      </c>
      <c r="X8" s="179">
        <v>80</v>
      </c>
    </row>
    <row r="9" spans="1:24" ht="15.75" thickBot="1" x14ac:dyDescent="0.3">
      <c r="A9" s="173" t="s">
        <v>576</v>
      </c>
      <c r="B9" s="81">
        <v>1</v>
      </c>
      <c r="C9" s="198">
        <v>1085</v>
      </c>
      <c r="D9" s="177">
        <v>72</v>
      </c>
      <c r="F9" s="173" t="s">
        <v>576</v>
      </c>
      <c r="G9" s="81">
        <v>1</v>
      </c>
      <c r="H9" s="198">
        <v>1092</v>
      </c>
      <c r="I9" s="177">
        <v>70</v>
      </c>
      <c r="K9" s="173" t="s">
        <v>576</v>
      </c>
      <c r="L9" s="81">
        <v>2</v>
      </c>
      <c r="M9" s="198">
        <v>1099</v>
      </c>
      <c r="N9" s="177">
        <v>71</v>
      </c>
      <c r="P9" s="173" t="s">
        <v>576</v>
      </c>
      <c r="Q9" s="81">
        <v>2</v>
      </c>
      <c r="R9" s="198">
        <v>1106</v>
      </c>
      <c r="S9" s="177">
        <v>75</v>
      </c>
      <c r="U9" s="173" t="s">
        <v>576</v>
      </c>
      <c r="V9" s="81">
        <v>1</v>
      </c>
      <c r="W9" s="198">
        <v>1113</v>
      </c>
      <c r="X9" s="177">
        <v>74</v>
      </c>
    </row>
    <row r="10" spans="1:24" ht="15.75" thickBot="1" x14ac:dyDescent="0.3">
      <c r="A10" s="174" t="s">
        <v>577</v>
      </c>
      <c r="B10" s="167">
        <v>1</v>
      </c>
      <c r="C10" s="200">
        <v>1086</v>
      </c>
      <c r="D10" s="179">
        <v>11</v>
      </c>
      <c r="F10" s="174" t="s">
        <v>577</v>
      </c>
      <c r="G10" s="167">
        <v>1</v>
      </c>
      <c r="H10" s="200">
        <v>1093</v>
      </c>
      <c r="I10" s="179">
        <v>11</v>
      </c>
      <c r="K10" s="174" t="s">
        <v>577</v>
      </c>
      <c r="L10" s="167">
        <v>1</v>
      </c>
      <c r="M10" s="200">
        <v>1100</v>
      </c>
      <c r="N10" s="179">
        <v>11</v>
      </c>
      <c r="P10" s="174" t="s">
        <v>577</v>
      </c>
      <c r="Q10" s="167">
        <v>1</v>
      </c>
      <c r="R10" s="200">
        <v>1107</v>
      </c>
      <c r="S10" s="179">
        <v>11</v>
      </c>
      <c r="U10" s="174" t="s">
        <v>577</v>
      </c>
      <c r="V10" s="167">
        <v>2</v>
      </c>
      <c r="W10" s="200">
        <v>1114</v>
      </c>
      <c r="X10" s="179">
        <v>11</v>
      </c>
    </row>
    <row r="11" spans="1:24" x14ac:dyDescent="0.25">
      <c r="U11" t="s">
        <v>597</v>
      </c>
    </row>
    <row r="14" spans="1:24" x14ac:dyDescent="0.25">
      <c r="P14" t="s">
        <v>591</v>
      </c>
      <c r="Q14">
        <v>1071</v>
      </c>
    </row>
    <row r="15" spans="1:24" x14ac:dyDescent="0.25">
      <c r="A15" t="s">
        <v>582</v>
      </c>
      <c r="B15">
        <v>32</v>
      </c>
      <c r="C15" t="s">
        <v>57</v>
      </c>
      <c r="D15" t="s">
        <v>583</v>
      </c>
      <c r="P15" t="s">
        <v>592</v>
      </c>
      <c r="Q15">
        <v>1070</v>
      </c>
    </row>
    <row r="16" spans="1:24" x14ac:dyDescent="0.25">
      <c r="A16" t="s">
        <v>584</v>
      </c>
      <c r="B16">
        <v>70</v>
      </c>
      <c r="C16" t="s">
        <v>585</v>
      </c>
      <c r="D16" t="s">
        <v>587</v>
      </c>
    </row>
    <row r="17" spans="1:24" x14ac:dyDescent="0.25">
      <c r="A17" t="s">
        <v>586</v>
      </c>
      <c r="B17">
        <v>56</v>
      </c>
      <c r="C17" t="s">
        <v>56</v>
      </c>
      <c r="D17" t="s">
        <v>583</v>
      </c>
    </row>
    <row r="18" spans="1:24" x14ac:dyDescent="0.25">
      <c r="A18" t="s">
        <v>582</v>
      </c>
      <c r="B18">
        <v>32</v>
      </c>
      <c r="C18" t="s">
        <v>56</v>
      </c>
      <c r="D18" t="s">
        <v>583</v>
      </c>
    </row>
    <row r="19" spans="1:24" x14ac:dyDescent="0.25">
      <c r="A19" t="s">
        <v>599</v>
      </c>
      <c r="B19">
        <v>57</v>
      </c>
      <c r="C19" t="s">
        <v>60</v>
      </c>
      <c r="D19" t="s">
        <v>583</v>
      </c>
    </row>
    <row r="20" spans="1:24" ht="15.75" thickBot="1" x14ac:dyDescent="0.3">
      <c r="A20" t="s">
        <v>593</v>
      </c>
      <c r="F20" t="s">
        <v>579</v>
      </c>
      <c r="K20" t="s">
        <v>591</v>
      </c>
      <c r="P20" t="s">
        <v>592</v>
      </c>
    </row>
    <row r="21" spans="1:24" ht="15.75" thickBot="1" x14ac:dyDescent="0.3">
      <c r="A21" s="467" t="s">
        <v>589</v>
      </c>
      <c r="B21" s="468"/>
      <c r="C21" s="468"/>
      <c r="D21" s="469"/>
      <c r="F21" s="467" t="s">
        <v>59</v>
      </c>
      <c r="G21" s="468"/>
      <c r="H21" s="468" t="s">
        <v>57</v>
      </c>
      <c r="I21" s="469"/>
      <c r="K21" s="467" t="s">
        <v>61</v>
      </c>
      <c r="L21" s="468"/>
      <c r="M21" s="468" t="s">
        <v>57</v>
      </c>
      <c r="N21" s="469"/>
      <c r="P21" s="467" t="s">
        <v>590</v>
      </c>
      <c r="Q21" s="468"/>
      <c r="R21" s="468" t="s">
        <v>57</v>
      </c>
      <c r="S21" s="469"/>
      <c r="U21" s="467" t="s">
        <v>60</v>
      </c>
      <c r="V21" s="468"/>
      <c r="W21" s="468" t="s">
        <v>57</v>
      </c>
      <c r="X21" s="469"/>
    </row>
    <row r="22" spans="1:24" ht="15.75" thickBot="1" x14ac:dyDescent="0.3">
      <c r="A22" s="76"/>
      <c r="B22" s="76" t="s">
        <v>581</v>
      </c>
      <c r="C22" s="79" t="s">
        <v>376</v>
      </c>
      <c r="D22" s="71" t="s">
        <v>578</v>
      </c>
      <c r="F22" s="76"/>
      <c r="G22" s="76" t="s">
        <v>581</v>
      </c>
      <c r="H22" s="79" t="s">
        <v>376</v>
      </c>
      <c r="I22" s="71" t="s">
        <v>578</v>
      </c>
      <c r="K22" s="76"/>
      <c r="L22" s="76" t="s">
        <v>581</v>
      </c>
      <c r="M22" s="79" t="s">
        <v>376</v>
      </c>
      <c r="N22" s="71" t="s">
        <v>578</v>
      </c>
      <c r="P22" s="76"/>
      <c r="Q22" s="76" t="s">
        <v>581</v>
      </c>
      <c r="R22" s="79" t="s">
        <v>376</v>
      </c>
      <c r="S22" s="71" t="s">
        <v>578</v>
      </c>
      <c r="U22" s="76"/>
      <c r="V22" s="76" t="s">
        <v>581</v>
      </c>
      <c r="W22" s="79" t="s">
        <v>376</v>
      </c>
      <c r="X22" s="71" t="s">
        <v>578</v>
      </c>
    </row>
    <row r="23" spans="1:24" x14ac:dyDescent="0.25">
      <c r="A23" s="168" t="s">
        <v>572</v>
      </c>
      <c r="B23" s="80">
        <v>1</v>
      </c>
      <c r="C23" s="197">
        <v>1115</v>
      </c>
      <c r="D23" s="176" t="s">
        <v>588</v>
      </c>
      <c r="F23" s="168" t="s">
        <v>572</v>
      </c>
      <c r="G23" s="80">
        <v>2</v>
      </c>
      <c r="H23" s="197">
        <v>1122</v>
      </c>
      <c r="I23" s="176">
        <v>52</v>
      </c>
      <c r="K23" s="168" t="s">
        <v>572</v>
      </c>
      <c r="L23" s="80"/>
      <c r="M23" s="175" t="s">
        <v>594</v>
      </c>
      <c r="N23" s="175" t="s">
        <v>594</v>
      </c>
      <c r="P23" s="168" t="s">
        <v>598</v>
      </c>
      <c r="Q23" s="80"/>
      <c r="R23" s="197">
        <v>1076</v>
      </c>
      <c r="S23" s="176"/>
      <c r="U23" s="168" t="s">
        <v>572</v>
      </c>
      <c r="V23" s="80">
        <v>3</v>
      </c>
      <c r="W23" s="197">
        <v>1136</v>
      </c>
      <c r="X23" s="183">
        <v>1108</v>
      </c>
    </row>
    <row r="24" spans="1:24" x14ac:dyDescent="0.25">
      <c r="A24" s="169" t="s">
        <v>573</v>
      </c>
      <c r="B24" s="81">
        <v>1</v>
      </c>
      <c r="C24" s="198">
        <v>1116</v>
      </c>
      <c r="D24" s="177" t="s">
        <v>588</v>
      </c>
      <c r="F24" s="169" t="s">
        <v>573</v>
      </c>
      <c r="G24" s="81">
        <v>2</v>
      </c>
      <c r="H24" s="198">
        <v>1123</v>
      </c>
      <c r="I24" s="177" t="s">
        <v>588</v>
      </c>
      <c r="K24" s="169" t="s">
        <v>573</v>
      </c>
      <c r="L24" s="81"/>
      <c r="M24" s="67" t="s">
        <v>595</v>
      </c>
      <c r="N24" s="67" t="s">
        <v>595</v>
      </c>
      <c r="P24" s="169"/>
      <c r="Q24" s="81"/>
      <c r="R24" s="193"/>
      <c r="S24" s="177">
        <v>53</v>
      </c>
      <c r="U24" s="169" t="s">
        <v>573</v>
      </c>
      <c r="V24" s="81">
        <v>3</v>
      </c>
      <c r="W24" s="198">
        <v>1137</v>
      </c>
      <c r="X24" s="184">
        <v>1109</v>
      </c>
    </row>
    <row r="25" spans="1:24" ht="15.75" thickBot="1" x14ac:dyDescent="0.3">
      <c r="A25" s="170" t="s">
        <v>574</v>
      </c>
      <c r="B25" s="108">
        <v>1</v>
      </c>
      <c r="C25" s="199">
        <v>1117</v>
      </c>
      <c r="D25" s="178" t="s">
        <v>588</v>
      </c>
      <c r="F25" s="170" t="s">
        <v>574</v>
      </c>
      <c r="G25" s="108">
        <v>2</v>
      </c>
      <c r="H25" s="199">
        <v>1124</v>
      </c>
      <c r="I25" s="178" t="s">
        <v>588</v>
      </c>
      <c r="K25" s="170" t="s">
        <v>574</v>
      </c>
      <c r="L25" s="108"/>
      <c r="M25" s="68" t="s">
        <v>596</v>
      </c>
      <c r="N25" s="68" t="s">
        <v>596</v>
      </c>
      <c r="P25" s="170"/>
      <c r="Q25" s="108"/>
      <c r="R25" s="194"/>
      <c r="S25" s="178"/>
      <c r="U25" s="170" t="s">
        <v>574</v>
      </c>
      <c r="V25" s="108">
        <v>3</v>
      </c>
      <c r="W25" s="199">
        <v>1138</v>
      </c>
      <c r="X25" s="185">
        <v>1110</v>
      </c>
    </row>
    <row r="26" spans="1:24" ht="15.75" thickBot="1" x14ac:dyDescent="0.3">
      <c r="A26" s="171" t="s">
        <v>62</v>
      </c>
      <c r="B26" s="81">
        <v>2</v>
      </c>
      <c r="C26" s="198">
        <v>1118</v>
      </c>
      <c r="D26" s="177">
        <v>108</v>
      </c>
      <c r="F26" s="171" t="s">
        <v>62</v>
      </c>
      <c r="G26" s="81">
        <v>1</v>
      </c>
      <c r="H26" s="198">
        <v>1125</v>
      </c>
      <c r="I26" s="177">
        <v>40</v>
      </c>
      <c r="K26" s="171" t="s">
        <v>62</v>
      </c>
      <c r="L26" s="81">
        <v>3</v>
      </c>
      <c r="M26" s="198">
        <v>1128</v>
      </c>
      <c r="N26" s="177">
        <v>45</v>
      </c>
      <c r="P26" s="171" t="s">
        <v>62</v>
      </c>
      <c r="Q26" s="81">
        <v>3</v>
      </c>
      <c r="R26" s="198">
        <v>1132</v>
      </c>
      <c r="S26" s="177">
        <v>43</v>
      </c>
      <c r="U26" s="171" t="s">
        <v>62</v>
      </c>
      <c r="V26" s="81">
        <v>2</v>
      </c>
      <c r="W26" s="198">
        <v>1139</v>
      </c>
      <c r="X26" s="177">
        <v>40</v>
      </c>
    </row>
    <row r="27" spans="1:24" ht="15.75" thickBot="1" x14ac:dyDescent="0.3">
      <c r="A27" s="172" t="s">
        <v>575</v>
      </c>
      <c r="B27" s="167">
        <v>2</v>
      </c>
      <c r="C27" s="200">
        <v>1119</v>
      </c>
      <c r="D27" s="179">
        <v>106</v>
      </c>
      <c r="F27" s="172" t="s">
        <v>575</v>
      </c>
      <c r="G27" s="167">
        <v>1</v>
      </c>
      <c r="H27" s="200">
        <v>1126</v>
      </c>
      <c r="I27" s="179" t="s">
        <v>588</v>
      </c>
      <c r="K27" s="172" t="s">
        <v>575</v>
      </c>
      <c r="L27" s="167">
        <v>3</v>
      </c>
      <c r="M27" s="200">
        <v>1129</v>
      </c>
      <c r="N27" s="179">
        <v>63</v>
      </c>
      <c r="P27" s="172" t="s">
        <v>575</v>
      </c>
      <c r="Q27" s="167">
        <v>3</v>
      </c>
      <c r="R27" s="200">
        <v>1133</v>
      </c>
      <c r="S27" s="179">
        <v>40</v>
      </c>
      <c r="U27" s="172" t="s">
        <v>575</v>
      </c>
      <c r="V27" s="167">
        <v>3</v>
      </c>
      <c r="W27" s="200">
        <v>1140</v>
      </c>
      <c r="X27" s="179">
        <v>47</v>
      </c>
    </row>
    <row r="28" spans="1:24" ht="15.75" thickBot="1" x14ac:dyDescent="0.3">
      <c r="A28" s="173" t="s">
        <v>576</v>
      </c>
      <c r="B28" s="81">
        <v>1</v>
      </c>
      <c r="C28" s="198">
        <v>1120</v>
      </c>
      <c r="D28" s="177">
        <v>109</v>
      </c>
      <c r="F28" s="173" t="s">
        <v>576</v>
      </c>
      <c r="G28" s="81">
        <v>2</v>
      </c>
      <c r="H28" s="198">
        <v>1127</v>
      </c>
      <c r="I28" s="177">
        <v>73</v>
      </c>
      <c r="K28" s="173" t="s">
        <v>576</v>
      </c>
      <c r="L28" s="81">
        <v>3</v>
      </c>
      <c r="M28" s="198">
        <v>1130</v>
      </c>
      <c r="N28" s="177">
        <v>61</v>
      </c>
      <c r="P28" s="173" t="s">
        <v>576</v>
      </c>
      <c r="Q28" s="81">
        <v>3</v>
      </c>
      <c r="R28" s="198">
        <v>1134</v>
      </c>
      <c r="S28" s="177">
        <v>70</v>
      </c>
      <c r="U28" s="173" t="s">
        <v>576</v>
      </c>
      <c r="V28" s="81"/>
      <c r="W28" s="67" t="s">
        <v>600</v>
      </c>
      <c r="X28" s="177">
        <v>1113</v>
      </c>
    </row>
    <row r="29" spans="1:24" ht="15.75" thickBot="1" x14ac:dyDescent="0.3">
      <c r="A29" s="174" t="s">
        <v>577</v>
      </c>
      <c r="B29" s="167">
        <v>1</v>
      </c>
      <c r="C29" s="200">
        <v>1121</v>
      </c>
      <c r="D29" s="179">
        <v>102</v>
      </c>
      <c r="F29" s="174" t="s">
        <v>577</v>
      </c>
      <c r="G29" s="167"/>
      <c r="H29" s="70" t="s">
        <v>600</v>
      </c>
      <c r="I29" s="179" t="s">
        <v>588</v>
      </c>
      <c r="K29" s="174" t="s">
        <v>577</v>
      </c>
      <c r="L29" s="167">
        <v>3</v>
      </c>
      <c r="M29" s="200">
        <v>1131</v>
      </c>
      <c r="N29" s="179">
        <v>11</v>
      </c>
      <c r="P29" s="174" t="s">
        <v>577</v>
      </c>
      <c r="Q29" s="167"/>
      <c r="R29" s="195" t="s">
        <v>600</v>
      </c>
      <c r="S29" s="179" t="s">
        <v>588</v>
      </c>
      <c r="U29" s="174" t="s">
        <v>577</v>
      </c>
      <c r="V29" s="167"/>
      <c r="W29" s="70" t="s">
        <v>600</v>
      </c>
      <c r="X29" s="179"/>
    </row>
  </sheetData>
  <mergeCells count="10">
    <mergeCell ref="U21:X21"/>
    <mergeCell ref="A21:D21"/>
    <mergeCell ref="F21:I21"/>
    <mergeCell ref="K21:N21"/>
    <mergeCell ref="P21:S21"/>
    <mergeCell ref="A2:D2"/>
    <mergeCell ref="F2:I2"/>
    <mergeCell ref="K2:N2"/>
    <mergeCell ref="U2:X2"/>
    <mergeCell ref="P2:S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5018D-B54D-4847-9DB1-B37F27469679}">
  <sheetPr filterMode="1"/>
  <dimension ref="A2:U57"/>
  <sheetViews>
    <sheetView topLeftCell="A7" workbookViewId="0">
      <selection activeCell="I77" sqref="I77"/>
    </sheetView>
  </sheetViews>
  <sheetFormatPr baseColWidth="10" defaultRowHeight="15" x14ac:dyDescent="0.25"/>
  <cols>
    <col min="1" max="2" width="11.42578125" customWidth="1"/>
    <col min="3" max="3" width="5" bestFit="1" customWidth="1"/>
    <col min="4" max="5" width="5" customWidth="1"/>
    <col min="6" max="6" width="39" customWidth="1"/>
    <col min="7" max="16" width="11.42578125" customWidth="1"/>
    <col min="17" max="17" width="17.140625" customWidth="1"/>
    <col min="18" max="18" width="3.5703125" customWidth="1"/>
    <col min="19" max="22" width="17.140625" bestFit="1" customWidth="1"/>
  </cols>
  <sheetData>
    <row r="2" spans="1:21" ht="15.75" thickBot="1" x14ac:dyDescent="0.3">
      <c r="F2" s="92"/>
    </row>
    <row r="3" spans="1:21" ht="15.75" thickBot="1" x14ac:dyDescent="0.3">
      <c r="F3" s="92"/>
      <c r="I3" s="85"/>
      <c r="J3" s="477" t="s">
        <v>456</v>
      </c>
      <c r="K3" s="478"/>
      <c r="L3" s="478"/>
      <c r="M3" s="479"/>
      <c r="N3" s="475" t="s">
        <v>458</v>
      </c>
      <c r="O3" s="475"/>
      <c r="P3" s="475"/>
      <c r="Q3" s="476"/>
    </row>
    <row r="4" spans="1:21" ht="15.75" thickBot="1" x14ac:dyDescent="0.3">
      <c r="F4" s="92"/>
      <c r="I4" s="76"/>
      <c r="J4" s="86" t="s">
        <v>462</v>
      </c>
      <c r="K4" s="86" t="s">
        <v>463</v>
      </c>
      <c r="L4" s="86" t="s">
        <v>464</v>
      </c>
      <c r="M4" s="86" t="s">
        <v>465</v>
      </c>
      <c r="N4" s="480" t="s">
        <v>462</v>
      </c>
      <c r="O4" s="480"/>
      <c r="P4" s="480" t="s">
        <v>464</v>
      </c>
      <c r="Q4" s="481"/>
    </row>
    <row r="5" spans="1:21" x14ac:dyDescent="0.25">
      <c r="F5" s="92"/>
      <c r="I5" s="72" t="s">
        <v>459</v>
      </c>
      <c r="J5" s="87">
        <v>3</v>
      </c>
      <c r="K5" s="88">
        <v>4</v>
      </c>
      <c r="L5" s="87">
        <v>2</v>
      </c>
      <c r="M5" s="88">
        <v>2</v>
      </c>
      <c r="N5" s="482">
        <v>0</v>
      </c>
      <c r="O5" s="476"/>
      <c r="P5" s="482">
        <v>0</v>
      </c>
      <c r="Q5" s="476"/>
    </row>
    <row r="6" spans="1:21" x14ac:dyDescent="0.25">
      <c r="F6" s="92"/>
      <c r="I6" s="72" t="s">
        <v>460</v>
      </c>
      <c r="J6" s="89">
        <v>3</v>
      </c>
      <c r="K6" s="88">
        <v>9</v>
      </c>
      <c r="L6" s="89">
        <v>3</v>
      </c>
      <c r="M6" s="88">
        <v>1</v>
      </c>
      <c r="N6" s="471">
        <v>5</v>
      </c>
      <c r="O6" s="472"/>
      <c r="P6" s="471">
        <v>1</v>
      </c>
      <c r="Q6" s="472"/>
    </row>
    <row r="7" spans="1:21" ht="15.75" thickBot="1" x14ac:dyDescent="0.3">
      <c r="I7" s="73" t="s">
        <v>461</v>
      </c>
      <c r="J7" s="90">
        <v>4</v>
      </c>
      <c r="K7" s="91">
        <v>3</v>
      </c>
      <c r="L7" s="90">
        <v>3</v>
      </c>
      <c r="M7" s="91">
        <v>0</v>
      </c>
      <c r="N7" s="473">
        <v>6</v>
      </c>
      <c r="O7" s="474"/>
      <c r="P7" s="473">
        <v>1</v>
      </c>
      <c r="Q7" s="474"/>
    </row>
    <row r="8" spans="1:21" x14ac:dyDescent="0.25">
      <c r="L8" s="470" t="s">
        <v>376</v>
      </c>
      <c r="M8" s="470"/>
      <c r="S8" t="s">
        <v>602</v>
      </c>
      <c r="T8" t="s">
        <v>603</v>
      </c>
      <c r="U8" t="s">
        <v>604</v>
      </c>
    </row>
    <row r="9" spans="1:21" hidden="1" x14ac:dyDescent="0.25">
      <c r="A9" t="s">
        <v>457</v>
      </c>
      <c r="B9">
        <v>1</v>
      </c>
      <c r="C9" s="99">
        <v>1274</v>
      </c>
      <c r="D9" t="s">
        <v>467</v>
      </c>
      <c r="E9" t="s">
        <v>469</v>
      </c>
      <c r="F9" s="92" t="s">
        <v>381</v>
      </c>
      <c r="G9">
        <v>50</v>
      </c>
      <c r="H9">
        <v>50</v>
      </c>
      <c r="I9">
        <v>1</v>
      </c>
      <c r="J9">
        <v>1</v>
      </c>
      <c r="K9">
        <v>1</v>
      </c>
      <c r="L9" s="98">
        <v>1</v>
      </c>
      <c r="M9" s="98">
        <v>1</v>
      </c>
      <c r="N9">
        <f t="shared" ref="N9:N55" si="0">+(M9+L9)/2</f>
        <v>1</v>
      </c>
    </row>
    <row r="10" spans="1:21" hidden="1" x14ac:dyDescent="0.25">
      <c r="A10" t="s">
        <v>457</v>
      </c>
      <c r="B10">
        <v>1</v>
      </c>
      <c r="C10" s="99">
        <v>1975</v>
      </c>
      <c r="D10" t="s">
        <v>467</v>
      </c>
      <c r="E10" t="s">
        <v>468</v>
      </c>
      <c r="F10" s="92" t="s">
        <v>382</v>
      </c>
      <c r="G10">
        <v>80</v>
      </c>
      <c r="H10">
        <v>500</v>
      </c>
      <c r="I10">
        <v>1</v>
      </c>
      <c r="J10">
        <v>1</v>
      </c>
      <c r="K10">
        <v>1</v>
      </c>
      <c r="L10" s="88">
        <v>5</v>
      </c>
      <c r="M10" s="88">
        <v>3</v>
      </c>
      <c r="N10">
        <f t="shared" si="0"/>
        <v>4</v>
      </c>
    </row>
    <row r="11" spans="1:21" hidden="1" x14ac:dyDescent="0.25">
      <c r="A11" t="s">
        <v>457</v>
      </c>
      <c r="B11">
        <v>1</v>
      </c>
      <c r="C11" s="99">
        <v>2907</v>
      </c>
      <c r="D11" t="s">
        <v>467</v>
      </c>
      <c r="E11" t="s">
        <v>468</v>
      </c>
      <c r="F11" s="92" t="s">
        <v>387</v>
      </c>
      <c r="G11">
        <v>55</v>
      </c>
      <c r="H11">
        <v>500</v>
      </c>
      <c r="I11">
        <v>1</v>
      </c>
      <c r="J11">
        <v>1</v>
      </c>
      <c r="K11">
        <v>1</v>
      </c>
      <c r="L11" s="88">
        <v>5</v>
      </c>
      <c r="M11" s="88">
        <v>3</v>
      </c>
      <c r="N11">
        <f t="shared" si="0"/>
        <v>4</v>
      </c>
    </row>
    <row r="12" spans="1:21" hidden="1" x14ac:dyDescent="0.25">
      <c r="A12" t="s">
        <v>457</v>
      </c>
      <c r="B12">
        <v>1</v>
      </c>
      <c r="C12" s="99">
        <v>55</v>
      </c>
      <c r="D12" t="s">
        <v>467</v>
      </c>
      <c r="E12" t="s">
        <v>468</v>
      </c>
      <c r="F12" s="92" t="s">
        <v>380</v>
      </c>
      <c r="H12">
        <v>1000</v>
      </c>
      <c r="I12">
        <v>1</v>
      </c>
      <c r="J12">
        <v>1</v>
      </c>
      <c r="K12">
        <v>1</v>
      </c>
      <c r="L12" s="88">
        <v>7</v>
      </c>
      <c r="M12" s="88">
        <v>5</v>
      </c>
      <c r="N12">
        <f t="shared" si="0"/>
        <v>6</v>
      </c>
    </row>
    <row r="13" spans="1:21" hidden="1" x14ac:dyDescent="0.25">
      <c r="A13" t="s">
        <v>457</v>
      </c>
      <c r="B13">
        <v>1</v>
      </c>
      <c r="C13" s="99">
        <v>2825</v>
      </c>
      <c r="D13" t="s">
        <v>466</v>
      </c>
      <c r="E13" t="s">
        <v>469</v>
      </c>
      <c r="F13" s="92" t="s">
        <v>383</v>
      </c>
      <c r="G13">
        <v>0</v>
      </c>
      <c r="H13">
        <v>1000</v>
      </c>
      <c r="I13">
        <v>1</v>
      </c>
      <c r="J13">
        <v>1</v>
      </c>
      <c r="K13">
        <v>1</v>
      </c>
      <c r="L13" s="88">
        <v>7</v>
      </c>
      <c r="M13" s="88">
        <v>5</v>
      </c>
      <c r="N13">
        <f t="shared" si="0"/>
        <v>6</v>
      </c>
    </row>
    <row r="14" spans="1:21" hidden="1" x14ac:dyDescent="0.25">
      <c r="A14" t="s">
        <v>457</v>
      </c>
      <c r="B14">
        <v>1</v>
      </c>
      <c r="C14" s="99">
        <v>2826</v>
      </c>
      <c r="D14" t="s">
        <v>466</v>
      </c>
      <c r="E14" t="s">
        <v>468</v>
      </c>
      <c r="F14" s="92" t="s">
        <v>384</v>
      </c>
      <c r="G14">
        <v>0</v>
      </c>
      <c r="H14">
        <v>1000</v>
      </c>
      <c r="I14">
        <v>1</v>
      </c>
      <c r="J14">
        <v>1</v>
      </c>
      <c r="K14">
        <v>1</v>
      </c>
      <c r="L14" s="88">
        <v>7</v>
      </c>
      <c r="M14" s="88">
        <v>5</v>
      </c>
      <c r="N14">
        <f t="shared" si="0"/>
        <v>6</v>
      </c>
    </row>
    <row r="15" spans="1:21" hidden="1" x14ac:dyDescent="0.25">
      <c r="A15" t="s">
        <v>457</v>
      </c>
      <c r="B15">
        <v>1</v>
      </c>
      <c r="C15" s="99">
        <v>2924</v>
      </c>
      <c r="D15" t="s">
        <v>467</v>
      </c>
      <c r="E15" t="s">
        <v>469</v>
      </c>
      <c r="F15" s="92" t="s">
        <v>389</v>
      </c>
      <c r="G15">
        <v>120</v>
      </c>
      <c r="H15">
        <v>1000</v>
      </c>
      <c r="I15">
        <v>1</v>
      </c>
      <c r="J15">
        <v>3</v>
      </c>
      <c r="K15">
        <v>2</v>
      </c>
      <c r="L15" s="88">
        <v>7</v>
      </c>
      <c r="M15" s="88">
        <v>5</v>
      </c>
      <c r="N15">
        <f t="shared" si="0"/>
        <v>6</v>
      </c>
    </row>
    <row r="16" spans="1:21" hidden="1" x14ac:dyDescent="0.25">
      <c r="A16" t="s">
        <v>457</v>
      </c>
      <c r="B16">
        <v>1</v>
      </c>
      <c r="C16" s="99">
        <v>2929</v>
      </c>
      <c r="D16" t="s">
        <v>467</v>
      </c>
      <c r="E16" t="s">
        <v>469</v>
      </c>
      <c r="F16" s="92" t="s">
        <v>391</v>
      </c>
      <c r="G16">
        <v>160</v>
      </c>
      <c r="H16">
        <v>1000</v>
      </c>
      <c r="I16">
        <v>1</v>
      </c>
      <c r="J16">
        <v>4</v>
      </c>
      <c r="K16">
        <v>3</v>
      </c>
      <c r="L16" s="88">
        <v>7</v>
      </c>
      <c r="M16" s="88">
        <v>5</v>
      </c>
      <c r="N16">
        <f t="shared" si="0"/>
        <v>6</v>
      </c>
    </row>
    <row r="17" spans="1:21" hidden="1" x14ac:dyDescent="0.25">
      <c r="A17" t="s">
        <v>457</v>
      </c>
      <c r="B17">
        <v>1</v>
      </c>
      <c r="C17" s="99">
        <v>508</v>
      </c>
      <c r="D17" t="s">
        <v>467</v>
      </c>
      <c r="E17" t="s">
        <v>469</v>
      </c>
      <c r="F17" s="92" t="s">
        <v>404</v>
      </c>
      <c r="G17">
        <v>2000</v>
      </c>
      <c r="H17">
        <v>1000</v>
      </c>
      <c r="I17">
        <v>5</v>
      </c>
      <c r="J17">
        <v>10</v>
      </c>
      <c r="K17">
        <v>8</v>
      </c>
      <c r="L17" s="88">
        <v>7</v>
      </c>
      <c r="M17" s="88">
        <v>5</v>
      </c>
      <c r="N17">
        <f t="shared" si="0"/>
        <v>6</v>
      </c>
    </row>
    <row r="18" spans="1:21" x14ac:dyDescent="0.25">
      <c r="A18" t="s">
        <v>457</v>
      </c>
      <c r="B18">
        <v>1</v>
      </c>
      <c r="C18" s="99">
        <v>2833</v>
      </c>
      <c r="D18" t="s">
        <v>466</v>
      </c>
      <c r="E18" t="s">
        <v>469</v>
      </c>
      <c r="F18" s="93" t="s">
        <v>385</v>
      </c>
      <c r="G18">
        <v>0</v>
      </c>
      <c r="H18">
        <v>2000</v>
      </c>
      <c r="I18">
        <v>1</v>
      </c>
      <c r="J18">
        <v>1</v>
      </c>
      <c r="K18">
        <v>1</v>
      </c>
      <c r="L18" s="88">
        <v>11</v>
      </c>
      <c r="M18" s="88">
        <v>7</v>
      </c>
      <c r="N18">
        <f t="shared" si="0"/>
        <v>9</v>
      </c>
      <c r="R18">
        <v>1</v>
      </c>
      <c r="S18">
        <v>1161</v>
      </c>
      <c r="T18">
        <v>1492</v>
      </c>
      <c r="U18">
        <v>4320</v>
      </c>
    </row>
    <row r="19" spans="1:21" hidden="1" x14ac:dyDescent="0.25">
      <c r="A19" t="s">
        <v>457</v>
      </c>
      <c r="B19">
        <v>1</v>
      </c>
      <c r="C19" s="99">
        <v>2858</v>
      </c>
      <c r="D19" t="s">
        <v>466</v>
      </c>
      <c r="E19" t="s">
        <v>468</v>
      </c>
      <c r="F19" s="92" t="s">
        <v>386</v>
      </c>
      <c r="G19">
        <v>0</v>
      </c>
      <c r="H19">
        <v>2200</v>
      </c>
      <c r="I19">
        <v>1</v>
      </c>
      <c r="J19">
        <v>1</v>
      </c>
      <c r="K19">
        <v>1</v>
      </c>
      <c r="L19" s="88">
        <v>12</v>
      </c>
      <c r="M19" s="88">
        <v>7</v>
      </c>
      <c r="N19">
        <f t="shared" si="0"/>
        <v>9.5</v>
      </c>
    </row>
    <row r="20" spans="1:21" hidden="1" x14ac:dyDescent="0.25">
      <c r="A20" t="s">
        <v>457</v>
      </c>
      <c r="B20">
        <v>2</v>
      </c>
      <c r="C20" s="99">
        <v>2818</v>
      </c>
      <c r="D20" t="s">
        <v>466</v>
      </c>
      <c r="E20" t="s">
        <v>468</v>
      </c>
      <c r="F20" s="92" t="s">
        <v>397</v>
      </c>
      <c r="G20">
        <v>0</v>
      </c>
      <c r="H20">
        <v>2200</v>
      </c>
      <c r="I20">
        <v>2</v>
      </c>
      <c r="J20">
        <v>3</v>
      </c>
      <c r="K20">
        <v>3</v>
      </c>
      <c r="L20" s="88">
        <v>12</v>
      </c>
      <c r="M20" s="88">
        <v>7</v>
      </c>
      <c r="N20">
        <f t="shared" si="0"/>
        <v>9.5</v>
      </c>
    </row>
    <row r="21" spans="1:21" hidden="1" x14ac:dyDescent="0.25">
      <c r="A21" t="s">
        <v>457</v>
      </c>
      <c r="B21">
        <v>2</v>
      </c>
      <c r="C21" s="99">
        <v>468</v>
      </c>
      <c r="D21" t="s">
        <v>467</v>
      </c>
      <c r="E21" t="s">
        <v>469</v>
      </c>
      <c r="F21" s="92" t="s">
        <v>388</v>
      </c>
      <c r="G21">
        <v>100</v>
      </c>
      <c r="H21">
        <v>2400</v>
      </c>
      <c r="I21">
        <v>1</v>
      </c>
      <c r="J21">
        <v>3</v>
      </c>
      <c r="K21">
        <v>2</v>
      </c>
      <c r="L21" s="88">
        <v>13</v>
      </c>
      <c r="M21" s="88">
        <v>10</v>
      </c>
      <c r="N21">
        <f t="shared" si="0"/>
        <v>11.5</v>
      </c>
    </row>
    <row r="22" spans="1:21" hidden="1" x14ac:dyDescent="0.25">
      <c r="A22" t="s">
        <v>457</v>
      </c>
      <c r="B22">
        <v>2</v>
      </c>
      <c r="C22" s="99">
        <v>2928</v>
      </c>
      <c r="D22" t="s">
        <v>467</v>
      </c>
      <c r="E22" t="s">
        <v>469</v>
      </c>
      <c r="F22" s="92" t="s">
        <v>390</v>
      </c>
      <c r="G22">
        <v>160</v>
      </c>
      <c r="H22">
        <v>2400</v>
      </c>
      <c r="I22">
        <v>1</v>
      </c>
      <c r="J22">
        <v>4</v>
      </c>
      <c r="K22">
        <v>3</v>
      </c>
      <c r="L22" s="88">
        <v>13</v>
      </c>
      <c r="M22" s="88">
        <v>10</v>
      </c>
      <c r="N22">
        <f t="shared" si="0"/>
        <v>11.5</v>
      </c>
    </row>
    <row r="23" spans="1:21" hidden="1" x14ac:dyDescent="0.25">
      <c r="A23" t="s">
        <v>457</v>
      </c>
      <c r="B23">
        <v>2</v>
      </c>
      <c r="C23" s="99">
        <v>467</v>
      </c>
      <c r="D23" t="s">
        <v>467</v>
      </c>
      <c r="E23" t="s">
        <v>469</v>
      </c>
      <c r="F23" s="92" t="s">
        <v>403</v>
      </c>
      <c r="G23">
        <v>1000</v>
      </c>
      <c r="H23">
        <v>2400</v>
      </c>
      <c r="I23">
        <v>5</v>
      </c>
      <c r="J23">
        <v>10</v>
      </c>
      <c r="K23">
        <v>8</v>
      </c>
      <c r="L23" s="88">
        <v>13</v>
      </c>
      <c r="M23" s="88">
        <v>10</v>
      </c>
      <c r="N23">
        <f t="shared" si="0"/>
        <v>11.5</v>
      </c>
    </row>
    <row r="24" spans="1:21" hidden="1" x14ac:dyDescent="0.25">
      <c r="A24" t="s">
        <v>458</v>
      </c>
      <c r="B24">
        <v>2</v>
      </c>
      <c r="C24" s="99">
        <v>1912</v>
      </c>
      <c r="D24" t="s">
        <v>467</v>
      </c>
      <c r="E24" t="s">
        <v>468</v>
      </c>
      <c r="F24" s="92" t="s">
        <v>406</v>
      </c>
      <c r="G24">
        <v>4000</v>
      </c>
      <c r="H24">
        <v>3000</v>
      </c>
      <c r="I24">
        <v>10</v>
      </c>
      <c r="J24">
        <v>15</v>
      </c>
      <c r="K24">
        <v>13</v>
      </c>
      <c r="L24" s="98">
        <v>15</v>
      </c>
      <c r="M24" s="98">
        <v>10</v>
      </c>
      <c r="N24">
        <f t="shared" si="0"/>
        <v>12.5</v>
      </c>
    </row>
    <row r="25" spans="1:21" hidden="1" x14ac:dyDescent="0.25">
      <c r="A25" t="s">
        <v>457</v>
      </c>
      <c r="B25">
        <v>2</v>
      </c>
      <c r="C25" s="99">
        <v>1977</v>
      </c>
      <c r="D25" t="s">
        <v>467</v>
      </c>
      <c r="E25" t="s">
        <v>469</v>
      </c>
      <c r="F25" s="92" t="s">
        <v>392</v>
      </c>
      <c r="G25">
        <v>650</v>
      </c>
      <c r="H25">
        <v>3200</v>
      </c>
      <c r="I25">
        <v>2</v>
      </c>
      <c r="J25">
        <v>3</v>
      </c>
      <c r="K25">
        <v>3</v>
      </c>
      <c r="L25" s="88">
        <v>16</v>
      </c>
      <c r="M25" s="88">
        <v>13</v>
      </c>
      <c r="N25">
        <f t="shared" si="0"/>
        <v>14.5</v>
      </c>
    </row>
    <row r="26" spans="1:21" hidden="1" x14ac:dyDescent="0.25">
      <c r="A26" t="s">
        <v>457</v>
      </c>
      <c r="B26">
        <v>2</v>
      </c>
      <c r="C26" s="99">
        <v>1978</v>
      </c>
      <c r="D26" t="s">
        <v>467</v>
      </c>
      <c r="E26" t="s">
        <v>469</v>
      </c>
      <c r="F26" s="92" t="s">
        <v>393</v>
      </c>
      <c r="G26">
        <v>650</v>
      </c>
      <c r="H26">
        <v>3200</v>
      </c>
      <c r="I26">
        <v>2</v>
      </c>
      <c r="J26">
        <v>3</v>
      </c>
      <c r="K26">
        <v>3</v>
      </c>
      <c r="L26" s="88">
        <v>16</v>
      </c>
      <c r="M26" s="88">
        <v>13</v>
      </c>
      <c r="N26">
        <f t="shared" si="0"/>
        <v>14.5</v>
      </c>
    </row>
    <row r="27" spans="1:21" hidden="1" x14ac:dyDescent="0.25">
      <c r="A27" t="s">
        <v>457</v>
      </c>
      <c r="B27">
        <v>2</v>
      </c>
      <c r="C27" s="99">
        <v>1979</v>
      </c>
      <c r="D27" t="s">
        <v>467</v>
      </c>
      <c r="E27" t="s">
        <v>469</v>
      </c>
      <c r="F27" s="92" t="s">
        <v>394</v>
      </c>
      <c r="G27">
        <v>650</v>
      </c>
      <c r="H27">
        <v>3200</v>
      </c>
      <c r="I27">
        <v>2</v>
      </c>
      <c r="J27">
        <v>3</v>
      </c>
      <c r="K27">
        <v>3</v>
      </c>
      <c r="L27" s="88">
        <v>16</v>
      </c>
      <c r="M27" s="88">
        <v>13</v>
      </c>
      <c r="N27">
        <f t="shared" si="0"/>
        <v>14.5</v>
      </c>
    </row>
    <row r="28" spans="1:21" hidden="1" x14ac:dyDescent="0.25">
      <c r="A28" t="s">
        <v>457</v>
      </c>
      <c r="B28">
        <v>2</v>
      </c>
      <c r="C28" s="99">
        <v>2840</v>
      </c>
      <c r="D28" t="s">
        <v>466</v>
      </c>
      <c r="E28" t="s">
        <v>468</v>
      </c>
      <c r="F28" s="92" t="s">
        <v>398</v>
      </c>
      <c r="G28">
        <v>400</v>
      </c>
      <c r="H28">
        <v>3200</v>
      </c>
      <c r="I28">
        <v>3</v>
      </c>
      <c r="J28">
        <v>4</v>
      </c>
      <c r="K28">
        <v>4</v>
      </c>
      <c r="L28" s="88">
        <v>16</v>
      </c>
      <c r="M28" s="88">
        <v>13</v>
      </c>
      <c r="N28">
        <f t="shared" si="0"/>
        <v>14.5</v>
      </c>
    </row>
    <row r="29" spans="1:21" hidden="1" x14ac:dyDescent="0.25">
      <c r="A29" t="s">
        <v>457</v>
      </c>
      <c r="B29">
        <v>2</v>
      </c>
      <c r="C29" s="99">
        <v>2889</v>
      </c>
      <c r="D29" t="s">
        <v>467</v>
      </c>
      <c r="E29" t="s">
        <v>468</v>
      </c>
      <c r="F29" s="92" t="s">
        <v>399</v>
      </c>
      <c r="G29">
        <v>700</v>
      </c>
      <c r="H29">
        <v>3200</v>
      </c>
      <c r="I29">
        <v>3</v>
      </c>
      <c r="J29">
        <v>5</v>
      </c>
      <c r="K29">
        <v>4</v>
      </c>
      <c r="L29" s="88">
        <v>16</v>
      </c>
      <c r="M29" s="88">
        <v>13</v>
      </c>
      <c r="N29">
        <f t="shared" si="0"/>
        <v>14.5</v>
      </c>
    </row>
    <row r="30" spans="1:21" x14ac:dyDescent="0.25">
      <c r="A30" t="s">
        <v>458</v>
      </c>
      <c r="B30">
        <v>2</v>
      </c>
      <c r="C30" s="99">
        <v>2801</v>
      </c>
      <c r="D30" t="s">
        <v>467</v>
      </c>
      <c r="E30" t="s">
        <v>468</v>
      </c>
      <c r="F30" s="93" t="s">
        <v>409</v>
      </c>
      <c r="G30">
        <v>4220</v>
      </c>
      <c r="H30">
        <v>3200</v>
      </c>
      <c r="I30">
        <v>12</v>
      </c>
      <c r="J30">
        <v>22</v>
      </c>
      <c r="K30">
        <v>17</v>
      </c>
      <c r="L30" s="88">
        <v>16</v>
      </c>
      <c r="M30" s="88">
        <v>13</v>
      </c>
      <c r="N30">
        <f t="shared" si="0"/>
        <v>14.5</v>
      </c>
      <c r="R30">
        <v>1</v>
      </c>
      <c r="S30">
        <v>905</v>
      </c>
      <c r="T30">
        <v>1049</v>
      </c>
      <c r="U30">
        <v>4321</v>
      </c>
    </row>
    <row r="31" spans="1:21" x14ac:dyDescent="0.25">
      <c r="A31" t="s">
        <v>458</v>
      </c>
      <c r="B31">
        <v>2</v>
      </c>
      <c r="C31" s="99">
        <v>2831</v>
      </c>
      <c r="D31" t="s">
        <v>466</v>
      </c>
      <c r="E31" t="s">
        <v>468</v>
      </c>
      <c r="F31" s="93" t="s">
        <v>410</v>
      </c>
      <c r="G31">
        <v>0</v>
      </c>
      <c r="H31">
        <v>3200</v>
      </c>
      <c r="I31">
        <v>12</v>
      </c>
      <c r="J31">
        <v>22</v>
      </c>
      <c r="K31">
        <v>17</v>
      </c>
      <c r="L31" s="88">
        <v>16</v>
      </c>
      <c r="M31" s="88">
        <v>13</v>
      </c>
      <c r="N31">
        <f t="shared" si="0"/>
        <v>14.5</v>
      </c>
      <c r="R31">
        <v>1</v>
      </c>
      <c r="S31">
        <v>1159</v>
      </c>
      <c r="T31">
        <v>1490</v>
      </c>
      <c r="U31">
        <v>4322</v>
      </c>
    </row>
    <row r="32" spans="1:21" hidden="1" x14ac:dyDescent="0.25">
      <c r="A32" t="s">
        <v>457</v>
      </c>
      <c r="B32">
        <v>2</v>
      </c>
      <c r="C32" s="99">
        <v>1985</v>
      </c>
      <c r="D32" t="s">
        <v>467</v>
      </c>
      <c r="E32" t="s">
        <v>469</v>
      </c>
      <c r="F32" s="92" t="s">
        <v>395</v>
      </c>
      <c r="G32">
        <v>100</v>
      </c>
      <c r="H32">
        <v>3600</v>
      </c>
      <c r="I32">
        <v>2</v>
      </c>
      <c r="J32">
        <v>3</v>
      </c>
      <c r="K32">
        <v>3</v>
      </c>
      <c r="L32" s="88">
        <v>17</v>
      </c>
      <c r="M32" s="88">
        <v>13</v>
      </c>
      <c r="N32">
        <f t="shared" si="0"/>
        <v>15</v>
      </c>
    </row>
    <row r="33" spans="1:21" hidden="1" x14ac:dyDescent="0.25">
      <c r="A33" t="s">
        <v>457</v>
      </c>
      <c r="B33">
        <v>3</v>
      </c>
      <c r="C33" s="99">
        <v>1986</v>
      </c>
      <c r="D33" t="s">
        <v>467</v>
      </c>
      <c r="E33" t="s">
        <v>469</v>
      </c>
      <c r="F33" s="92" t="s">
        <v>396</v>
      </c>
      <c r="G33">
        <v>700</v>
      </c>
      <c r="H33">
        <v>4200</v>
      </c>
      <c r="I33">
        <v>2</v>
      </c>
      <c r="J33">
        <v>3</v>
      </c>
      <c r="K33">
        <v>3</v>
      </c>
      <c r="L33" s="88">
        <v>20</v>
      </c>
      <c r="M33" s="88">
        <v>10</v>
      </c>
      <c r="N33">
        <f t="shared" si="0"/>
        <v>15</v>
      </c>
    </row>
    <row r="34" spans="1:21" x14ac:dyDescent="0.25">
      <c r="A34" t="s">
        <v>458</v>
      </c>
      <c r="B34">
        <v>2</v>
      </c>
      <c r="C34" s="99">
        <v>2802</v>
      </c>
      <c r="D34" t="s">
        <v>467</v>
      </c>
      <c r="E34" t="s">
        <v>468</v>
      </c>
      <c r="F34" s="93" t="s">
        <v>413</v>
      </c>
      <c r="G34">
        <v>5132</v>
      </c>
      <c r="H34">
        <v>4200</v>
      </c>
      <c r="I34">
        <v>14</v>
      </c>
      <c r="J34">
        <v>24</v>
      </c>
      <c r="K34">
        <v>19</v>
      </c>
      <c r="L34" s="88">
        <v>17</v>
      </c>
      <c r="M34" s="88">
        <v>13</v>
      </c>
      <c r="N34">
        <f t="shared" si="0"/>
        <v>15</v>
      </c>
      <c r="R34">
        <v>1</v>
      </c>
      <c r="S34">
        <v>903</v>
      </c>
      <c r="T34">
        <v>1047</v>
      </c>
      <c r="U34">
        <v>4323</v>
      </c>
    </row>
    <row r="35" spans="1:21" hidden="1" x14ac:dyDescent="0.25">
      <c r="A35" t="s">
        <v>457</v>
      </c>
      <c r="B35">
        <v>2</v>
      </c>
      <c r="C35" s="99">
        <v>1972</v>
      </c>
      <c r="D35" t="s">
        <v>467</v>
      </c>
      <c r="E35" t="s">
        <v>468</v>
      </c>
      <c r="F35" s="92" t="s">
        <v>416</v>
      </c>
      <c r="G35">
        <v>1643</v>
      </c>
      <c r="H35">
        <v>4200</v>
      </c>
      <c r="I35">
        <v>19</v>
      </c>
      <c r="J35">
        <v>20</v>
      </c>
      <c r="K35">
        <v>20</v>
      </c>
      <c r="L35" s="88">
        <v>17</v>
      </c>
      <c r="M35" s="88">
        <v>13</v>
      </c>
      <c r="N35">
        <f t="shared" si="0"/>
        <v>15</v>
      </c>
    </row>
    <row r="36" spans="1:21" hidden="1" x14ac:dyDescent="0.25">
      <c r="A36" t="s">
        <v>457</v>
      </c>
      <c r="B36">
        <v>2</v>
      </c>
      <c r="C36" s="99">
        <v>2925</v>
      </c>
      <c r="D36" t="s">
        <v>467</v>
      </c>
      <c r="E36" t="s">
        <v>469</v>
      </c>
      <c r="F36" s="92" t="s">
        <v>400</v>
      </c>
      <c r="G36">
        <v>500</v>
      </c>
      <c r="H36">
        <v>5000</v>
      </c>
      <c r="I36">
        <v>3</v>
      </c>
      <c r="J36">
        <v>5</v>
      </c>
      <c r="K36">
        <v>4</v>
      </c>
      <c r="L36" s="88">
        <v>18</v>
      </c>
      <c r="M36" s="88">
        <v>14</v>
      </c>
      <c r="N36">
        <f t="shared" si="0"/>
        <v>16</v>
      </c>
    </row>
    <row r="37" spans="1:21" hidden="1" x14ac:dyDescent="0.25">
      <c r="A37" t="s">
        <v>457</v>
      </c>
      <c r="B37">
        <v>2</v>
      </c>
      <c r="C37" s="99">
        <v>2932</v>
      </c>
      <c r="D37" t="s">
        <v>467</v>
      </c>
      <c r="E37" t="s">
        <v>469</v>
      </c>
      <c r="F37" s="92" t="s">
        <v>412</v>
      </c>
      <c r="G37">
        <v>3625</v>
      </c>
      <c r="H37">
        <v>5000</v>
      </c>
      <c r="I37">
        <v>16</v>
      </c>
      <c r="J37">
        <v>20</v>
      </c>
      <c r="K37">
        <v>18</v>
      </c>
      <c r="L37" s="88">
        <v>18</v>
      </c>
      <c r="M37" s="88">
        <v>14</v>
      </c>
      <c r="N37">
        <f t="shared" si="0"/>
        <v>16</v>
      </c>
    </row>
    <row r="38" spans="1:21" x14ac:dyDescent="0.25">
      <c r="A38" t="s">
        <v>458</v>
      </c>
      <c r="B38">
        <v>2</v>
      </c>
      <c r="C38" s="99">
        <v>2867</v>
      </c>
      <c r="D38" t="s">
        <v>467</v>
      </c>
      <c r="E38" t="s">
        <v>468</v>
      </c>
      <c r="F38" s="93" t="s">
        <v>414</v>
      </c>
      <c r="G38">
        <v>0</v>
      </c>
      <c r="H38">
        <v>5000</v>
      </c>
      <c r="I38">
        <v>14</v>
      </c>
      <c r="J38">
        <v>24</v>
      </c>
      <c r="K38">
        <v>19</v>
      </c>
      <c r="L38" s="88">
        <v>18</v>
      </c>
      <c r="M38" s="88">
        <v>14</v>
      </c>
      <c r="N38">
        <f t="shared" si="0"/>
        <v>16</v>
      </c>
      <c r="R38">
        <v>1</v>
      </c>
      <c r="S38">
        <v>1206</v>
      </c>
      <c r="T38">
        <v>1544</v>
      </c>
      <c r="U38">
        <v>4324</v>
      </c>
    </row>
    <row r="39" spans="1:21" hidden="1" x14ac:dyDescent="0.25">
      <c r="A39" t="s">
        <v>458</v>
      </c>
      <c r="B39">
        <v>2</v>
      </c>
      <c r="C39" s="99">
        <v>2904</v>
      </c>
      <c r="D39" t="s">
        <v>467</v>
      </c>
      <c r="E39" t="s">
        <v>468</v>
      </c>
      <c r="F39" s="92" t="s">
        <v>419</v>
      </c>
      <c r="G39">
        <v>0</v>
      </c>
      <c r="H39">
        <v>5000</v>
      </c>
      <c r="I39">
        <v>17</v>
      </c>
      <c r="J39">
        <v>25</v>
      </c>
      <c r="K39">
        <v>21</v>
      </c>
      <c r="L39" s="88">
        <v>18</v>
      </c>
      <c r="M39" s="88">
        <v>14</v>
      </c>
      <c r="N39">
        <f t="shared" si="0"/>
        <v>16</v>
      </c>
    </row>
    <row r="40" spans="1:21" hidden="1" x14ac:dyDescent="0.25">
      <c r="A40" t="s">
        <v>457</v>
      </c>
      <c r="B40">
        <v>2</v>
      </c>
      <c r="C40" s="99">
        <v>1088</v>
      </c>
      <c r="D40" t="s">
        <v>466</v>
      </c>
      <c r="E40" t="s">
        <v>468</v>
      </c>
      <c r="F40" s="92" t="s">
        <v>423</v>
      </c>
      <c r="G40">
        <v>15000</v>
      </c>
      <c r="H40">
        <v>5000</v>
      </c>
      <c r="I40">
        <v>25</v>
      </c>
      <c r="J40">
        <v>30</v>
      </c>
      <c r="K40">
        <v>28</v>
      </c>
      <c r="L40" s="88">
        <v>18</v>
      </c>
      <c r="M40" s="88">
        <v>14</v>
      </c>
      <c r="N40">
        <f t="shared" si="0"/>
        <v>16</v>
      </c>
    </row>
    <row r="41" spans="1:21" hidden="1" x14ac:dyDescent="0.25">
      <c r="A41" t="s">
        <v>457</v>
      </c>
      <c r="B41">
        <v>2</v>
      </c>
      <c r="C41" s="99">
        <v>1089</v>
      </c>
      <c r="D41" t="s">
        <v>467</v>
      </c>
      <c r="E41" t="s">
        <v>468</v>
      </c>
      <c r="F41" s="92" t="s">
        <v>424</v>
      </c>
      <c r="G41">
        <v>15000</v>
      </c>
      <c r="H41">
        <v>5000</v>
      </c>
      <c r="I41">
        <v>25</v>
      </c>
      <c r="J41">
        <v>30</v>
      </c>
      <c r="K41">
        <v>28</v>
      </c>
      <c r="L41" s="88">
        <v>18</v>
      </c>
      <c r="M41" s="88">
        <v>14</v>
      </c>
      <c r="N41">
        <f t="shared" si="0"/>
        <v>16</v>
      </c>
    </row>
    <row r="42" spans="1:21" hidden="1" x14ac:dyDescent="0.25">
      <c r="A42" t="s">
        <v>458</v>
      </c>
      <c r="B42">
        <v>3</v>
      </c>
      <c r="C42" s="99">
        <v>2870</v>
      </c>
      <c r="D42" t="s">
        <v>467</v>
      </c>
      <c r="E42" t="s">
        <v>468</v>
      </c>
      <c r="F42" s="92" t="s">
        <v>411</v>
      </c>
      <c r="G42">
        <v>0</v>
      </c>
      <c r="H42">
        <v>6400</v>
      </c>
      <c r="I42">
        <v>12</v>
      </c>
      <c r="J42">
        <v>22</v>
      </c>
      <c r="K42">
        <v>17</v>
      </c>
      <c r="L42" s="88">
        <v>22</v>
      </c>
      <c r="M42" s="88">
        <v>12</v>
      </c>
      <c r="N42">
        <f t="shared" si="0"/>
        <v>17</v>
      </c>
    </row>
    <row r="43" spans="1:21" hidden="1" x14ac:dyDescent="0.25">
      <c r="A43" t="s">
        <v>457</v>
      </c>
      <c r="B43">
        <v>3</v>
      </c>
      <c r="C43" s="99">
        <v>1973</v>
      </c>
      <c r="D43" t="s">
        <v>467</v>
      </c>
      <c r="E43" t="s">
        <v>468</v>
      </c>
      <c r="F43" s="92" t="s">
        <v>408</v>
      </c>
      <c r="G43">
        <v>9800</v>
      </c>
      <c r="H43">
        <v>7000</v>
      </c>
      <c r="I43">
        <v>14</v>
      </c>
      <c r="J43">
        <v>18</v>
      </c>
      <c r="K43">
        <v>16</v>
      </c>
      <c r="L43" s="88">
        <v>20</v>
      </c>
      <c r="M43" s="88">
        <v>15</v>
      </c>
      <c r="N43">
        <f t="shared" si="0"/>
        <v>17.5</v>
      </c>
    </row>
    <row r="44" spans="1:21" hidden="1" x14ac:dyDescent="0.25">
      <c r="A44" t="s">
        <v>457</v>
      </c>
      <c r="B44">
        <v>3</v>
      </c>
      <c r="C44" s="99">
        <v>2940</v>
      </c>
      <c r="D44" t="s">
        <v>467</v>
      </c>
      <c r="E44" t="s">
        <v>468</v>
      </c>
      <c r="F44" s="93" t="s">
        <v>420</v>
      </c>
      <c r="G44">
        <v>4725</v>
      </c>
      <c r="H44">
        <v>10000</v>
      </c>
      <c r="I44">
        <v>20</v>
      </c>
      <c r="J44">
        <v>25</v>
      </c>
      <c r="K44">
        <v>23</v>
      </c>
      <c r="L44" s="88">
        <v>25</v>
      </c>
      <c r="M44" s="88">
        <v>20</v>
      </c>
      <c r="N44">
        <f t="shared" si="0"/>
        <v>22.5</v>
      </c>
    </row>
    <row r="45" spans="1:21" hidden="1" x14ac:dyDescent="0.25">
      <c r="A45" t="s">
        <v>457</v>
      </c>
      <c r="B45">
        <v>3</v>
      </c>
      <c r="C45" s="99">
        <v>2938</v>
      </c>
      <c r="D45" t="s">
        <v>467</v>
      </c>
      <c r="E45" t="s">
        <v>469</v>
      </c>
      <c r="F45" s="92" t="s">
        <v>401</v>
      </c>
      <c r="G45">
        <v>700</v>
      </c>
      <c r="H45">
        <v>10000</v>
      </c>
      <c r="I45">
        <v>3</v>
      </c>
      <c r="J45">
        <v>6</v>
      </c>
      <c r="K45">
        <v>5</v>
      </c>
      <c r="L45" s="88">
        <v>25</v>
      </c>
      <c r="M45" s="88">
        <v>20</v>
      </c>
      <c r="N45">
        <f t="shared" si="0"/>
        <v>22.5</v>
      </c>
    </row>
    <row r="46" spans="1:21" hidden="1" x14ac:dyDescent="0.25">
      <c r="A46" t="s">
        <v>457</v>
      </c>
      <c r="B46">
        <v>3</v>
      </c>
      <c r="C46" s="99">
        <v>2921</v>
      </c>
      <c r="D46" t="s">
        <v>467</v>
      </c>
      <c r="E46" t="s">
        <v>469</v>
      </c>
      <c r="F46" s="92" t="s">
        <v>402</v>
      </c>
      <c r="G46">
        <v>1000</v>
      </c>
      <c r="H46">
        <v>10000</v>
      </c>
      <c r="I46">
        <v>5</v>
      </c>
      <c r="J46">
        <v>7</v>
      </c>
      <c r="K46">
        <v>6</v>
      </c>
      <c r="L46" s="88">
        <v>25</v>
      </c>
      <c r="M46" s="88">
        <v>20</v>
      </c>
      <c r="N46">
        <f t="shared" si="0"/>
        <v>22.5</v>
      </c>
    </row>
    <row r="47" spans="1:21" x14ac:dyDescent="0.25">
      <c r="A47" t="s">
        <v>457</v>
      </c>
      <c r="B47">
        <v>3</v>
      </c>
      <c r="C47" s="99">
        <v>2854</v>
      </c>
      <c r="D47" t="s">
        <v>466</v>
      </c>
      <c r="E47" t="s">
        <v>468</v>
      </c>
      <c r="F47" s="93" t="s">
        <v>405</v>
      </c>
      <c r="G47">
        <v>0</v>
      </c>
      <c r="H47">
        <v>10000</v>
      </c>
      <c r="I47">
        <v>8</v>
      </c>
      <c r="J47">
        <v>12</v>
      </c>
      <c r="K47">
        <v>10</v>
      </c>
      <c r="L47" s="88">
        <v>25</v>
      </c>
      <c r="M47" s="88">
        <v>20</v>
      </c>
      <c r="N47">
        <f t="shared" si="0"/>
        <v>22.5</v>
      </c>
      <c r="R47">
        <v>1</v>
      </c>
      <c r="S47">
        <v>1192</v>
      </c>
      <c r="T47">
        <v>1528</v>
      </c>
      <c r="U47">
        <v>4325</v>
      </c>
    </row>
    <row r="48" spans="1:21" hidden="1" x14ac:dyDescent="0.25">
      <c r="A48" t="s">
        <v>457</v>
      </c>
      <c r="B48">
        <v>3</v>
      </c>
      <c r="C48" s="99">
        <v>2951</v>
      </c>
      <c r="D48" t="s">
        <v>467</v>
      </c>
      <c r="E48" t="s">
        <v>468</v>
      </c>
      <c r="F48" s="92" t="s">
        <v>421</v>
      </c>
      <c r="G48">
        <v>11000</v>
      </c>
      <c r="H48">
        <v>10000</v>
      </c>
      <c r="I48">
        <v>20</v>
      </c>
      <c r="J48">
        <v>25</v>
      </c>
      <c r="K48">
        <v>23</v>
      </c>
      <c r="L48" s="88">
        <v>25</v>
      </c>
      <c r="M48" s="88">
        <v>20</v>
      </c>
      <c r="N48">
        <f t="shared" si="0"/>
        <v>22.5</v>
      </c>
    </row>
    <row r="49" spans="1:21" hidden="1" x14ac:dyDescent="0.25">
      <c r="A49" t="s">
        <v>457</v>
      </c>
      <c r="B49">
        <v>3</v>
      </c>
      <c r="C49" s="99">
        <v>2952</v>
      </c>
      <c r="D49" t="s">
        <v>466</v>
      </c>
      <c r="E49" t="s">
        <v>468</v>
      </c>
      <c r="F49" s="92" t="s">
        <v>422</v>
      </c>
      <c r="G49">
        <v>11000</v>
      </c>
      <c r="H49">
        <v>10000</v>
      </c>
      <c r="I49">
        <v>20</v>
      </c>
      <c r="J49">
        <v>25</v>
      </c>
      <c r="K49">
        <v>23</v>
      </c>
      <c r="L49" s="88">
        <v>25</v>
      </c>
      <c r="M49" s="88">
        <v>20</v>
      </c>
      <c r="N49">
        <f t="shared" si="0"/>
        <v>22.5</v>
      </c>
    </row>
    <row r="50" spans="1:21" hidden="1" x14ac:dyDescent="0.25">
      <c r="A50" t="s">
        <v>457</v>
      </c>
      <c r="B50">
        <v>3</v>
      </c>
      <c r="C50" s="99">
        <v>2916</v>
      </c>
      <c r="D50" t="s">
        <v>467</v>
      </c>
      <c r="E50" t="s">
        <v>468</v>
      </c>
      <c r="F50" s="92" t="s">
        <v>425</v>
      </c>
      <c r="G50">
        <v>16000</v>
      </c>
      <c r="H50">
        <v>10000</v>
      </c>
      <c r="I50">
        <v>23</v>
      </c>
      <c r="J50">
        <v>33</v>
      </c>
      <c r="K50">
        <v>28</v>
      </c>
      <c r="L50" s="88">
        <v>25</v>
      </c>
      <c r="M50" s="88">
        <v>20</v>
      </c>
      <c r="N50">
        <f t="shared" si="0"/>
        <v>22.5</v>
      </c>
    </row>
    <row r="51" spans="1:21" hidden="1" x14ac:dyDescent="0.25">
      <c r="A51" t="s">
        <v>458</v>
      </c>
      <c r="B51">
        <v>3</v>
      </c>
      <c r="C51" s="99">
        <v>2869</v>
      </c>
      <c r="D51" t="s">
        <v>467</v>
      </c>
      <c r="E51" t="s">
        <v>468</v>
      </c>
      <c r="F51" s="92" t="s">
        <v>415</v>
      </c>
      <c r="G51">
        <v>0</v>
      </c>
      <c r="H51">
        <v>15000</v>
      </c>
      <c r="I51">
        <v>15</v>
      </c>
      <c r="J51">
        <v>23</v>
      </c>
      <c r="K51">
        <v>19</v>
      </c>
      <c r="L51" s="88">
        <v>30</v>
      </c>
      <c r="M51" s="88">
        <v>25</v>
      </c>
      <c r="N51">
        <f t="shared" si="0"/>
        <v>27.5</v>
      </c>
    </row>
    <row r="52" spans="1:21" hidden="1" x14ac:dyDescent="0.25">
      <c r="A52" t="s">
        <v>458</v>
      </c>
      <c r="B52">
        <v>3</v>
      </c>
      <c r="C52" s="99">
        <v>1927</v>
      </c>
      <c r="D52" t="s">
        <v>467</v>
      </c>
      <c r="E52" t="s">
        <v>468</v>
      </c>
      <c r="F52" s="92" t="s">
        <v>417</v>
      </c>
      <c r="G52">
        <v>7000</v>
      </c>
      <c r="H52">
        <v>15000</v>
      </c>
      <c r="I52">
        <v>18</v>
      </c>
      <c r="J52">
        <v>23</v>
      </c>
      <c r="K52">
        <v>21</v>
      </c>
      <c r="L52" s="88">
        <v>30</v>
      </c>
      <c r="M52" s="88">
        <v>25</v>
      </c>
      <c r="N52">
        <f t="shared" si="0"/>
        <v>27.5</v>
      </c>
    </row>
    <row r="53" spans="1:21" hidden="1" x14ac:dyDescent="0.25">
      <c r="A53" t="s">
        <v>458</v>
      </c>
      <c r="B53">
        <v>3</v>
      </c>
      <c r="C53" s="99">
        <v>1928</v>
      </c>
      <c r="D53" t="s">
        <v>466</v>
      </c>
      <c r="E53" t="s">
        <v>468</v>
      </c>
      <c r="F53" s="92" t="s">
        <v>418</v>
      </c>
      <c r="G53">
        <v>7000</v>
      </c>
      <c r="H53">
        <v>15000</v>
      </c>
      <c r="I53">
        <v>18</v>
      </c>
      <c r="J53">
        <v>23</v>
      </c>
      <c r="K53">
        <v>21</v>
      </c>
      <c r="L53" s="88">
        <v>30</v>
      </c>
      <c r="M53" s="88">
        <v>25</v>
      </c>
      <c r="N53">
        <f t="shared" si="0"/>
        <v>27.5</v>
      </c>
    </row>
    <row r="54" spans="1:21" x14ac:dyDescent="0.25">
      <c r="A54" t="s">
        <v>458</v>
      </c>
      <c r="B54">
        <v>3</v>
      </c>
      <c r="C54" s="99">
        <v>2803</v>
      </c>
      <c r="D54" t="s">
        <v>467</v>
      </c>
      <c r="E54" t="s">
        <v>468</v>
      </c>
      <c r="F54" s="93" t="s">
        <v>407</v>
      </c>
      <c r="G54">
        <v>4135</v>
      </c>
      <c r="H54">
        <v>18000</v>
      </c>
      <c r="I54">
        <v>10</v>
      </c>
      <c r="J54">
        <v>20</v>
      </c>
      <c r="K54">
        <v>15</v>
      </c>
      <c r="L54" s="88">
        <v>32</v>
      </c>
      <c r="M54" s="88">
        <v>25</v>
      </c>
      <c r="N54">
        <f t="shared" si="0"/>
        <v>28.5</v>
      </c>
      <c r="R54">
        <v>1</v>
      </c>
      <c r="S54">
        <v>909</v>
      </c>
      <c r="T54">
        <v>1053</v>
      </c>
      <c r="U54">
        <v>4326</v>
      </c>
    </row>
    <row r="55" spans="1:21" hidden="1" x14ac:dyDescent="0.25">
      <c r="A55" t="s">
        <v>458</v>
      </c>
      <c r="B55">
        <v>3</v>
      </c>
      <c r="C55" s="99">
        <v>2804</v>
      </c>
      <c r="D55" t="s">
        <v>467</v>
      </c>
      <c r="E55" t="s">
        <v>468</v>
      </c>
      <c r="F55" s="186" t="s">
        <v>426</v>
      </c>
      <c r="G55">
        <v>69551</v>
      </c>
      <c r="H55">
        <v>18000</v>
      </c>
      <c r="I55">
        <v>40</v>
      </c>
      <c r="J55">
        <v>45</v>
      </c>
      <c r="K55">
        <v>43</v>
      </c>
      <c r="L55" s="88">
        <v>32</v>
      </c>
      <c r="M55" s="88">
        <v>25</v>
      </c>
      <c r="N55">
        <f t="shared" si="0"/>
        <v>28.5</v>
      </c>
    </row>
    <row r="56" spans="1:21" x14ac:dyDescent="0.25">
      <c r="A56" t="s">
        <v>454</v>
      </c>
      <c r="B56" t="s">
        <v>455</v>
      </c>
      <c r="C56">
        <v>2848</v>
      </c>
      <c r="F56" s="69" t="s">
        <v>601</v>
      </c>
      <c r="G56" t="s">
        <v>427</v>
      </c>
      <c r="H56" t="s">
        <v>470</v>
      </c>
      <c r="I56" t="s">
        <v>377</v>
      </c>
      <c r="J56" t="s">
        <v>378</v>
      </c>
      <c r="K56" t="s">
        <v>379</v>
      </c>
      <c r="L56" t="s">
        <v>28</v>
      </c>
      <c r="M56" t="s">
        <v>27</v>
      </c>
      <c r="N56" t="s">
        <v>379</v>
      </c>
      <c r="R56">
        <v>1</v>
      </c>
      <c r="S56">
        <v>1183</v>
      </c>
      <c r="T56">
        <v>1519</v>
      </c>
      <c r="U56">
        <v>4327</v>
      </c>
    </row>
    <row r="57" spans="1:21" x14ac:dyDescent="0.25">
      <c r="C57" s="99">
        <v>3388</v>
      </c>
    </row>
  </sheetData>
  <autoFilter ref="A8:R56" xr:uid="{B515018D-B54D-4847-9DB1-B37F27469679}">
    <filterColumn colId="11" showButton="0"/>
    <filterColumn colId="17">
      <customFilters>
        <customFilter operator="notEqual" val=" "/>
      </customFilters>
    </filterColumn>
  </autoFilter>
  <sortState xmlns:xlrd2="http://schemas.microsoft.com/office/spreadsheetml/2017/richdata2" ref="A9:Q56">
    <sortCondition ref="N10:N56"/>
  </sortState>
  <mergeCells count="11">
    <mergeCell ref="L8:M8"/>
    <mergeCell ref="N6:O6"/>
    <mergeCell ref="N7:O7"/>
    <mergeCell ref="N3:Q3"/>
    <mergeCell ref="J3:M3"/>
    <mergeCell ref="P4:Q4"/>
    <mergeCell ref="P6:Q6"/>
    <mergeCell ref="P5:Q5"/>
    <mergeCell ref="P7:Q7"/>
    <mergeCell ref="N4:O4"/>
    <mergeCell ref="N5:O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1D7A2-4722-4CD8-B2C3-AB223C06B367}">
  <dimension ref="A1:Q45"/>
  <sheetViews>
    <sheetView zoomScaleNormal="100" zoomScaleSheetLayoutView="50" workbookViewId="0">
      <selection activeCell="D18" sqref="D18"/>
    </sheetView>
  </sheetViews>
  <sheetFormatPr baseColWidth="10" defaultRowHeight="15" x14ac:dyDescent="0.25"/>
  <cols>
    <col min="2" max="2" width="5" bestFit="1" customWidth="1"/>
    <col min="3" max="3" width="30.140625" bestFit="1" customWidth="1"/>
    <col min="4" max="4" width="4.42578125" bestFit="1" customWidth="1"/>
    <col min="5" max="5" width="4.7109375" bestFit="1" customWidth="1"/>
    <col min="11" max="11" width="5" bestFit="1" customWidth="1"/>
    <col min="12" max="12" width="26.42578125" bestFit="1" customWidth="1"/>
    <col min="13" max="13" width="4.42578125" bestFit="1" customWidth="1"/>
    <col min="14" max="14" width="4.7109375" bestFit="1" customWidth="1"/>
    <col min="15" max="15" width="5.85546875" bestFit="1" customWidth="1"/>
    <col min="16" max="16" width="5.7109375" bestFit="1" customWidth="1"/>
    <col min="17" max="17" width="6" bestFit="1" customWidth="1"/>
  </cols>
  <sheetData>
    <row r="1" spans="1:17" ht="15.75" thickBot="1" x14ac:dyDescent="0.3"/>
    <row r="2" spans="1:17" ht="15.75" thickBot="1" x14ac:dyDescent="0.3">
      <c r="B2" s="137" t="s">
        <v>532</v>
      </c>
      <c r="C2" s="138" t="s">
        <v>514</v>
      </c>
      <c r="D2" s="139" t="s">
        <v>533</v>
      </c>
      <c r="E2" s="139" t="s">
        <v>534</v>
      </c>
      <c r="F2" s="137" t="s">
        <v>535</v>
      </c>
      <c r="G2" s="138" t="s">
        <v>536</v>
      </c>
      <c r="H2" s="140" t="s">
        <v>537</v>
      </c>
      <c r="K2" s="137" t="s">
        <v>532</v>
      </c>
      <c r="L2" s="138" t="s">
        <v>514</v>
      </c>
      <c r="M2" s="139" t="s">
        <v>533</v>
      </c>
      <c r="N2" s="139" t="s">
        <v>534</v>
      </c>
      <c r="O2" s="137" t="s">
        <v>535</v>
      </c>
      <c r="P2" s="138" t="s">
        <v>536</v>
      </c>
      <c r="Q2" s="140" t="s">
        <v>537</v>
      </c>
    </row>
    <row r="3" spans="1:17" x14ac:dyDescent="0.25">
      <c r="A3">
        <v>1</v>
      </c>
      <c r="B3" s="151">
        <v>15</v>
      </c>
      <c r="C3" s="148" t="s">
        <v>474</v>
      </c>
      <c r="D3" s="134">
        <v>1</v>
      </c>
      <c r="E3" s="134">
        <v>2</v>
      </c>
      <c r="F3" s="94">
        <v>2</v>
      </c>
      <c r="G3" s="126"/>
      <c r="H3" s="127"/>
      <c r="K3" s="145">
        <v>1715</v>
      </c>
      <c r="L3" s="142" t="s">
        <v>538</v>
      </c>
      <c r="M3" s="114">
        <v>3</v>
      </c>
      <c r="N3" s="116">
        <v>4</v>
      </c>
      <c r="O3" s="141">
        <v>20</v>
      </c>
      <c r="P3" s="115"/>
      <c r="Q3" s="116"/>
    </row>
    <row r="4" spans="1:17" x14ac:dyDescent="0.25">
      <c r="A4">
        <v>2</v>
      </c>
      <c r="B4" s="152">
        <v>165</v>
      </c>
      <c r="C4" s="149" t="s">
        <v>515</v>
      </c>
      <c r="D4" s="135">
        <v>3</v>
      </c>
      <c r="E4" s="135">
        <v>4</v>
      </c>
      <c r="F4" s="95">
        <v>7</v>
      </c>
      <c r="G4" s="129"/>
      <c r="H4" s="130"/>
      <c r="K4" s="146">
        <v>2933</v>
      </c>
      <c r="L4" s="143" t="s">
        <v>539</v>
      </c>
      <c r="M4" s="117">
        <v>5</v>
      </c>
      <c r="N4" s="118">
        <v>7</v>
      </c>
      <c r="O4" s="122">
        <v>50</v>
      </c>
      <c r="P4" s="113">
        <v>10</v>
      </c>
      <c r="Q4" s="118"/>
    </row>
    <row r="5" spans="1:17" x14ac:dyDescent="0.25">
      <c r="A5">
        <v>3</v>
      </c>
      <c r="B5" s="152">
        <v>365</v>
      </c>
      <c r="C5" s="149" t="s">
        <v>520</v>
      </c>
      <c r="D5" s="135">
        <v>3</v>
      </c>
      <c r="E5" s="135">
        <v>6</v>
      </c>
      <c r="F5" s="95">
        <v>35</v>
      </c>
      <c r="G5" s="129"/>
      <c r="H5" s="130"/>
      <c r="K5" s="146">
        <v>1702</v>
      </c>
      <c r="L5" s="143" t="s">
        <v>540</v>
      </c>
      <c r="M5" s="117">
        <v>7</v>
      </c>
      <c r="N5" s="118">
        <v>10</v>
      </c>
      <c r="O5" s="122"/>
      <c r="P5" s="113">
        <v>100</v>
      </c>
      <c r="Q5" s="118"/>
    </row>
    <row r="6" spans="1:17" x14ac:dyDescent="0.25">
      <c r="A6">
        <v>4</v>
      </c>
      <c r="B6" s="152">
        <v>366</v>
      </c>
      <c r="C6" s="149" t="s">
        <v>523</v>
      </c>
      <c r="D6" s="135">
        <v>4</v>
      </c>
      <c r="E6" s="135">
        <v>7</v>
      </c>
      <c r="F6" s="95">
        <v>50</v>
      </c>
      <c r="G6" s="129"/>
      <c r="H6" s="130"/>
      <c r="K6" s="146">
        <v>1003</v>
      </c>
      <c r="L6" s="143" t="s">
        <v>541</v>
      </c>
      <c r="M6" s="117">
        <v>10</v>
      </c>
      <c r="N6" s="118">
        <v>13</v>
      </c>
      <c r="O6" s="122">
        <v>200</v>
      </c>
      <c r="P6" s="113">
        <v>200</v>
      </c>
      <c r="Q6" s="118">
        <v>200</v>
      </c>
    </row>
    <row r="7" spans="1:17" x14ac:dyDescent="0.25">
      <c r="A7">
        <v>5</v>
      </c>
      <c r="B7" s="152">
        <v>367</v>
      </c>
      <c r="C7" s="149" t="s">
        <v>527</v>
      </c>
      <c r="D7" s="135">
        <v>5</v>
      </c>
      <c r="E7" s="135">
        <v>8</v>
      </c>
      <c r="F7" s="95">
        <v>75</v>
      </c>
      <c r="G7" s="129"/>
      <c r="H7" s="130"/>
      <c r="K7" s="146">
        <v>1720</v>
      </c>
      <c r="L7" s="143" t="s">
        <v>41</v>
      </c>
      <c r="M7" s="117">
        <v>10</v>
      </c>
      <c r="N7" s="118">
        <v>13</v>
      </c>
      <c r="O7" s="122">
        <v>200</v>
      </c>
      <c r="P7" s="113">
        <v>200</v>
      </c>
      <c r="Q7" s="118">
        <v>200</v>
      </c>
    </row>
    <row r="8" spans="1:17" x14ac:dyDescent="0.25">
      <c r="A8">
        <v>6</v>
      </c>
      <c r="B8" s="152">
        <v>164</v>
      </c>
      <c r="C8" s="149" t="s">
        <v>519</v>
      </c>
      <c r="D8" s="135">
        <v>4</v>
      </c>
      <c r="E8" s="135">
        <v>5</v>
      </c>
      <c r="F8" s="95">
        <v>35</v>
      </c>
      <c r="G8" s="129"/>
      <c r="H8" s="130"/>
      <c r="K8" s="146">
        <v>1695</v>
      </c>
      <c r="L8" s="143" t="s">
        <v>559</v>
      </c>
      <c r="M8" s="117">
        <v>10</v>
      </c>
      <c r="N8" s="118">
        <v>13</v>
      </c>
      <c r="O8" s="122">
        <v>200</v>
      </c>
      <c r="P8" s="113">
        <v>200</v>
      </c>
      <c r="Q8" s="118">
        <v>200</v>
      </c>
    </row>
    <row r="9" spans="1:17" ht="15.75" thickBot="1" x14ac:dyDescent="0.3">
      <c r="A9">
        <v>7</v>
      </c>
      <c r="B9" s="152">
        <v>3175</v>
      </c>
      <c r="C9" s="149" t="s">
        <v>525</v>
      </c>
      <c r="D9" s="135">
        <v>4</v>
      </c>
      <c r="E9" s="135">
        <v>7</v>
      </c>
      <c r="F9" s="95">
        <v>50</v>
      </c>
      <c r="G9" s="129"/>
      <c r="H9" s="130"/>
      <c r="K9" s="147">
        <v>1707</v>
      </c>
      <c r="L9" s="144" t="s">
        <v>561</v>
      </c>
      <c r="M9" s="119">
        <v>10</v>
      </c>
      <c r="N9" s="121">
        <v>13</v>
      </c>
      <c r="O9" s="123">
        <v>200</v>
      </c>
      <c r="P9" s="120">
        <v>200</v>
      </c>
      <c r="Q9" s="121">
        <v>200</v>
      </c>
    </row>
    <row r="10" spans="1:17" x14ac:dyDescent="0.25">
      <c r="A10">
        <v>8</v>
      </c>
      <c r="B10" s="152">
        <v>2</v>
      </c>
      <c r="C10" s="149" t="s">
        <v>516</v>
      </c>
      <c r="D10" s="135">
        <v>3</v>
      </c>
      <c r="E10" s="135">
        <v>5</v>
      </c>
      <c r="F10" s="95">
        <v>10</v>
      </c>
      <c r="G10" s="129"/>
      <c r="H10" s="130"/>
    </row>
    <row r="11" spans="1:17" ht="15.75" thickBot="1" x14ac:dyDescent="0.3">
      <c r="A11">
        <v>9</v>
      </c>
      <c r="B11" s="152">
        <v>1792</v>
      </c>
      <c r="C11" s="149" t="s">
        <v>475</v>
      </c>
      <c r="D11" s="135">
        <v>6</v>
      </c>
      <c r="E11" s="135">
        <v>8</v>
      </c>
      <c r="F11" s="95">
        <v>20</v>
      </c>
      <c r="G11" s="129"/>
      <c r="H11" s="130"/>
    </row>
    <row r="12" spans="1:17" ht="15.75" thickBot="1" x14ac:dyDescent="0.3">
      <c r="A12">
        <v>10</v>
      </c>
      <c r="B12" s="152">
        <v>1817</v>
      </c>
      <c r="C12" s="149" t="s">
        <v>517</v>
      </c>
      <c r="D12" s="135">
        <v>7</v>
      </c>
      <c r="E12" s="135">
        <v>8</v>
      </c>
      <c r="F12" s="95">
        <v>25</v>
      </c>
      <c r="G12" s="129"/>
      <c r="H12" s="130"/>
      <c r="K12" s="137" t="s">
        <v>532</v>
      </c>
      <c r="L12" s="138" t="s">
        <v>514</v>
      </c>
      <c r="M12" s="139" t="s">
        <v>533</v>
      </c>
      <c r="N12" s="139" t="s">
        <v>534</v>
      </c>
      <c r="O12" s="137" t="s">
        <v>535</v>
      </c>
      <c r="P12" s="138" t="s">
        <v>536</v>
      </c>
      <c r="Q12" s="140" t="s">
        <v>537</v>
      </c>
    </row>
    <row r="13" spans="1:17" x14ac:dyDescent="0.25">
      <c r="A13">
        <v>11</v>
      </c>
      <c r="B13" s="152">
        <v>401</v>
      </c>
      <c r="C13" s="149" t="s">
        <v>518</v>
      </c>
      <c r="D13" s="135">
        <v>5</v>
      </c>
      <c r="E13" s="135">
        <v>10</v>
      </c>
      <c r="F13" s="95">
        <v>20</v>
      </c>
      <c r="G13" s="129"/>
      <c r="H13" s="130"/>
      <c r="K13" s="145">
        <v>1079</v>
      </c>
      <c r="L13" s="142" t="s">
        <v>542</v>
      </c>
      <c r="M13" s="114">
        <v>10</v>
      </c>
      <c r="N13" s="116">
        <v>15</v>
      </c>
      <c r="O13" s="141">
        <v>50</v>
      </c>
      <c r="P13" s="115"/>
      <c r="Q13" s="116"/>
    </row>
    <row r="14" spans="1:17" x14ac:dyDescent="0.25">
      <c r="A14">
        <v>12</v>
      </c>
      <c r="B14" s="152">
        <v>159</v>
      </c>
      <c r="C14" s="149" t="s">
        <v>521</v>
      </c>
      <c r="D14" s="135">
        <v>5</v>
      </c>
      <c r="E14" s="135">
        <v>16</v>
      </c>
      <c r="F14" s="95">
        <v>40</v>
      </c>
      <c r="G14" s="129"/>
      <c r="H14" s="130"/>
      <c r="K14" s="146">
        <v>132</v>
      </c>
      <c r="L14" s="143" t="s">
        <v>46</v>
      </c>
      <c r="M14" s="117">
        <v>15</v>
      </c>
      <c r="N14" s="118">
        <v>20</v>
      </c>
      <c r="O14" s="122">
        <v>75</v>
      </c>
      <c r="P14" s="113"/>
      <c r="Q14" s="118"/>
    </row>
    <row r="15" spans="1:17" x14ac:dyDescent="0.25">
      <c r="A15">
        <v>13</v>
      </c>
      <c r="B15" s="152">
        <v>399</v>
      </c>
      <c r="C15" s="149" t="s">
        <v>524</v>
      </c>
      <c r="D15" s="135">
        <v>5</v>
      </c>
      <c r="E15" s="135">
        <v>16</v>
      </c>
      <c r="F15" s="95">
        <v>35</v>
      </c>
      <c r="G15" s="129"/>
      <c r="H15" s="130"/>
      <c r="K15" s="146">
        <v>1767</v>
      </c>
      <c r="L15" s="143" t="s">
        <v>560</v>
      </c>
      <c r="M15" s="117">
        <v>15</v>
      </c>
      <c r="N15" s="118">
        <v>20</v>
      </c>
      <c r="O15" s="122">
        <v>75</v>
      </c>
      <c r="P15" s="113"/>
      <c r="Q15" s="118"/>
    </row>
    <row r="16" spans="1:17" x14ac:dyDescent="0.25">
      <c r="A16">
        <v>14</v>
      </c>
      <c r="B16" s="152">
        <v>123</v>
      </c>
      <c r="C16" s="149" t="s">
        <v>526</v>
      </c>
      <c r="D16" s="135">
        <v>6</v>
      </c>
      <c r="E16" s="135">
        <v>17</v>
      </c>
      <c r="F16" s="95">
        <v>55</v>
      </c>
      <c r="G16" s="129"/>
      <c r="H16" s="130"/>
      <c r="K16" s="146">
        <v>601</v>
      </c>
      <c r="L16" s="143" t="s">
        <v>543</v>
      </c>
      <c r="M16" s="117">
        <v>20</v>
      </c>
      <c r="N16" s="118">
        <v>25</v>
      </c>
      <c r="O16" s="122">
        <v>150</v>
      </c>
      <c r="P16" s="113">
        <v>150</v>
      </c>
      <c r="Q16" s="118">
        <v>50</v>
      </c>
    </row>
    <row r="17" spans="1:17" x14ac:dyDescent="0.25">
      <c r="A17">
        <v>15</v>
      </c>
      <c r="B17" s="152">
        <v>124</v>
      </c>
      <c r="C17" s="149" t="s">
        <v>375</v>
      </c>
      <c r="D17" s="135">
        <v>7</v>
      </c>
      <c r="E17" s="135">
        <v>18</v>
      </c>
      <c r="F17" s="95">
        <v>60</v>
      </c>
      <c r="G17" s="129"/>
      <c r="H17" s="130"/>
      <c r="K17" s="146">
        <v>1266</v>
      </c>
      <c r="L17" s="143" t="s">
        <v>544</v>
      </c>
      <c r="M17" s="117">
        <v>20</v>
      </c>
      <c r="N17" s="118">
        <v>25</v>
      </c>
      <c r="O17" s="122">
        <v>150</v>
      </c>
      <c r="P17" s="113">
        <v>150</v>
      </c>
      <c r="Q17" s="118">
        <v>50</v>
      </c>
    </row>
    <row r="18" spans="1:17" x14ac:dyDescent="0.25">
      <c r="A18">
        <v>16</v>
      </c>
      <c r="B18" s="152">
        <v>1246</v>
      </c>
      <c r="C18" s="149" t="s">
        <v>528</v>
      </c>
      <c r="D18" s="135">
        <v>7</v>
      </c>
      <c r="E18" s="135">
        <v>20</v>
      </c>
      <c r="F18" s="95">
        <v>75</v>
      </c>
      <c r="G18" s="129"/>
      <c r="H18" s="130"/>
      <c r="K18" s="146">
        <v>1777</v>
      </c>
      <c r="L18" s="143" t="s">
        <v>565</v>
      </c>
      <c r="M18" s="117">
        <v>23</v>
      </c>
      <c r="N18" s="118">
        <v>27</v>
      </c>
      <c r="O18" s="122">
        <v>255</v>
      </c>
      <c r="P18" s="113">
        <v>255</v>
      </c>
      <c r="Q18" s="118">
        <v>250</v>
      </c>
    </row>
    <row r="19" spans="1:17" x14ac:dyDescent="0.25">
      <c r="A19">
        <v>17</v>
      </c>
      <c r="B19" s="152">
        <v>126</v>
      </c>
      <c r="C19" s="149" t="s">
        <v>522</v>
      </c>
      <c r="D19" s="135">
        <v>11</v>
      </c>
      <c r="E19" s="135">
        <v>18</v>
      </c>
      <c r="F19" s="95">
        <v>100</v>
      </c>
      <c r="G19" s="96">
        <v>75</v>
      </c>
      <c r="H19" s="130"/>
      <c r="K19" s="146">
        <v>1762</v>
      </c>
      <c r="L19" s="143" t="s">
        <v>45</v>
      </c>
      <c r="M19" s="117">
        <v>23</v>
      </c>
      <c r="N19" s="118">
        <v>27</v>
      </c>
      <c r="O19" s="122">
        <v>255</v>
      </c>
      <c r="P19" s="113">
        <v>255</v>
      </c>
      <c r="Q19" s="118">
        <v>250</v>
      </c>
    </row>
    <row r="20" spans="1:17" ht="15.75" thickBot="1" x14ac:dyDescent="0.3">
      <c r="A20">
        <v>18</v>
      </c>
      <c r="B20" s="152">
        <v>403</v>
      </c>
      <c r="C20" s="149" t="s">
        <v>529</v>
      </c>
      <c r="D20" s="135">
        <v>13</v>
      </c>
      <c r="E20" s="135">
        <v>20</v>
      </c>
      <c r="F20" s="131"/>
      <c r="G20" s="96">
        <v>150</v>
      </c>
      <c r="H20" s="130"/>
      <c r="K20" s="147">
        <v>1785</v>
      </c>
      <c r="L20" s="144" t="s">
        <v>48</v>
      </c>
      <c r="M20" s="119">
        <v>23</v>
      </c>
      <c r="N20" s="121">
        <v>27</v>
      </c>
      <c r="O20" s="123">
        <v>255</v>
      </c>
      <c r="P20" s="120">
        <v>255</v>
      </c>
      <c r="Q20" s="121">
        <v>250</v>
      </c>
    </row>
    <row r="21" spans="1:17" x14ac:dyDescent="0.25">
      <c r="A21">
        <v>19</v>
      </c>
      <c r="B21" s="152">
        <v>1830</v>
      </c>
      <c r="C21" s="149" t="s">
        <v>530</v>
      </c>
      <c r="D21" s="135">
        <v>19</v>
      </c>
      <c r="E21" s="135">
        <v>21</v>
      </c>
      <c r="F21" s="95">
        <v>100</v>
      </c>
      <c r="G21" s="96">
        <v>200</v>
      </c>
      <c r="H21" s="128">
        <v>300</v>
      </c>
    </row>
    <row r="22" spans="1:17" ht="15.75" thickBot="1" x14ac:dyDescent="0.3">
      <c r="A22">
        <v>20</v>
      </c>
      <c r="B22" s="153">
        <v>402</v>
      </c>
      <c r="C22" s="150" t="s">
        <v>531</v>
      </c>
      <c r="D22" s="136"/>
      <c r="E22" s="136"/>
      <c r="F22" s="133"/>
      <c r="G22" s="97">
        <v>350</v>
      </c>
      <c r="H22" s="132">
        <v>200</v>
      </c>
    </row>
    <row r="23" spans="1:17" ht="15.75" thickBot="1" x14ac:dyDescent="0.3">
      <c r="K23" s="137" t="s">
        <v>532</v>
      </c>
      <c r="L23" s="138" t="s">
        <v>514</v>
      </c>
      <c r="M23" s="483" t="s">
        <v>30</v>
      </c>
      <c r="N23" s="455"/>
      <c r="O23" s="137" t="s">
        <v>535</v>
      </c>
      <c r="P23" s="138" t="s">
        <v>536</v>
      </c>
      <c r="Q23" s="140" t="s">
        <v>537</v>
      </c>
    </row>
    <row r="24" spans="1:17" ht="15.75" thickBot="1" x14ac:dyDescent="0.3">
      <c r="K24" s="145">
        <v>2324</v>
      </c>
      <c r="L24" s="142" t="s">
        <v>562</v>
      </c>
      <c r="M24" s="484">
        <v>3</v>
      </c>
      <c r="N24" s="485"/>
      <c r="O24" s="158">
        <v>20</v>
      </c>
      <c r="P24" s="159">
        <v>10</v>
      </c>
      <c r="Q24" s="160">
        <v>3</v>
      </c>
    </row>
    <row r="25" spans="1:17" ht="15.75" thickBot="1" x14ac:dyDescent="0.3">
      <c r="B25" s="137" t="s">
        <v>532</v>
      </c>
      <c r="C25" s="138" t="s">
        <v>514</v>
      </c>
      <c r="D25" s="139" t="s">
        <v>533</v>
      </c>
      <c r="E25" s="139" t="s">
        <v>534</v>
      </c>
      <c r="F25" s="137" t="s">
        <v>535</v>
      </c>
      <c r="G25" s="138" t="s">
        <v>536</v>
      </c>
      <c r="H25" s="140" t="s">
        <v>537</v>
      </c>
      <c r="K25" s="146">
        <v>2323</v>
      </c>
      <c r="L25" s="143" t="s">
        <v>563</v>
      </c>
      <c r="M25" s="486">
        <v>5</v>
      </c>
      <c r="N25" s="487"/>
      <c r="O25" s="161">
        <v>30</v>
      </c>
      <c r="P25" s="162">
        <v>30</v>
      </c>
      <c r="Q25" s="163">
        <v>15</v>
      </c>
    </row>
    <row r="26" spans="1:17" ht="15.75" thickBot="1" x14ac:dyDescent="0.3">
      <c r="B26" s="145">
        <v>1912</v>
      </c>
      <c r="C26" s="142" t="s">
        <v>406</v>
      </c>
      <c r="D26" s="114">
        <v>10</v>
      </c>
      <c r="E26" s="116">
        <v>15</v>
      </c>
      <c r="F26" s="141">
        <v>50</v>
      </c>
      <c r="G26" s="154"/>
      <c r="H26" s="155"/>
      <c r="K26" s="147">
        <v>755</v>
      </c>
      <c r="L26" s="144" t="s">
        <v>564</v>
      </c>
      <c r="M26" s="488" t="s">
        <v>570</v>
      </c>
      <c r="N26" s="489"/>
      <c r="O26" s="123">
        <v>30</v>
      </c>
      <c r="P26" s="120">
        <v>20</v>
      </c>
      <c r="Q26" s="121">
        <v>10</v>
      </c>
    </row>
    <row r="27" spans="1:17" x14ac:dyDescent="0.25">
      <c r="B27" s="146">
        <v>1987</v>
      </c>
      <c r="C27" s="164" t="s">
        <v>545</v>
      </c>
      <c r="D27" s="165">
        <v>35</v>
      </c>
      <c r="E27" s="163">
        <v>40</v>
      </c>
      <c r="F27" s="122">
        <v>150</v>
      </c>
      <c r="G27" s="124"/>
      <c r="H27" s="125"/>
    </row>
    <row r="28" spans="1:17" x14ac:dyDescent="0.25">
      <c r="B28" s="146">
        <v>243</v>
      </c>
      <c r="C28" s="164" t="s">
        <v>567</v>
      </c>
      <c r="D28" s="165">
        <v>35</v>
      </c>
      <c r="E28" s="163">
        <v>40</v>
      </c>
      <c r="F28" s="122">
        <v>150</v>
      </c>
      <c r="G28" s="124"/>
      <c r="H28" s="125"/>
    </row>
    <row r="29" spans="1:17" x14ac:dyDescent="0.25">
      <c r="B29" s="146">
        <v>1915</v>
      </c>
      <c r="C29" s="164" t="s">
        <v>569</v>
      </c>
      <c r="D29" s="165">
        <v>37</v>
      </c>
      <c r="E29" s="163">
        <v>41</v>
      </c>
      <c r="F29" s="122">
        <v>200</v>
      </c>
      <c r="G29" s="124"/>
      <c r="H29" s="125"/>
    </row>
    <row r="30" spans="1:17" x14ac:dyDescent="0.25">
      <c r="B30" s="146">
        <v>1923</v>
      </c>
      <c r="C30" s="164" t="s">
        <v>568</v>
      </c>
      <c r="D30" s="165">
        <v>37</v>
      </c>
      <c r="E30" s="163">
        <v>41</v>
      </c>
      <c r="F30" s="122">
        <v>200</v>
      </c>
      <c r="G30" s="124"/>
      <c r="H30" s="125"/>
    </row>
    <row r="31" spans="1:17" x14ac:dyDescent="0.25">
      <c r="B31" s="146">
        <v>1929</v>
      </c>
      <c r="C31" s="164" t="s">
        <v>546</v>
      </c>
      <c r="D31" s="165">
        <v>37</v>
      </c>
      <c r="E31" s="163">
        <v>41</v>
      </c>
      <c r="F31" s="122">
        <v>300</v>
      </c>
      <c r="G31" s="113">
        <v>200</v>
      </c>
      <c r="H31" s="118">
        <v>50</v>
      </c>
    </row>
    <row r="32" spans="1:17" x14ac:dyDescent="0.25">
      <c r="B32" s="146">
        <v>1634</v>
      </c>
      <c r="C32" s="164" t="s">
        <v>547</v>
      </c>
      <c r="D32" s="165">
        <v>37</v>
      </c>
      <c r="E32" s="163">
        <v>41</v>
      </c>
      <c r="F32" s="122">
        <v>300</v>
      </c>
      <c r="G32" s="113">
        <v>200</v>
      </c>
      <c r="H32" s="118">
        <v>50</v>
      </c>
    </row>
    <row r="33" spans="2:8" x14ac:dyDescent="0.25">
      <c r="B33" s="146">
        <v>1907</v>
      </c>
      <c r="C33" s="164" t="s">
        <v>548</v>
      </c>
      <c r="D33" s="165">
        <v>37</v>
      </c>
      <c r="E33" s="163">
        <v>41</v>
      </c>
      <c r="F33" s="122">
        <v>300</v>
      </c>
      <c r="G33" s="113">
        <v>200</v>
      </c>
      <c r="H33" s="118">
        <v>50</v>
      </c>
    </row>
    <row r="34" spans="2:8" x14ac:dyDescent="0.25">
      <c r="B34" s="146">
        <v>1908</v>
      </c>
      <c r="C34" s="164" t="s">
        <v>549</v>
      </c>
      <c r="D34" s="165">
        <v>37</v>
      </c>
      <c r="E34" s="163">
        <v>41</v>
      </c>
      <c r="F34" s="122">
        <v>300</v>
      </c>
      <c r="G34" s="113">
        <v>200</v>
      </c>
      <c r="H34" s="118">
        <v>50</v>
      </c>
    </row>
    <row r="35" spans="2:8" x14ac:dyDescent="0.25">
      <c r="B35" s="146">
        <v>135</v>
      </c>
      <c r="C35" s="164" t="s">
        <v>550</v>
      </c>
      <c r="D35" s="165">
        <v>37</v>
      </c>
      <c r="E35" s="163">
        <v>41</v>
      </c>
      <c r="F35" s="122">
        <v>300</v>
      </c>
      <c r="G35" s="113">
        <v>200</v>
      </c>
      <c r="H35" s="118">
        <v>50</v>
      </c>
    </row>
    <row r="36" spans="2:8" x14ac:dyDescent="0.25">
      <c r="B36" s="146">
        <v>2948</v>
      </c>
      <c r="C36" s="164" t="s">
        <v>551</v>
      </c>
      <c r="D36" s="165">
        <v>37</v>
      </c>
      <c r="E36" s="163">
        <v>41</v>
      </c>
      <c r="F36" s="122">
        <v>300</v>
      </c>
      <c r="G36" s="113">
        <v>200</v>
      </c>
      <c r="H36" s="118">
        <v>50</v>
      </c>
    </row>
    <row r="37" spans="2:8" x14ac:dyDescent="0.25">
      <c r="B37" s="146">
        <v>1941</v>
      </c>
      <c r="C37" s="143" t="s">
        <v>553</v>
      </c>
      <c r="D37" s="117">
        <v>40</v>
      </c>
      <c r="E37" s="118">
        <v>45</v>
      </c>
      <c r="F37" s="122">
        <v>500</v>
      </c>
      <c r="G37" s="113">
        <v>300</v>
      </c>
      <c r="H37" s="118">
        <v>100</v>
      </c>
    </row>
    <row r="38" spans="2:8" x14ac:dyDescent="0.25">
      <c r="B38" s="146">
        <v>495</v>
      </c>
      <c r="C38" s="143" t="s">
        <v>554</v>
      </c>
      <c r="D38" s="117">
        <v>40</v>
      </c>
      <c r="E38" s="118">
        <v>45</v>
      </c>
      <c r="F38" s="122">
        <v>500</v>
      </c>
      <c r="G38" s="156">
        <v>300</v>
      </c>
      <c r="H38" s="118">
        <v>100</v>
      </c>
    </row>
    <row r="39" spans="2:8" x14ac:dyDescent="0.25">
      <c r="B39" s="146">
        <v>487</v>
      </c>
      <c r="C39" s="143" t="s">
        <v>555</v>
      </c>
      <c r="D39" s="117">
        <v>40</v>
      </c>
      <c r="E39" s="118">
        <v>45</v>
      </c>
      <c r="F39" s="122">
        <v>500</v>
      </c>
      <c r="G39" s="113">
        <v>300</v>
      </c>
      <c r="H39" s="157">
        <v>100</v>
      </c>
    </row>
    <row r="40" spans="2:8" x14ac:dyDescent="0.25">
      <c r="B40" s="146">
        <v>1914</v>
      </c>
      <c r="C40" s="143" t="s">
        <v>556</v>
      </c>
      <c r="D40" s="117">
        <v>40</v>
      </c>
      <c r="E40" s="118">
        <v>45</v>
      </c>
      <c r="F40" s="122">
        <v>500</v>
      </c>
      <c r="G40" s="113">
        <v>300</v>
      </c>
      <c r="H40" s="118">
        <v>100</v>
      </c>
    </row>
    <row r="41" spans="2:8" x14ac:dyDescent="0.25">
      <c r="B41" s="146">
        <v>500</v>
      </c>
      <c r="C41" s="143" t="s">
        <v>552</v>
      </c>
      <c r="D41" s="117">
        <v>40</v>
      </c>
      <c r="E41" s="118">
        <v>45</v>
      </c>
      <c r="F41" s="122">
        <v>500</v>
      </c>
      <c r="G41" s="113">
        <v>300</v>
      </c>
      <c r="H41" s="118">
        <v>100</v>
      </c>
    </row>
    <row r="42" spans="2:8" x14ac:dyDescent="0.25">
      <c r="B42" s="146">
        <v>1803</v>
      </c>
      <c r="C42" s="143" t="s">
        <v>557</v>
      </c>
      <c r="D42" s="117">
        <v>40</v>
      </c>
      <c r="E42" s="118">
        <v>45</v>
      </c>
      <c r="F42" s="122">
        <v>500</v>
      </c>
      <c r="G42" s="113">
        <v>300</v>
      </c>
      <c r="H42" s="118">
        <v>100</v>
      </c>
    </row>
    <row r="43" spans="2:8" x14ac:dyDescent="0.25">
      <c r="B43" s="146">
        <v>1804</v>
      </c>
      <c r="C43" s="143" t="s">
        <v>557</v>
      </c>
      <c r="D43" s="117">
        <v>40</v>
      </c>
      <c r="E43" s="118">
        <v>45</v>
      </c>
      <c r="F43" s="122">
        <v>500</v>
      </c>
      <c r="G43" s="113">
        <v>300</v>
      </c>
      <c r="H43" s="118">
        <v>100</v>
      </c>
    </row>
    <row r="44" spans="2:8" x14ac:dyDescent="0.25">
      <c r="B44" s="146">
        <v>1922</v>
      </c>
      <c r="C44" s="143" t="s">
        <v>558</v>
      </c>
      <c r="D44" s="117">
        <v>40</v>
      </c>
      <c r="E44" s="118">
        <v>45</v>
      </c>
      <c r="F44" s="122">
        <v>500</v>
      </c>
      <c r="G44" s="113">
        <v>300</v>
      </c>
      <c r="H44" s="118">
        <v>100</v>
      </c>
    </row>
    <row r="45" spans="2:8" ht="15.75" thickBot="1" x14ac:dyDescent="0.3">
      <c r="B45" s="147">
        <v>1993</v>
      </c>
      <c r="C45" s="144" t="s">
        <v>566</v>
      </c>
      <c r="D45" s="119">
        <v>40</v>
      </c>
      <c r="E45" s="121">
        <v>45</v>
      </c>
      <c r="F45" s="123">
        <v>500</v>
      </c>
      <c r="G45" s="120">
        <v>300</v>
      </c>
      <c r="H45" s="121">
        <v>100</v>
      </c>
    </row>
  </sheetData>
  <sortState xmlns:xlrd2="http://schemas.microsoft.com/office/spreadsheetml/2017/richdata2" ref="A3:H64">
    <sortCondition ref="A1:A64"/>
  </sortState>
  <mergeCells count="4">
    <mergeCell ref="M23:N23"/>
    <mergeCell ref="M24:N24"/>
    <mergeCell ref="M25:N25"/>
    <mergeCell ref="M26:N26"/>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6D9F9-F32D-4732-A8B0-A6BF7216059C}">
  <dimension ref="A1:H21"/>
  <sheetViews>
    <sheetView workbookViewId="0">
      <selection activeCell="F13" sqref="B12:F13"/>
    </sheetView>
  </sheetViews>
  <sheetFormatPr baseColWidth="10" defaultRowHeight="15" x14ac:dyDescent="0.25"/>
  <cols>
    <col min="1" max="1" width="13" bestFit="1" customWidth="1"/>
    <col min="2" max="2" width="24.42578125" bestFit="1" customWidth="1"/>
    <col min="3" max="3" width="21.28515625" bestFit="1" customWidth="1"/>
    <col min="4" max="4" width="20" bestFit="1" customWidth="1"/>
    <col min="5" max="5" width="15.5703125" bestFit="1" customWidth="1"/>
    <col min="6" max="6" width="16.28515625" bestFit="1" customWidth="1"/>
  </cols>
  <sheetData>
    <row r="1" spans="1:8" ht="15.75" thickBot="1" x14ac:dyDescent="0.3"/>
    <row r="2" spans="1:8" x14ac:dyDescent="0.25">
      <c r="A2" s="100" t="s">
        <v>211</v>
      </c>
      <c r="B2" s="80" t="s">
        <v>474</v>
      </c>
      <c r="C2" s="106" t="s">
        <v>475</v>
      </c>
      <c r="D2" s="107" t="s">
        <v>476</v>
      </c>
      <c r="E2" s="82"/>
      <c r="F2" s="82"/>
      <c r="G2" s="82"/>
      <c r="H2" s="82"/>
    </row>
    <row r="3" spans="1:8" ht="15.75" thickBot="1" x14ac:dyDescent="0.3">
      <c r="A3" s="101">
        <v>6</v>
      </c>
      <c r="B3" s="81">
        <v>15</v>
      </c>
      <c r="C3" s="5">
        <v>1792</v>
      </c>
      <c r="D3" s="111">
        <v>1817</v>
      </c>
      <c r="E3" s="82"/>
      <c r="F3" s="82"/>
      <c r="G3" s="82"/>
      <c r="H3" s="82"/>
    </row>
    <row r="4" spans="1:8" x14ac:dyDescent="0.25">
      <c r="A4" s="102" t="s">
        <v>213</v>
      </c>
      <c r="B4" s="80" t="s">
        <v>477</v>
      </c>
      <c r="C4" s="106" t="s">
        <v>478</v>
      </c>
      <c r="D4" s="106" t="s">
        <v>479</v>
      </c>
      <c r="E4" s="106" t="s">
        <v>499</v>
      </c>
      <c r="F4" s="107" t="s">
        <v>500</v>
      </c>
      <c r="G4" s="82"/>
      <c r="H4" s="82"/>
    </row>
    <row r="5" spans="1:8" ht="15.75" thickBot="1" x14ac:dyDescent="0.3">
      <c r="A5" s="102">
        <v>15</v>
      </c>
      <c r="B5" s="81">
        <v>30</v>
      </c>
      <c r="C5" s="5">
        <v>529</v>
      </c>
      <c r="D5" s="5">
        <v>1004</v>
      </c>
      <c r="E5" s="5">
        <v>1778</v>
      </c>
      <c r="F5" s="111">
        <v>1700</v>
      </c>
      <c r="G5" s="82"/>
      <c r="H5" s="82"/>
    </row>
    <row r="6" spans="1:8" x14ac:dyDescent="0.25">
      <c r="A6" s="100" t="s">
        <v>472</v>
      </c>
      <c r="B6" s="80" t="s">
        <v>480</v>
      </c>
      <c r="C6" s="106" t="s">
        <v>481</v>
      </c>
      <c r="D6" s="106" t="s">
        <v>482</v>
      </c>
      <c r="E6" s="106" t="s">
        <v>483</v>
      </c>
      <c r="F6" s="106" t="s">
        <v>484</v>
      </c>
      <c r="G6" s="107" t="s">
        <v>485</v>
      </c>
      <c r="H6" s="82"/>
    </row>
    <row r="7" spans="1:8" ht="15.75" thickBot="1" x14ac:dyDescent="0.3">
      <c r="A7" s="101">
        <v>12</v>
      </c>
      <c r="B7" s="108">
        <v>1963</v>
      </c>
      <c r="C7" s="109">
        <v>1901</v>
      </c>
      <c r="D7" s="109">
        <v>55</v>
      </c>
      <c r="E7" s="109">
        <v>196</v>
      </c>
      <c r="F7" s="109">
        <v>381</v>
      </c>
      <c r="G7" s="110">
        <v>238</v>
      </c>
      <c r="H7" s="82"/>
    </row>
    <row r="8" spans="1:8" x14ac:dyDescent="0.25">
      <c r="A8" s="102" t="s">
        <v>471</v>
      </c>
      <c r="B8" s="80" t="s">
        <v>486</v>
      </c>
      <c r="C8" s="106" t="s">
        <v>487</v>
      </c>
      <c r="D8" s="106" t="s">
        <v>488</v>
      </c>
      <c r="E8" s="106" t="s">
        <v>489</v>
      </c>
      <c r="F8" s="107" t="s">
        <v>490</v>
      </c>
      <c r="G8" s="82"/>
      <c r="H8" s="82"/>
    </row>
    <row r="9" spans="1:8" ht="15.75" thickBot="1" x14ac:dyDescent="0.3">
      <c r="A9" s="102">
        <v>13</v>
      </c>
      <c r="B9" s="108">
        <v>508</v>
      </c>
      <c r="C9" s="109">
        <v>56</v>
      </c>
      <c r="D9" s="109">
        <v>2920</v>
      </c>
      <c r="E9" s="109">
        <v>2919</v>
      </c>
      <c r="F9" s="110">
        <v>2955</v>
      </c>
      <c r="G9" s="82"/>
      <c r="H9" s="82"/>
    </row>
    <row r="10" spans="1:8" x14ac:dyDescent="0.25">
      <c r="A10" s="100" t="s">
        <v>473</v>
      </c>
      <c r="B10" s="80" t="s">
        <v>491</v>
      </c>
      <c r="C10" s="106" t="s">
        <v>492</v>
      </c>
      <c r="D10" s="106" t="s">
        <v>493</v>
      </c>
      <c r="E10" s="106" t="s">
        <v>494</v>
      </c>
      <c r="F10" s="107" t="s">
        <v>495</v>
      </c>
      <c r="G10" s="82"/>
      <c r="H10" s="82"/>
    </row>
    <row r="11" spans="1:8" ht="15.75" thickBot="1" x14ac:dyDescent="0.3">
      <c r="A11" s="101">
        <v>10</v>
      </c>
      <c r="B11" s="108">
        <v>2826</v>
      </c>
      <c r="C11" s="109">
        <v>195</v>
      </c>
      <c r="D11" s="109">
        <v>1226</v>
      </c>
      <c r="E11" s="109">
        <v>1967</v>
      </c>
      <c r="F11" s="110">
        <v>2833</v>
      </c>
      <c r="G11" s="82"/>
      <c r="H11" s="82"/>
    </row>
    <row r="12" spans="1:8" x14ac:dyDescent="0.25">
      <c r="A12" s="103" t="s">
        <v>211</v>
      </c>
      <c r="B12" s="80" t="s">
        <v>474</v>
      </c>
      <c r="C12" s="106" t="s">
        <v>496</v>
      </c>
      <c r="D12" s="106" t="s">
        <v>475</v>
      </c>
      <c r="E12" s="112" t="s">
        <v>498</v>
      </c>
      <c r="F12" s="107" t="s">
        <v>497</v>
      </c>
      <c r="G12" s="82"/>
      <c r="H12" s="82"/>
    </row>
    <row r="13" spans="1:8" ht="15.75" thickBot="1" x14ac:dyDescent="0.3">
      <c r="A13" s="104">
        <v>7</v>
      </c>
      <c r="B13" s="108">
        <v>15</v>
      </c>
      <c r="C13" s="109">
        <v>164</v>
      </c>
      <c r="D13" s="109">
        <v>1792</v>
      </c>
      <c r="E13" s="109">
        <v>401</v>
      </c>
      <c r="F13" s="110">
        <v>1094</v>
      </c>
      <c r="G13" s="82"/>
      <c r="H13" s="82"/>
    </row>
    <row r="14" spans="1:8" x14ac:dyDescent="0.25">
      <c r="A14" s="105" t="s">
        <v>213</v>
      </c>
      <c r="B14" s="80" t="s">
        <v>501</v>
      </c>
      <c r="C14" s="106" t="s">
        <v>502</v>
      </c>
      <c r="D14" s="107" t="s">
        <v>503</v>
      </c>
      <c r="E14" s="82"/>
      <c r="F14" s="82"/>
      <c r="G14" s="82"/>
      <c r="H14" s="82"/>
    </row>
    <row r="15" spans="1:8" ht="15.75" thickBot="1" x14ac:dyDescent="0.3">
      <c r="A15" s="105">
        <v>26</v>
      </c>
      <c r="B15" s="81">
        <v>998</v>
      </c>
      <c r="C15" s="5">
        <v>1920</v>
      </c>
      <c r="D15" s="111">
        <v>1278</v>
      </c>
      <c r="E15" s="82"/>
      <c r="F15" s="82"/>
      <c r="G15" s="82"/>
      <c r="H15" s="82"/>
    </row>
    <row r="16" spans="1:8" x14ac:dyDescent="0.25">
      <c r="A16" s="103" t="s">
        <v>472</v>
      </c>
      <c r="B16" s="80" t="s">
        <v>504</v>
      </c>
      <c r="C16" s="166" t="s">
        <v>505</v>
      </c>
      <c r="D16" s="166" t="s">
        <v>506</v>
      </c>
      <c r="E16" s="166" t="s">
        <v>508</v>
      </c>
      <c r="F16" s="107" t="s">
        <v>509</v>
      </c>
      <c r="G16" s="82"/>
      <c r="H16" s="82"/>
    </row>
    <row r="17" spans="1:8" ht="15.75" thickBot="1" x14ac:dyDescent="0.3">
      <c r="A17" s="104">
        <v>10</v>
      </c>
      <c r="B17" s="108">
        <v>2901</v>
      </c>
      <c r="C17" s="109">
        <v>1955</v>
      </c>
      <c r="D17" s="109">
        <v>1982</v>
      </c>
      <c r="E17" s="109">
        <v>2889</v>
      </c>
      <c r="F17" s="110">
        <v>1972</v>
      </c>
      <c r="G17" s="82"/>
      <c r="H17" s="82"/>
    </row>
    <row r="18" spans="1:8" x14ac:dyDescent="0.25">
      <c r="A18" s="105" t="s">
        <v>471</v>
      </c>
      <c r="B18" s="81" t="s">
        <v>403</v>
      </c>
      <c r="C18" s="5" t="s">
        <v>507</v>
      </c>
      <c r="D18" s="111" t="s">
        <v>510</v>
      </c>
      <c r="H18" s="82"/>
    </row>
    <row r="19" spans="1:8" ht="15.75" thickBot="1" x14ac:dyDescent="0.3">
      <c r="A19" s="105">
        <v>10</v>
      </c>
      <c r="B19" s="108">
        <v>467</v>
      </c>
      <c r="C19" s="109">
        <v>468</v>
      </c>
      <c r="D19" s="110">
        <v>2928</v>
      </c>
      <c r="H19" s="82"/>
    </row>
    <row r="20" spans="1:8" x14ac:dyDescent="0.25">
      <c r="A20" s="103" t="s">
        <v>473</v>
      </c>
      <c r="B20" s="80" t="s">
        <v>511</v>
      </c>
      <c r="C20" s="106" t="s">
        <v>512</v>
      </c>
      <c r="D20" s="107" t="s">
        <v>513</v>
      </c>
      <c r="E20" s="82"/>
      <c r="F20" s="82"/>
      <c r="G20" s="82"/>
      <c r="H20" s="82"/>
    </row>
    <row r="21" spans="1:8" ht="15.75" thickBot="1" x14ac:dyDescent="0.3">
      <c r="A21" s="104">
        <v>9</v>
      </c>
      <c r="B21" s="108">
        <v>2840</v>
      </c>
      <c r="C21" s="109">
        <v>1988</v>
      </c>
      <c r="D21" s="110">
        <v>2848</v>
      </c>
      <c r="E21" s="82"/>
      <c r="F21" s="82"/>
      <c r="G21" s="82"/>
      <c r="H21" s="8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64F66-3FF5-4176-B677-5DB965067F2B}">
  <dimension ref="A1:Q42"/>
  <sheetViews>
    <sheetView zoomScale="90" zoomScaleNormal="90" workbookViewId="0">
      <selection activeCell="F7" sqref="F7:G7"/>
    </sheetView>
  </sheetViews>
  <sheetFormatPr baseColWidth="10" defaultRowHeight="15" x14ac:dyDescent="0.25"/>
  <cols>
    <col min="1" max="1" width="11.42578125" style="8"/>
    <col min="2" max="2" width="19.85546875" style="8" bestFit="1" customWidth="1"/>
    <col min="3" max="3" width="13.28515625" style="8" bestFit="1" customWidth="1"/>
    <col min="4" max="4" width="18.140625" style="8" bestFit="1" customWidth="1"/>
    <col min="5" max="5" width="14.28515625" style="8" bestFit="1" customWidth="1"/>
    <col min="6" max="6" width="12.42578125" style="8" bestFit="1" customWidth="1"/>
    <col min="7" max="7" width="26.42578125" style="8" bestFit="1" customWidth="1"/>
    <col min="8" max="8" width="16.7109375" style="8" bestFit="1" customWidth="1"/>
    <col min="9" max="16384" width="11.42578125" style="8"/>
  </cols>
  <sheetData>
    <row r="1" spans="1:12" x14ac:dyDescent="0.25">
      <c r="J1" s="8" t="s">
        <v>101</v>
      </c>
    </row>
    <row r="2" spans="1:12" ht="15.75" thickBot="1" x14ac:dyDescent="0.3"/>
    <row r="3" spans="1:12" ht="15.75" thickBot="1" x14ac:dyDescent="0.3">
      <c r="A3" s="17" t="s">
        <v>186</v>
      </c>
      <c r="B3" s="20" t="s">
        <v>187</v>
      </c>
      <c r="C3" s="23" t="s">
        <v>188</v>
      </c>
      <c r="D3" s="23" t="s">
        <v>189</v>
      </c>
      <c r="E3" s="23" t="s">
        <v>190</v>
      </c>
      <c r="F3" s="23" t="s">
        <v>191</v>
      </c>
      <c r="G3" s="24" t="s">
        <v>192</v>
      </c>
      <c r="H3" s="47" t="s">
        <v>226</v>
      </c>
    </row>
    <row r="4" spans="1:12" x14ac:dyDescent="0.25">
      <c r="A4" s="12" t="s">
        <v>62</v>
      </c>
      <c r="B4" s="16" t="s">
        <v>73</v>
      </c>
      <c r="C4" s="16" t="s">
        <v>68</v>
      </c>
      <c r="D4" s="16" t="s">
        <v>76</v>
      </c>
      <c r="E4" s="16" t="s">
        <v>70</v>
      </c>
      <c r="F4" s="16" t="s">
        <v>71</v>
      </c>
      <c r="G4" s="25" t="s">
        <v>72</v>
      </c>
      <c r="J4" s="8" t="s">
        <v>225</v>
      </c>
    </row>
    <row r="5" spans="1:12" x14ac:dyDescent="0.25">
      <c r="A5" s="12" t="s">
        <v>69</v>
      </c>
      <c r="B5" s="16" t="s">
        <v>74</v>
      </c>
      <c r="C5" s="16" t="s">
        <v>77</v>
      </c>
      <c r="D5" s="16" t="s">
        <v>75</v>
      </c>
      <c r="E5" s="16" t="s">
        <v>78</v>
      </c>
      <c r="F5" s="16" t="s">
        <v>86</v>
      </c>
      <c r="G5" s="16" t="s">
        <v>87</v>
      </c>
      <c r="J5" s="8" t="s">
        <v>209</v>
      </c>
      <c r="K5" s="8" t="s">
        <v>210</v>
      </c>
      <c r="L5" s="8" t="s">
        <v>211</v>
      </c>
    </row>
    <row r="6" spans="1:12" x14ac:dyDescent="0.25">
      <c r="A6" s="12" t="s">
        <v>89</v>
      </c>
      <c r="B6" s="26" t="s">
        <v>74</v>
      </c>
      <c r="C6" s="27" t="s">
        <v>77</v>
      </c>
      <c r="D6" s="26" t="s">
        <v>75</v>
      </c>
      <c r="E6" s="27" t="s">
        <v>90</v>
      </c>
      <c r="F6" s="26" t="s">
        <v>86</v>
      </c>
      <c r="G6" s="27" t="s">
        <v>91</v>
      </c>
      <c r="K6" s="8" t="s">
        <v>212</v>
      </c>
      <c r="L6" s="8" t="s">
        <v>213</v>
      </c>
    </row>
    <row r="7" spans="1:12" x14ac:dyDescent="0.25">
      <c r="A7" s="12" t="s">
        <v>79</v>
      </c>
      <c r="B7" s="16" t="s">
        <v>80</v>
      </c>
      <c r="C7" s="16" t="s">
        <v>81</v>
      </c>
      <c r="D7" s="16" t="s">
        <v>82</v>
      </c>
      <c r="E7" s="16" t="s">
        <v>83</v>
      </c>
      <c r="F7" s="16" t="s">
        <v>84</v>
      </c>
      <c r="G7" s="16" t="s">
        <v>85</v>
      </c>
      <c r="K7" s="8" t="s">
        <v>214</v>
      </c>
      <c r="L7" s="8" t="s">
        <v>215</v>
      </c>
    </row>
    <row r="8" spans="1:12" ht="15.75" thickBot="1" x14ac:dyDescent="0.3">
      <c r="A8" s="12" t="s">
        <v>88</v>
      </c>
      <c r="B8" s="26" t="s">
        <v>80</v>
      </c>
      <c r="C8" s="26" t="s">
        <v>81</v>
      </c>
      <c r="D8" s="27" t="s">
        <v>92</v>
      </c>
      <c r="E8" s="26" t="s">
        <v>83</v>
      </c>
      <c r="F8" s="27" t="s">
        <v>85</v>
      </c>
      <c r="G8" s="27" t="s">
        <v>84</v>
      </c>
      <c r="K8" s="8" t="s">
        <v>216</v>
      </c>
      <c r="L8" s="8" t="s">
        <v>219</v>
      </c>
    </row>
    <row r="9" spans="1:12" ht="15.75" thickBot="1" x14ac:dyDescent="0.3">
      <c r="A9" s="17" t="s">
        <v>186</v>
      </c>
      <c r="B9" s="28" t="s">
        <v>193</v>
      </c>
      <c r="C9" s="47" t="s">
        <v>226</v>
      </c>
      <c r="D9" s="10"/>
      <c r="E9" s="10"/>
      <c r="F9" s="10"/>
      <c r="G9" s="10"/>
      <c r="K9" s="8" t="s">
        <v>217</v>
      </c>
      <c r="L9" s="8" t="s">
        <v>218</v>
      </c>
    </row>
    <row r="10" spans="1:12" x14ac:dyDescent="0.25">
      <c r="A10" s="12" t="s">
        <v>63</v>
      </c>
      <c r="B10" s="16" t="s">
        <v>93</v>
      </c>
      <c r="K10" s="8" t="s">
        <v>220</v>
      </c>
      <c r="L10" s="8" t="s">
        <v>221</v>
      </c>
    </row>
    <row r="11" spans="1:12" ht="15.75" thickBot="1" x14ac:dyDescent="0.3">
      <c r="A11" s="12" t="s">
        <v>64</v>
      </c>
      <c r="B11" s="16" t="s">
        <v>98</v>
      </c>
      <c r="K11" s="8" t="s">
        <v>223</v>
      </c>
      <c r="L11" s="8" t="s">
        <v>222</v>
      </c>
    </row>
    <row r="12" spans="1:12" ht="15.75" thickBot="1" x14ac:dyDescent="0.3">
      <c r="A12" s="17" t="s">
        <v>186</v>
      </c>
      <c r="B12" s="28" t="s">
        <v>196</v>
      </c>
      <c r="C12" s="20" t="s">
        <v>195</v>
      </c>
      <c r="D12" s="20" t="s">
        <v>194</v>
      </c>
      <c r="E12" s="47" t="s">
        <v>226</v>
      </c>
    </row>
    <row r="13" spans="1:12" x14ac:dyDescent="0.25">
      <c r="A13" s="12" t="s">
        <v>24</v>
      </c>
      <c r="B13" s="16" t="s">
        <v>94</v>
      </c>
      <c r="C13" s="16" t="s">
        <v>95</v>
      </c>
      <c r="D13" s="16" t="s">
        <v>96</v>
      </c>
    </row>
    <row r="14" spans="1:12" x14ac:dyDescent="0.25">
      <c r="A14" s="12" t="s">
        <v>132</v>
      </c>
      <c r="B14" s="16" t="s">
        <v>133</v>
      </c>
      <c r="C14" s="16" t="s">
        <v>133</v>
      </c>
      <c r="D14" s="16" t="s">
        <v>133</v>
      </c>
    </row>
    <row r="15" spans="1:12" ht="15.75" thickBot="1" x14ac:dyDescent="0.3">
      <c r="A15" s="12" t="s">
        <v>88</v>
      </c>
      <c r="B15" s="27" t="s">
        <v>134</v>
      </c>
      <c r="C15" s="27" t="s">
        <v>134</v>
      </c>
      <c r="D15" s="27" t="s">
        <v>134</v>
      </c>
      <c r="E15" s="9" t="s">
        <v>135</v>
      </c>
      <c r="F15" s="9"/>
      <c r="G15" s="9"/>
      <c r="H15" s="10"/>
    </row>
    <row r="16" spans="1:12" ht="15.75" thickBot="1" x14ac:dyDescent="0.3">
      <c r="A16" s="17" t="s">
        <v>186</v>
      </c>
      <c r="B16" s="28" t="s">
        <v>197</v>
      </c>
      <c r="C16" s="47" t="s">
        <v>226</v>
      </c>
      <c r="D16" s="10"/>
      <c r="E16" s="10"/>
      <c r="F16" s="10"/>
      <c r="G16" s="10"/>
      <c r="H16" s="10"/>
    </row>
    <row r="17" spans="1:17" ht="15.75" thickBot="1" x14ac:dyDescent="0.3">
      <c r="A17" s="12" t="s">
        <v>35</v>
      </c>
      <c r="B17" s="16" t="s">
        <v>97</v>
      </c>
    </row>
    <row r="18" spans="1:17" ht="15.75" thickBot="1" x14ac:dyDescent="0.3">
      <c r="A18" s="17" t="s">
        <v>186</v>
      </c>
      <c r="B18" s="28" t="s">
        <v>199</v>
      </c>
      <c r="C18" s="47" t="s">
        <v>226</v>
      </c>
      <c r="D18" s="10"/>
      <c r="E18" s="10"/>
      <c r="F18" s="10"/>
    </row>
    <row r="19" spans="1:17" ht="15.75" thickBot="1" x14ac:dyDescent="0.3">
      <c r="A19" s="12" t="s">
        <v>36</v>
      </c>
      <c r="B19" s="16" t="s">
        <v>198</v>
      </c>
      <c r="D19" s="10"/>
      <c r="E19" s="10"/>
      <c r="F19" s="10"/>
    </row>
    <row r="20" spans="1:17" ht="15.75" thickBot="1" x14ac:dyDescent="0.3">
      <c r="A20" s="17" t="s">
        <v>186</v>
      </c>
      <c r="B20" s="28" t="s">
        <v>200</v>
      </c>
      <c r="C20" s="47" t="s">
        <v>226</v>
      </c>
      <c r="D20" s="10"/>
      <c r="E20" s="10"/>
      <c r="F20" s="10"/>
    </row>
    <row r="21" spans="1:17" ht="15.75" thickBot="1" x14ac:dyDescent="0.3">
      <c r="A21" s="12" t="s">
        <v>65</v>
      </c>
      <c r="B21" s="29" t="s">
        <v>99</v>
      </c>
    </row>
    <row r="22" spans="1:17" ht="15.75" thickBot="1" x14ac:dyDescent="0.3">
      <c r="A22" s="45" t="s">
        <v>227</v>
      </c>
      <c r="B22" s="46" t="s">
        <v>228</v>
      </c>
      <c r="C22" s="46" t="s">
        <v>228</v>
      </c>
      <c r="D22" s="46" t="s">
        <v>228</v>
      </c>
      <c r="E22" s="46" t="s">
        <v>228</v>
      </c>
      <c r="F22" s="46" t="s">
        <v>228</v>
      </c>
      <c r="G22" s="46" t="s">
        <v>228</v>
      </c>
      <c r="H22" s="46" t="s">
        <v>228</v>
      </c>
      <c r="I22" s="46" t="s">
        <v>228</v>
      </c>
      <c r="J22" s="46" t="s">
        <v>228</v>
      </c>
      <c r="K22" s="46" t="s">
        <v>228</v>
      </c>
      <c r="L22" s="46" t="s">
        <v>228</v>
      </c>
      <c r="M22" s="46" t="s">
        <v>228</v>
      </c>
      <c r="N22" s="46" t="s">
        <v>228</v>
      </c>
      <c r="O22" s="46" t="s">
        <v>228</v>
      </c>
      <c r="P22" s="46" t="s">
        <v>228</v>
      </c>
    </row>
    <row r="23" spans="1:17" x14ac:dyDescent="0.25">
      <c r="A23" s="11" t="s">
        <v>66</v>
      </c>
      <c r="B23" s="42" t="s">
        <v>106</v>
      </c>
      <c r="C23" s="43" t="s">
        <v>107</v>
      </c>
      <c r="D23" s="43" t="s">
        <v>108</v>
      </c>
      <c r="E23" s="43" t="s">
        <v>109</v>
      </c>
      <c r="F23" s="43" t="s">
        <v>110</v>
      </c>
      <c r="G23" s="43" t="s">
        <v>111</v>
      </c>
      <c r="H23" s="43" t="s">
        <v>112</v>
      </c>
      <c r="I23" s="43" t="s">
        <v>113</v>
      </c>
      <c r="J23" s="43" t="s">
        <v>114</v>
      </c>
      <c r="K23" s="43" t="s">
        <v>115</v>
      </c>
      <c r="L23" s="43" t="s">
        <v>116</v>
      </c>
      <c r="M23" s="43" t="s">
        <v>117</v>
      </c>
      <c r="N23" s="43" t="s">
        <v>118</v>
      </c>
      <c r="O23" s="43" t="s">
        <v>119</v>
      </c>
      <c r="P23" s="44" t="s">
        <v>120</v>
      </c>
    </row>
    <row r="24" spans="1:17" x14ac:dyDescent="0.25">
      <c r="A24" s="12" t="s">
        <v>100</v>
      </c>
      <c r="B24" s="33" t="s">
        <v>74</v>
      </c>
      <c r="C24" s="16" t="s">
        <v>74</v>
      </c>
      <c r="D24" s="16" t="s">
        <v>74</v>
      </c>
      <c r="E24" s="16" t="s">
        <v>121</v>
      </c>
      <c r="F24" s="16" t="s">
        <v>122</v>
      </c>
      <c r="G24" s="16" t="s">
        <v>122</v>
      </c>
      <c r="H24" s="16" t="s">
        <v>78</v>
      </c>
      <c r="I24" s="16" t="s">
        <v>78</v>
      </c>
      <c r="J24" s="16" t="s">
        <v>78</v>
      </c>
      <c r="K24" s="16" t="s">
        <v>78</v>
      </c>
      <c r="L24" s="16" t="s">
        <v>123</v>
      </c>
      <c r="M24" s="16" t="s">
        <v>124</v>
      </c>
      <c r="N24" s="16" t="s">
        <v>125</v>
      </c>
      <c r="O24" s="16" t="s">
        <v>125</v>
      </c>
      <c r="P24" s="34" t="s">
        <v>125</v>
      </c>
    </row>
    <row r="25" spans="1:17" ht="15.75" thickBot="1" x14ac:dyDescent="0.3">
      <c r="A25" s="14" t="s">
        <v>79</v>
      </c>
      <c r="B25" s="38" t="s">
        <v>126</v>
      </c>
      <c r="C25" s="29" t="s">
        <v>126</v>
      </c>
      <c r="D25" s="29" t="s">
        <v>126</v>
      </c>
      <c r="E25" s="29" t="s">
        <v>127</v>
      </c>
      <c r="F25" s="29" t="s">
        <v>83</v>
      </c>
      <c r="G25" s="29" t="s">
        <v>83</v>
      </c>
      <c r="H25" s="29" t="s">
        <v>128</v>
      </c>
      <c r="I25" s="29" t="s">
        <v>128</v>
      </c>
      <c r="J25" s="29" t="s">
        <v>128</v>
      </c>
      <c r="K25" s="29" t="s">
        <v>128</v>
      </c>
      <c r="L25" s="29" t="s">
        <v>129</v>
      </c>
      <c r="M25" s="29" t="s">
        <v>130</v>
      </c>
      <c r="N25" s="29" t="s">
        <v>131</v>
      </c>
      <c r="O25" s="29" t="s">
        <v>131</v>
      </c>
      <c r="P25" s="39" t="s">
        <v>131</v>
      </c>
    </row>
    <row r="26" spans="1:17" ht="15.75" thickBot="1" x14ac:dyDescent="0.3">
      <c r="A26" s="48" t="s">
        <v>227</v>
      </c>
      <c r="B26" s="46" t="s">
        <v>228</v>
      </c>
      <c r="C26" s="46" t="s">
        <v>228</v>
      </c>
      <c r="D26" s="46" t="s">
        <v>228</v>
      </c>
      <c r="E26" s="46" t="s">
        <v>228</v>
      </c>
      <c r="F26" s="46" t="s">
        <v>228</v>
      </c>
      <c r="G26" s="46" t="s">
        <v>228</v>
      </c>
      <c r="H26" s="46" t="s">
        <v>228</v>
      </c>
      <c r="I26" s="46" t="s">
        <v>228</v>
      </c>
      <c r="J26" s="46" t="s">
        <v>228</v>
      </c>
      <c r="K26" s="46" t="s">
        <v>228</v>
      </c>
      <c r="L26" s="46" t="s">
        <v>228</v>
      </c>
      <c r="M26" s="46" t="s">
        <v>228</v>
      </c>
      <c r="N26" s="46" t="s">
        <v>228</v>
      </c>
      <c r="O26" s="46" t="s">
        <v>228</v>
      </c>
      <c r="P26" s="46" t="s">
        <v>228</v>
      </c>
      <c r="Q26" s="46" t="s">
        <v>228</v>
      </c>
    </row>
    <row r="27" spans="1:17" x14ac:dyDescent="0.25">
      <c r="A27" s="11" t="s">
        <v>66</v>
      </c>
      <c r="B27" s="30" t="s">
        <v>136</v>
      </c>
      <c r="C27" s="31" t="s">
        <v>137</v>
      </c>
      <c r="D27" s="31" t="s">
        <v>138</v>
      </c>
      <c r="E27" s="31" t="s">
        <v>139</v>
      </c>
      <c r="F27" s="31" t="s">
        <v>140</v>
      </c>
      <c r="G27" s="31" t="s">
        <v>141</v>
      </c>
      <c r="H27" s="31" t="s">
        <v>142</v>
      </c>
      <c r="I27" s="31" t="s">
        <v>143</v>
      </c>
      <c r="J27" s="31" t="s">
        <v>144</v>
      </c>
      <c r="K27" s="31" t="s">
        <v>145</v>
      </c>
      <c r="L27" s="31" t="s">
        <v>146</v>
      </c>
      <c r="M27" s="31" t="s">
        <v>147</v>
      </c>
      <c r="N27" s="31" t="s">
        <v>148</v>
      </c>
      <c r="O27" s="31" t="s">
        <v>149</v>
      </c>
      <c r="P27" s="31" t="s">
        <v>150</v>
      </c>
      <c r="Q27" s="32" t="s">
        <v>151</v>
      </c>
    </row>
    <row r="28" spans="1:17" x14ac:dyDescent="0.25">
      <c r="A28" s="12" t="s">
        <v>100</v>
      </c>
      <c r="B28" s="33" t="s">
        <v>152</v>
      </c>
      <c r="C28" s="16" t="s">
        <v>74</v>
      </c>
      <c r="D28" s="16" t="s">
        <v>153</v>
      </c>
      <c r="E28" s="16" t="s">
        <v>153</v>
      </c>
      <c r="F28" s="16" t="s">
        <v>121</v>
      </c>
      <c r="G28" s="16" t="s">
        <v>121</v>
      </c>
      <c r="H28" s="16" t="s">
        <v>154</v>
      </c>
      <c r="I28" s="16" t="s">
        <v>154</v>
      </c>
      <c r="J28" s="16" t="s">
        <v>154</v>
      </c>
      <c r="K28" s="16" t="s">
        <v>155</v>
      </c>
      <c r="L28" s="16" t="s">
        <v>156</v>
      </c>
      <c r="M28" s="16" t="s">
        <v>124</v>
      </c>
      <c r="N28" s="16" t="s">
        <v>124</v>
      </c>
      <c r="O28" s="16" t="s">
        <v>125</v>
      </c>
      <c r="P28" s="16" t="s">
        <v>125</v>
      </c>
      <c r="Q28" s="34" t="s">
        <v>125</v>
      </c>
    </row>
    <row r="29" spans="1:17" x14ac:dyDescent="0.25">
      <c r="A29" s="12" t="s">
        <v>79</v>
      </c>
      <c r="B29" s="33" t="s">
        <v>173</v>
      </c>
      <c r="C29" s="16" t="s">
        <v>126</v>
      </c>
      <c r="D29" s="16" t="s">
        <v>174</v>
      </c>
      <c r="E29" s="16" t="s">
        <v>174</v>
      </c>
      <c r="F29" s="16" t="s">
        <v>157</v>
      </c>
      <c r="G29" s="16" t="s">
        <v>157</v>
      </c>
      <c r="H29" s="16" t="s">
        <v>81</v>
      </c>
      <c r="I29" s="16" t="s">
        <v>81</v>
      </c>
      <c r="J29" s="16" t="s">
        <v>81</v>
      </c>
      <c r="K29" s="16" t="s">
        <v>175</v>
      </c>
      <c r="L29" s="16" t="s">
        <v>176</v>
      </c>
      <c r="M29" s="16" t="s">
        <v>130</v>
      </c>
      <c r="N29" s="16" t="s">
        <v>130</v>
      </c>
      <c r="O29" s="16" t="s">
        <v>131</v>
      </c>
      <c r="P29" s="16" t="s">
        <v>131</v>
      </c>
      <c r="Q29" s="34" t="s">
        <v>131</v>
      </c>
    </row>
    <row r="30" spans="1:17" ht="15.75" thickBot="1" x14ac:dyDescent="0.3">
      <c r="A30" s="14" t="s">
        <v>88</v>
      </c>
      <c r="B30" s="35" t="s">
        <v>173</v>
      </c>
      <c r="C30" s="36" t="s">
        <v>126</v>
      </c>
      <c r="D30" s="40" t="s">
        <v>127</v>
      </c>
      <c r="E30" s="40" t="s">
        <v>127</v>
      </c>
      <c r="F30" s="40" t="s">
        <v>174</v>
      </c>
      <c r="G30" s="40" t="s">
        <v>174</v>
      </c>
      <c r="H30" s="40" t="s">
        <v>158</v>
      </c>
      <c r="I30" s="40" t="s">
        <v>158</v>
      </c>
      <c r="J30" s="40" t="s">
        <v>158</v>
      </c>
      <c r="K30" s="36" t="s">
        <v>175</v>
      </c>
      <c r="L30" s="36" t="s">
        <v>176</v>
      </c>
      <c r="M30" s="36" t="s">
        <v>130</v>
      </c>
      <c r="N30" s="36" t="s">
        <v>130</v>
      </c>
      <c r="O30" s="36" t="s">
        <v>131</v>
      </c>
      <c r="P30" s="36" t="s">
        <v>131</v>
      </c>
      <c r="Q30" s="37" t="s">
        <v>131</v>
      </c>
    </row>
    <row r="31" spans="1:17" ht="15.75" thickBot="1" x14ac:dyDescent="0.3">
      <c r="A31" s="49" t="s">
        <v>227</v>
      </c>
      <c r="B31" s="46" t="s">
        <v>228</v>
      </c>
      <c r="C31" s="46" t="s">
        <v>228</v>
      </c>
      <c r="D31" s="46" t="s">
        <v>228</v>
      </c>
      <c r="E31" s="46" t="s">
        <v>228</v>
      </c>
      <c r="F31" s="46" t="s">
        <v>228</v>
      </c>
      <c r="G31" s="46" t="s">
        <v>228</v>
      </c>
      <c r="H31" s="46" t="s">
        <v>228</v>
      </c>
      <c r="I31" s="46" t="s">
        <v>228</v>
      </c>
      <c r="J31" s="46" t="s">
        <v>228</v>
      </c>
      <c r="K31" s="46" t="s">
        <v>228</v>
      </c>
      <c r="L31" s="46" t="s">
        <v>228</v>
      </c>
      <c r="M31" s="46" t="s">
        <v>228</v>
      </c>
      <c r="N31" s="13"/>
      <c r="O31" s="13"/>
      <c r="P31" s="13"/>
      <c r="Q31" s="13"/>
    </row>
    <row r="32" spans="1:17" x14ac:dyDescent="0.25">
      <c r="A32" s="11" t="s">
        <v>66</v>
      </c>
      <c r="B32" s="30" t="s">
        <v>159</v>
      </c>
      <c r="C32" s="31" t="s">
        <v>160</v>
      </c>
      <c r="D32" s="31" t="s">
        <v>161</v>
      </c>
      <c r="E32" s="31" t="s">
        <v>162</v>
      </c>
      <c r="F32" s="31" t="s">
        <v>163</v>
      </c>
      <c r="G32" s="31" t="s">
        <v>165</v>
      </c>
      <c r="H32" s="31" t="s">
        <v>168</v>
      </c>
      <c r="I32" s="31" t="s">
        <v>164</v>
      </c>
      <c r="J32" s="31" t="s">
        <v>167</v>
      </c>
      <c r="K32" s="31" t="s">
        <v>166</v>
      </c>
      <c r="L32" s="31" t="s">
        <v>169</v>
      </c>
      <c r="M32" s="32" t="s">
        <v>170</v>
      </c>
      <c r="N32" s="32" t="s">
        <v>371</v>
      </c>
    </row>
    <row r="33" spans="1:14" x14ac:dyDescent="0.25">
      <c r="A33" s="12" t="s">
        <v>100</v>
      </c>
      <c r="B33" s="33" t="s">
        <v>171</v>
      </c>
      <c r="C33" s="16" t="s">
        <v>153</v>
      </c>
      <c r="D33" s="16" t="s">
        <v>121</v>
      </c>
      <c r="E33" s="16" t="s">
        <v>121</v>
      </c>
      <c r="F33" s="16" t="s">
        <v>121</v>
      </c>
      <c r="G33" s="16" t="s">
        <v>78</v>
      </c>
      <c r="H33" s="16" t="s">
        <v>78</v>
      </c>
      <c r="I33" s="16" t="s">
        <v>123</v>
      </c>
      <c r="J33" s="16" t="s">
        <v>172</v>
      </c>
      <c r="K33" s="16" t="s">
        <v>124</v>
      </c>
      <c r="L33" s="16" t="s">
        <v>125</v>
      </c>
      <c r="M33" s="34" t="s">
        <v>125</v>
      </c>
      <c r="N33" s="34" t="s">
        <v>125</v>
      </c>
    </row>
    <row r="34" spans="1:14" x14ac:dyDescent="0.25">
      <c r="A34" s="12" t="s">
        <v>79</v>
      </c>
      <c r="B34" s="33" t="s">
        <v>126</v>
      </c>
      <c r="C34" s="16" t="s">
        <v>127</v>
      </c>
      <c r="D34" s="16" t="s">
        <v>127</v>
      </c>
      <c r="E34" s="16" t="s">
        <v>127</v>
      </c>
      <c r="F34" s="16" t="s">
        <v>127</v>
      </c>
      <c r="G34" s="16" t="s">
        <v>128</v>
      </c>
      <c r="H34" s="16" t="s">
        <v>177</v>
      </c>
      <c r="I34" s="16" t="s">
        <v>128</v>
      </c>
      <c r="J34" s="16" t="s">
        <v>175</v>
      </c>
      <c r="K34" s="16" t="s">
        <v>175</v>
      </c>
      <c r="L34" s="16" t="s">
        <v>131</v>
      </c>
      <c r="M34" s="34" t="s">
        <v>131</v>
      </c>
      <c r="N34" s="34" t="s">
        <v>131</v>
      </c>
    </row>
    <row r="35" spans="1:14" ht="15.75" thickBot="1" x14ac:dyDescent="0.3">
      <c r="A35" s="14" t="s">
        <v>88</v>
      </c>
      <c r="B35" s="35" t="s">
        <v>126</v>
      </c>
      <c r="C35" s="36" t="s">
        <v>127</v>
      </c>
      <c r="D35" s="36" t="s">
        <v>127</v>
      </c>
      <c r="E35" s="36" t="s">
        <v>127</v>
      </c>
      <c r="F35" s="36" t="s">
        <v>127</v>
      </c>
      <c r="G35" s="40" t="s">
        <v>128</v>
      </c>
      <c r="H35" s="40" t="s">
        <v>128</v>
      </c>
      <c r="I35" s="40" t="s">
        <v>129</v>
      </c>
      <c r="J35" s="40" t="s">
        <v>178</v>
      </c>
      <c r="K35" s="40" t="s">
        <v>130</v>
      </c>
      <c r="L35" s="36" t="s">
        <v>131</v>
      </c>
      <c r="M35" s="37" t="s">
        <v>131</v>
      </c>
      <c r="N35" s="37" t="s">
        <v>131</v>
      </c>
    </row>
    <row r="36" spans="1:14" x14ac:dyDescent="0.25">
      <c r="A36" s="19" t="s">
        <v>186</v>
      </c>
      <c r="B36" s="28" t="s">
        <v>201</v>
      </c>
      <c r="C36" s="28" t="s">
        <v>202</v>
      </c>
      <c r="D36" s="28" t="s">
        <v>203</v>
      </c>
      <c r="E36" s="28" t="s">
        <v>204</v>
      </c>
      <c r="F36" s="28" t="s">
        <v>205</v>
      </c>
      <c r="G36" s="28" t="s">
        <v>278</v>
      </c>
      <c r="H36" s="28" t="s">
        <v>207</v>
      </c>
      <c r="I36" s="28" t="s">
        <v>208</v>
      </c>
      <c r="J36" s="18"/>
      <c r="K36" s="18"/>
      <c r="L36" s="13"/>
      <c r="M36" s="13"/>
    </row>
    <row r="37" spans="1:14" ht="15.75" thickBot="1" x14ac:dyDescent="0.3">
      <c r="A37" s="22" t="s">
        <v>67</v>
      </c>
      <c r="B37" s="21" t="s">
        <v>179</v>
      </c>
      <c r="C37" s="16" t="s">
        <v>182</v>
      </c>
      <c r="D37" s="16" t="s">
        <v>183</v>
      </c>
      <c r="E37" s="16" t="s">
        <v>180</v>
      </c>
      <c r="F37" s="16" t="s">
        <v>181</v>
      </c>
      <c r="G37" s="16" t="s">
        <v>238</v>
      </c>
      <c r="H37" s="16" t="s">
        <v>184</v>
      </c>
      <c r="I37" s="16" t="s">
        <v>185</v>
      </c>
    </row>
    <row r="41" spans="1:14" x14ac:dyDescent="0.25">
      <c r="B41" s="15"/>
      <c r="C41" s="15"/>
      <c r="D41" s="15"/>
      <c r="E41" s="15"/>
      <c r="F41" s="15"/>
      <c r="H41" s="15"/>
      <c r="I41" s="15"/>
      <c r="J41" s="15"/>
      <c r="K41" s="15"/>
      <c r="L41" s="15"/>
      <c r="M41" s="15"/>
      <c r="N41" s="15"/>
    </row>
    <row r="42" spans="1:14" x14ac:dyDescent="0.25">
      <c r="B42" s="15"/>
      <c r="C42" s="15"/>
      <c r="D42" s="15"/>
      <c r="E42" s="15"/>
      <c r="F42" s="15"/>
      <c r="H42" s="15"/>
      <c r="I42" s="15"/>
      <c r="J42" s="15"/>
      <c r="K42" s="15"/>
      <c r="L42" s="15"/>
      <c r="M42" s="15"/>
      <c r="N42" s="15"/>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8D59-E30E-4105-943B-DD9E999AB2C6}">
  <dimension ref="A1:S39"/>
  <sheetViews>
    <sheetView topLeftCell="A13" zoomScale="90" zoomScaleNormal="90" workbookViewId="0">
      <selection activeCell="D6" sqref="D6"/>
    </sheetView>
  </sheetViews>
  <sheetFormatPr baseColWidth="10" defaultRowHeight="15" x14ac:dyDescent="0.25"/>
  <cols>
    <col min="2" max="3" width="25.28515625" bestFit="1" customWidth="1"/>
    <col min="4" max="4" width="17" bestFit="1" customWidth="1"/>
    <col min="5" max="5" width="21.85546875" bestFit="1" customWidth="1"/>
  </cols>
  <sheetData>
    <row r="1" spans="1:18" x14ac:dyDescent="0.25">
      <c r="G1" t="s">
        <v>102</v>
      </c>
    </row>
    <row r="2" spans="1:18" x14ac:dyDescent="0.25">
      <c r="G2" t="s">
        <v>105</v>
      </c>
    </row>
    <row r="3" spans="1:18" x14ac:dyDescent="0.25">
      <c r="G3" s="8" t="s">
        <v>225</v>
      </c>
      <c r="H3" s="8"/>
      <c r="I3" s="8"/>
      <c r="J3" s="8"/>
      <c r="K3" s="8"/>
    </row>
    <row r="4" spans="1:18" ht="15.75" thickBot="1" x14ac:dyDescent="0.3"/>
    <row r="5" spans="1:18" ht="15.75" thickBot="1" x14ac:dyDescent="0.3">
      <c r="A5" s="17" t="s">
        <v>186</v>
      </c>
      <c r="B5" s="20" t="s">
        <v>265</v>
      </c>
      <c r="C5" s="23" t="s">
        <v>266</v>
      </c>
      <c r="D5" s="23" t="s">
        <v>267</v>
      </c>
      <c r="L5" s="8"/>
      <c r="M5" s="8"/>
      <c r="N5" s="8"/>
      <c r="O5" s="8"/>
      <c r="P5" s="8"/>
      <c r="Q5" s="8"/>
      <c r="R5" s="8"/>
    </row>
    <row r="6" spans="1:18" x14ac:dyDescent="0.25">
      <c r="A6" s="12" t="s">
        <v>62</v>
      </c>
      <c r="B6" s="26" t="s">
        <v>230</v>
      </c>
      <c r="C6" s="26" t="s">
        <v>231</v>
      </c>
      <c r="D6" s="26" t="s">
        <v>53</v>
      </c>
      <c r="E6" s="8"/>
      <c r="F6" s="8"/>
      <c r="G6" s="8"/>
      <c r="H6" s="8"/>
      <c r="I6" s="8"/>
      <c r="J6" s="8"/>
      <c r="K6" s="8"/>
      <c r="L6" s="8"/>
      <c r="M6" s="8"/>
      <c r="N6" s="8"/>
      <c r="O6" s="8"/>
      <c r="P6" s="8"/>
      <c r="Q6" s="8"/>
      <c r="R6" s="8"/>
    </row>
    <row r="7" spans="1:18" x14ac:dyDescent="0.25">
      <c r="A7" s="12" t="s">
        <v>69</v>
      </c>
      <c r="B7" s="26" t="s">
        <v>123</v>
      </c>
      <c r="C7" s="26" t="s">
        <v>232</v>
      </c>
      <c r="D7" s="26" t="s">
        <v>264</v>
      </c>
      <c r="E7" s="8"/>
      <c r="F7" s="8"/>
      <c r="G7" s="8"/>
      <c r="H7" s="8"/>
      <c r="I7" s="8"/>
      <c r="J7" s="8"/>
      <c r="K7" s="8"/>
      <c r="L7" s="8"/>
      <c r="M7" s="8"/>
      <c r="N7" s="8"/>
      <c r="O7" s="8"/>
      <c r="P7" s="8"/>
      <c r="Q7" s="8"/>
      <c r="R7" s="8"/>
    </row>
    <row r="8" spans="1:18" x14ac:dyDescent="0.25">
      <c r="A8" s="12" t="s">
        <v>89</v>
      </c>
      <c r="B8" s="54"/>
      <c r="C8" s="54"/>
      <c r="D8" s="78" t="s">
        <v>451</v>
      </c>
      <c r="E8" s="8"/>
      <c r="F8" s="8"/>
      <c r="G8" s="8"/>
      <c r="H8" s="8"/>
      <c r="I8" s="8"/>
      <c r="J8" s="8"/>
      <c r="K8" s="8"/>
      <c r="L8" s="8"/>
      <c r="M8" s="8"/>
      <c r="N8" s="8"/>
      <c r="O8" s="8"/>
      <c r="P8" s="8"/>
      <c r="Q8" s="8"/>
      <c r="R8" s="8"/>
    </row>
    <row r="9" spans="1:18" x14ac:dyDescent="0.25">
      <c r="A9" s="12" t="s">
        <v>79</v>
      </c>
      <c r="B9" s="26" t="s">
        <v>248</v>
      </c>
      <c r="C9" s="26" t="s">
        <v>261</v>
      </c>
      <c r="D9" s="26" t="s">
        <v>248</v>
      </c>
      <c r="E9" s="8"/>
      <c r="F9" s="8"/>
      <c r="G9" s="8"/>
      <c r="H9" s="8"/>
      <c r="I9" s="8"/>
      <c r="J9" s="8"/>
      <c r="K9" s="8"/>
      <c r="L9" s="8"/>
      <c r="M9" s="8"/>
      <c r="N9" s="8"/>
      <c r="O9" s="8"/>
      <c r="P9" s="8"/>
      <c r="Q9" s="8"/>
      <c r="R9" s="8"/>
    </row>
    <row r="10" spans="1:18" ht="15.75" thickBot="1" x14ac:dyDescent="0.3">
      <c r="A10" s="12" t="s">
        <v>88</v>
      </c>
      <c r="B10" s="54"/>
      <c r="C10" s="27" t="s">
        <v>263</v>
      </c>
      <c r="D10" s="54"/>
      <c r="E10" s="8"/>
      <c r="F10" s="8"/>
      <c r="G10" s="8"/>
      <c r="H10" s="8"/>
      <c r="I10" s="8"/>
      <c r="J10" s="8"/>
      <c r="K10" s="8"/>
      <c r="L10" s="8"/>
      <c r="M10" s="8"/>
      <c r="N10" s="8"/>
      <c r="O10" s="8"/>
      <c r="P10" s="8"/>
      <c r="Q10" s="8"/>
      <c r="R10" s="8"/>
    </row>
    <row r="11" spans="1:18" ht="15.75" thickBot="1" x14ac:dyDescent="0.3">
      <c r="A11" s="17" t="s">
        <v>186</v>
      </c>
      <c r="B11" s="28" t="s">
        <v>193</v>
      </c>
      <c r="C11" s="28" t="s">
        <v>268</v>
      </c>
      <c r="D11" s="28" t="s">
        <v>269</v>
      </c>
      <c r="E11" s="8"/>
      <c r="F11" s="8"/>
      <c r="G11" s="8"/>
      <c r="H11" s="8"/>
      <c r="I11" s="8"/>
      <c r="J11" s="8"/>
      <c r="K11" s="8"/>
      <c r="L11" s="8"/>
      <c r="M11" s="8"/>
      <c r="N11" s="8"/>
      <c r="O11" s="8"/>
      <c r="P11" s="8"/>
      <c r="Q11" s="8"/>
      <c r="R11" s="8"/>
    </row>
    <row r="12" spans="1:18" x14ac:dyDescent="0.25">
      <c r="A12" s="12" t="s">
        <v>63</v>
      </c>
      <c r="B12" s="16" t="s">
        <v>233</v>
      </c>
      <c r="C12" s="16" t="s">
        <v>240</v>
      </c>
      <c r="D12" s="16" t="s">
        <v>241</v>
      </c>
      <c r="E12" s="8"/>
      <c r="F12" s="8"/>
      <c r="G12" s="8"/>
      <c r="H12" s="8"/>
      <c r="I12" s="8"/>
      <c r="J12" s="8"/>
      <c r="K12" s="8"/>
      <c r="L12" s="8"/>
      <c r="M12" s="8"/>
      <c r="N12" s="8"/>
      <c r="O12" s="8"/>
      <c r="P12" s="8"/>
      <c r="Q12" s="8"/>
      <c r="R12" s="8"/>
    </row>
    <row r="13" spans="1:18" ht="15.75" thickBot="1" x14ac:dyDescent="0.3">
      <c r="A13" s="12" t="s">
        <v>64</v>
      </c>
      <c r="B13" s="16" t="s">
        <v>229</v>
      </c>
      <c r="C13" s="8" t="s">
        <v>279</v>
      </c>
      <c r="D13" s="8"/>
      <c r="E13" s="8"/>
      <c r="F13" s="8"/>
      <c r="G13" s="8"/>
      <c r="H13" s="8"/>
      <c r="I13" s="8"/>
      <c r="J13" s="8"/>
      <c r="K13" s="8"/>
      <c r="L13" s="8"/>
      <c r="M13" s="8"/>
      <c r="N13" s="8"/>
      <c r="O13" s="8"/>
      <c r="P13" s="8"/>
      <c r="Q13" s="8"/>
      <c r="R13" s="8"/>
    </row>
    <row r="14" spans="1:18" ht="15.75" thickBot="1" x14ac:dyDescent="0.3">
      <c r="A14" s="17" t="s">
        <v>186</v>
      </c>
      <c r="B14" s="28" t="s">
        <v>270</v>
      </c>
      <c r="C14" s="20" t="s">
        <v>271</v>
      </c>
      <c r="K14" s="8"/>
      <c r="L14" s="8"/>
      <c r="M14" s="8"/>
      <c r="N14" s="8"/>
      <c r="O14" s="8"/>
      <c r="P14" s="8"/>
      <c r="Q14" s="8"/>
      <c r="R14" s="8"/>
    </row>
    <row r="15" spans="1:18" x14ac:dyDescent="0.25">
      <c r="A15" s="12" t="s">
        <v>24</v>
      </c>
      <c r="B15" s="16" t="s">
        <v>242</v>
      </c>
      <c r="C15" s="16" t="s">
        <v>243</v>
      </c>
      <c r="G15" s="8"/>
      <c r="H15" s="8"/>
      <c r="I15" s="8"/>
      <c r="J15" s="8"/>
      <c r="K15" s="8"/>
      <c r="L15" s="8"/>
      <c r="M15" s="8"/>
      <c r="N15" s="8"/>
      <c r="O15" s="8"/>
      <c r="P15" s="8"/>
      <c r="Q15" s="8"/>
      <c r="R15" s="8"/>
    </row>
    <row r="16" spans="1:18" x14ac:dyDescent="0.25">
      <c r="A16" s="12" t="s">
        <v>132</v>
      </c>
      <c r="B16" s="16" t="s">
        <v>248</v>
      </c>
      <c r="C16" s="16" t="s">
        <v>248</v>
      </c>
      <c r="D16" s="8"/>
      <c r="E16" s="8"/>
      <c r="F16" s="8"/>
      <c r="G16" s="8"/>
      <c r="H16" s="8"/>
      <c r="I16" s="8"/>
      <c r="J16" s="8"/>
      <c r="K16" s="8"/>
      <c r="L16" s="8"/>
      <c r="M16" s="8"/>
      <c r="N16" s="8"/>
      <c r="O16" s="8"/>
      <c r="P16" s="8"/>
      <c r="Q16" s="8"/>
      <c r="R16" s="8"/>
    </row>
    <row r="17" spans="1:19" ht="15.75" thickBot="1" x14ac:dyDescent="0.3">
      <c r="A17" s="12" t="s">
        <v>88</v>
      </c>
      <c r="B17" s="54"/>
      <c r="C17" s="54"/>
      <c r="D17" s="8"/>
      <c r="E17" s="8"/>
      <c r="F17" s="8"/>
      <c r="G17" s="8"/>
      <c r="H17" s="8"/>
      <c r="I17" s="8"/>
      <c r="J17" s="8"/>
      <c r="K17" s="8"/>
      <c r="L17" s="8"/>
      <c r="M17" s="8"/>
      <c r="N17" s="8"/>
      <c r="O17" s="8"/>
      <c r="P17" s="8"/>
      <c r="Q17" s="8"/>
      <c r="R17" s="8"/>
    </row>
    <row r="18" spans="1:19" ht="15.75" thickBot="1" x14ac:dyDescent="0.3">
      <c r="A18" s="41" t="s">
        <v>186</v>
      </c>
      <c r="B18" s="50" t="s">
        <v>272</v>
      </c>
      <c r="C18" s="10"/>
      <c r="D18" s="8"/>
      <c r="E18" s="8"/>
      <c r="F18" s="8"/>
      <c r="G18" s="8"/>
      <c r="H18" s="8"/>
      <c r="I18" s="8"/>
      <c r="J18" s="8"/>
      <c r="K18" s="8"/>
      <c r="L18" s="8"/>
      <c r="M18" s="8"/>
      <c r="N18" s="8"/>
      <c r="O18" s="8"/>
      <c r="P18" s="8"/>
      <c r="Q18" s="8"/>
      <c r="R18" s="8"/>
    </row>
    <row r="19" spans="1:19" ht="15.75" thickBot="1" x14ac:dyDescent="0.3">
      <c r="A19" s="12" t="s">
        <v>35</v>
      </c>
      <c r="B19" s="16" t="s">
        <v>244</v>
      </c>
      <c r="C19" s="10"/>
      <c r="D19" s="8"/>
      <c r="E19" s="8"/>
      <c r="F19" s="8"/>
      <c r="G19" s="8"/>
      <c r="H19" s="8"/>
      <c r="I19" s="8"/>
      <c r="J19" s="8"/>
      <c r="K19" s="8"/>
      <c r="L19" s="8"/>
      <c r="M19" s="8"/>
      <c r="N19" s="8"/>
      <c r="O19" s="8"/>
      <c r="P19" s="8"/>
      <c r="Q19" s="8"/>
      <c r="R19" s="8"/>
    </row>
    <row r="20" spans="1:19" ht="15.75" thickBot="1" x14ac:dyDescent="0.3">
      <c r="A20" s="41" t="s">
        <v>186</v>
      </c>
      <c r="B20" s="50" t="s">
        <v>273</v>
      </c>
      <c r="C20" s="10"/>
      <c r="D20" s="8"/>
      <c r="E20" s="8"/>
      <c r="F20" s="8"/>
      <c r="G20" s="8"/>
      <c r="H20" s="8"/>
      <c r="I20" s="8"/>
      <c r="J20" s="8"/>
      <c r="K20" s="8"/>
      <c r="L20" s="8"/>
      <c r="M20" s="8"/>
      <c r="N20" s="8"/>
      <c r="O20" s="8"/>
      <c r="P20" s="8"/>
      <c r="Q20" s="8"/>
      <c r="R20" s="8"/>
    </row>
    <row r="21" spans="1:19" ht="15.75" thickBot="1" x14ac:dyDescent="0.3">
      <c r="A21" s="12" t="s">
        <v>36</v>
      </c>
      <c r="B21" s="16" t="s">
        <v>245</v>
      </c>
      <c r="C21" s="10"/>
      <c r="D21" s="10"/>
      <c r="E21" s="8"/>
      <c r="F21" s="8"/>
      <c r="G21" s="8"/>
      <c r="H21" s="8"/>
      <c r="I21" s="8"/>
      <c r="J21" s="8"/>
      <c r="K21" s="8"/>
      <c r="L21" s="8"/>
      <c r="M21" s="8"/>
      <c r="N21" s="8"/>
      <c r="O21" s="8"/>
      <c r="P21" s="8"/>
      <c r="Q21" s="8"/>
      <c r="R21" s="8"/>
    </row>
    <row r="22" spans="1:19" ht="15.75" thickBot="1" x14ac:dyDescent="0.3">
      <c r="A22" s="41" t="s">
        <v>186</v>
      </c>
      <c r="B22" s="50" t="s">
        <v>274</v>
      </c>
      <c r="C22" s="10"/>
      <c r="D22" s="10"/>
      <c r="E22" s="8"/>
    </row>
    <row r="23" spans="1:19" ht="15.75" thickBot="1" x14ac:dyDescent="0.3">
      <c r="A23" s="12" t="s">
        <v>65</v>
      </c>
      <c r="B23" s="29" t="s">
        <v>239</v>
      </c>
      <c r="C23" s="8"/>
      <c r="D23" s="8"/>
      <c r="I23" s="8"/>
      <c r="J23" s="8"/>
      <c r="K23" s="8"/>
      <c r="L23" s="8"/>
      <c r="P23" s="8"/>
      <c r="Q23" s="8"/>
      <c r="R23" s="8"/>
      <c r="S23" s="8"/>
    </row>
    <row r="24" spans="1:19" ht="15.75" thickBot="1" x14ac:dyDescent="0.3">
      <c r="A24" s="45" t="s">
        <v>227</v>
      </c>
      <c r="B24" s="52" t="s">
        <v>228</v>
      </c>
      <c r="C24" s="53" t="s">
        <v>228</v>
      </c>
      <c r="D24" s="53" t="s">
        <v>228</v>
      </c>
      <c r="F24" s="8"/>
      <c r="G24" s="8"/>
      <c r="H24" s="8"/>
      <c r="I24" s="8"/>
      <c r="J24" s="8"/>
      <c r="K24" s="8"/>
      <c r="L24" s="8"/>
      <c r="M24" s="8"/>
      <c r="N24" s="8"/>
      <c r="O24" s="8"/>
      <c r="P24" s="8"/>
      <c r="Q24" s="8"/>
      <c r="R24" s="8"/>
      <c r="S24" s="8"/>
    </row>
    <row r="25" spans="1:19" x14ac:dyDescent="0.25">
      <c r="A25" s="11" t="s">
        <v>66</v>
      </c>
      <c r="B25" s="42" t="s">
        <v>250</v>
      </c>
      <c r="C25" s="43" t="s">
        <v>251</v>
      </c>
      <c r="D25" s="44" t="s">
        <v>252</v>
      </c>
      <c r="E25" s="8"/>
      <c r="F25" s="8"/>
      <c r="G25" s="8"/>
      <c r="H25" s="8"/>
      <c r="I25" s="8"/>
      <c r="J25" s="8"/>
      <c r="K25" s="8"/>
      <c r="L25" s="8"/>
      <c r="M25" s="8"/>
      <c r="N25" s="8"/>
      <c r="O25" s="8"/>
      <c r="P25" s="8"/>
      <c r="Q25" s="8"/>
      <c r="R25" s="8"/>
      <c r="S25" s="8"/>
    </row>
    <row r="26" spans="1:19" x14ac:dyDescent="0.25">
      <c r="A26" s="12" t="s">
        <v>100</v>
      </c>
      <c r="B26" s="33" t="s">
        <v>257</v>
      </c>
      <c r="C26" s="16" t="s">
        <v>255</v>
      </c>
      <c r="D26" s="34" t="s">
        <v>258</v>
      </c>
      <c r="E26" s="8"/>
      <c r="F26" s="8"/>
      <c r="G26" s="8"/>
      <c r="H26" s="8"/>
      <c r="I26" s="8"/>
      <c r="J26" s="8"/>
      <c r="K26" s="8"/>
      <c r="L26" s="8"/>
      <c r="M26" s="8"/>
      <c r="N26" s="8"/>
      <c r="O26" s="8"/>
      <c r="P26" s="8"/>
      <c r="Q26" s="8"/>
      <c r="R26" s="8"/>
      <c r="S26" s="8"/>
    </row>
    <row r="27" spans="1:19" ht="15.75" thickBot="1" x14ac:dyDescent="0.3">
      <c r="A27" s="14" t="s">
        <v>79</v>
      </c>
      <c r="B27" s="35" t="s">
        <v>259</v>
      </c>
      <c r="C27" s="36" t="s">
        <v>249</v>
      </c>
      <c r="D27" s="37" t="s">
        <v>260</v>
      </c>
      <c r="E27" s="8"/>
      <c r="F27" s="8"/>
      <c r="G27" s="8"/>
      <c r="H27" s="8"/>
      <c r="I27" s="8"/>
      <c r="J27" s="8"/>
      <c r="K27" s="8"/>
      <c r="L27" s="8"/>
      <c r="M27" s="8"/>
      <c r="N27" s="8"/>
      <c r="O27" s="8"/>
      <c r="P27" s="8"/>
      <c r="Q27" s="8"/>
      <c r="R27" s="8"/>
      <c r="S27" s="8"/>
    </row>
    <row r="28" spans="1:19" ht="15.75" thickBot="1" x14ac:dyDescent="0.3">
      <c r="A28" s="48" t="s">
        <v>227</v>
      </c>
      <c r="B28" s="52" t="s">
        <v>228</v>
      </c>
      <c r="C28" s="52" t="s">
        <v>228</v>
      </c>
      <c r="E28" s="8"/>
      <c r="F28" s="8"/>
      <c r="G28" s="8"/>
      <c r="H28" s="8"/>
      <c r="I28" s="8"/>
      <c r="J28" s="8"/>
      <c r="K28" s="8"/>
      <c r="L28" s="8"/>
      <c r="M28" s="8"/>
      <c r="N28" s="8"/>
      <c r="S28" s="8"/>
    </row>
    <row r="29" spans="1:19" x14ac:dyDescent="0.25">
      <c r="A29" s="11" t="s">
        <v>66</v>
      </c>
      <c r="B29" s="30" t="s">
        <v>253</v>
      </c>
      <c r="C29" s="31" t="s">
        <v>254</v>
      </c>
      <c r="E29" s="8"/>
      <c r="F29" s="8"/>
      <c r="G29" s="8"/>
      <c r="H29" s="8"/>
      <c r="I29" s="8"/>
      <c r="J29" s="8"/>
      <c r="K29" s="8"/>
      <c r="L29" s="8"/>
      <c r="M29" s="8"/>
      <c r="N29" s="8"/>
    </row>
    <row r="30" spans="1:19" x14ac:dyDescent="0.25">
      <c r="A30" s="12" t="s">
        <v>100</v>
      </c>
      <c r="B30" s="33" t="s">
        <v>256</v>
      </c>
      <c r="C30" s="16" t="s">
        <v>255</v>
      </c>
      <c r="E30" s="8"/>
      <c r="F30" s="8"/>
      <c r="G30" s="8"/>
      <c r="H30" s="8"/>
      <c r="I30" s="8"/>
      <c r="J30" s="8"/>
      <c r="K30" s="8"/>
      <c r="L30" s="8"/>
      <c r="M30" s="8"/>
      <c r="N30" s="8"/>
    </row>
    <row r="31" spans="1:19" x14ac:dyDescent="0.25">
      <c r="A31" s="12" t="s">
        <v>79</v>
      </c>
      <c r="B31" s="33" t="s">
        <v>259</v>
      </c>
      <c r="C31" s="16" t="s">
        <v>249</v>
      </c>
    </row>
    <row r="32" spans="1:19" ht="15.75" thickBot="1" x14ac:dyDescent="0.3">
      <c r="A32" s="14" t="s">
        <v>88</v>
      </c>
      <c r="B32" s="55"/>
      <c r="C32" s="56"/>
    </row>
    <row r="33" spans="1:18" ht="15.75" thickBot="1" x14ac:dyDescent="0.3">
      <c r="A33" s="49" t="s">
        <v>227</v>
      </c>
      <c r="B33" s="52" t="s">
        <v>228</v>
      </c>
      <c r="C33" s="52" t="s">
        <v>228</v>
      </c>
      <c r="D33" s="52" t="s">
        <v>228</v>
      </c>
    </row>
    <row r="34" spans="1:18" x14ac:dyDescent="0.25">
      <c r="A34" s="11" t="s">
        <v>66</v>
      </c>
      <c r="B34" s="30" t="s">
        <v>246</v>
      </c>
      <c r="C34" s="32" t="s">
        <v>247</v>
      </c>
      <c r="D34" s="32" t="s">
        <v>372</v>
      </c>
      <c r="O34" s="8"/>
      <c r="P34" s="8"/>
      <c r="Q34" s="8"/>
      <c r="R34" s="8"/>
    </row>
    <row r="35" spans="1:18" x14ac:dyDescent="0.25">
      <c r="A35" s="12" t="s">
        <v>100</v>
      </c>
      <c r="B35" s="33" t="s">
        <v>255</v>
      </c>
      <c r="C35" s="34" t="s">
        <v>255</v>
      </c>
      <c r="D35" s="34" t="s">
        <v>258</v>
      </c>
      <c r="O35" s="8"/>
      <c r="P35" s="8"/>
      <c r="Q35" s="8"/>
      <c r="R35" s="8"/>
    </row>
    <row r="36" spans="1:18" x14ac:dyDescent="0.25">
      <c r="A36" s="12" t="s">
        <v>79</v>
      </c>
      <c r="B36" s="33" t="s">
        <v>248</v>
      </c>
      <c r="C36" s="34" t="s">
        <v>249</v>
      </c>
      <c r="D36" s="34" t="s">
        <v>249</v>
      </c>
      <c r="O36" s="8"/>
      <c r="P36" s="8"/>
      <c r="Q36" s="8"/>
      <c r="R36" s="8"/>
    </row>
    <row r="37" spans="1:18" ht="15.75" thickBot="1" x14ac:dyDescent="0.3">
      <c r="A37" s="14" t="s">
        <v>88</v>
      </c>
      <c r="B37" s="58" t="s">
        <v>249</v>
      </c>
      <c r="C37" s="57"/>
      <c r="D37" s="58" t="s">
        <v>260</v>
      </c>
      <c r="O37" s="8"/>
      <c r="P37" s="8"/>
      <c r="Q37" s="8"/>
      <c r="R37" s="8"/>
    </row>
    <row r="38" spans="1:18" x14ac:dyDescent="0.25">
      <c r="A38" s="19" t="s">
        <v>186</v>
      </c>
      <c r="B38" s="20" t="s">
        <v>276</v>
      </c>
      <c r="C38" s="20" t="s">
        <v>277</v>
      </c>
      <c r="D38" s="51" t="s">
        <v>275</v>
      </c>
      <c r="E38" s="20" t="s">
        <v>206</v>
      </c>
      <c r="K38" s="18"/>
      <c r="L38" s="13"/>
      <c r="M38" s="13"/>
      <c r="N38" s="8"/>
      <c r="O38" s="8"/>
      <c r="P38" s="8"/>
      <c r="Q38" s="8"/>
      <c r="R38" s="8"/>
    </row>
    <row r="39" spans="1:18" ht="15.75" thickBot="1" x14ac:dyDescent="0.3">
      <c r="A39" s="22" t="s">
        <v>67</v>
      </c>
      <c r="B39" s="36" t="s">
        <v>235</v>
      </c>
      <c r="C39" s="36" t="s">
        <v>236</v>
      </c>
      <c r="D39" s="35" t="s">
        <v>234</v>
      </c>
      <c r="E39" s="36" t="s">
        <v>237</v>
      </c>
      <c r="F39" s="59" t="s">
        <v>369</v>
      </c>
      <c r="H39" s="18" t="s">
        <v>373</v>
      </c>
      <c r="K39" s="8"/>
      <c r="L39" s="8"/>
      <c r="M39" s="8"/>
      <c r="N39" s="8"/>
      <c r="O39" s="8"/>
      <c r="P39" s="8"/>
      <c r="Q39" s="8"/>
      <c r="R39" s="8"/>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082CA-6FAE-418C-8B4B-F9E623ED1AF0}">
  <dimension ref="A1:N45"/>
  <sheetViews>
    <sheetView topLeftCell="A10" zoomScale="90" zoomScaleNormal="90" workbookViewId="0">
      <selection activeCell="F38" sqref="F38"/>
    </sheetView>
  </sheetViews>
  <sheetFormatPr baseColWidth="10" defaultRowHeight="15" x14ac:dyDescent="0.25"/>
  <cols>
    <col min="2" max="3" width="25.28515625" bestFit="1" customWidth="1"/>
    <col min="4" max="4" width="22.7109375" bestFit="1" customWidth="1"/>
    <col min="5" max="5" width="21.85546875" bestFit="1" customWidth="1"/>
    <col min="6" max="6" width="30.42578125" bestFit="1" customWidth="1"/>
    <col min="7" max="7" width="22.7109375" customWidth="1"/>
    <col min="8" max="8" width="22.42578125" customWidth="1"/>
    <col min="9" max="9" width="24.5703125" customWidth="1"/>
    <col min="10" max="10" width="25" customWidth="1"/>
    <col min="11" max="12" width="19" bestFit="1" customWidth="1"/>
    <col min="13" max="13" width="14.5703125" bestFit="1" customWidth="1"/>
    <col min="14" max="14" width="20" bestFit="1" customWidth="1"/>
  </cols>
  <sheetData>
    <row r="1" spans="1:14" x14ac:dyDescent="0.25">
      <c r="G1" t="s">
        <v>103</v>
      </c>
    </row>
    <row r="2" spans="1:14" x14ac:dyDescent="0.25">
      <c r="G2" t="s">
        <v>104</v>
      </c>
    </row>
    <row r="3" spans="1:14" x14ac:dyDescent="0.25">
      <c r="G3" t="s">
        <v>224</v>
      </c>
    </row>
    <row r="4" spans="1:14" ht="15.75" thickBot="1" x14ac:dyDescent="0.3"/>
    <row r="5" spans="1:14" ht="15.75" thickBot="1" x14ac:dyDescent="0.3">
      <c r="A5" s="17" t="s">
        <v>186</v>
      </c>
      <c r="B5" s="20" t="s">
        <v>330</v>
      </c>
      <c r="C5" s="23" t="s">
        <v>331</v>
      </c>
      <c r="D5" s="23"/>
    </row>
    <row r="6" spans="1:14" x14ac:dyDescent="0.25">
      <c r="A6" s="12" t="s">
        <v>62</v>
      </c>
      <c r="B6" s="26" t="s">
        <v>281</v>
      </c>
      <c r="C6" s="26" t="s">
        <v>280</v>
      </c>
      <c r="D6" s="26" t="s">
        <v>374</v>
      </c>
      <c r="E6" s="8"/>
    </row>
    <row r="7" spans="1:14" x14ac:dyDescent="0.25">
      <c r="A7" s="12" t="s">
        <v>79</v>
      </c>
      <c r="B7" s="26" t="s">
        <v>248</v>
      </c>
      <c r="C7" s="26" t="s">
        <v>262</v>
      </c>
      <c r="D7" s="26"/>
      <c r="E7" s="8"/>
    </row>
    <row r="8" spans="1:14" ht="15.75" thickBot="1" x14ac:dyDescent="0.3">
      <c r="A8" s="12"/>
      <c r="B8" s="75"/>
      <c r="C8" s="75"/>
      <c r="E8" s="8"/>
    </row>
    <row r="9" spans="1:14" ht="15.75" thickBot="1" x14ac:dyDescent="0.3">
      <c r="A9" s="17" t="s">
        <v>186</v>
      </c>
      <c r="B9" s="28" t="s">
        <v>332</v>
      </c>
      <c r="C9" s="28" t="s">
        <v>268</v>
      </c>
      <c r="D9" s="28" t="s">
        <v>269</v>
      </c>
      <c r="E9" s="8"/>
    </row>
    <row r="10" spans="1:14" x14ac:dyDescent="0.25">
      <c r="A10" s="12" t="s">
        <v>63</v>
      </c>
      <c r="B10" s="16" t="s">
        <v>282</v>
      </c>
      <c r="C10" s="16" t="s">
        <v>283</v>
      </c>
      <c r="D10" s="16" t="s">
        <v>284</v>
      </c>
      <c r="E10" s="8"/>
    </row>
    <row r="11" spans="1:14" ht="15.75" thickBot="1" x14ac:dyDescent="0.3">
      <c r="A11" s="12" t="s">
        <v>64</v>
      </c>
      <c r="B11" s="16" t="s">
        <v>329</v>
      </c>
      <c r="C11" s="8" t="s">
        <v>333</v>
      </c>
      <c r="D11" s="8"/>
      <c r="E11" s="8"/>
    </row>
    <row r="12" spans="1:14" ht="15.75" thickBot="1" x14ac:dyDescent="0.3">
      <c r="A12" s="17" t="s">
        <v>186</v>
      </c>
      <c r="B12" s="20" t="s">
        <v>434</v>
      </c>
      <c r="C12" s="23" t="s">
        <v>435</v>
      </c>
      <c r="D12" s="20" t="s">
        <v>334</v>
      </c>
      <c r="E12" s="23" t="s">
        <v>336</v>
      </c>
      <c r="F12" s="23" t="s">
        <v>335</v>
      </c>
      <c r="G12" s="23" t="s">
        <v>436</v>
      </c>
      <c r="H12" s="20" t="s">
        <v>437</v>
      </c>
      <c r="I12" s="20" t="s">
        <v>438</v>
      </c>
      <c r="J12" s="23" t="s">
        <v>439</v>
      </c>
      <c r="K12" s="20" t="s">
        <v>337</v>
      </c>
      <c r="L12" s="23" t="s">
        <v>338</v>
      </c>
      <c r="M12" s="23" t="s">
        <v>339</v>
      </c>
      <c r="N12" s="20" t="s">
        <v>340</v>
      </c>
    </row>
    <row r="13" spans="1:14" x14ac:dyDescent="0.25">
      <c r="A13" s="12" t="s">
        <v>24</v>
      </c>
      <c r="B13" s="16" t="s">
        <v>428</v>
      </c>
      <c r="C13" s="16" t="s">
        <v>429</v>
      </c>
      <c r="D13" s="16" t="s">
        <v>285</v>
      </c>
      <c r="E13" s="16" t="s">
        <v>287</v>
      </c>
      <c r="F13" s="16" t="s">
        <v>286</v>
      </c>
      <c r="G13" s="16" t="s">
        <v>430</v>
      </c>
      <c r="H13" s="16" t="s">
        <v>431</v>
      </c>
      <c r="I13" s="16" t="s">
        <v>432</v>
      </c>
      <c r="J13" s="16" t="s">
        <v>433</v>
      </c>
      <c r="K13" s="16" t="s">
        <v>54</v>
      </c>
      <c r="L13" s="16" t="s">
        <v>54</v>
      </c>
      <c r="M13" s="16" t="s">
        <v>288</v>
      </c>
      <c r="N13" s="16" t="s">
        <v>289</v>
      </c>
    </row>
    <row r="14" spans="1:14" x14ac:dyDescent="0.25">
      <c r="A14" s="12" t="s">
        <v>443</v>
      </c>
      <c r="B14" s="26" t="s">
        <v>444</v>
      </c>
      <c r="C14" s="16" t="s">
        <v>317</v>
      </c>
      <c r="D14" s="16" t="s">
        <v>445</v>
      </c>
      <c r="E14" s="16" t="s">
        <v>445</v>
      </c>
      <c r="F14" s="16" t="s">
        <v>445</v>
      </c>
      <c r="G14" s="16" t="s">
        <v>311</v>
      </c>
      <c r="H14" s="16" t="s">
        <v>446</v>
      </c>
      <c r="I14" s="16" t="s">
        <v>446</v>
      </c>
      <c r="J14" s="16" t="s">
        <v>446</v>
      </c>
      <c r="K14" s="16" t="s">
        <v>447</v>
      </c>
      <c r="L14" s="16" t="s">
        <v>447</v>
      </c>
      <c r="M14" s="16" t="s">
        <v>445</v>
      </c>
      <c r="N14" s="16" t="s">
        <v>445</v>
      </c>
    </row>
    <row r="15" spans="1:14" x14ac:dyDescent="0.25">
      <c r="A15" s="12" t="s">
        <v>132</v>
      </c>
      <c r="B15" s="26" t="s">
        <v>448</v>
      </c>
      <c r="C15" s="16" t="s">
        <v>319</v>
      </c>
      <c r="D15" s="16" t="s">
        <v>308</v>
      </c>
      <c r="E15" s="16" t="s">
        <v>308</v>
      </c>
      <c r="F15" s="16" t="s">
        <v>308</v>
      </c>
      <c r="G15" s="16" t="s">
        <v>441</v>
      </c>
      <c r="H15" s="16" t="s">
        <v>440</v>
      </c>
      <c r="I15" s="16" t="s">
        <v>440</v>
      </c>
      <c r="J15" s="16" t="s">
        <v>320</v>
      </c>
      <c r="K15" s="16" t="s">
        <v>328</v>
      </c>
      <c r="L15" s="16" t="s">
        <v>328</v>
      </c>
      <c r="M15" s="16" t="s">
        <v>320</v>
      </c>
      <c r="N15" s="16" t="s">
        <v>320</v>
      </c>
    </row>
    <row r="16" spans="1:14" x14ac:dyDescent="0.25">
      <c r="A16" s="12" t="s">
        <v>88</v>
      </c>
      <c r="B16" s="78" t="s">
        <v>450</v>
      </c>
      <c r="C16" s="16" t="s">
        <v>319</v>
      </c>
      <c r="D16" s="27" t="s">
        <v>440</v>
      </c>
      <c r="E16" s="27" t="s">
        <v>440</v>
      </c>
      <c r="F16" s="27" t="s">
        <v>440</v>
      </c>
      <c r="G16" s="27" t="s">
        <v>441</v>
      </c>
      <c r="H16" s="27" t="s">
        <v>449</v>
      </c>
      <c r="I16" s="27" t="s">
        <v>449</v>
      </c>
      <c r="J16" s="27" t="s">
        <v>449</v>
      </c>
      <c r="K16" s="16" t="s">
        <v>328</v>
      </c>
      <c r="L16" s="16" t="s">
        <v>328</v>
      </c>
      <c r="M16" s="16" t="s">
        <v>320</v>
      </c>
      <c r="N16" s="16" t="s">
        <v>320</v>
      </c>
    </row>
    <row r="17" spans="1:14" ht="15.75" thickBot="1" x14ac:dyDescent="0.3">
      <c r="A17" s="12" t="s">
        <v>442</v>
      </c>
      <c r="B17" s="27" t="s">
        <v>448</v>
      </c>
      <c r="C17" s="27" t="s">
        <v>448</v>
      </c>
      <c r="D17" s="54"/>
      <c r="E17" s="54"/>
      <c r="F17" s="54"/>
      <c r="G17" s="27" t="s">
        <v>448</v>
      </c>
      <c r="H17" s="27" t="s">
        <v>448</v>
      </c>
      <c r="I17" s="27" t="s">
        <v>448</v>
      </c>
      <c r="J17" s="27" t="s">
        <v>448</v>
      </c>
      <c r="K17" s="54"/>
      <c r="L17" s="54"/>
      <c r="M17" s="54"/>
      <c r="N17" s="54"/>
    </row>
    <row r="18" spans="1:14" ht="15.75" thickBot="1" x14ac:dyDescent="0.3">
      <c r="A18" s="41" t="s">
        <v>186</v>
      </c>
      <c r="B18" s="50" t="s">
        <v>272</v>
      </c>
      <c r="C18" s="50" t="s">
        <v>341</v>
      </c>
      <c r="D18" s="8"/>
    </row>
    <row r="19" spans="1:14" ht="15.75" thickBot="1" x14ac:dyDescent="0.3">
      <c r="A19" s="12" t="s">
        <v>35</v>
      </c>
      <c r="B19" s="16" t="s">
        <v>244</v>
      </c>
      <c r="C19" s="16" t="s">
        <v>303</v>
      </c>
      <c r="D19" s="8"/>
    </row>
    <row r="20" spans="1:14" ht="15.75" thickBot="1" x14ac:dyDescent="0.3">
      <c r="A20" s="41" t="s">
        <v>186</v>
      </c>
      <c r="B20" s="50" t="s">
        <v>342</v>
      </c>
      <c r="C20" s="50" t="s">
        <v>343</v>
      </c>
      <c r="D20" s="8"/>
    </row>
    <row r="21" spans="1:14" ht="15.75" thickBot="1" x14ac:dyDescent="0.3">
      <c r="A21" s="12" t="s">
        <v>36</v>
      </c>
      <c r="B21" s="16" t="s">
        <v>304</v>
      </c>
      <c r="C21" s="16" t="s">
        <v>55</v>
      </c>
      <c r="D21" s="10"/>
      <c r="E21" s="8"/>
    </row>
    <row r="22" spans="1:14" ht="15.75" thickBot="1" x14ac:dyDescent="0.3">
      <c r="A22" s="41" t="s">
        <v>186</v>
      </c>
      <c r="B22" s="50" t="s">
        <v>344</v>
      </c>
      <c r="C22" s="10"/>
      <c r="D22" s="10"/>
      <c r="E22" s="8"/>
    </row>
    <row r="23" spans="1:14" ht="15.75" thickBot="1" x14ac:dyDescent="0.3">
      <c r="A23" s="12" t="s">
        <v>65</v>
      </c>
      <c r="B23" s="29" t="s">
        <v>305</v>
      </c>
      <c r="C23" s="10"/>
      <c r="D23" s="8"/>
    </row>
    <row r="24" spans="1:14" ht="15.75" thickBot="1" x14ac:dyDescent="0.3">
      <c r="A24" s="45" t="s">
        <v>227</v>
      </c>
      <c r="B24" s="52" t="s">
        <v>228</v>
      </c>
      <c r="C24" s="53" t="s">
        <v>228</v>
      </c>
    </row>
    <row r="25" spans="1:14" ht="15.75" thickBot="1" x14ac:dyDescent="0.3">
      <c r="A25" s="41" t="s">
        <v>186</v>
      </c>
      <c r="B25" s="50" t="s">
        <v>358</v>
      </c>
      <c r="C25" s="50" t="s">
        <v>360</v>
      </c>
    </row>
    <row r="26" spans="1:14" x14ac:dyDescent="0.25">
      <c r="A26" s="11" t="s">
        <v>66</v>
      </c>
      <c r="B26" s="42" t="s">
        <v>321</v>
      </c>
      <c r="C26" s="43" t="s">
        <v>324</v>
      </c>
      <c r="E26" s="8"/>
    </row>
    <row r="27" spans="1:14" x14ac:dyDescent="0.25">
      <c r="A27" s="12" t="s">
        <v>100</v>
      </c>
      <c r="B27" s="33" t="s">
        <v>317</v>
      </c>
      <c r="C27" s="83" t="s">
        <v>452</v>
      </c>
      <c r="E27" s="8"/>
    </row>
    <row r="28" spans="1:14" ht="15.75" thickBot="1" x14ac:dyDescent="0.3">
      <c r="A28" s="14" t="s">
        <v>79</v>
      </c>
      <c r="B28" s="35" t="s">
        <v>319</v>
      </c>
      <c r="C28" s="36" t="s">
        <v>326</v>
      </c>
      <c r="E28" s="8"/>
    </row>
    <row r="29" spans="1:14" ht="15.75" thickBot="1" x14ac:dyDescent="0.3">
      <c r="A29" s="48" t="s">
        <v>227</v>
      </c>
      <c r="B29" s="52" t="s">
        <v>228</v>
      </c>
      <c r="C29" s="53" t="s">
        <v>228</v>
      </c>
      <c r="D29" s="52" t="s">
        <v>228</v>
      </c>
      <c r="E29" s="52" t="s">
        <v>228</v>
      </c>
      <c r="F29" s="60"/>
    </row>
    <row r="30" spans="1:14" ht="15.75" thickBot="1" x14ac:dyDescent="0.3">
      <c r="A30" s="41" t="s">
        <v>186</v>
      </c>
      <c r="B30" s="50" t="s">
        <v>361</v>
      </c>
      <c r="C30" s="50" t="s">
        <v>362</v>
      </c>
      <c r="D30" s="50" t="s">
        <v>363</v>
      </c>
      <c r="E30" s="50" t="s">
        <v>364</v>
      </c>
      <c r="F30" s="60"/>
    </row>
    <row r="31" spans="1:14" x14ac:dyDescent="0.25">
      <c r="A31" s="11" t="s">
        <v>66</v>
      </c>
      <c r="B31" s="42" t="s">
        <v>314</v>
      </c>
      <c r="C31" s="43" t="s">
        <v>315</v>
      </c>
      <c r="D31" s="44" t="s">
        <v>316</v>
      </c>
      <c r="E31" s="42" t="s">
        <v>313</v>
      </c>
    </row>
    <row r="32" spans="1:14" x14ac:dyDescent="0.25">
      <c r="A32" s="12" t="s">
        <v>100</v>
      </c>
      <c r="B32" s="42" t="s">
        <v>307</v>
      </c>
      <c r="C32" s="43" t="s">
        <v>317</v>
      </c>
      <c r="D32" s="44" t="s">
        <v>318</v>
      </c>
      <c r="E32" s="42" t="s">
        <v>318</v>
      </c>
      <c r="H32" s="18"/>
      <c r="I32" s="18"/>
    </row>
    <row r="33" spans="1:8" ht="15.75" thickBot="1" x14ac:dyDescent="0.3">
      <c r="A33" s="12" t="s">
        <v>79</v>
      </c>
      <c r="B33" s="33" t="s">
        <v>308</v>
      </c>
      <c r="C33" s="16" t="s">
        <v>319</v>
      </c>
      <c r="D33" s="34" t="s">
        <v>320</v>
      </c>
      <c r="E33" s="33" t="s">
        <v>320</v>
      </c>
    </row>
    <row r="34" spans="1:8" ht="15.75" thickBot="1" x14ac:dyDescent="0.3">
      <c r="A34" s="49" t="s">
        <v>227</v>
      </c>
      <c r="B34" s="52" t="s">
        <v>228</v>
      </c>
      <c r="C34" s="53" t="s">
        <v>228</v>
      </c>
      <c r="D34" s="52" t="s">
        <v>228</v>
      </c>
      <c r="E34" s="52" t="s">
        <v>228</v>
      </c>
      <c r="F34" s="52" t="s">
        <v>228</v>
      </c>
    </row>
    <row r="35" spans="1:8" ht="15.75" thickBot="1" x14ac:dyDescent="0.3">
      <c r="A35" s="41" t="s">
        <v>186</v>
      </c>
      <c r="B35" s="50" t="s">
        <v>365</v>
      </c>
      <c r="C35" s="50" t="s">
        <v>359</v>
      </c>
      <c r="D35" s="50" t="s">
        <v>366</v>
      </c>
      <c r="E35" s="50" t="s">
        <v>367</v>
      </c>
      <c r="F35" s="50" t="s">
        <v>368</v>
      </c>
    </row>
    <row r="36" spans="1:8" x14ac:dyDescent="0.25">
      <c r="A36" s="11" t="s">
        <v>66</v>
      </c>
      <c r="B36" s="42" t="s">
        <v>306</v>
      </c>
      <c r="C36" s="43" t="s">
        <v>322</v>
      </c>
      <c r="D36" s="44" t="s">
        <v>309</v>
      </c>
      <c r="E36" s="42" t="s">
        <v>310</v>
      </c>
      <c r="F36" s="42" t="s">
        <v>327</v>
      </c>
    </row>
    <row r="37" spans="1:8" x14ac:dyDescent="0.25">
      <c r="A37" s="12" t="s">
        <v>100</v>
      </c>
      <c r="B37" s="42" t="s">
        <v>307</v>
      </c>
      <c r="C37" s="43" t="s">
        <v>317</v>
      </c>
      <c r="D37" s="44" t="s">
        <v>311</v>
      </c>
      <c r="E37" s="42" t="s">
        <v>311</v>
      </c>
      <c r="F37" s="42" t="s">
        <v>325</v>
      </c>
    </row>
    <row r="38" spans="1:8" x14ac:dyDescent="0.25">
      <c r="A38" s="12" t="s">
        <v>79</v>
      </c>
      <c r="B38" s="33" t="s">
        <v>308</v>
      </c>
      <c r="C38" s="16">
        <v>7000</v>
      </c>
      <c r="D38" s="34" t="s">
        <v>312</v>
      </c>
      <c r="E38" s="33">
        <v>9000</v>
      </c>
      <c r="F38" s="33" t="s">
        <v>326</v>
      </c>
    </row>
    <row r="39" spans="1:8" ht="15.75" thickBot="1" x14ac:dyDescent="0.3">
      <c r="A39" s="14" t="s">
        <v>88</v>
      </c>
      <c r="B39" s="35"/>
      <c r="C39" s="36"/>
      <c r="D39" s="37"/>
      <c r="E39" s="35"/>
      <c r="F39" s="84" t="s">
        <v>453</v>
      </c>
    </row>
    <row r="40" spans="1:8" x14ac:dyDescent="0.25">
      <c r="A40" s="19" t="s">
        <v>186</v>
      </c>
      <c r="B40" s="20" t="s">
        <v>345</v>
      </c>
      <c r="C40" s="20" t="s">
        <v>346</v>
      </c>
      <c r="D40" s="51" t="s">
        <v>347</v>
      </c>
      <c r="E40" s="20" t="s">
        <v>348</v>
      </c>
      <c r="F40" s="20" t="s">
        <v>349</v>
      </c>
    </row>
    <row r="41" spans="1:8" ht="15.75" thickBot="1" x14ac:dyDescent="0.3">
      <c r="A41" s="22" t="s">
        <v>67</v>
      </c>
      <c r="B41" s="62" t="s">
        <v>290</v>
      </c>
      <c r="C41" s="62" t="s">
        <v>291</v>
      </c>
      <c r="D41" s="63" t="s">
        <v>292</v>
      </c>
      <c r="E41" s="62" t="s">
        <v>293</v>
      </c>
      <c r="F41" s="65" t="s">
        <v>294</v>
      </c>
      <c r="H41" s="59" t="s">
        <v>323</v>
      </c>
    </row>
    <row r="42" spans="1:8" x14ac:dyDescent="0.25">
      <c r="B42" s="51" t="s">
        <v>354</v>
      </c>
      <c r="C42" s="20" t="s">
        <v>350</v>
      </c>
      <c r="D42" s="51" t="s">
        <v>351</v>
      </c>
      <c r="E42" s="20" t="s">
        <v>352</v>
      </c>
      <c r="F42" s="61" t="s">
        <v>355</v>
      </c>
    </row>
    <row r="43" spans="1:8" ht="15.75" thickBot="1" x14ac:dyDescent="0.3">
      <c r="B43" s="66" t="s">
        <v>295</v>
      </c>
      <c r="C43" s="65" t="s">
        <v>296</v>
      </c>
      <c r="D43" s="66" t="s">
        <v>297</v>
      </c>
      <c r="E43" s="65" t="s">
        <v>298</v>
      </c>
      <c r="F43" s="64" t="s">
        <v>299</v>
      </c>
    </row>
    <row r="44" spans="1:8" x14ac:dyDescent="0.25">
      <c r="B44" s="51" t="s">
        <v>356</v>
      </c>
      <c r="C44" s="20" t="s">
        <v>357</v>
      </c>
      <c r="D44" s="51" t="s">
        <v>353</v>
      </c>
      <c r="E44" s="20"/>
      <c r="F44" s="61"/>
    </row>
    <row r="45" spans="1:8" ht="15.75" thickBot="1" x14ac:dyDescent="0.3">
      <c r="B45" s="63" t="s">
        <v>300</v>
      </c>
      <c r="C45" s="65" t="s">
        <v>301</v>
      </c>
      <c r="D45" s="66" t="s">
        <v>302</v>
      </c>
      <c r="E45" s="36"/>
      <c r="F45" s="3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RECOX</vt:lpstr>
      <vt:lpstr>Changelog</vt:lpstr>
      <vt:lpstr>FULLES</vt:lpstr>
      <vt:lpstr>CAMBIOS YA EN MASTER</vt:lpstr>
      <vt:lpstr>Quests</vt:lpstr>
      <vt:lpstr>BALANCE.DAT</vt:lpstr>
      <vt:lpstr>Casa del arbol</vt:lpstr>
      <vt:lpstr>Sastreria</vt:lpstr>
      <vt:lpstr>Hechis FULLES</vt:lpstr>
      <vt:lpstr>Reemplazo NPCS</vt:lpstr>
      <vt:lpstr>NUEVAS ROPAS INGAME</vt:lpstr>
      <vt:lpstr>HERRERIA</vt:lpstr>
      <vt:lpstr>Items &lt;tier</vt:lpstr>
      <vt:lpstr>ULLA-NIX OK</vt:lpstr>
      <vt:lpstr>BANDER - ARGHAL -ARKH</vt:lpstr>
      <vt:lpstr>City +25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dc:creator>
  <cp:lastModifiedBy>admin</cp:lastModifiedBy>
  <dcterms:created xsi:type="dcterms:W3CDTF">2021-09-25T11:33:17Z</dcterms:created>
  <dcterms:modified xsi:type="dcterms:W3CDTF">2021-11-01T15:43:52Z</dcterms:modified>
</cp:coreProperties>
</file>