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ServerAO20\Recursos\"/>
    </mc:Choice>
  </mc:AlternateContent>
  <bookViews>
    <workbookView xWindow="225" yWindow="1095" windowWidth="21600" windowHeight="11385" activeTab="1"/>
  </bookViews>
  <sheets>
    <sheet name="Pesca final" sheetId="1" r:id="rId1"/>
    <sheet name="Pesca de pruebas" sheetId="2" r:id="rId2"/>
    <sheet name="Hoja2" sheetId="4" r:id="rId3"/>
  </sheets>
  <definedNames>
    <definedName name="_xlnm._FilterDatabase" localSheetId="1" hidden="1">'Pesca de pruebas'!$A$1:$L$39</definedName>
  </definedNames>
  <calcPr calcId="152511"/>
  <customWorkbookViews>
    <customWorkbookView name="ReyarB - Vista personalizada" guid="{79C0DC0C-8757-4D56-A6B7-C7F84816E2FE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4" l="1"/>
  <c r="E2" i="4"/>
  <c r="E3" i="4"/>
  <c r="D30" i="4" l="1"/>
  <c r="R1" i="2"/>
  <c r="Q1" i="2"/>
  <c r="P1" i="2"/>
  <c r="O1" i="2"/>
  <c r="N1" i="2"/>
  <c r="M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F21" i="4" s="1"/>
  <c r="E19" i="4"/>
  <c r="E20" i="4"/>
  <c r="E21" i="4"/>
  <c r="E22" i="4"/>
  <c r="F25" i="4" s="1"/>
  <c r="E23" i="4"/>
  <c r="E24" i="4"/>
  <c r="E25" i="4"/>
  <c r="E26" i="4"/>
  <c r="F29" i="4" s="1"/>
  <c r="E27" i="4"/>
  <c r="E28" i="4"/>
  <c r="E29" i="4"/>
  <c r="K2" i="4"/>
  <c r="K3" i="4"/>
  <c r="E30" i="4" l="1"/>
  <c r="F11" i="4"/>
  <c r="F16" i="4"/>
  <c r="F6" i="4"/>
  <c r="I48" i="1"/>
  <c r="C48" i="1" s="1"/>
  <c r="I44" i="1"/>
  <c r="C44" i="1" s="1"/>
  <c r="I40" i="1"/>
  <c r="C40" i="1" s="1"/>
  <c r="L33" i="1"/>
  <c r="A33" i="1" s="1"/>
  <c r="I25" i="1"/>
  <c r="C25" i="1" s="1"/>
  <c r="I21" i="1"/>
  <c r="C21" i="1" s="1"/>
  <c r="I17" i="1"/>
  <c r="C17" i="1" s="1"/>
  <c r="I13" i="1"/>
  <c r="C13" i="1" s="1"/>
  <c r="I4" i="1"/>
  <c r="C4" i="1" s="1"/>
  <c r="L3" i="1"/>
  <c r="L4" i="1" s="1"/>
  <c r="A3" i="1"/>
  <c r="A2" i="1"/>
  <c r="R1" i="1"/>
  <c r="I50" i="1" s="1"/>
  <c r="C50" i="1" s="1"/>
  <c r="Q1" i="1"/>
  <c r="I23" i="1" s="1"/>
  <c r="C23" i="1" s="1"/>
  <c r="P1" i="1"/>
  <c r="I19" i="1" s="1"/>
  <c r="C19" i="1" s="1"/>
  <c r="O1" i="1"/>
  <c r="I46" i="1" s="1"/>
  <c r="C46" i="1" s="1"/>
  <c r="N1" i="1"/>
  <c r="I42" i="1" s="1"/>
  <c r="C42" i="1" s="1"/>
  <c r="M1" i="1"/>
  <c r="I38" i="1" s="1"/>
  <c r="C38" i="1" s="1"/>
  <c r="L34" i="1" l="1"/>
  <c r="L35" i="1" s="1"/>
  <c r="A4" i="1"/>
  <c r="J4" i="1" s="1"/>
  <c r="L5" i="1"/>
  <c r="L36" i="1"/>
  <c r="A35" i="1"/>
  <c r="J35" i="1" s="1"/>
  <c r="I8" i="1"/>
  <c r="C8" i="1" s="1"/>
  <c r="I2" i="1"/>
  <c r="C2" i="1" s="1"/>
  <c r="J2" i="1" s="1"/>
  <c r="I3" i="1"/>
  <c r="C3" i="1" s="1"/>
  <c r="J3" i="1" s="1"/>
  <c r="I7" i="1"/>
  <c r="C7" i="1" s="1"/>
  <c r="I12" i="1"/>
  <c r="C12" i="1" s="1"/>
  <c r="I20" i="1"/>
  <c r="C20" i="1" s="1"/>
  <c r="I24" i="1"/>
  <c r="C24" i="1" s="1"/>
  <c r="I28" i="1"/>
  <c r="C28" i="1" s="1"/>
  <c r="I35" i="1"/>
  <c r="C35" i="1" s="1"/>
  <c r="I39" i="1"/>
  <c r="C39" i="1" s="1"/>
  <c r="I43" i="1"/>
  <c r="C43" i="1" s="1"/>
  <c r="I47" i="1"/>
  <c r="C47" i="1" s="1"/>
  <c r="I51" i="1"/>
  <c r="C51" i="1" s="1"/>
  <c r="I29" i="1"/>
  <c r="C29" i="1" s="1"/>
  <c r="A34" i="1"/>
  <c r="J34" i="1" s="1"/>
  <c r="I36" i="1"/>
  <c r="C36" i="1" s="1"/>
  <c r="I52" i="1"/>
  <c r="C52" i="1" s="1"/>
  <c r="I5" i="1"/>
  <c r="C5" i="1" s="1"/>
  <c r="I9" i="1"/>
  <c r="C9" i="1" s="1"/>
  <c r="I10" i="1"/>
  <c r="C10" i="1" s="1"/>
  <c r="J10" i="1" s="1"/>
  <c r="I14" i="1"/>
  <c r="C14" i="1" s="1"/>
  <c r="I18" i="1"/>
  <c r="C18" i="1" s="1"/>
  <c r="I22" i="1"/>
  <c r="C22" i="1" s="1"/>
  <c r="I26" i="1"/>
  <c r="C26" i="1" s="1"/>
  <c r="I33" i="1"/>
  <c r="C33" i="1" s="1"/>
  <c r="J33" i="1" s="1"/>
  <c r="I37" i="1"/>
  <c r="C37" i="1" s="1"/>
  <c r="I41" i="1"/>
  <c r="C41" i="1" s="1"/>
  <c r="I45" i="1"/>
  <c r="C45" i="1" s="1"/>
  <c r="I49" i="1"/>
  <c r="C49" i="1" s="1"/>
  <c r="I6" i="1"/>
  <c r="C6" i="1" s="1"/>
  <c r="I11" i="1"/>
  <c r="C11" i="1" s="1"/>
  <c r="I15" i="1"/>
  <c r="I27" i="1"/>
  <c r="C27" i="1" s="1"/>
  <c r="I34" i="1"/>
  <c r="C34" i="1" s="1"/>
  <c r="L34" i="2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C15" i="1" l="1"/>
  <c r="I16" i="1"/>
  <c r="C16" i="1" s="1"/>
  <c r="A36" i="1"/>
  <c r="J36" i="1" s="1"/>
  <c r="L37" i="1"/>
  <c r="L6" i="1"/>
  <c r="A5" i="1"/>
  <c r="J5" i="1" s="1"/>
  <c r="I50" i="2"/>
  <c r="L38" i="1" l="1"/>
  <c r="A37" i="1"/>
  <c r="J37" i="1" s="1"/>
  <c r="L7" i="1"/>
  <c r="A6" i="1"/>
  <c r="J6" i="1" s="1"/>
  <c r="I49" i="2"/>
  <c r="C49" i="2" s="1"/>
  <c r="I47" i="2"/>
  <c r="I46" i="2"/>
  <c r="I38" i="2"/>
  <c r="I48" i="2"/>
  <c r="I40" i="2"/>
  <c r="I45" i="2"/>
  <c r="I41" i="2"/>
  <c r="I39" i="2"/>
  <c r="I42" i="2"/>
  <c r="I44" i="2"/>
  <c r="I43" i="2"/>
  <c r="I35" i="2"/>
  <c r="I53" i="2"/>
  <c r="I37" i="2"/>
  <c r="I52" i="2"/>
  <c r="I36" i="2"/>
  <c r="I51" i="2"/>
  <c r="C51" i="2" s="1"/>
  <c r="I34" i="2"/>
  <c r="I7" i="2"/>
  <c r="C7" i="2" s="1"/>
  <c r="I11" i="2"/>
  <c r="C11" i="2" s="1"/>
  <c r="J11" i="2" s="1"/>
  <c r="I8" i="2"/>
  <c r="C8" i="2" s="1"/>
  <c r="I10" i="2"/>
  <c r="C10" i="2" s="1"/>
  <c r="I9" i="2"/>
  <c r="C9" i="2" s="1"/>
  <c r="I28" i="2"/>
  <c r="C28" i="2" s="1"/>
  <c r="I29" i="2"/>
  <c r="C29" i="2" s="1"/>
  <c r="I26" i="2"/>
  <c r="C26" i="2" s="1"/>
  <c r="I27" i="2"/>
  <c r="C27" i="2" s="1"/>
  <c r="I13" i="2"/>
  <c r="C13" i="2" s="1"/>
  <c r="I12" i="2"/>
  <c r="C12" i="2" s="1"/>
  <c r="I14" i="2"/>
  <c r="C14" i="2" s="1"/>
  <c r="I15" i="2"/>
  <c r="C15" i="2" s="1"/>
  <c r="I17" i="2"/>
  <c r="C17" i="2" s="1"/>
  <c r="I20" i="2"/>
  <c r="C20" i="2" s="1"/>
  <c r="I18" i="2"/>
  <c r="C18" i="2" s="1"/>
  <c r="I21" i="2"/>
  <c r="C21" i="2" s="1"/>
  <c r="I19" i="2"/>
  <c r="C19" i="2" s="1"/>
  <c r="I6" i="2"/>
  <c r="C6" i="2" s="1"/>
  <c r="I4" i="2"/>
  <c r="C4" i="2" s="1"/>
  <c r="I2" i="2"/>
  <c r="C2" i="2" s="1"/>
  <c r="I3" i="2"/>
  <c r="C3" i="2" s="1"/>
  <c r="I5" i="2"/>
  <c r="C5" i="2" s="1"/>
  <c r="I23" i="2"/>
  <c r="C23" i="2" s="1"/>
  <c r="I24" i="2"/>
  <c r="C24" i="2" s="1"/>
  <c r="I25" i="2"/>
  <c r="C25" i="2" s="1"/>
  <c r="I22" i="2"/>
  <c r="C22" i="2" s="1"/>
  <c r="L39" i="1" l="1"/>
  <c r="A38" i="1"/>
  <c r="J38" i="1" s="1"/>
  <c r="L8" i="1"/>
  <c r="A7" i="1"/>
  <c r="J7" i="1" s="1"/>
  <c r="C38" i="2"/>
  <c r="C52" i="2"/>
  <c r="A8" i="1" l="1"/>
  <c r="J8" i="1" s="1"/>
  <c r="L9" i="1"/>
  <c r="L40" i="1"/>
  <c r="A39" i="1"/>
  <c r="J39" i="1" s="1"/>
  <c r="C48" i="2"/>
  <c r="C40" i="2"/>
  <c r="C53" i="2"/>
  <c r="L10" i="1" l="1"/>
  <c r="L11" i="1" s="1"/>
  <c r="A9" i="1"/>
  <c r="J9" i="1" s="1"/>
  <c r="A40" i="1"/>
  <c r="J40" i="1" s="1"/>
  <c r="L41" i="1"/>
  <c r="C41" i="2"/>
  <c r="L12" i="1" l="1"/>
  <c r="A11" i="1"/>
  <c r="J11" i="1" s="1"/>
  <c r="A41" i="1"/>
  <c r="J41" i="1" s="1"/>
  <c r="L42" i="1"/>
  <c r="C42" i="2"/>
  <c r="L13" i="1" l="1"/>
  <c r="A12" i="1"/>
  <c r="J12" i="1" s="1"/>
  <c r="A42" i="1"/>
  <c r="J42" i="1" s="1"/>
  <c r="L43" i="1"/>
  <c r="A38" i="2"/>
  <c r="A13" i="1" l="1"/>
  <c r="J13" i="1" s="1"/>
  <c r="L14" i="1"/>
  <c r="L44" i="1"/>
  <c r="A43" i="1"/>
  <c r="J43" i="1" s="1"/>
  <c r="A40" i="2"/>
  <c r="A44" i="1" l="1"/>
  <c r="J44" i="1" s="1"/>
  <c r="L45" i="1"/>
  <c r="A14" i="1"/>
  <c r="J14" i="1" s="1"/>
  <c r="L15" i="1"/>
  <c r="J38" i="2"/>
  <c r="A15" i="1" l="1"/>
  <c r="J15" i="1" s="1"/>
  <c r="L16" i="1"/>
  <c r="A45" i="1"/>
  <c r="J45" i="1" s="1"/>
  <c r="L46" i="1"/>
  <c r="J40" i="2"/>
  <c r="L47" i="1" l="1"/>
  <c r="A46" i="1"/>
  <c r="J46" i="1" s="1"/>
  <c r="L17" i="1"/>
  <c r="A16" i="1"/>
  <c r="J16" i="1" s="1"/>
  <c r="A48" i="2"/>
  <c r="J48" i="2" s="1"/>
  <c r="L48" i="1" l="1"/>
  <c r="A47" i="1"/>
  <c r="J47" i="1" s="1"/>
  <c r="A17" i="1"/>
  <c r="J17" i="1" s="1"/>
  <c r="L18" i="1"/>
  <c r="C39" i="2"/>
  <c r="A48" i="1" l="1"/>
  <c r="J48" i="1" s="1"/>
  <c r="L49" i="1"/>
  <c r="A18" i="1"/>
  <c r="J18" i="1" s="1"/>
  <c r="L19" i="1"/>
  <c r="C45" i="2"/>
  <c r="L20" i="1" l="1"/>
  <c r="A19" i="1"/>
  <c r="J19" i="1" s="1"/>
  <c r="A49" i="1"/>
  <c r="J49" i="1" s="1"/>
  <c r="L50" i="1"/>
  <c r="C50" i="2"/>
  <c r="L21" i="1" l="1"/>
  <c r="A20" i="1"/>
  <c r="J20" i="1" s="1"/>
  <c r="L51" i="1"/>
  <c r="A50" i="1"/>
  <c r="J50" i="1" s="1"/>
  <c r="C36" i="2"/>
  <c r="C37" i="2"/>
  <c r="A21" i="1" l="1"/>
  <c r="J21" i="1" s="1"/>
  <c r="L22" i="1"/>
  <c r="L52" i="1"/>
  <c r="A52" i="1" s="1"/>
  <c r="J52" i="1" s="1"/>
  <c r="A51" i="1"/>
  <c r="J51" i="1" s="1"/>
  <c r="C47" i="2"/>
  <c r="C46" i="2"/>
  <c r="A22" i="1" l="1"/>
  <c r="J22" i="1" s="1"/>
  <c r="L23" i="1"/>
  <c r="I16" i="2"/>
  <c r="C16" i="2" s="1"/>
  <c r="C44" i="2"/>
  <c r="L24" i="1" l="1"/>
  <c r="A23" i="1"/>
  <c r="J23" i="1" s="1"/>
  <c r="L25" i="1" l="1"/>
  <c r="A24" i="1"/>
  <c r="J24" i="1" s="1"/>
  <c r="C34" i="2"/>
  <c r="A25" i="1" l="1"/>
  <c r="J25" i="1" s="1"/>
  <c r="L26" i="1"/>
  <c r="C43" i="2"/>
  <c r="C35" i="2"/>
  <c r="A26" i="1" l="1"/>
  <c r="J26" i="1" s="1"/>
  <c r="L27" i="1"/>
  <c r="A53" i="2"/>
  <c r="J53" i="2" s="1"/>
  <c r="A51" i="2"/>
  <c r="J51" i="2" s="1"/>
  <c r="A43" i="2"/>
  <c r="J43" i="2" s="1"/>
  <c r="A35" i="2"/>
  <c r="J35" i="2" s="1"/>
  <c r="A39" i="2"/>
  <c r="J39" i="2" s="1"/>
  <c r="A50" i="2"/>
  <c r="J50" i="2" s="1"/>
  <c r="A34" i="2"/>
  <c r="J34" i="2" s="1"/>
  <c r="A45" i="2"/>
  <c r="J45" i="2" s="1"/>
  <c r="A41" i="2"/>
  <c r="J41" i="2" s="1"/>
  <c r="A46" i="2"/>
  <c r="J46" i="2" s="1"/>
  <c r="A47" i="2"/>
  <c r="J47" i="2" s="1"/>
  <c r="A44" i="2"/>
  <c r="J44" i="2" s="1"/>
  <c r="A36" i="2"/>
  <c r="J36" i="2" s="1"/>
  <c r="A37" i="2"/>
  <c r="J37" i="2" s="1"/>
  <c r="A49" i="2"/>
  <c r="J49" i="2" s="1"/>
  <c r="A27" i="1" l="1"/>
  <c r="J27" i="1" s="1"/>
  <c r="L28" i="1"/>
  <c r="A52" i="2"/>
  <c r="J52" i="2" s="1"/>
  <c r="A42" i="2"/>
  <c r="J42" i="2" s="1"/>
  <c r="L29" i="1" l="1"/>
  <c r="A29" i="1" s="1"/>
  <c r="J29" i="1" s="1"/>
  <c r="A28" i="1"/>
  <c r="J28" i="1" s="1"/>
  <c r="L2" i="2" l="1"/>
  <c r="L3" i="2" s="1"/>
  <c r="A2" i="2"/>
  <c r="J2" i="2" s="1"/>
  <c r="J3" i="2" l="1"/>
  <c r="L4" i="2"/>
  <c r="J4" i="2" l="1"/>
  <c r="L5" i="2"/>
  <c r="L6" i="2" l="1"/>
  <c r="J5" i="2"/>
  <c r="J6" i="2" l="1"/>
  <c r="L7" i="2"/>
  <c r="L8" i="2" l="1"/>
  <c r="J7" i="2"/>
  <c r="J8" i="2" l="1"/>
  <c r="L9" i="2"/>
  <c r="L10" i="2" l="1"/>
  <c r="J9" i="2"/>
  <c r="J10" i="2" l="1"/>
  <c r="L11" i="2"/>
  <c r="L12" i="2" s="1"/>
  <c r="L13" i="2" l="1"/>
  <c r="J12" i="2"/>
  <c r="L14" i="2" l="1"/>
  <c r="J13" i="2"/>
  <c r="L15" i="2" l="1"/>
  <c r="J14" i="2"/>
  <c r="L16" i="2" l="1"/>
  <c r="J15" i="2"/>
  <c r="J16" i="2" l="1"/>
  <c r="L17" i="2"/>
  <c r="J17" i="2" l="1"/>
  <c r="L18" i="2"/>
  <c r="J18" i="2" l="1"/>
  <c r="L19" i="2"/>
  <c r="J19" i="2" l="1"/>
  <c r="L20" i="2"/>
  <c r="L21" i="2" l="1"/>
  <c r="J20" i="2"/>
  <c r="L22" i="2" l="1"/>
  <c r="J21" i="2"/>
  <c r="J22" i="2" l="1"/>
  <c r="L23" i="2"/>
  <c r="L24" i="2" l="1"/>
  <c r="J23" i="2"/>
  <c r="L25" i="2" l="1"/>
  <c r="J24" i="2"/>
  <c r="J25" i="2" l="1"/>
  <c r="L26" i="2"/>
  <c r="L27" i="2" l="1"/>
  <c r="J26" i="2"/>
  <c r="L28" i="2" l="1"/>
  <c r="J27" i="2"/>
  <c r="J28" i="2" l="1"/>
  <c r="L29" i="2"/>
  <c r="J29" i="2" s="1"/>
</calcChain>
</file>

<file path=xl/sharedStrings.xml><?xml version="1.0" encoding="utf-8"?>
<sst xmlns="http://schemas.openxmlformats.org/spreadsheetml/2006/main" count="245" uniqueCount="62">
  <si>
    <t>Pez</t>
  </si>
  <si>
    <t>% en Numero</t>
  </si>
  <si>
    <t>Caña</t>
  </si>
  <si>
    <t>%</t>
  </si>
  <si>
    <t>Nombre</t>
  </si>
  <si>
    <t>Calamar Grande</t>
  </si>
  <si>
    <t>Pez Sapo</t>
  </si>
  <si>
    <t>Pez9</t>
  </si>
  <si>
    <t>Botella Flotante</t>
  </si>
  <si>
    <t>Pez Mero de los Fondos</t>
  </si>
  <si>
    <t>Pez Globo</t>
  </si>
  <si>
    <t>Pez Bagre de Mar</t>
  </si>
  <si>
    <t>Pez Corvina Rubia</t>
  </si>
  <si>
    <t>Pez Lisa</t>
  </si>
  <si>
    <t>Pez Venenoso</t>
  </si>
  <si>
    <t>Medusilla</t>
  </si>
  <si>
    <t>Medusa Venenosa</t>
  </si>
  <si>
    <t>Cangrejo Marino</t>
  </si>
  <si>
    <t>Langostino Marino</t>
  </si>
  <si>
    <t>Pulpo Rojo</t>
  </si>
  <si>
    <t>Pez Roca</t>
  </si>
  <si>
    <t>Pez Payaso</t>
  </si>
  <si>
    <t>Pulpo</t>
  </si>
  <si>
    <t>Cangrejo</t>
  </si>
  <si>
    <t>Cadaver Pescado</t>
  </si>
  <si>
    <t>Sardina</t>
  </si>
  <si>
    <t>Pez Campeon</t>
  </si>
  <si>
    <t>Gusano Gordo</t>
  </si>
  <si>
    <t>Pez Marino</t>
  </si>
  <si>
    <t>Pez Espada</t>
  </si>
  <si>
    <t>Tiburón Blanco</t>
  </si>
  <si>
    <t>Tiburón Martillo</t>
  </si>
  <si>
    <t>Tiburón Tigre</t>
  </si>
  <si>
    <t>Calamar Gigante</t>
  </si>
  <si>
    <t>Pez Limón</t>
  </si>
  <si>
    <t>Gambón Argentino</t>
  </si>
  <si>
    <t>Pez Salmón</t>
  </si>
  <si>
    <t>Langosta Gigante</t>
  </si>
  <si>
    <t>Blinki</t>
  </si>
  <si>
    <t>Especial</t>
  </si>
  <si>
    <t>Pez Limon</t>
  </si>
  <si>
    <t>Camaron</t>
  </si>
  <si>
    <t>Obj</t>
  </si>
  <si>
    <t>Jack</t>
  </si>
  <si>
    <t>Bluefin</t>
  </si>
  <si>
    <t>Kelp</t>
  </si>
  <si>
    <t>Pez Chun</t>
  </si>
  <si>
    <t>Pez Violeta</t>
  </si>
  <si>
    <t>Cardumen</t>
  </si>
  <si>
    <t>Mantaraya</t>
  </si>
  <si>
    <t>Almeja Misteriosa</t>
  </si>
  <si>
    <t>Kokanee</t>
  </si>
  <si>
    <t>Calamar</t>
  </si>
  <si>
    <t>Payara</t>
  </si>
  <si>
    <t>Nembwe</t>
  </si>
  <si>
    <t>1 hora 100 Skill</t>
  </si>
  <si>
    <t>Oro</t>
  </si>
  <si>
    <t>Madera</t>
  </si>
  <si>
    <t>Caña 1</t>
  </si>
  <si>
    <t>Caña 2</t>
  </si>
  <si>
    <t>Caña 3</t>
  </si>
  <si>
    <t>1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</si>
</sst>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6" borderId="0" applyNumberFormat="0" applyBorder="0" applyAlignment="0" applyProtection="0"/>
    <xf numFmtId="0" fontId="7" fillId="5" borderId="1" applyNumberFormat="0" applyAlignment="0" applyProtection="0"/>
    <xf numFmtId="0" fontId="5" fillId="7" borderId="3" applyNumberFormat="0" applyFont="0" applyAlignment="0" applyProtection="0"/>
  </cellStyleXfs>
  <cellXfs count="104">
    <xf numFmtId="0" fontId="0" fillId="0" borderId="0" xfId="0"/>
    <xf numFmtId="0" fontId="8" fillId="4" borderId="4" xfId="3" applyFont="1" applyBorder="1" applyProtection="1">
      <protection hidden="1"/>
    </xf>
    <xf numFmtId="0" fontId="8" fillId="4" borderId="4" xfId="3" applyFont="1" applyBorder="1" applyAlignment="1" applyProtection="1">
      <alignment horizontal="center"/>
      <protection hidden="1"/>
    </xf>
    <xf numFmtId="1" fontId="8" fillId="4" borderId="4" xfId="3" applyNumberFormat="1" applyFont="1" applyBorder="1" applyAlignment="1" applyProtection="1">
      <protection hidden="1"/>
    </xf>
    <xf numFmtId="0" fontId="8" fillId="4" borderId="5" xfId="3" applyFont="1" applyBorder="1" applyAlignment="1" applyProtection="1">
      <alignment horizontal="center"/>
      <protection hidden="1"/>
    </xf>
    <xf numFmtId="0" fontId="8" fillId="4" borderId="0" xfId="3" applyFont="1" applyBorder="1" applyAlignment="1" applyProtection="1">
      <alignment horizontal="center"/>
      <protection hidden="1"/>
    </xf>
    <xf numFmtId="0" fontId="8" fillId="4" borderId="0" xfId="3" applyFont="1" applyBorder="1" applyAlignment="1" applyProtection="1">
      <alignment horizontal="center"/>
      <protection locked="0"/>
    </xf>
    <xf numFmtId="0" fontId="9" fillId="4" borderId="6" xfId="3" applyFont="1" applyBorder="1" applyAlignment="1" applyProtection="1">
      <alignment horizontal="center"/>
      <protection locked="0"/>
    </xf>
    <xf numFmtId="1" fontId="8" fillId="4" borderId="4" xfId="3" applyNumberFormat="1" applyFont="1" applyBorder="1" applyProtection="1">
      <protection hidden="1"/>
    </xf>
    <xf numFmtId="0" fontId="8" fillId="0" borderId="4" xfId="3" applyFont="1" applyFill="1" applyBorder="1" applyProtection="1">
      <protection locked="0"/>
    </xf>
    <xf numFmtId="0" fontId="9" fillId="9" borderId="0" xfId="0" applyFont="1" applyFill="1" applyProtection="1">
      <protection locked="0"/>
    </xf>
    <xf numFmtId="0" fontId="9" fillId="10" borderId="0" xfId="0" applyFont="1" applyFill="1" applyProtection="1">
      <protection locked="0"/>
    </xf>
    <xf numFmtId="0" fontId="9" fillId="8" borderId="0" xfId="0" applyFont="1" applyFill="1" applyProtection="1">
      <protection locked="0"/>
    </xf>
    <xf numFmtId="0" fontId="9" fillId="11" borderId="0" xfId="0" applyFont="1" applyFill="1" applyProtection="1">
      <protection locked="0"/>
    </xf>
    <xf numFmtId="0" fontId="8" fillId="4" borderId="4" xfId="3" applyFont="1" applyBorder="1" applyProtection="1">
      <protection locked="0"/>
    </xf>
    <xf numFmtId="0" fontId="9" fillId="0" borderId="0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1" fontId="9" fillId="0" borderId="0" xfId="0" applyNumberFormat="1" applyFont="1" applyFill="1" applyBorder="1" applyAlignment="1" applyProtection="1">
      <protection hidden="1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Protection="1">
      <protection locked="0"/>
    </xf>
    <xf numFmtId="1" fontId="9" fillId="0" borderId="0" xfId="0" applyNumberFormat="1" applyFont="1" applyFill="1" applyBorder="1" applyProtection="1">
      <protection hidden="1"/>
    </xf>
    <xf numFmtId="0" fontId="9" fillId="0" borderId="0" xfId="0" applyFont="1" applyFill="1" applyBorder="1" applyProtection="1">
      <protection locked="0"/>
    </xf>
    <xf numFmtId="0" fontId="9" fillId="0" borderId="0" xfId="3" applyFont="1" applyFill="1" applyBorder="1" applyProtection="1">
      <protection hidden="1"/>
    </xf>
    <xf numFmtId="0" fontId="9" fillId="0" borderId="0" xfId="3" applyFont="1" applyFill="1" applyBorder="1" applyAlignment="1" applyProtection="1">
      <alignment horizontal="center"/>
      <protection hidden="1"/>
    </xf>
    <xf numFmtId="1" fontId="9" fillId="0" borderId="0" xfId="3" applyNumberFormat="1" applyFont="1" applyFill="1" applyBorder="1" applyAlignment="1" applyProtection="1">
      <protection hidden="1"/>
    </xf>
    <xf numFmtId="0" fontId="9" fillId="0" borderId="0" xfId="3" applyFont="1" applyFill="1" applyBorder="1" applyAlignment="1" applyProtection="1">
      <alignment horizontal="center"/>
      <protection locked="0"/>
    </xf>
    <xf numFmtId="0" fontId="9" fillId="0" borderId="0" xfId="3" applyFont="1" applyFill="1" applyBorder="1" applyProtection="1">
      <protection locked="0"/>
    </xf>
    <xf numFmtId="1" fontId="9" fillId="0" borderId="0" xfId="3" applyNumberFormat="1" applyFont="1" applyFill="1" applyBorder="1" applyProtection="1">
      <protection hidden="1"/>
    </xf>
    <xf numFmtId="0" fontId="9" fillId="0" borderId="0" xfId="7" applyFont="1" applyFill="1" applyBorder="1" applyProtection="1">
      <protection hidden="1"/>
    </xf>
    <xf numFmtId="0" fontId="9" fillId="0" borderId="0" xfId="7" applyFont="1" applyFill="1" applyBorder="1" applyAlignment="1" applyProtection="1">
      <alignment horizontal="center"/>
      <protection hidden="1"/>
    </xf>
    <xf numFmtId="1" fontId="9" fillId="0" borderId="0" xfId="7" applyNumberFormat="1" applyFont="1" applyFill="1" applyBorder="1" applyAlignment="1" applyProtection="1">
      <protection hidden="1"/>
    </xf>
    <xf numFmtId="0" fontId="9" fillId="0" borderId="0" xfId="7" applyFont="1" applyFill="1" applyBorder="1" applyAlignment="1" applyProtection="1">
      <alignment horizontal="center"/>
      <protection locked="0"/>
    </xf>
    <xf numFmtId="0" fontId="9" fillId="0" borderId="0" xfId="7" applyFont="1" applyFill="1" applyBorder="1" applyProtection="1">
      <protection locked="0"/>
    </xf>
    <xf numFmtId="1" fontId="9" fillId="0" borderId="0" xfId="7" applyNumberFormat="1" applyFont="1" applyFill="1" applyBorder="1" applyProtection="1">
      <protection hidden="1"/>
    </xf>
    <xf numFmtId="0" fontId="9" fillId="0" borderId="0" xfId="5" applyFont="1" applyFill="1" applyBorder="1" applyProtection="1">
      <protection locked="0"/>
    </xf>
    <xf numFmtId="0" fontId="9" fillId="0" borderId="0" xfId="1" applyFont="1" applyFill="1" applyBorder="1" applyAlignment="1" applyProtection="1">
      <alignment horizontal="center"/>
      <protection hidden="1"/>
    </xf>
    <xf numFmtId="1" fontId="9" fillId="0" borderId="0" xfId="1" applyNumberFormat="1" applyFont="1" applyFill="1" applyBorder="1" applyAlignment="1" applyProtection="1">
      <protection hidden="1"/>
    </xf>
    <xf numFmtId="0" fontId="9" fillId="0" borderId="0" xfId="1" applyFont="1" applyFill="1" applyBorder="1" applyProtection="1">
      <protection locked="0"/>
    </xf>
    <xf numFmtId="1" fontId="9" fillId="0" borderId="0" xfId="1" applyNumberFormat="1" applyFont="1" applyFill="1" applyBorder="1" applyProtection="1">
      <protection hidden="1"/>
    </xf>
    <xf numFmtId="0" fontId="9" fillId="0" borderId="0" xfId="1" applyFont="1" applyFill="1" applyBorder="1" applyProtection="1">
      <protection hidden="1"/>
    </xf>
    <xf numFmtId="0" fontId="9" fillId="0" borderId="0" xfId="0" applyFont="1" applyBorder="1" applyProtection="1"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9" fillId="0" borderId="0" xfId="0" applyNumberFormat="1" applyFont="1" applyBorder="1" applyAlignment="1" applyProtection="1">
      <protection hidden="1"/>
    </xf>
    <xf numFmtId="0" fontId="9" fillId="0" borderId="0" xfId="0" applyFont="1" applyBorder="1" applyProtection="1">
      <protection locked="0"/>
    </xf>
    <xf numFmtId="1" fontId="9" fillId="0" borderId="0" xfId="0" applyNumberFormat="1" applyFont="1" applyBorder="1" applyProtection="1"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1" fontId="9" fillId="0" borderId="0" xfId="0" applyNumberFormat="1" applyFont="1" applyAlignment="1" applyProtection="1">
      <protection hidden="1"/>
    </xf>
    <xf numFmtId="0" fontId="10" fillId="0" borderId="0" xfId="1" applyFont="1" applyFill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" fontId="9" fillId="0" borderId="0" xfId="0" applyNumberFormat="1" applyFont="1" applyProtection="1">
      <protection hidden="1"/>
    </xf>
    <xf numFmtId="0" fontId="9" fillId="0" borderId="0" xfId="0" applyFont="1" applyFill="1" applyProtection="1">
      <protection locked="0"/>
    </xf>
    <xf numFmtId="0" fontId="9" fillId="0" borderId="0" xfId="4" applyFont="1" applyFill="1" applyBorder="1" applyProtection="1">
      <protection hidden="1"/>
    </xf>
    <xf numFmtId="0" fontId="9" fillId="0" borderId="0" xfId="4" applyFont="1" applyFill="1" applyBorder="1" applyProtection="1">
      <protection locked="0"/>
    </xf>
    <xf numFmtId="0" fontId="9" fillId="0" borderId="0" xfId="4" applyFont="1" applyFill="1" applyBorder="1" applyAlignment="1" applyProtection="1">
      <alignment horizontal="center"/>
      <protection hidden="1"/>
    </xf>
    <xf numFmtId="1" fontId="9" fillId="0" borderId="0" xfId="4" applyNumberFormat="1" applyFont="1" applyFill="1" applyBorder="1" applyAlignment="1" applyProtection="1">
      <protection hidden="1"/>
    </xf>
    <xf numFmtId="0" fontId="9" fillId="0" borderId="0" xfId="4" applyFont="1" applyFill="1" applyBorder="1" applyAlignment="1" applyProtection="1">
      <alignment horizontal="center"/>
      <protection locked="0"/>
    </xf>
    <xf numFmtId="1" fontId="9" fillId="0" borderId="0" xfId="4" applyNumberFormat="1" applyFont="1" applyFill="1" applyBorder="1" applyProtection="1">
      <protection hidden="1"/>
    </xf>
    <xf numFmtId="0" fontId="9" fillId="0" borderId="0" xfId="6" applyFont="1" applyFill="1" applyBorder="1" applyProtection="1">
      <protection hidden="1"/>
    </xf>
    <xf numFmtId="0" fontId="9" fillId="0" borderId="0" xfId="6" applyFont="1" applyFill="1" applyBorder="1" applyAlignment="1" applyProtection="1">
      <alignment horizontal="center"/>
      <protection hidden="1"/>
    </xf>
    <xf numFmtId="1" fontId="9" fillId="0" borderId="0" xfId="6" applyNumberFormat="1" applyFont="1" applyFill="1" applyBorder="1" applyAlignment="1" applyProtection="1">
      <protection hidden="1"/>
    </xf>
    <xf numFmtId="0" fontId="9" fillId="0" borderId="0" xfId="6" applyFont="1" applyFill="1" applyBorder="1" applyAlignment="1" applyProtection="1">
      <alignment horizontal="center"/>
      <protection locked="0"/>
    </xf>
    <xf numFmtId="0" fontId="9" fillId="0" borderId="0" xfId="6" applyFont="1" applyFill="1" applyBorder="1" applyProtection="1">
      <protection locked="0"/>
    </xf>
    <xf numFmtId="1" fontId="9" fillId="0" borderId="0" xfId="6" applyNumberFormat="1" applyFont="1" applyFill="1" applyBorder="1" applyProtection="1">
      <protection hidden="1"/>
    </xf>
    <xf numFmtId="0" fontId="9" fillId="13" borderId="0" xfId="0" applyFont="1" applyFill="1" applyBorder="1" applyProtection="1">
      <protection hidden="1"/>
    </xf>
    <xf numFmtId="0" fontId="9" fillId="13" borderId="0" xfId="0" applyFont="1" applyFill="1" applyBorder="1" applyAlignment="1" applyProtection="1">
      <alignment horizontal="center"/>
      <protection hidden="1"/>
    </xf>
    <xf numFmtId="1" fontId="9" fillId="13" borderId="0" xfId="0" applyNumberFormat="1" applyFont="1" applyFill="1" applyBorder="1" applyAlignment="1" applyProtection="1">
      <protection hidden="1"/>
    </xf>
    <xf numFmtId="0" fontId="9" fillId="13" borderId="0" xfId="1" applyFont="1" applyFill="1" applyBorder="1" applyAlignment="1" applyProtection="1">
      <alignment horizontal="center"/>
      <protection locked="0"/>
    </xf>
    <xf numFmtId="0" fontId="9" fillId="13" borderId="0" xfId="2" applyFont="1" applyFill="1" applyBorder="1" applyProtection="1">
      <protection locked="0"/>
    </xf>
    <xf numFmtId="1" fontId="9" fillId="13" borderId="0" xfId="0" applyNumberFormat="1" applyFont="1" applyFill="1" applyBorder="1" applyProtection="1">
      <protection hidden="1"/>
    </xf>
    <xf numFmtId="0" fontId="9" fillId="15" borderId="0" xfId="1" applyFont="1" applyFill="1" applyBorder="1" applyAlignment="1" applyProtection="1">
      <alignment horizontal="center"/>
      <protection locked="0"/>
    </xf>
    <xf numFmtId="0" fontId="9" fillId="16" borderId="0" xfId="0" applyFont="1" applyFill="1" applyBorder="1" applyProtection="1">
      <protection hidden="1"/>
    </xf>
    <xf numFmtId="0" fontId="9" fillId="16" borderId="0" xfId="0" applyFont="1" applyFill="1" applyBorder="1" applyAlignment="1" applyProtection="1">
      <alignment horizontal="center"/>
      <protection hidden="1"/>
    </xf>
    <xf numFmtId="1" fontId="9" fillId="16" borderId="0" xfId="0" applyNumberFormat="1" applyFont="1" applyFill="1" applyBorder="1" applyAlignment="1" applyProtection="1">
      <protection hidden="1"/>
    </xf>
    <xf numFmtId="0" fontId="9" fillId="16" borderId="0" xfId="1" applyFont="1" applyFill="1" applyBorder="1" applyAlignment="1" applyProtection="1">
      <alignment horizontal="center"/>
      <protection locked="0"/>
    </xf>
    <xf numFmtId="0" fontId="9" fillId="16" borderId="0" xfId="2" applyFont="1" applyFill="1" applyBorder="1" applyProtection="1">
      <protection locked="0"/>
    </xf>
    <xf numFmtId="1" fontId="9" fillId="16" borderId="0" xfId="0" applyNumberFormat="1" applyFont="1" applyFill="1" applyBorder="1" applyProtection="1">
      <protection hidden="1"/>
    </xf>
    <xf numFmtId="0" fontId="9" fillId="17" borderId="0" xfId="3" applyFont="1" applyFill="1" applyBorder="1" applyProtection="1">
      <protection hidden="1"/>
    </xf>
    <xf numFmtId="0" fontId="9" fillId="17" borderId="0" xfId="3" applyFont="1" applyFill="1" applyBorder="1" applyAlignment="1" applyProtection="1">
      <alignment horizontal="center"/>
      <protection hidden="1"/>
    </xf>
    <xf numFmtId="1" fontId="9" fillId="17" borderId="0" xfId="3" applyNumberFormat="1" applyFont="1" applyFill="1" applyBorder="1" applyAlignment="1" applyProtection="1">
      <protection hidden="1"/>
    </xf>
    <xf numFmtId="0" fontId="9" fillId="17" borderId="0" xfId="3" applyFont="1" applyFill="1" applyBorder="1" applyAlignment="1" applyProtection="1">
      <alignment horizontal="center"/>
      <protection locked="0"/>
    </xf>
    <xf numFmtId="0" fontId="9" fillId="17" borderId="0" xfId="3" applyFont="1" applyFill="1" applyBorder="1" applyProtection="1">
      <protection locked="0"/>
    </xf>
    <xf numFmtId="1" fontId="9" fillId="17" borderId="0" xfId="3" applyNumberFormat="1" applyFont="1" applyFill="1" applyBorder="1" applyProtection="1">
      <protection hidden="1"/>
    </xf>
    <xf numFmtId="0" fontId="9" fillId="12" borderId="0" xfId="7" applyFont="1" applyFill="1" applyBorder="1" applyProtection="1">
      <protection hidden="1"/>
    </xf>
    <xf numFmtId="0" fontId="9" fillId="12" borderId="0" xfId="7" applyFont="1" applyFill="1" applyBorder="1" applyAlignment="1" applyProtection="1">
      <alignment horizontal="center"/>
      <protection hidden="1"/>
    </xf>
    <xf numFmtId="1" fontId="9" fillId="12" borderId="0" xfId="7" applyNumberFormat="1" applyFont="1" applyFill="1" applyBorder="1" applyAlignment="1" applyProtection="1">
      <protection hidden="1"/>
    </xf>
    <xf numFmtId="0" fontId="9" fillId="12" borderId="0" xfId="7" applyFont="1" applyFill="1" applyBorder="1" applyAlignment="1" applyProtection="1">
      <alignment horizontal="center"/>
      <protection locked="0"/>
    </xf>
    <xf numFmtId="0" fontId="9" fillId="12" borderId="0" xfId="7" applyFont="1" applyFill="1" applyBorder="1" applyProtection="1">
      <protection locked="0"/>
    </xf>
    <xf numFmtId="1" fontId="9" fillId="12" borderId="0" xfId="7" applyNumberFormat="1" applyFont="1" applyFill="1" applyBorder="1" applyProtection="1">
      <protection hidden="1"/>
    </xf>
    <xf numFmtId="0" fontId="9" fillId="15" borderId="0" xfId="7" applyFont="1" applyFill="1" applyBorder="1" applyProtection="1">
      <protection hidden="1"/>
    </xf>
    <xf numFmtId="0" fontId="9" fillId="14" borderId="0" xfId="7" applyFont="1" applyFill="1" applyBorder="1" applyProtection="1">
      <protection hidden="1"/>
    </xf>
    <xf numFmtId="0" fontId="9" fillId="14" borderId="0" xfId="5" applyFont="1" applyFill="1" applyBorder="1" applyAlignment="1" applyProtection="1">
      <alignment horizontal="center"/>
      <protection hidden="1"/>
    </xf>
    <xf numFmtId="1" fontId="9" fillId="14" borderId="0" xfId="5" applyNumberFormat="1" applyFont="1" applyFill="1" applyBorder="1" applyAlignment="1" applyProtection="1">
      <protection hidden="1"/>
    </xf>
    <xf numFmtId="0" fontId="9" fillId="14" borderId="0" xfId="5" applyFont="1" applyFill="1" applyBorder="1" applyAlignment="1" applyProtection="1">
      <alignment horizontal="center"/>
      <protection locked="0"/>
    </xf>
    <xf numFmtId="0" fontId="9" fillId="14" borderId="0" xfId="5" applyFont="1" applyFill="1" applyBorder="1" applyProtection="1">
      <protection locked="0"/>
    </xf>
    <xf numFmtId="1" fontId="9" fillId="14" borderId="0" xfId="5" applyNumberFormat="1" applyFont="1" applyFill="1" applyBorder="1" applyProtection="1">
      <protection hidden="1"/>
    </xf>
    <xf numFmtId="0" fontId="9" fillId="14" borderId="0" xfId="5" applyFont="1" applyFill="1" applyBorder="1" applyProtection="1">
      <protection hidden="1"/>
    </xf>
    <xf numFmtId="0" fontId="9" fillId="15" borderId="0" xfId="1" applyFont="1" applyFill="1" applyBorder="1" applyAlignment="1" applyProtection="1">
      <alignment horizontal="center"/>
      <protection hidden="1"/>
    </xf>
    <xf numFmtId="1" fontId="9" fillId="15" borderId="0" xfId="1" applyNumberFormat="1" applyFont="1" applyFill="1" applyBorder="1" applyAlignment="1" applyProtection="1">
      <protection hidden="1"/>
    </xf>
    <xf numFmtId="0" fontId="9" fillId="15" borderId="0" xfId="1" applyFont="1" applyFill="1" applyBorder="1" applyProtection="1">
      <protection locked="0"/>
    </xf>
    <xf numFmtId="1" fontId="9" fillId="15" borderId="0" xfId="1" applyNumberFormat="1" applyFont="1" applyFill="1" applyBorder="1" applyProtection="1">
      <protection hidden="1"/>
    </xf>
    <xf numFmtId="0" fontId="9" fillId="15" borderId="0" xfId="1" applyFont="1" applyFill="1" applyBorder="1" applyProtection="1">
      <protection hidden="1"/>
    </xf>
    <xf numFmtId="0" fontId="1" fillId="2" borderId="0" xfId="1" applyBorder="1" applyProtection="1">
      <protection locked="0"/>
    </xf>
    <xf numFmtId="0" fontId="2" fillId="3" borderId="0" xfId="2" applyBorder="1" applyProtection="1">
      <protection locked="0"/>
    </xf>
  </cellXfs>
  <cellStyles count="8">
    <cellStyle name="Buena" xfId="1" builtinId="26"/>
    <cellStyle name="Cálculo" xfId="6" builtinId="22"/>
    <cellStyle name="Entrada" xfId="3" builtinId="20"/>
    <cellStyle name="Incorrecto" xfId="5" builtinId="27"/>
    <cellStyle name="Neutral" xfId="2" builtinId="28"/>
    <cellStyle name="Normal" xfId="0" builtinId="0"/>
    <cellStyle name="Notas" xfId="7" builtinId="1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B1" workbookViewId="0">
      <selection activeCell="G12" sqref="G12"/>
    </sheetView>
  </sheetViews>
  <sheetFormatPr baseColWidth="10" defaultRowHeight="15.75" x14ac:dyDescent="0.25"/>
  <cols>
    <col min="1" max="1" width="11.42578125" style="45"/>
    <col min="2" max="2" width="11.42578125" style="46"/>
    <col min="3" max="3" width="14" style="47" customWidth="1"/>
    <col min="4" max="4" width="8.5703125" style="46" customWidth="1"/>
    <col min="5" max="5" width="10" style="46" customWidth="1"/>
    <col min="6" max="6" width="11.42578125" style="48"/>
    <col min="7" max="7" width="32.7109375" style="49" customWidth="1"/>
    <col min="8" max="8" width="8.85546875" style="50" customWidth="1"/>
    <col min="9" max="9" width="9.7109375" style="45" customWidth="1"/>
    <col min="10" max="10" width="55" style="45" customWidth="1"/>
    <col min="11" max="11" width="5.7109375" style="51" customWidth="1"/>
    <col min="12" max="12" width="5.85546875" style="51" customWidth="1"/>
    <col min="13" max="16384" width="11.42578125" style="49"/>
  </cols>
  <sheetData>
    <row r="1" spans="1:20" s="14" customFormat="1" x14ac:dyDescent="0.25">
      <c r="A1" s="1" t="s">
        <v>0</v>
      </c>
      <c r="B1" s="2" t="s">
        <v>42</v>
      </c>
      <c r="C1" s="3" t="s">
        <v>1</v>
      </c>
      <c r="D1" s="4" t="s">
        <v>2</v>
      </c>
      <c r="E1" s="5" t="s">
        <v>39</v>
      </c>
      <c r="F1" s="6" t="s">
        <v>3</v>
      </c>
      <c r="G1" s="7" t="s">
        <v>4</v>
      </c>
      <c r="H1" s="8"/>
      <c r="I1" s="1"/>
      <c r="J1" s="1"/>
      <c r="K1" s="9"/>
      <c r="L1" s="9"/>
      <c r="M1" s="10">
        <f>SUM(F2:F6)</f>
        <v>155.55000000000001</v>
      </c>
      <c r="N1" s="11">
        <f>SUM(F2:F11)</f>
        <v>311.06</v>
      </c>
      <c r="O1" s="12">
        <f>SUM(F2:F16)</f>
        <v>466.96</v>
      </c>
      <c r="P1" s="13">
        <f>SUM(F2:F21)</f>
        <v>622.56000000000006</v>
      </c>
      <c r="Q1" s="10">
        <f>SUM(F2:F25)</f>
        <v>782.56000000000006</v>
      </c>
      <c r="R1" s="12">
        <f>SUM(F2:F29)</f>
        <v>962.56000000000006</v>
      </c>
      <c r="S1" s="9"/>
      <c r="T1" s="9"/>
    </row>
    <row r="2" spans="1:20" s="21" customFormat="1" x14ac:dyDescent="0.25">
      <c r="A2" s="71" t="str">
        <f t="shared" ref="A2:A9" si="0">CONCATENATE(K2,L2)</f>
        <v>Pez1</v>
      </c>
      <c r="B2" s="72">
        <v>2093</v>
      </c>
      <c r="C2" s="73">
        <f t="shared" ref="C2:C29" si="1">SUM(F2/15*I2%*1000)</f>
        <v>2592.5000000000005</v>
      </c>
      <c r="D2" s="72">
        <v>1</v>
      </c>
      <c r="E2" s="72">
        <v>0</v>
      </c>
      <c r="F2" s="74">
        <v>25</v>
      </c>
      <c r="G2" s="75" t="s">
        <v>11</v>
      </c>
      <c r="H2" s="76"/>
      <c r="I2" s="71">
        <f>SUM(M1)</f>
        <v>155.55000000000001</v>
      </c>
      <c r="J2" s="52" t="str">
        <f>CONCATENATE(A2,"=",B2,"-",ROUND(C2,0),"-",D2,"-",E2,"        ","'",G2)</f>
        <v>Pez1=2093-2593-1-0        'Pez Bagre de Mar</v>
      </c>
      <c r="K2" s="21" t="s">
        <v>0</v>
      </c>
      <c r="L2" s="53">
        <v>1</v>
      </c>
    </row>
    <row r="3" spans="1:20" s="21" customFormat="1" x14ac:dyDescent="0.25">
      <c r="A3" s="71" t="str">
        <f t="shared" si="0"/>
        <v>Pez2</v>
      </c>
      <c r="B3" s="72">
        <v>2101</v>
      </c>
      <c r="C3" s="73">
        <f t="shared" si="1"/>
        <v>4148</v>
      </c>
      <c r="D3" s="72">
        <v>1</v>
      </c>
      <c r="E3" s="72">
        <v>0</v>
      </c>
      <c r="F3" s="74">
        <v>40</v>
      </c>
      <c r="G3" s="75" t="s">
        <v>36</v>
      </c>
      <c r="H3" s="76"/>
      <c r="I3" s="71">
        <f>SUM(M1)</f>
        <v>155.55000000000001</v>
      </c>
      <c r="J3" s="52" t="str">
        <f t="shared" ref="J3:J29" si="2">CONCATENATE(A3,"=",B3,"-",ROUND(C3,0),"-",D3,"-",E3,"        ","'",G3)</f>
        <v>Pez2=2101-4148-1-0        'Pez Salmón</v>
      </c>
      <c r="K3" s="21" t="s">
        <v>0</v>
      </c>
      <c r="L3" s="53">
        <f>SUM(L2+1)</f>
        <v>2</v>
      </c>
    </row>
    <row r="4" spans="1:20" s="21" customFormat="1" x14ac:dyDescent="0.25">
      <c r="A4" s="71" t="str">
        <f t="shared" si="0"/>
        <v>Pez3</v>
      </c>
      <c r="B4" s="72">
        <v>2089</v>
      </c>
      <c r="C4" s="73">
        <f t="shared" si="1"/>
        <v>9333</v>
      </c>
      <c r="D4" s="72">
        <v>1</v>
      </c>
      <c r="E4" s="72">
        <v>0</v>
      </c>
      <c r="F4" s="74">
        <v>90</v>
      </c>
      <c r="G4" s="75" t="s">
        <v>13</v>
      </c>
      <c r="H4" s="76"/>
      <c r="I4" s="71">
        <f>SUM(M1)</f>
        <v>155.55000000000001</v>
      </c>
      <c r="J4" s="52" t="str">
        <f t="shared" si="2"/>
        <v>Pez3=2089-9333-1-0        'Pez Lisa</v>
      </c>
      <c r="K4" s="21" t="s">
        <v>0</v>
      </c>
      <c r="L4" s="53">
        <f t="shared" ref="L4:L29" si="3">SUM(L3+1)</f>
        <v>3</v>
      </c>
    </row>
    <row r="5" spans="1:20" s="21" customFormat="1" x14ac:dyDescent="0.25">
      <c r="A5" s="71" t="str">
        <f t="shared" si="0"/>
        <v>Pez4</v>
      </c>
      <c r="B5" s="72">
        <v>2152</v>
      </c>
      <c r="C5" s="73">
        <f t="shared" si="1"/>
        <v>5.1850000000000005</v>
      </c>
      <c r="D5" s="72">
        <v>1</v>
      </c>
      <c r="E5" s="72">
        <v>0</v>
      </c>
      <c r="F5" s="74">
        <v>0.05</v>
      </c>
      <c r="G5" s="75" t="s">
        <v>9</v>
      </c>
      <c r="H5" s="76"/>
      <c r="I5" s="71">
        <f>SUM(M1)</f>
        <v>155.55000000000001</v>
      </c>
      <c r="J5" s="52" t="str">
        <f t="shared" si="2"/>
        <v>Pez4=2152-5-1-0        'Pez Mero de los Fondos</v>
      </c>
      <c r="K5" s="21" t="s">
        <v>0</v>
      </c>
      <c r="L5" s="53">
        <f t="shared" si="3"/>
        <v>4</v>
      </c>
    </row>
    <row r="6" spans="1:20" s="21" customFormat="1" x14ac:dyDescent="0.25">
      <c r="A6" s="71" t="str">
        <f t="shared" si="0"/>
        <v>Pez5</v>
      </c>
      <c r="B6" s="72">
        <v>3321</v>
      </c>
      <c r="C6" s="73">
        <f t="shared" si="1"/>
        <v>51.85</v>
      </c>
      <c r="D6" s="72">
        <v>1</v>
      </c>
      <c r="E6" s="72">
        <v>1</v>
      </c>
      <c r="F6" s="74">
        <v>0.5</v>
      </c>
      <c r="G6" s="75" t="s">
        <v>40</v>
      </c>
      <c r="H6" s="76"/>
      <c r="I6" s="71">
        <f>SUM(M1)</f>
        <v>155.55000000000001</v>
      </c>
      <c r="J6" s="52" t="str">
        <f t="shared" si="2"/>
        <v>Pez5=3321-52-1-1        'Pez Limon</v>
      </c>
      <c r="K6" s="21" t="s">
        <v>0</v>
      </c>
      <c r="L6" s="53">
        <f t="shared" si="3"/>
        <v>5</v>
      </c>
    </row>
    <row r="7" spans="1:20" s="26" customFormat="1" x14ac:dyDescent="0.25">
      <c r="A7" s="77" t="str">
        <f t="shared" si="0"/>
        <v>Pez6</v>
      </c>
      <c r="B7" s="78">
        <v>2137</v>
      </c>
      <c r="C7" s="79">
        <f t="shared" si="1"/>
        <v>5184.333333333333</v>
      </c>
      <c r="D7" s="78">
        <v>2</v>
      </c>
      <c r="E7" s="78">
        <v>0</v>
      </c>
      <c r="F7" s="80">
        <v>25</v>
      </c>
      <c r="G7" s="81" t="s">
        <v>53</v>
      </c>
      <c r="H7" s="82"/>
      <c r="I7" s="77">
        <f>SUM(N1)</f>
        <v>311.06</v>
      </c>
      <c r="J7" s="52" t="str">
        <f t="shared" si="2"/>
        <v>Pez6=2137-5184-2-0        'Payara</v>
      </c>
      <c r="K7" s="26" t="s">
        <v>0</v>
      </c>
      <c r="L7" s="53">
        <f t="shared" si="3"/>
        <v>6</v>
      </c>
    </row>
    <row r="8" spans="1:20" s="26" customFormat="1" x14ac:dyDescent="0.25">
      <c r="A8" s="77" t="str">
        <f t="shared" si="0"/>
        <v>Pez7</v>
      </c>
      <c r="B8" s="78">
        <v>2163</v>
      </c>
      <c r="C8" s="79">
        <f t="shared" si="1"/>
        <v>8294.9333333333325</v>
      </c>
      <c r="D8" s="78">
        <v>2</v>
      </c>
      <c r="E8" s="78">
        <v>0</v>
      </c>
      <c r="F8" s="80">
        <v>40</v>
      </c>
      <c r="G8" s="81" t="s">
        <v>12</v>
      </c>
      <c r="H8" s="82"/>
      <c r="I8" s="77">
        <f>SUM(N1)</f>
        <v>311.06</v>
      </c>
      <c r="J8" s="52" t="str">
        <f t="shared" si="2"/>
        <v>Pez7=2163-8295-2-0        'Pez Corvina Rubia</v>
      </c>
      <c r="K8" s="26" t="s">
        <v>0</v>
      </c>
      <c r="L8" s="53">
        <f t="shared" si="3"/>
        <v>7</v>
      </c>
    </row>
    <row r="9" spans="1:20" s="26" customFormat="1" x14ac:dyDescent="0.25">
      <c r="A9" s="77" t="str">
        <f t="shared" si="0"/>
        <v>Pez8</v>
      </c>
      <c r="B9" s="78">
        <v>2094</v>
      </c>
      <c r="C9" s="79">
        <f t="shared" si="1"/>
        <v>18663.599999999999</v>
      </c>
      <c r="D9" s="78">
        <v>2</v>
      </c>
      <c r="E9" s="78">
        <v>0</v>
      </c>
      <c r="F9" s="80">
        <v>90</v>
      </c>
      <c r="G9" s="81" t="s">
        <v>20</v>
      </c>
      <c r="H9" s="82"/>
      <c r="I9" s="77">
        <f>SUM(N1)</f>
        <v>311.06</v>
      </c>
      <c r="J9" s="52" t="str">
        <f t="shared" si="2"/>
        <v>Pez8=2094-18664-2-0        'Pez Roca</v>
      </c>
      <c r="K9" s="26" t="s">
        <v>0</v>
      </c>
      <c r="L9" s="53">
        <f t="shared" si="3"/>
        <v>8</v>
      </c>
    </row>
    <row r="10" spans="1:20" s="26" customFormat="1" x14ac:dyDescent="0.25">
      <c r="A10" s="77" t="s">
        <v>7</v>
      </c>
      <c r="B10" s="78">
        <v>3304</v>
      </c>
      <c r="C10" s="79">
        <f t="shared" si="1"/>
        <v>2.0737333333333332</v>
      </c>
      <c r="D10" s="78">
        <v>2</v>
      </c>
      <c r="E10" s="78">
        <v>0</v>
      </c>
      <c r="F10" s="80">
        <v>0.01</v>
      </c>
      <c r="G10" s="81" t="s">
        <v>8</v>
      </c>
      <c r="H10" s="82"/>
      <c r="I10" s="77">
        <f>SUM(N1)</f>
        <v>311.06</v>
      </c>
      <c r="J10" s="52" t="str">
        <f t="shared" si="2"/>
        <v>Pez9=3304-2-2-0        'Botella Flotante</v>
      </c>
      <c r="K10" s="26" t="s">
        <v>0</v>
      </c>
      <c r="L10" s="53">
        <f t="shared" si="3"/>
        <v>9</v>
      </c>
    </row>
    <row r="11" spans="1:20" s="26" customFormat="1" x14ac:dyDescent="0.25">
      <c r="A11" s="77" t="str">
        <f t="shared" ref="A11:A29" si="4">CONCATENATE(K11,L11)</f>
        <v>Pez10</v>
      </c>
      <c r="B11" s="78">
        <v>3316</v>
      </c>
      <c r="C11" s="79">
        <f t="shared" si="1"/>
        <v>103.68666666666667</v>
      </c>
      <c r="D11" s="78">
        <v>2</v>
      </c>
      <c r="E11" s="78">
        <v>1</v>
      </c>
      <c r="F11" s="80">
        <v>0.5</v>
      </c>
      <c r="G11" s="81" t="s">
        <v>29</v>
      </c>
      <c r="H11" s="82"/>
      <c r="I11" s="77">
        <f>SUM(N1)</f>
        <v>311.06</v>
      </c>
      <c r="J11" s="52" t="str">
        <f t="shared" si="2"/>
        <v>Pez10=3316-104-2-1        'Pez Espada</v>
      </c>
      <c r="K11" s="26" t="s">
        <v>0</v>
      </c>
      <c r="L11" s="53">
        <f t="shared" si="3"/>
        <v>10</v>
      </c>
    </row>
    <row r="12" spans="1:20" s="21" customFormat="1" x14ac:dyDescent="0.25">
      <c r="A12" s="64" t="str">
        <f t="shared" si="4"/>
        <v>Pez11</v>
      </c>
      <c r="B12" s="65">
        <v>2127</v>
      </c>
      <c r="C12" s="66">
        <f t="shared" si="1"/>
        <v>7782.666666666667</v>
      </c>
      <c r="D12" s="65">
        <v>3</v>
      </c>
      <c r="E12" s="65">
        <v>0</v>
      </c>
      <c r="F12" s="67">
        <v>25</v>
      </c>
      <c r="G12" s="68" t="s">
        <v>54</v>
      </c>
      <c r="H12" s="69"/>
      <c r="I12" s="64">
        <f>SUM(O1)</f>
        <v>466.96</v>
      </c>
      <c r="J12" s="52" t="str">
        <f t="shared" si="2"/>
        <v>Pez11=2127-7783-3-0        'Nembwe</v>
      </c>
      <c r="K12" s="26" t="s">
        <v>0</v>
      </c>
      <c r="L12" s="53">
        <f t="shared" si="3"/>
        <v>11</v>
      </c>
    </row>
    <row r="13" spans="1:20" s="21" customFormat="1" x14ac:dyDescent="0.25">
      <c r="A13" s="64" t="str">
        <f t="shared" si="4"/>
        <v>Pez12</v>
      </c>
      <c r="B13" s="65">
        <v>2100</v>
      </c>
      <c r="C13" s="66">
        <f t="shared" si="1"/>
        <v>12452.266666666666</v>
      </c>
      <c r="D13" s="65">
        <v>3</v>
      </c>
      <c r="E13" s="65">
        <v>0</v>
      </c>
      <c r="F13" s="67">
        <v>40</v>
      </c>
      <c r="G13" s="68" t="s">
        <v>44</v>
      </c>
      <c r="H13" s="69"/>
      <c r="I13" s="64">
        <f>SUM(O1)</f>
        <v>466.96</v>
      </c>
      <c r="J13" s="52" t="str">
        <f t="shared" si="2"/>
        <v>Pez12=2100-12452-3-0        'Bluefin</v>
      </c>
      <c r="K13" s="26" t="s">
        <v>0</v>
      </c>
      <c r="L13" s="53">
        <f t="shared" si="3"/>
        <v>12</v>
      </c>
    </row>
    <row r="14" spans="1:20" s="21" customFormat="1" x14ac:dyDescent="0.25">
      <c r="A14" s="64" t="str">
        <f t="shared" si="4"/>
        <v>Pez13</v>
      </c>
      <c r="B14" s="65">
        <v>2102</v>
      </c>
      <c r="C14" s="66">
        <f t="shared" si="1"/>
        <v>28017.600000000002</v>
      </c>
      <c r="D14" s="65">
        <v>3</v>
      </c>
      <c r="E14" s="65">
        <v>0</v>
      </c>
      <c r="F14" s="67">
        <v>90</v>
      </c>
      <c r="G14" s="68" t="s">
        <v>45</v>
      </c>
      <c r="H14" s="69"/>
      <c r="I14" s="64">
        <f>SUM(O1)</f>
        <v>466.96</v>
      </c>
      <c r="J14" s="52" t="str">
        <f t="shared" si="2"/>
        <v>Pez13=2102-28018-3-0        'Kelp</v>
      </c>
      <c r="K14" s="26" t="s">
        <v>0</v>
      </c>
      <c r="L14" s="53">
        <f t="shared" si="3"/>
        <v>13</v>
      </c>
    </row>
    <row r="15" spans="1:20" s="21" customFormat="1" x14ac:dyDescent="0.25">
      <c r="A15" s="64" t="str">
        <f t="shared" si="4"/>
        <v>Pez14</v>
      </c>
      <c r="B15" s="65">
        <v>3319</v>
      </c>
      <c r="C15" s="66">
        <f t="shared" si="1"/>
        <v>155.65333333333334</v>
      </c>
      <c r="D15" s="65">
        <v>3</v>
      </c>
      <c r="E15" s="65">
        <v>1</v>
      </c>
      <c r="F15" s="67">
        <v>0.5</v>
      </c>
      <c r="G15" s="68" t="s">
        <v>31</v>
      </c>
      <c r="H15" s="69"/>
      <c r="I15" s="64">
        <f>SUM(O1)</f>
        <v>466.96</v>
      </c>
      <c r="J15" s="52" t="str">
        <f t="shared" si="2"/>
        <v>Pez14=3319-156-3-1        'Tiburón Martillo</v>
      </c>
      <c r="K15" s="26" t="s">
        <v>0</v>
      </c>
      <c r="L15" s="53">
        <f t="shared" si="3"/>
        <v>14</v>
      </c>
    </row>
    <row r="16" spans="1:20" s="21" customFormat="1" x14ac:dyDescent="0.25">
      <c r="A16" s="64" t="str">
        <f t="shared" si="4"/>
        <v>Pez15</v>
      </c>
      <c r="B16" s="65">
        <v>3320</v>
      </c>
      <c r="C16" s="66">
        <f t="shared" si="1"/>
        <v>124.52266666666667</v>
      </c>
      <c r="D16" s="65">
        <v>3</v>
      </c>
      <c r="E16" s="65">
        <v>1</v>
      </c>
      <c r="F16" s="67">
        <v>0.4</v>
      </c>
      <c r="G16" s="68" t="s">
        <v>33</v>
      </c>
      <c r="H16" s="69"/>
      <c r="I16" s="64">
        <f>SUM(I15)</f>
        <v>466.96</v>
      </c>
      <c r="J16" s="52" t="str">
        <f t="shared" si="2"/>
        <v>Pez15=3320-125-3-1        'Calamar Gigante</v>
      </c>
      <c r="K16" s="26" t="s">
        <v>0</v>
      </c>
      <c r="L16" s="53">
        <f t="shared" si="3"/>
        <v>15</v>
      </c>
    </row>
    <row r="17" spans="1:12" s="32" customFormat="1" x14ac:dyDescent="0.25">
      <c r="A17" s="83" t="str">
        <f t="shared" si="4"/>
        <v>Pez16</v>
      </c>
      <c r="B17" s="84">
        <v>2113</v>
      </c>
      <c r="C17" s="85">
        <f t="shared" si="1"/>
        <v>10376.000000000002</v>
      </c>
      <c r="D17" s="84">
        <v>4</v>
      </c>
      <c r="E17" s="84">
        <v>0</v>
      </c>
      <c r="F17" s="86">
        <v>25</v>
      </c>
      <c r="G17" s="87" t="s">
        <v>47</v>
      </c>
      <c r="H17" s="88"/>
      <c r="I17" s="83">
        <f>SUM(P1)</f>
        <v>622.56000000000006</v>
      </c>
      <c r="J17" s="52" t="str">
        <f t="shared" si="2"/>
        <v>Pez16=2113-10376-4-0        'Pez Violeta</v>
      </c>
      <c r="K17" s="26" t="s">
        <v>0</v>
      </c>
      <c r="L17" s="53">
        <f t="shared" si="3"/>
        <v>16</v>
      </c>
    </row>
    <row r="18" spans="1:12" s="32" customFormat="1" x14ac:dyDescent="0.25">
      <c r="A18" s="83" t="str">
        <f t="shared" si="4"/>
        <v>Pez17</v>
      </c>
      <c r="B18" s="84">
        <v>2150</v>
      </c>
      <c r="C18" s="85">
        <f t="shared" si="1"/>
        <v>16601.600000000002</v>
      </c>
      <c r="D18" s="84">
        <v>4</v>
      </c>
      <c r="E18" s="84">
        <v>0</v>
      </c>
      <c r="F18" s="86">
        <v>40</v>
      </c>
      <c r="G18" s="87" t="s">
        <v>46</v>
      </c>
      <c r="H18" s="88"/>
      <c r="I18" s="83">
        <f>SUM(P1)</f>
        <v>622.56000000000006</v>
      </c>
      <c r="J18" s="52" t="str">
        <f t="shared" si="2"/>
        <v>Pez17=2150-16602-4-0        'Pez Chun</v>
      </c>
      <c r="K18" s="26" t="s">
        <v>0</v>
      </c>
      <c r="L18" s="53">
        <f t="shared" si="3"/>
        <v>17</v>
      </c>
    </row>
    <row r="19" spans="1:12" s="32" customFormat="1" x14ac:dyDescent="0.25">
      <c r="A19" s="83" t="str">
        <f t="shared" si="4"/>
        <v>Pez18</v>
      </c>
      <c r="B19" s="84">
        <v>2153</v>
      </c>
      <c r="C19" s="85">
        <f t="shared" si="1"/>
        <v>37353.600000000006</v>
      </c>
      <c r="D19" s="84">
        <v>4</v>
      </c>
      <c r="E19" s="84">
        <v>0</v>
      </c>
      <c r="F19" s="86">
        <v>90</v>
      </c>
      <c r="G19" s="87" t="s">
        <v>10</v>
      </c>
      <c r="H19" s="88"/>
      <c r="I19" s="83">
        <f>SUM(P1)</f>
        <v>622.56000000000006</v>
      </c>
      <c r="J19" s="52" t="str">
        <f t="shared" si="2"/>
        <v>Pez18=2153-37354-4-0        'Pez Globo</v>
      </c>
      <c r="K19" s="26" t="s">
        <v>0</v>
      </c>
      <c r="L19" s="53">
        <f t="shared" si="3"/>
        <v>18</v>
      </c>
    </row>
    <row r="20" spans="1:12" s="32" customFormat="1" x14ac:dyDescent="0.25">
      <c r="A20" s="83" t="str">
        <f t="shared" si="4"/>
        <v>Pez19</v>
      </c>
      <c r="B20" s="84">
        <v>3317</v>
      </c>
      <c r="C20" s="85">
        <f t="shared" si="1"/>
        <v>207.52000000000004</v>
      </c>
      <c r="D20" s="84">
        <v>4</v>
      </c>
      <c r="E20" s="84">
        <v>1</v>
      </c>
      <c r="F20" s="86">
        <v>0.5</v>
      </c>
      <c r="G20" s="87" t="s">
        <v>32</v>
      </c>
      <c r="H20" s="88"/>
      <c r="I20" s="83">
        <f>SUM(P1)</f>
        <v>622.56000000000006</v>
      </c>
      <c r="J20" s="52" t="str">
        <f t="shared" si="2"/>
        <v>Pez19=3317-208-4-1        'Tiburón Tigre</v>
      </c>
      <c r="K20" s="26" t="s">
        <v>0</v>
      </c>
      <c r="L20" s="53">
        <f t="shared" si="3"/>
        <v>19</v>
      </c>
    </row>
    <row r="21" spans="1:12" s="32" customFormat="1" x14ac:dyDescent="0.25">
      <c r="A21" s="83" t="str">
        <f t="shared" si="4"/>
        <v>Pez20</v>
      </c>
      <c r="B21" s="84">
        <v>3318</v>
      </c>
      <c r="C21" s="85">
        <f t="shared" si="1"/>
        <v>41.504000000000005</v>
      </c>
      <c r="D21" s="84">
        <v>4</v>
      </c>
      <c r="E21" s="84">
        <v>1</v>
      </c>
      <c r="F21" s="86">
        <v>0.1</v>
      </c>
      <c r="G21" s="87" t="s">
        <v>30</v>
      </c>
      <c r="H21" s="88"/>
      <c r="I21" s="83">
        <f>SUM(P1)</f>
        <v>622.56000000000006</v>
      </c>
      <c r="J21" s="52" t="str">
        <f t="shared" si="2"/>
        <v>Pez20=3318-42-4-1        'Tiburón Blanco</v>
      </c>
      <c r="K21" s="26" t="s">
        <v>0</v>
      </c>
      <c r="L21" s="53">
        <f t="shared" si="3"/>
        <v>20</v>
      </c>
    </row>
    <row r="22" spans="1:12" s="34" customFormat="1" x14ac:dyDescent="0.25">
      <c r="A22" s="90" t="str">
        <f t="shared" si="4"/>
        <v>Pez21</v>
      </c>
      <c r="B22" s="91">
        <v>2154</v>
      </c>
      <c r="C22" s="92">
        <f t="shared" si="1"/>
        <v>13042.666666666668</v>
      </c>
      <c r="D22" s="91">
        <v>5</v>
      </c>
      <c r="E22" s="91">
        <v>0</v>
      </c>
      <c r="F22" s="93">
        <v>25</v>
      </c>
      <c r="G22" s="94" t="s">
        <v>49</v>
      </c>
      <c r="H22" s="95"/>
      <c r="I22" s="96">
        <f>SUM(Q1)</f>
        <v>782.56000000000006</v>
      </c>
      <c r="J22" s="52" t="str">
        <f t="shared" si="2"/>
        <v>Pez21=2154-13043-5-0        'Mantaraya</v>
      </c>
      <c r="K22" s="26" t="s">
        <v>0</v>
      </c>
      <c r="L22" s="53">
        <f t="shared" si="3"/>
        <v>21</v>
      </c>
    </row>
    <row r="23" spans="1:12" s="34" customFormat="1" x14ac:dyDescent="0.25">
      <c r="A23" s="90" t="str">
        <f t="shared" si="4"/>
        <v>Pez22</v>
      </c>
      <c r="B23" s="91">
        <v>2092</v>
      </c>
      <c r="C23" s="92">
        <f t="shared" si="1"/>
        <v>20868.266666666666</v>
      </c>
      <c r="D23" s="91">
        <v>5</v>
      </c>
      <c r="E23" s="91">
        <v>0</v>
      </c>
      <c r="F23" s="93">
        <v>40</v>
      </c>
      <c r="G23" s="94" t="s">
        <v>41</v>
      </c>
      <c r="H23" s="95"/>
      <c r="I23" s="96">
        <f>SUM(Q1)</f>
        <v>782.56000000000006</v>
      </c>
      <c r="J23" s="52" t="str">
        <f t="shared" si="2"/>
        <v>Pez22=2092-20868-5-0        'Camaron</v>
      </c>
      <c r="K23" s="26" t="s">
        <v>0</v>
      </c>
      <c r="L23" s="53">
        <f t="shared" si="3"/>
        <v>22</v>
      </c>
    </row>
    <row r="24" spans="1:12" s="34" customFormat="1" x14ac:dyDescent="0.25">
      <c r="A24" s="90" t="str">
        <f t="shared" si="4"/>
        <v>Pez23</v>
      </c>
      <c r="B24" s="91">
        <v>2112</v>
      </c>
      <c r="C24" s="92">
        <f t="shared" si="1"/>
        <v>46953.599999999999</v>
      </c>
      <c r="D24" s="91">
        <v>5</v>
      </c>
      <c r="E24" s="91">
        <v>0</v>
      </c>
      <c r="F24" s="93">
        <v>90</v>
      </c>
      <c r="G24" s="94" t="s">
        <v>48</v>
      </c>
      <c r="H24" s="95"/>
      <c r="I24" s="96">
        <f>SUM(Q1)</f>
        <v>782.56000000000006</v>
      </c>
      <c r="J24" s="52" t="str">
        <f t="shared" si="2"/>
        <v>Pez23=2112-46954-5-0        'Cardumen</v>
      </c>
      <c r="K24" s="26" t="s">
        <v>0</v>
      </c>
      <c r="L24" s="53">
        <f t="shared" si="3"/>
        <v>23</v>
      </c>
    </row>
    <row r="25" spans="1:12" s="34" customFormat="1" x14ac:dyDescent="0.25">
      <c r="A25" s="90" t="str">
        <f t="shared" si="4"/>
        <v>Pez24</v>
      </c>
      <c r="B25" s="91">
        <v>3300</v>
      </c>
      <c r="C25" s="92">
        <f t="shared" si="1"/>
        <v>2608.5333333333333</v>
      </c>
      <c r="D25" s="91">
        <v>5</v>
      </c>
      <c r="E25" s="91">
        <v>0</v>
      </c>
      <c r="F25" s="93">
        <v>5</v>
      </c>
      <c r="G25" s="94" t="s">
        <v>50</v>
      </c>
      <c r="H25" s="95"/>
      <c r="I25" s="96">
        <f>SUM(Q1)</f>
        <v>782.56000000000006</v>
      </c>
      <c r="J25" s="52" t="str">
        <f t="shared" si="2"/>
        <v>Pez24=3300-2609-5-0        'Almeja Misteriosa</v>
      </c>
      <c r="K25" s="26" t="s">
        <v>0</v>
      </c>
      <c r="L25" s="53">
        <f t="shared" si="3"/>
        <v>24</v>
      </c>
    </row>
    <row r="26" spans="1:12" s="37" customFormat="1" x14ac:dyDescent="0.25">
      <c r="A26" s="89" t="str">
        <f t="shared" si="4"/>
        <v>Pez25</v>
      </c>
      <c r="B26" s="97">
        <v>2108</v>
      </c>
      <c r="C26" s="98">
        <f t="shared" si="1"/>
        <v>16042.66666666667</v>
      </c>
      <c r="D26" s="97">
        <v>6</v>
      </c>
      <c r="E26" s="97">
        <v>0</v>
      </c>
      <c r="F26" s="70">
        <v>25</v>
      </c>
      <c r="G26" s="99" t="s">
        <v>37</v>
      </c>
      <c r="H26" s="100"/>
      <c r="I26" s="101">
        <f>SUM(R1)</f>
        <v>962.56000000000006</v>
      </c>
      <c r="J26" s="52" t="str">
        <f t="shared" si="2"/>
        <v>Pez25=2108-16043-6-0        'Langosta Gigante</v>
      </c>
      <c r="K26" s="26" t="s">
        <v>0</v>
      </c>
      <c r="L26" s="53">
        <f t="shared" si="3"/>
        <v>25</v>
      </c>
    </row>
    <row r="27" spans="1:12" s="37" customFormat="1" x14ac:dyDescent="0.25">
      <c r="A27" s="89" t="str">
        <f t="shared" si="4"/>
        <v>Pez26</v>
      </c>
      <c r="B27" s="97">
        <v>2147</v>
      </c>
      <c r="C27" s="98">
        <f t="shared" si="1"/>
        <v>16042.66666666667</v>
      </c>
      <c r="D27" s="97">
        <v>6</v>
      </c>
      <c r="E27" s="97">
        <v>0</v>
      </c>
      <c r="F27" s="70">
        <v>25</v>
      </c>
      <c r="G27" s="99" t="s">
        <v>22</v>
      </c>
      <c r="H27" s="100"/>
      <c r="I27" s="101">
        <f>SUM(R1)</f>
        <v>962.56000000000006</v>
      </c>
      <c r="J27" s="52" t="str">
        <f t="shared" si="2"/>
        <v>Pez26=2147-16043-6-0        'Pulpo</v>
      </c>
      <c r="K27" s="26" t="s">
        <v>0</v>
      </c>
      <c r="L27" s="53">
        <f t="shared" si="3"/>
        <v>26</v>
      </c>
    </row>
    <row r="28" spans="1:12" s="37" customFormat="1" x14ac:dyDescent="0.25">
      <c r="A28" s="89" t="str">
        <f t="shared" si="4"/>
        <v>Pez27</v>
      </c>
      <c r="B28" s="97">
        <v>2158</v>
      </c>
      <c r="C28" s="98">
        <f t="shared" si="1"/>
        <v>25668.266666666666</v>
      </c>
      <c r="D28" s="97">
        <v>6</v>
      </c>
      <c r="E28" s="97">
        <v>0</v>
      </c>
      <c r="F28" s="70">
        <v>40</v>
      </c>
      <c r="G28" s="99" t="s">
        <v>51</v>
      </c>
      <c r="H28" s="100"/>
      <c r="I28" s="101">
        <f>SUM(R1)</f>
        <v>962.56000000000006</v>
      </c>
      <c r="J28" s="52" t="str">
        <f t="shared" si="2"/>
        <v>Pez27=2158-25668-6-0        'Kokanee</v>
      </c>
      <c r="K28" s="26" t="s">
        <v>0</v>
      </c>
      <c r="L28" s="53">
        <f t="shared" si="3"/>
        <v>27</v>
      </c>
    </row>
    <row r="29" spans="1:12" s="37" customFormat="1" x14ac:dyDescent="0.25">
      <c r="A29" s="89" t="str">
        <f t="shared" si="4"/>
        <v>Pez28</v>
      </c>
      <c r="B29" s="97">
        <v>2145</v>
      </c>
      <c r="C29" s="98">
        <f t="shared" si="1"/>
        <v>57753.600000000006</v>
      </c>
      <c r="D29" s="97">
        <v>6</v>
      </c>
      <c r="E29" s="97">
        <v>0</v>
      </c>
      <c r="F29" s="70">
        <v>90</v>
      </c>
      <c r="G29" s="99" t="s">
        <v>52</v>
      </c>
      <c r="H29" s="100"/>
      <c r="I29" s="101">
        <f>SUM(R1)</f>
        <v>962.56000000000006</v>
      </c>
      <c r="J29" s="52" t="str">
        <f t="shared" si="2"/>
        <v>Pez28=2145-57754-6-0        'Calamar</v>
      </c>
      <c r="K29" s="26" t="s">
        <v>0</v>
      </c>
      <c r="L29" s="53">
        <f t="shared" si="3"/>
        <v>28</v>
      </c>
    </row>
    <row r="30" spans="1:12" s="21" customFormat="1" x14ac:dyDescent="0.25">
      <c r="A30" s="15"/>
      <c r="B30" s="16"/>
      <c r="C30" s="17"/>
      <c r="D30" s="16"/>
      <c r="E30" s="16"/>
      <c r="F30" s="18"/>
      <c r="H30" s="20"/>
      <c r="I30" s="15"/>
      <c r="J30" s="15"/>
    </row>
    <row r="31" spans="1:12" s="21" customFormat="1" x14ac:dyDescent="0.25">
      <c r="A31" s="15"/>
      <c r="B31" s="16"/>
      <c r="C31" s="17"/>
      <c r="D31" s="16"/>
      <c r="E31" s="16"/>
      <c r="F31" s="18"/>
      <c r="H31" s="20"/>
      <c r="I31" s="15"/>
      <c r="J31" s="15"/>
    </row>
    <row r="32" spans="1:12" s="21" customFormat="1" hidden="1" x14ac:dyDescent="0.25">
      <c r="A32" s="15"/>
      <c r="B32" s="16"/>
      <c r="C32" s="17"/>
      <c r="D32" s="16"/>
      <c r="E32" s="16"/>
      <c r="F32" s="18"/>
      <c r="H32" s="20"/>
      <c r="I32" s="15"/>
      <c r="J32" s="15"/>
      <c r="L32" s="21">
        <v>0</v>
      </c>
    </row>
    <row r="33" spans="1:12" s="37" customFormat="1" hidden="1" x14ac:dyDescent="0.25">
      <c r="A33" s="39" t="str">
        <f>CONCATENATE(K33,L33)</f>
        <v>Pez1</v>
      </c>
      <c r="B33" s="35">
        <v>2110</v>
      </c>
      <c r="C33" s="36">
        <f>SUM(F33/15*I33%*1000)</f>
        <v>0</v>
      </c>
      <c r="D33" s="35">
        <v>6</v>
      </c>
      <c r="E33" s="35">
        <v>0</v>
      </c>
      <c r="F33" s="18">
        <v>0</v>
      </c>
      <c r="G33" s="37" t="s">
        <v>24</v>
      </c>
      <c r="H33" s="38"/>
      <c r="I33" s="39">
        <f>SUM(R1)</f>
        <v>962.56000000000006</v>
      </c>
      <c r="J33" s="39" t="str">
        <f>CONCATENATE(A33,"=",B33,"-",ROUND(C33,0),"-",D33,"-",E33,"        ","'",G33)</f>
        <v>Pez1=2110-0-6-0        'Cadaver Pescado</v>
      </c>
      <c r="K33" s="37" t="s">
        <v>0</v>
      </c>
      <c r="L33" s="37">
        <f>SUM(L32+1)</f>
        <v>1</v>
      </c>
    </row>
    <row r="34" spans="1:12" s="26" customFormat="1" hidden="1" x14ac:dyDescent="0.25">
      <c r="A34" s="22" t="str">
        <f>CONCATENATE(K34,L34)</f>
        <v>Pez2</v>
      </c>
      <c r="B34" s="23">
        <v>2131</v>
      </c>
      <c r="C34" s="24">
        <f>SUM(F34/15*I34%*1000)</f>
        <v>0</v>
      </c>
      <c r="D34" s="23">
        <v>2</v>
      </c>
      <c r="E34" s="23">
        <v>0</v>
      </c>
      <c r="F34" s="25">
        <v>0</v>
      </c>
      <c r="G34" s="26" t="s">
        <v>16</v>
      </c>
      <c r="H34" s="27"/>
      <c r="I34" s="22">
        <f>SUM(N1)</f>
        <v>311.06</v>
      </c>
      <c r="J34" s="22" t="str">
        <f>CONCATENATE(A34,"=",B34,"-",ROUND(C34,0),"-",D34,"-",E34,"        ","'",G34)</f>
        <v>Pez2=2131-0-2-0        'Medusa Venenosa</v>
      </c>
      <c r="K34" s="37" t="s">
        <v>0</v>
      </c>
      <c r="L34" s="37">
        <f t="shared" ref="L34:L52" si="5">SUM(L33+1)</f>
        <v>2</v>
      </c>
    </row>
    <row r="35" spans="1:12" s="37" customFormat="1" hidden="1" x14ac:dyDescent="0.25">
      <c r="A35" s="39" t="str">
        <f t="shared" ref="A35:A48" si="6">CONCATENATE(K35,L35)</f>
        <v>Pez3</v>
      </c>
      <c r="B35" s="35">
        <v>2141</v>
      </c>
      <c r="C35" s="36">
        <f t="shared" ref="C35:C48" si="7">SUM(F35/15*I35%*1000)</f>
        <v>32085.333333333339</v>
      </c>
      <c r="D35" s="35">
        <v>6</v>
      </c>
      <c r="E35" s="35">
        <v>0</v>
      </c>
      <c r="F35" s="18">
        <v>50</v>
      </c>
      <c r="G35" s="37" t="s">
        <v>28</v>
      </c>
      <c r="H35" s="38"/>
      <c r="I35" s="39">
        <f>SUM(R1)</f>
        <v>962.56000000000006</v>
      </c>
      <c r="J35" s="39" t="str">
        <f t="shared" ref="J35:J48" si="8">CONCATENATE(A35,"=",B35,"-",ROUND(C35,0),"-",D35,"-",E35,"        ","'",G35)</f>
        <v>Pez3=2141-32085-6-0        'Pez Marino</v>
      </c>
      <c r="K35" s="37" t="s">
        <v>0</v>
      </c>
      <c r="L35" s="37">
        <f t="shared" si="5"/>
        <v>3</v>
      </c>
    </row>
    <row r="36" spans="1:12" s="37" customFormat="1" hidden="1" x14ac:dyDescent="0.25">
      <c r="A36" s="39" t="str">
        <f t="shared" si="6"/>
        <v>Pez4</v>
      </c>
      <c r="B36" s="35">
        <v>2151</v>
      </c>
      <c r="C36" s="36">
        <f t="shared" si="7"/>
        <v>0</v>
      </c>
      <c r="D36" s="35">
        <v>6</v>
      </c>
      <c r="E36" s="35">
        <v>0</v>
      </c>
      <c r="F36" s="18">
        <v>0</v>
      </c>
      <c r="G36" s="37" t="s">
        <v>14</v>
      </c>
      <c r="H36" s="38"/>
      <c r="I36" s="39">
        <f>SUM(R1)</f>
        <v>962.56000000000006</v>
      </c>
      <c r="J36" s="39" t="str">
        <f t="shared" si="8"/>
        <v>Pez4=2151-0-6-0        'Pez Venenoso</v>
      </c>
      <c r="K36" s="37" t="s">
        <v>0</v>
      </c>
      <c r="L36" s="37">
        <f t="shared" si="5"/>
        <v>4</v>
      </c>
    </row>
    <row r="37" spans="1:12" s="32" customFormat="1" hidden="1" x14ac:dyDescent="0.25">
      <c r="A37" s="28" t="str">
        <f t="shared" si="6"/>
        <v>Pez5</v>
      </c>
      <c r="B37" s="29">
        <v>2155</v>
      </c>
      <c r="C37" s="30">
        <f t="shared" si="7"/>
        <v>0</v>
      </c>
      <c r="D37" s="29">
        <v>4</v>
      </c>
      <c r="E37" s="29">
        <v>0</v>
      </c>
      <c r="F37" s="31">
        <v>0</v>
      </c>
      <c r="G37" s="32" t="s">
        <v>21</v>
      </c>
      <c r="H37" s="33"/>
      <c r="I37" s="28">
        <f>SUM(O1)</f>
        <v>466.96</v>
      </c>
      <c r="J37" s="28" t="str">
        <f t="shared" si="8"/>
        <v>Pez5=2155-0-4-0        'Pez Payaso</v>
      </c>
      <c r="K37" s="37" t="s">
        <v>0</v>
      </c>
      <c r="L37" s="37">
        <f t="shared" si="5"/>
        <v>5</v>
      </c>
    </row>
    <row r="38" spans="1:12" s="53" customFormat="1" hidden="1" x14ac:dyDescent="0.25">
      <c r="A38" s="15" t="str">
        <f t="shared" si="6"/>
        <v>Pez6</v>
      </c>
      <c r="B38" s="54">
        <v>2095</v>
      </c>
      <c r="C38" s="55">
        <f t="shared" si="7"/>
        <v>0</v>
      </c>
      <c r="D38" s="54">
        <v>1</v>
      </c>
      <c r="E38" s="54">
        <v>0</v>
      </c>
      <c r="F38" s="56">
        <v>0</v>
      </c>
      <c r="G38" s="53" t="s">
        <v>35</v>
      </c>
      <c r="H38" s="57"/>
      <c r="I38" s="52">
        <f>SUM(M1)</f>
        <v>155.55000000000001</v>
      </c>
      <c r="J38" s="52" t="str">
        <f t="shared" si="8"/>
        <v>Pez6=2095-0-1-0        'Gambón Argentino</v>
      </c>
      <c r="K38" s="37" t="s">
        <v>0</v>
      </c>
      <c r="L38" s="37">
        <f t="shared" si="5"/>
        <v>6</v>
      </c>
    </row>
    <row r="39" spans="1:12" s="32" customFormat="1" hidden="1" x14ac:dyDescent="0.25">
      <c r="A39" s="28" t="str">
        <f t="shared" si="6"/>
        <v>Pez7</v>
      </c>
      <c r="B39" s="29">
        <v>2162</v>
      </c>
      <c r="C39" s="30">
        <f t="shared" si="7"/>
        <v>0</v>
      </c>
      <c r="D39" s="29">
        <v>4</v>
      </c>
      <c r="E39" s="29">
        <v>0</v>
      </c>
      <c r="F39" s="31">
        <v>0</v>
      </c>
      <c r="G39" s="32" t="s">
        <v>43</v>
      </c>
      <c r="H39" s="33"/>
      <c r="I39" s="28">
        <f>SUM(P1)</f>
        <v>622.56000000000006</v>
      </c>
      <c r="J39" s="28" t="str">
        <f t="shared" si="8"/>
        <v>Pez7=2162-0-4-0        'Jack</v>
      </c>
      <c r="K39" s="37" t="s">
        <v>0</v>
      </c>
      <c r="L39" s="37">
        <f t="shared" si="5"/>
        <v>7</v>
      </c>
    </row>
    <row r="40" spans="1:12" s="53" customFormat="1" hidden="1" x14ac:dyDescent="0.25">
      <c r="A40" s="15" t="str">
        <f t="shared" si="6"/>
        <v>Pez8</v>
      </c>
      <c r="B40" s="54">
        <v>2138</v>
      </c>
      <c r="C40" s="55">
        <f t="shared" si="7"/>
        <v>0</v>
      </c>
      <c r="D40" s="54">
        <v>1</v>
      </c>
      <c r="E40" s="54">
        <v>0</v>
      </c>
      <c r="F40" s="56">
        <v>0</v>
      </c>
      <c r="G40" s="53" t="s">
        <v>38</v>
      </c>
      <c r="H40" s="57"/>
      <c r="I40" s="52">
        <f>SUM(M1)</f>
        <v>155.55000000000001</v>
      </c>
      <c r="J40" s="52" t="str">
        <f t="shared" si="8"/>
        <v>Pez8=2138-0-1-0        'Blinki</v>
      </c>
      <c r="K40" s="37" t="s">
        <v>0</v>
      </c>
      <c r="L40" s="37">
        <f t="shared" si="5"/>
        <v>8</v>
      </c>
    </row>
    <row r="41" spans="1:12" s="53" customFormat="1" hidden="1" x14ac:dyDescent="0.25">
      <c r="A41" s="15" t="str">
        <f t="shared" si="6"/>
        <v>Pez9</v>
      </c>
      <c r="B41" s="54">
        <v>2145</v>
      </c>
      <c r="C41" s="55">
        <f t="shared" si="7"/>
        <v>0</v>
      </c>
      <c r="D41" s="54">
        <v>1</v>
      </c>
      <c r="E41" s="54">
        <v>0</v>
      </c>
      <c r="F41" s="56">
        <v>0</v>
      </c>
      <c r="G41" s="53" t="s">
        <v>5</v>
      </c>
      <c r="H41" s="57"/>
      <c r="I41" s="52">
        <f>SUM(M1)</f>
        <v>155.55000000000001</v>
      </c>
      <c r="J41" s="52" t="str">
        <f t="shared" si="8"/>
        <v>Pez9=2145-0-1-0        'Calamar Grande</v>
      </c>
      <c r="K41" s="37" t="s">
        <v>0</v>
      </c>
      <c r="L41" s="37">
        <f t="shared" si="5"/>
        <v>9</v>
      </c>
    </row>
    <row r="42" spans="1:12" s="26" customFormat="1" hidden="1" x14ac:dyDescent="0.25">
      <c r="A42" s="22" t="str">
        <f t="shared" si="6"/>
        <v>Pez10</v>
      </c>
      <c r="B42" s="23">
        <v>2125</v>
      </c>
      <c r="C42" s="24">
        <f t="shared" si="7"/>
        <v>0</v>
      </c>
      <c r="D42" s="23">
        <v>2</v>
      </c>
      <c r="E42" s="23">
        <v>0</v>
      </c>
      <c r="F42" s="25">
        <v>0</v>
      </c>
      <c r="G42" s="26" t="s">
        <v>15</v>
      </c>
      <c r="H42" s="27"/>
      <c r="I42" s="22">
        <f>SUM(N1)</f>
        <v>311.06</v>
      </c>
      <c r="J42" s="22" t="str">
        <f t="shared" si="8"/>
        <v>Pez10=2125-0-2-0        'Medusilla</v>
      </c>
      <c r="K42" s="37" t="s">
        <v>0</v>
      </c>
      <c r="L42" s="37">
        <f t="shared" si="5"/>
        <v>10</v>
      </c>
    </row>
    <row r="43" spans="1:12" s="26" customFormat="1" hidden="1" x14ac:dyDescent="0.25">
      <c r="A43" s="22" t="str">
        <f t="shared" si="6"/>
        <v>Pez11</v>
      </c>
      <c r="B43" s="23">
        <v>2148</v>
      </c>
      <c r="C43" s="24">
        <f t="shared" si="7"/>
        <v>0</v>
      </c>
      <c r="D43" s="23">
        <v>2</v>
      </c>
      <c r="E43" s="23">
        <v>0</v>
      </c>
      <c r="F43" s="25">
        <v>0</v>
      </c>
      <c r="G43" s="26" t="s">
        <v>17</v>
      </c>
      <c r="H43" s="27"/>
      <c r="I43" s="22">
        <f>SUM(N1)</f>
        <v>311.06</v>
      </c>
      <c r="J43" s="22" t="str">
        <f t="shared" si="8"/>
        <v>Pez11=2148-0-2-0        'Cangrejo Marino</v>
      </c>
      <c r="K43" s="37" t="s">
        <v>0</v>
      </c>
      <c r="L43" s="37">
        <f t="shared" si="5"/>
        <v>11</v>
      </c>
    </row>
    <row r="44" spans="1:12" s="53" customFormat="1" hidden="1" x14ac:dyDescent="0.25">
      <c r="A44" s="15" t="str">
        <f t="shared" si="6"/>
        <v>Pez12</v>
      </c>
      <c r="B44" s="54">
        <v>2161</v>
      </c>
      <c r="C44" s="55">
        <f t="shared" si="7"/>
        <v>0</v>
      </c>
      <c r="D44" s="54">
        <v>1</v>
      </c>
      <c r="E44" s="54">
        <v>0</v>
      </c>
      <c r="F44" s="56">
        <v>0</v>
      </c>
      <c r="G44" s="53" t="s">
        <v>6</v>
      </c>
      <c r="H44" s="57"/>
      <c r="I44" s="52">
        <f>SUM(M1)</f>
        <v>155.55000000000001</v>
      </c>
      <c r="J44" s="52" t="str">
        <f t="shared" si="8"/>
        <v>Pez12=2161-0-1-0        'Pez Sapo</v>
      </c>
      <c r="K44" s="37" t="s">
        <v>0</v>
      </c>
      <c r="L44" s="37">
        <f t="shared" si="5"/>
        <v>12</v>
      </c>
    </row>
    <row r="45" spans="1:12" s="21" customFormat="1" hidden="1" x14ac:dyDescent="0.25">
      <c r="A45" s="15" t="str">
        <f t="shared" si="6"/>
        <v>Pez13</v>
      </c>
      <c r="B45" s="16">
        <v>2149</v>
      </c>
      <c r="C45" s="17">
        <f t="shared" si="7"/>
        <v>0</v>
      </c>
      <c r="D45" s="16">
        <v>3</v>
      </c>
      <c r="E45" s="16">
        <v>0</v>
      </c>
      <c r="F45" s="18">
        <v>0</v>
      </c>
      <c r="G45" s="19" t="s">
        <v>18</v>
      </c>
      <c r="H45" s="20"/>
      <c r="I45" s="15">
        <f>SUM(O1)</f>
        <v>466.96</v>
      </c>
      <c r="J45" s="52" t="str">
        <f t="shared" si="8"/>
        <v>Pez13=2149-0-3-0        'Langostino Marino</v>
      </c>
      <c r="K45" s="37" t="s">
        <v>0</v>
      </c>
      <c r="L45" s="37">
        <f t="shared" si="5"/>
        <v>13</v>
      </c>
    </row>
    <row r="46" spans="1:12" s="21" customFormat="1" hidden="1" x14ac:dyDescent="0.25">
      <c r="A46" s="15" t="str">
        <f t="shared" si="6"/>
        <v>Pez14</v>
      </c>
      <c r="B46" s="16">
        <v>3316</v>
      </c>
      <c r="C46" s="17">
        <f t="shared" si="7"/>
        <v>21.791466666666668</v>
      </c>
      <c r="D46" s="16">
        <v>3</v>
      </c>
      <c r="E46" s="16">
        <v>0</v>
      </c>
      <c r="F46" s="18">
        <v>7.0000000000000007E-2</v>
      </c>
      <c r="G46" s="19" t="s">
        <v>29</v>
      </c>
      <c r="H46" s="20"/>
      <c r="I46" s="15">
        <f>SUM(O1)</f>
        <v>466.96</v>
      </c>
      <c r="J46" s="52" t="str">
        <f t="shared" si="8"/>
        <v>Pez14=3316-22-3-0        'Pez Espada</v>
      </c>
      <c r="K46" s="37" t="s">
        <v>0</v>
      </c>
      <c r="L46" s="37">
        <f t="shared" si="5"/>
        <v>14</v>
      </c>
    </row>
    <row r="47" spans="1:12" s="32" customFormat="1" hidden="1" x14ac:dyDescent="0.25">
      <c r="A47" s="28" t="str">
        <f t="shared" si="6"/>
        <v>Pez15</v>
      </c>
      <c r="B47" s="29">
        <v>3321</v>
      </c>
      <c r="C47" s="30">
        <f t="shared" si="7"/>
        <v>37353.600000000006</v>
      </c>
      <c r="D47" s="29">
        <v>4</v>
      </c>
      <c r="E47" s="29">
        <v>0</v>
      </c>
      <c r="F47" s="31">
        <v>90</v>
      </c>
      <c r="G47" s="32" t="s">
        <v>34</v>
      </c>
      <c r="H47" s="33"/>
      <c r="I47" s="28">
        <f>SUM(P1)</f>
        <v>622.56000000000006</v>
      </c>
      <c r="J47" s="28" t="str">
        <f t="shared" si="8"/>
        <v>Pez15=3321-37354-4-0        'Pez Limón</v>
      </c>
      <c r="K47" s="37" t="s">
        <v>0</v>
      </c>
      <c r="L47" s="37">
        <f t="shared" si="5"/>
        <v>15</v>
      </c>
    </row>
    <row r="48" spans="1:12" s="21" customFormat="1" hidden="1" x14ac:dyDescent="0.25">
      <c r="A48" s="15" t="str">
        <f t="shared" si="6"/>
        <v>Pez16</v>
      </c>
      <c r="B48" s="16">
        <v>2096</v>
      </c>
      <c r="C48" s="17">
        <f t="shared" si="7"/>
        <v>0</v>
      </c>
      <c r="D48" s="16">
        <v>3</v>
      </c>
      <c r="E48" s="16">
        <v>0</v>
      </c>
      <c r="F48" s="18">
        <v>0</v>
      </c>
      <c r="G48" s="19" t="s">
        <v>19</v>
      </c>
      <c r="H48" s="20"/>
      <c r="I48" s="15">
        <f>SUM(O1)</f>
        <v>466.96</v>
      </c>
      <c r="J48" s="52" t="str">
        <f t="shared" si="8"/>
        <v>Pez16=2096-0-3-0        'Pulpo Rojo</v>
      </c>
      <c r="K48" s="37" t="s">
        <v>0</v>
      </c>
      <c r="L48" s="37">
        <f t="shared" si="5"/>
        <v>16</v>
      </c>
    </row>
    <row r="49" spans="1:12" s="62" customFormat="1" hidden="1" x14ac:dyDescent="0.25">
      <c r="A49" s="58" t="str">
        <f>CONCATENATE(K49,L49)</f>
        <v>Pez17</v>
      </c>
      <c r="B49" s="59">
        <v>2157</v>
      </c>
      <c r="C49" s="60">
        <f>SUM(F49/15*I49%*1000)</f>
        <v>46953.599999999999</v>
      </c>
      <c r="D49" s="59">
        <v>5</v>
      </c>
      <c r="E49" s="59">
        <v>0</v>
      </c>
      <c r="F49" s="61">
        <v>90</v>
      </c>
      <c r="G49" s="62" t="s">
        <v>23</v>
      </c>
      <c r="H49" s="63"/>
      <c r="I49" s="58">
        <f>SUM(Q1)</f>
        <v>782.56000000000006</v>
      </c>
      <c r="J49" s="58" t="str">
        <f>CONCATENATE(A49,"=",B49,"-",ROUND(C49,0),"-",D49,"-",E49,"        ","'",G49)</f>
        <v>Pez17=2157-46954-5-0        'Cangrejo</v>
      </c>
      <c r="K49" s="37" t="s">
        <v>0</v>
      </c>
      <c r="L49" s="37">
        <f t="shared" si="5"/>
        <v>17</v>
      </c>
    </row>
    <row r="50" spans="1:12" s="37" customFormat="1" hidden="1" x14ac:dyDescent="0.25">
      <c r="A50" s="39" t="str">
        <f>CONCATENATE(K50,L50)</f>
        <v>Pez18</v>
      </c>
      <c r="B50" s="35">
        <v>2088</v>
      </c>
      <c r="C50" s="36">
        <f>SUM(F50/15*I50%*1000)</f>
        <v>0</v>
      </c>
      <c r="D50" s="35">
        <v>6</v>
      </c>
      <c r="E50" s="35">
        <v>0</v>
      </c>
      <c r="F50" s="18">
        <v>0</v>
      </c>
      <c r="G50" s="37" t="s">
        <v>25</v>
      </c>
      <c r="H50" s="38"/>
      <c r="I50" s="39">
        <f>SUM(R1)</f>
        <v>962.56000000000006</v>
      </c>
      <c r="J50" s="39" t="str">
        <f>CONCATENATE(A50,"=",B50,"-",ROUND(C50,0),"-",D50,"-",E50,"        ","'",G50)</f>
        <v>Pez18=2088-0-6-0        'Sardina</v>
      </c>
      <c r="K50" s="37" t="s">
        <v>0</v>
      </c>
      <c r="L50" s="37">
        <f t="shared" si="5"/>
        <v>18</v>
      </c>
    </row>
    <row r="51" spans="1:12" s="37" customFormat="1" hidden="1" x14ac:dyDescent="0.25">
      <c r="A51" s="39" t="str">
        <f>CONCATENATE(K51,L51)</f>
        <v>Pez19</v>
      </c>
      <c r="B51" s="35">
        <v>2090</v>
      </c>
      <c r="C51" s="36">
        <f>SUM(F51/15*I51%*1000)</f>
        <v>0</v>
      </c>
      <c r="D51" s="35">
        <v>6</v>
      </c>
      <c r="E51" s="35">
        <v>0</v>
      </c>
      <c r="F51" s="18">
        <v>0</v>
      </c>
      <c r="G51" s="37" t="s">
        <v>26</v>
      </c>
      <c r="H51" s="38"/>
      <c r="I51" s="39">
        <f>SUM(R1)</f>
        <v>962.56000000000006</v>
      </c>
      <c r="J51" s="39" t="str">
        <f>CONCATENATE(A51,"=",B51,"-",ROUND(C51,0),"-",D51,"-",E51,"        ","'",G51)</f>
        <v>Pez19=2090-0-6-0        'Pez Campeon</v>
      </c>
      <c r="K51" s="37" t="s">
        <v>0</v>
      </c>
      <c r="L51" s="37">
        <f t="shared" si="5"/>
        <v>19</v>
      </c>
    </row>
    <row r="52" spans="1:12" s="37" customFormat="1" hidden="1" x14ac:dyDescent="0.25">
      <c r="A52" s="39" t="str">
        <f>CONCATENATE(K52,L52)</f>
        <v>Pez20</v>
      </c>
      <c r="B52" s="35">
        <v>2107</v>
      </c>
      <c r="C52" s="36">
        <f>SUM(F52/15*I52%*1000)</f>
        <v>0</v>
      </c>
      <c r="D52" s="35">
        <v>6</v>
      </c>
      <c r="E52" s="35">
        <v>0</v>
      </c>
      <c r="F52" s="18">
        <v>0</v>
      </c>
      <c r="G52" s="37" t="s">
        <v>27</v>
      </c>
      <c r="H52" s="38"/>
      <c r="I52" s="39">
        <f>SUM(R1)</f>
        <v>962.56000000000006</v>
      </c>
      <c r="J52" s="39" t="str">
        <f>CONCATENATE(A52,"=",B52,"-",ROUND(C52,0),"-",D52,"-",E52,"        ","'",G52)</f>
        <v>Pez20=2107-0-6-0        'Gusano Gordo</v>
      </c>
      <c r="K52" s="37" t="s">
        <v>0</v>
      </c>
      <c r="L52" s="37">
        <f t="shared" si="5"/>
        <v>20</v>
      </c>
    </row>
    <row r="53" spans="1:12" s="21" customFormat="1" x14ac:dyDescent="0.25">
      <c r="A53" s="15"/>
      <c r="B53" s="16"/>
      <c r="C53" s="17"/>
      <c r="D53" s="16"/>
      <c r="E53" s="16"/>
      <c r="F53" s="18"/>
      <c r="H53" s="20"/>
      <c r="I53" s="15"/>
      <c r="J53" s="15"/>
    </row>
    <row r="54" spans="1:12" s="21" customFormat="1" x14ac:dyDescent="0.25">
      <c r="A54" s="15"/>
      <c r="B54" s="16"/>
      <c r="C54" s="17"/>
      <c r="D54" s="16"/>
      <c r="E54" s="16"/>
      <c r="F54" s="18"/>
      <c r="H54" s="20"/>
      <c r="I54" s="15"/>
      <c r="J54" s="15"/>
    </row>
    <row r="55" spans="1:12" s="43" customFormat="1" x14ac:dyDescent="0.25">
      <c r="A55" s="40"/>
      <c r="B55" s="41"/>
      <c r="C55" s="42"/>
      <c r="D55" s="41"/>
      <c r="E55" s="41"/>
      <c r="F55" s="18"/>
      <c r="H55" s="44"/>
      <c r="I55" s="40"/>
      <c r="J55" s="40"/>
      <c r="K55" s="21"/>
      <c r="L55" s="21"/>
    </row>
    <row r="56" spans="1:12" s="43" customFormat="1" x14ac:dyDescent="0.25">
      <c r="A56" s="40"/>
      <c r="B56" s="41"/>
      <c r="C56" s="42"/>
      <c r="D56" s="41"/>
      <c r="E56" s="41"/>
      <c r="F56" s="18"/>
      <c r="H56" s="44"/>
      <c r="I56" s="40"/>
      <c r="J56" s="40"/>
      <c r="K56" s="21"/>
      <c r="L56" s="21"/>
    </row>
    <row r="57" spans="1:12" s="43" customFormat="1" x14ac:dyDescent="0.25">
      <c r="A57" s="40"/>
      <c r="B57" s="41"/>
      <c r="C57" s="42"/>
      <c r="D57" s="41"/>
      <c r="E57" s="41"/>
      <c r="F57" s="18"/>
      <c r="H57" s="44"/>
      <c r="I57" s="40"/>
      <c r="J57" s="40"/>
      <c r="K57" s="21"/>
      <c r="L57" s="21"/>
    </row>
    <row r="58" spans="1:12" s="43" customFormat="1" x14ac:dyDescent="0.25">
      <c r="A58" s="40"/>
      <c r="B58" s="41"/>
      <c r="C58" s="42"/>
      <c r="D58" s="41"/>
      <c r="E58" s="41"/>
      <c r="F58" s="18"/>
      <c r="H58" s="44"/>
      <c r="I58" s="40"/>
      <c r="J58" s="40"/>
      <c r="K58" s="21"/>
      <c r="L58" s="21"/>
    </row>
    <row r="59" spans="1:12" s="43" customFormat="1" x14ac:dyDescent="0.25">
      <c r="A59" s="40"/>
      <c r="B59" s="41"/>
      <c r="C59" s="42"/>
      <c r="D59" s="41"/>
      <c r="E59" s="41"/>
      <c r="F59" s="18"/>
      <c r="H59" s="44"/>
      <c r="I59" s="40"/>
      <c r="J59" s="40"/>
      <c r="K59" s="21"/>
      <c r="L59" s="21"/>
    </row>
    <row r="60" spans="1:12" s="43" customFormat="1" x14ac:dyDescent="0.25">
      <c r="A60" s="40"/>
      <c r="B60" s="41"/>
      <c r="C60" s="42"/>
      <c r="D60" s="41"/>
      <c r="E60" s="41"/>
      <c r="F60" s="18"/>
      <c r="H60" s="44"/>
      <c r="I60" s="40"/>
      <c r="J60" s="40"/>
      <c r="K60" s="21"/>
      <c r="L60" s="21"/>
    </row>
  </sheetData>
  <customSheetViews>
    <customSheetView guid="{79C0DC0C-8757-4D56-A6B7-C7F84816E2FE}" topLeftCell="B1">
      <selection activeCell="D2" sqref="D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J2" sqref="J2:J29"/>
    </sheetView>
  </sheetViews>
  <sheetFormatPr baseColWidth="10" defaultRowHeight="15.75" x14ac:dyDescent="0.25"/>
  <cols>
    <col min="1" max="1" width="11.42578125" style="45"/>
    <col min="2" max="2" width="11.42578125" style="46"/>
    <col min="3" max="3" width="14" style="47" customWidth="1"/>
    <col min="4" max="4" width="8.5703125" style="46" customWidth="1"/>
    <col min="5" max="5" width="10" style="46" customWidth="1"/>
    <col min="6" max="6" width="11.42578125" style="48"/>
    <col min="7" max="7" width="32.7109375" style="49" customWidth="1"/>
    <col min="8" max="8" width="8.85546875" style="50" customWidth="1"/>
    <col min="9" max="9" width="9.7109375" style="45" customWidth="1"/>
    <col min="10" max="10" width="55" style="45" customWidth="1"/>
    <col min="11" max="11" width="5.7109375" style="51" customWidth="1"/>
    <col min="12" max="12" width="5.5703125" style="51" customWidth="1"/>
    <col min="13" max="16384" width="11.42578125" style="49"/>
  </cols>
  <sheetData>
    <row r="1" spans="1:20" s="14" customFormat="1" x14ac:dyDescent="0.25">
      <c r="A1" s="1" t="s">
        <v>0</v>
      </c>
      <c r="B1" s="2" t="s">
        <v>42</v>
      </c>
      <c r="C1" s="3" t="s">
        <v>1</v>
      </c>
      <c r="D1" s="4" t="s">
        <v>2</v>
      </c>
      <c r="E1" s="5" t="s">
        <v>39</v>
      </c>
      <c r="F1" s="6" t="s">
        <v>3</v>
      </c>
      <c r="G1" s="7" t="s">
        <v>4</v>
      </c>
      <c r="H1" s="8"/>
      <c r="I1" s="1"/>
      <c r="J1" s="1"/>
      <c r="K1" s="9"/>
      <c r="L1" s="9">
        <v>0</v>
      </c>
      <c r="M1" s="10">
        <f>SUM(F2:F6)</f>
        <v>156.05000000000001</v>
      </c>
      <c r="N1" s="11">
        <f>SUM(F2:F11)</f>
        <v>312.10000000000002</v>
      </c>
      <c r="O1" s="12">
        <f>SUM(F2:F16)</f>
        <v>471.1</v>
      </c>
      <c r="P1" s="13">
        <f>SUM(F2:F21)</f>
        <v>630.1</v>
      </c>
      <c r="Q1" s="10">
        <f>SUM(F2:F25)</f>
        <v>786.1</v>
      </c>
      <c r="R1" s="12">
        <f>SUM(F2:F28)</f>
        <v>941.1</v>
      </c>
      <c r="S1" s="9"/>
      <c r="T1" s="9"/>
    </row>
    <row r="2" spans="1:20" s="21" customFormat="1" x14ac:dyDescent="0.25">
      <c r="A2" s="71" t="str">
        <f t="shared" ref="A2:A29" si="0">CONCATENATE(K2,L2)</f>
        <v>Pez1</v>
      </c>
      <c r="B2" s="72">
        <v>2089</v>
      </c>
      <c r="C2" s="73">
        <f t="shared" ref="C2:C29" si="1">SUM(F2/15*I2%*1000)</f>
        <v>9363.0000000000018</v>
      </c>
      <c r="D2" s="72">
        <v>1</v>
      </c>
      <c r="E2" s="72">
        <v>0</v>
      </c>
      <c r="F2" s="74">
        <v>90</v>
      </c>
      <c r="G2" s="75" t="s">
        <v>13</v>
      </c>
      <c r="H2" s="76"/>
      <c r="I2" s="71">
        <f>SUM(M1)</f>
        <v>156.05000000000001</v>
      </c>
      <c r="J2" s="52" t="str">
        <f t="shared" ref="J2:J29" si="2">CONCATENATE(A2,"=",B2,"-",ROUND(C2,0),"-",D2,"-",E2,"        ","'",G2)</f>
        <v>Pez1=2089-9363-1-0        'Pez Lisa</v>
      </c>
      <c r="K2" s="21" t="s">
        <v>0</v>
      </c>
      <c r="L2" s="53">
        <f t="shared" ref="L2:L29" si="3">SUM(L1+1)</f>
        <v>1</v>
      </c>
      <c r="S2" s="74">
        <v>90</v>
      </c>
    </row>
    <row r="3" spans="1:20" s="21" customFormat="1" x14ac:dyDescent="0.25">
      <c r="A3" s="71" t="str">
        <f t="shared" si="0"/>
        <v>Pez2</v>
      </c>
      <c r="B3" s="72">
        <v>2101</v>
      </c>
      <c r="C3" s="73">
        <f t="shared" si="1"/>
        <v>4161.333333333333</v>
      </c>
      <c r="D3" s="72">
        <v>1</v>
      </c>
      <c r="E3" s="72">
        <v>0</v>
      </c>
      <c r="F3" s="74">
        <v>40</v>
      </c>
      <c r="G3" s="75" t="s">
        <v>36</v>
      </c>
      <c r="H3" s="76"/>
      <c r="I3" s="71">
        <f>SUM(M1)</f>
        <v>156.05000000000001</v>
      </c>
      <c r="J3" s="52" t="str">
        <f t="shared" si="2"/>
        <v>Pez2=2101-4161-1-0        'Pez Salmón</v>
      </c>
      <c r="K3" s="21" t="s">
        <v>0</v>
      </c>
      <c r="L3" s="53">
        <f t="shared" si="3"/>
        <v>2</v>
      </c>
      <c r="S3" s="74">
        <v>40</v>
      </c>
    </row>
    <row r="4" spans="1:20" s="21" customFormat="1" x14ac:dyDescent="0.25">
      <c r="A4" s="71" t="str">
        <f t="shared" si="0"/>
        <v>Pez3</v>
      </c>
      <c r="B4" s="72">
        <v>2093</v>
      </c>
      <c r="C4" s="73">
        <f t="shared" si="1"/>
        <v>2600.8333333333339</v>
      </c>
      <c r="D4" s="72">
        <v>1</v>
      </c>
      <c r="E4" s="72">
        <v>0</v>
      </c>
      <c r="F4" s="74">
        <v>25</v>
      </c>
      <c r="G4" s="75" t="s">
        <v>11</v>
      </c>
      <c r="H4" s="76"/>
      <c r="I4" s="71">
        <f>SUM(M1)</f>
        <v>156.05000000000001</v>
      </c>
      <c r="J4" s="52" t="str">
        <f t="shared" si="2"/>
        <v>Pez3=2093-2601-1-0        'Pez Bagre de Mar</v>
      </c>
      <c r="K4" s="21" t="s">
        <v>0</v>
      </c>
      <c r="L4" s="53">
        <f t="shared" si="3"/>
        <v>3</v>
      </c>
      <c r="S4" s="74">
        <v>25</v>
      </c>
    </row>
    <row r="5" spans="1:20" s="21" customFormat="1" x14ac:dyDescent="0.25">
      <c r="A5" s="71" t="str">
        <f t="shared" si="0"/>
        <v>Pez4</v>
      </c>
      <c r="B5" s="72">
        <v>3321</v>
      </c>
      <c r="C5" s="73">
        <f>SUM(F5/15*I5%*1000)</f>
        <v>104.03333333333335</v>
      </c>
      <c r="D5" s="72">
        <v>1</v>
      </c>
      <c r="E5" s="72">
        <v>1</v>
      </c>
      <c r="F5" s="74">
        <v>1</v>
      </c>
      <c r="G5" s="75" t="s">
        <v>40</v>
      </c>
      <c r="H5" s="76"/>
      <c r="I5" s="71">
        <f>SUM(M1)</f>
        <v>156.05000000000001</v>
      </c>
      <c r="J5" s="52" t="str">
        <f t="shared" si="2"/>
        <v>Pez4=3321-104-1-1        'Pez Limon</v>
      </c>
      <c r="K5" s="21" t="s">
        <v>0</v>
      </c>
      <c r="L5" s="53">
        <f t="shared" si="3"/>
        <v>4</v>
      </c>
      <c r="S5" s="74">
        <v>0.8</v>
      </c>
    </row>
    <row r="6" spans="1:20" s="21" customFormat="1" x14ac:dyDescent="0.25">
      <c r="A6" s="71" t="str">
        <f t="shared" si="0"/>
        <v>Pez5</v>
      </c>
      <c r="B6" s="72">
        <v>2152</v>
      </c>
      <c r="C6" s="73">
        <f t="shared" si="1"/>
        <v>5.201666666666668</v>
      </c>
      <c r="D6" s="72">
        <v>1</v>
      </c>
      <c r="E6" s="72">
        <v>0</v>
      </c>
      <c r="F6" s="74">
        <v>0.05</v>
      </c>
      <c r="G6" s="75" t="s">
        <v>9</v>
      </c>
      <c r="H6" s="76"/>
      <c r="I6" s="71">
        <f>SUM(M1)</f>
        <v>156.05000000000001</v>
      </c>
      <c r="J6" s="52" t="str">
        <f t="shared" si="2"/>
        <v>Pez5=2152-5-1-0        'Pez Mero de los Fondos</v>
      </c>
      <c r="K6" s="21" t="s">
        <v>0</v>
      </c>
      <c r="L6" s="53">
        <f t="shared" si="3"/>
        <v>5</v>
      </c>
      <c r="S6" s="74">
        <v>0.05</v>
      </c>
    </row>
    <row r="7" spans="1:20" s="26" customFormat="1" x14ac:dyDescent="0.25">
      <c r="A7" s="71" t="str">
        <f t="shared" si="0"/>
        <v>Pez6</v>
      </c>
      <c r="B7" s="78">
        <v>2094</v>
      </c>
      <c r="C7" s="79">
        <f t="shared" si="1"/>
        <v>18726.000000000004</v>
      </c>
      <c r="D7" s="78">
        <v>2</v>
      </c>
      <c r="E7" s="78">
        <v>0</v>
      </c>
      <c r="F7" s="80">
        <v>90</v>
      </c>
      <c r="G7" s="81" t="s">
        <v>20</v>
      </c>
      <c r="H7" s="82"/>
      <c r="I7" s="77">
        <f>SUM(N1)</f>
        <v>312.10000000000002</v>
      </c>
      <c r="J7" s="52" t="str">
        <f t="shared" si="2"/>
        <v>Pez6=2094-18726-2-0        'Pez Roca</v>
      </c>
      <c r="K7" s="26" t="s">
        <v>0</v>
      </c>
      <c r="L7" s="53">
        <f t="shared" si="3"/>
        <v>6</v>
      </c>
      <c r="S7" s="80">
        <v>90</v>
      </c>
    </row>
    <row r="8" spans="1:20" s="26" customFormat="1" x14ac:dyDescent="0.25">
      <c r="A8" s="71" t="str">
        <f t="shared" si="0"/>
        <v>Pez7</v>
      </c>
      <c r="B8" s="78">
        <v>2163</v>
      </c>
      <c r="C8" s="79">
        <f t="shared" si="1"/>
        <v>8322.6666666666661</v>
      </c>
      <c r="D8" s="78">
        <v>2</v>
      </c>
      <c r="E8" s="78">
        <v>0</v>
      </c>
      <c r="F8" s="80">
        <v>40</v>
      </c>
      <c r="G8" s="81" t="s">
        <v>12</v>
      </c>
      <c r="H8" s="82"/>
      <c r="I8" s="77">
        <f>SUM(N1)</f>
        <v>312.10000000000002</v>
      </c>
      <c r="J8" s="52" t="str">
        <f t="shared" si="2"/>
        <v>Pez7=2163-8323-2-0        'Pez Corvina Rubia</v>
      </c>
      <c r="K8" s="26" t="s">
        <v>0</v>
      </c>
      <c r="L8" s="53">
        <f t="shared" si="3"/>
        <v>7</v>
      </c>
      <c r="S8" s="80">
        <v>40</v>
      </c>
    </row>
    <row r="9" spans="1:20" s="26" customFormat="1" x14ac:dyDescent="0.25">
      <c r="A9" s="71" t="str">
        <f t="shared" si="0"/>
        <v>Pez8</v>
      </c>
      <c r="B9" s="78">
        <v>2137</v>
      </c>
      <c r="C9" s="79">
        <f t="shared" si="1"/>
        <v>5201.6666666666679</v>
      </c>
      <c r="D9" s="78">
        <v>2</v>
      </c>
      <c r="E9" s="78">
        <v>0</v>
      </c>
      <c r="F9" s="80">
        <v>25</v>
      </c>
      <c r="G9" s="81" t="s">
        <v>53</v>
      </c>
      <c r="H9" s="82"/>
      <c r="I9" s="77">
        <f>SUM(N1)</f>
        <v>312.10000000000002</v>
      </c>
      <c r="J9" s="52" t="str">
        <f t="shared" si="2"/>
        <v>Pez8=2137-5202-2-0        'Payara</v>
      </c>
      <c r="K9" s="26" t="s">
        <v>0</v>
      </c>
      <c r="L9" s="53">
        <f t="shared" si="3"/>
        <v>8</v>
      </c>
      <c r="S9" s="80">
        <v>25</v>
      </c>
    </row>
    <row r="10" spans="1:20" s="26" customFormat="1" x14ac:dyDescent="0.25">
      <c r="A10" s="71" t="str">
        <f t="shared" si="0"/>
        <v>Pez9</v>
      </c>
      <c r="B10" s="78">
        <v>3316</v>
      </c>
      <c r="C10" s="79">
        <f t="shared" si="1"/>
        <v>208.06666666666669</v>
      </c>
      <c r="D10" s="78">
        <v>2</v>
      </c>
      <c r="E10" s="78">
        <v>1</v>
      </c>
      <c r="F10" s="80">
        <v>1</v>
      </c>
      <c r="G10" s="81" t="s">
        <v>29</v>
      </c>
      <c r="H10" s="82"/>
      <c r="I10" s="77">
        <f>SUM(N1)</f>
        <v>312.10000000000002</v>
      </c>
      <c r="J10" s="52" t="str">
        <f t="shared" si="2"/>
        <v>Pez9=3316-208-2-1        'Pez Espada</v>
      </c>
      <c r="K10" s="26" t="s">
        <v>0</v>
      </c>
      <c r="L10" s="53">
        <f t="shared" si="3"/>
        <v>9</v>
      </c>
      <c r="S10" s="80">
        <v>0.05</v>
      </c>
    </row>
    <row r="11" spans="1:20" s="26" customFormat="1" x14ac:dyDescent="0.25">
      <c r="A11" s="71" t="str">
        <f t="shared" si="0"/>
        <v>Pez10</v>
      </c>
      <c r="B11" s="78">
        <v>3304</v>
      </c>
      <c r="C11" s="79">
        <f t="shared" si="1"/>
        <v>10.403333333333336</v>
      </c>
      <c r="D11" s="78">
        <v>2</v>
      </c>
      <c r="E11" s="78">
        <v>0</v>
      </c>
      <c r="F11" s="80">
        <v>0.05</v>
      </c>
      <c r="G11" s="81" t="s">
        <v>8</v>
      </c>
      <c r="H11" s="82"/>
      <c r="I11" s="77">
        <f>SUM(N1)</f>
        <v>312.10000000000002</v>
      </c>
      <c r="J11" s="52" t="str">
        <f t="shared" si="2"/>
        <v>Pez10=3304-10-2-0        'Botella Flotante</v>
      </c>
      <c r="K11" s="26" t="s">
        <v>0</v>
      </c>
      <c r="L11" s="53">
        <f t="shared" si="3"/>
        <v>10</v>
      </c>
      <c r="S11" s="80">
        <v>0.05</v>
      </c>
    </row>
    <row r="12" spans="1:20" s="21" customFormat="1" x14ac:dyDescent="0.25">
      <c r="A12" s="71" t="str">
        <f t="shared" si="0"/>
        <v>Pez11</v>
      </c>
      <c r="B12" s="65">
        <v>2102</v>
      </c>
      <c r="C12" s="66">
        <f t="shared" si="1"/>
        <v>28266</v>
      </c>
      <c r="D12" s="65">
        <v>3</v>
      </c>
      <c r="E12" s="65">
        <v>0</v>
      </c>
      <c r="F12" s="67">
        <v>90</v>
      </c>
      <c r="G12" s="68" t="s">
        <v>45</v>
      </c>
      <c r="H12" s="69"/>
      <c r="I12" s="64">
        <f>SUM(O1)</f>
        <v>471.1</v>
      </c>
      <c r="J12" s="52" t="str">
        <f t="shared" si="2"/>
        <v>Pez11=2102-28266-3-0        'Kelp</v>
      </c>
      <c r="K12" s="26" t="s">
        <v>0</v>
      </c>
      <c r="L12" s="53">
        <f t="shared" si="3"/>
        <v>11</v>
      </c>
      <c r="S12" s="67">
        <v>90</v>
      </c>
    </row>
    <row r="13" spans="1:20" s="21" customFormat="1" x14ac:dyDescent="0.25">
      <c r="A13" s="71" t="str">
        <f t="shared" si="0"/>
        <v>Pez12</v>
      </c>
      <c r="B13" s="65">
        <v>2100</v>
      </c>
      <c r="C13" s="66">
        <f t="shared" si="1"/>
        <v>12562.666666666666</v>
      </c>
      <c r="D13" s="65">
        <v>3</v>
      </c>
      <c r="E13" s="65">
        <v>0</v>
      </c>
      <c r="F13" s="67">
        <v>40</v>
      </c>
      <c r="G13" s="68" t="s">
        <v>44</v>
      </c>
      <c r="H13" s="69"/>
      <c r="I13" s="64">
        <f>SUM(O1)</f>
        <v>471.1</v>
      </c>
      <c r="J13" s="52" t="str">
        <f t="shared" si="2"/>
        <v>Pez12=2100-12563-3-0        'Bluefin</v>
      </c>
      <c r="K13" s="26" t="s">
        <v>0</v>
      </c>
      <c r="L13" s="53">
        <f t="shared" si="3"/>
        <v>12</v>
      </c>
      <c r="S13" s="67">
        <v>40</v>
      </c>
    </row>
    <row r="14" spans="1:20" s="21" customFormat="1" x14ac:dyDescent="0.25">
      <c r="A14" s="71" t="str">
        <f t="shared" si="0"/>
        <v>Pez13</v>
      </c>
      <c r="B14" s="65">
        <v>2127</v>
      </c>
      <c r="C14" s="66">
        <f t="shared" si="1"/>
        <v>7851.6666666666679</v>
      </c>
      <c r="D14" s="65">
        <v>3</v>
      </c>
      <c r="E14" s="65">
        <v>0</v>
      </c>
      <c r="F14" s="67">
        <v>25</v>
      </c>
      <c r="G14" s="68" t="s">
        <v>54</v>
      </c>
      <c r="H14" s="69"/>
      <c r="I14" s="64">
        <f>SUM(O1)</f>
        <v>471.1</v>
      </c>
      <c r="J14" s="52" t="str">
        <f t="shared" si="2"/>
        <v>Pez13=2127-7852-3-0        'Nembwe</v>
      </c>
      <c r="K14" s="26" t="s">
        <v>0</v>
      </c>
      <c r="L14" s="53">
        <f t="shared" si="3"/>
        <v>13</v>
      </c>
      <c r="S14" s="67">
        <v>25</v>
      </c>
    </row>
    <row r="15" spans="1:20" s="21" customFormat="1" x14ac:dyDescent="0.25">
      <c r="A15" s="71" t="str">
        <f t="shared" si="0"/>
        <v>Pez14</v>
      </c>
      <c r="B15" s="65">
        <v>3319</v>
      </c>
      <c r="C15" s="66">
        <f t="shared" si="1"/>
        <v>942.20000000000016</v>
      </c>
      <c r="D15" s="65">
        <v>3</v>
      </c>
      <c r="E15" s="65">
        <v>1</v>
      </c>
      <c r="F15" s="67">
        <v>3</v>
      </c>
      <c r="G15" s="68" t="s">
        <v>31</v>
      </c>
      <c r="H15" s="69"/>
      <c r="I15" s="64">
        <f>SUM(O1)</f>
        <v>471.1</v>
      </c>
      <c r="J15" s="52" t="str">
        <f t="shared" si="2"/>
        <v>Pez14=3319-942-3-1        'Tiburón Martillo</v>
      </c>
      <c r="K15" s="26" t="s">
        <v>0</v>
      </c>
      <c r="L15" s="53">
        <f t="shared" si="3"/>
        <v>14</v>
      </c>
      <c r="S15" s="67">
        <v>0.09</v>
      </c>
    </row>
    <row r="16" spans="1:20" s="21" customFormat="1" x14ac:dyDescent="0.25">
      <c r="A16" s="71" t="str">
        <f t="shared" si="0"/>
        <v>Pez15</v>
      </c>
      <c r="B16" s="65">
        <v>3320</v>
      </c>
      <c r="C16" s="66">
        <f t="shared" si="1"/>
        <v>314.06666666666666</v>
      </c>
      <c r="D16" s="65">
        <v>3</v>
      </c>
      <c r="E16" s="65">
        <v>1</v>
      </c>
      <c r="F16" s="67">
        <v>1</v>
      </c>
      <c r="G16" s="68" t="s">
        <v>33</v>
      </c>
      <c r="H16" s="69"/>
      <c r="I16" s="64">
        <f>SUM(I15)</f>
        <v>471.1</v>
      </c>
      <c r="J16" s="52" t="str">
        <f t="shared" si="2"/>
        <v>Pez15=3320-314-3-1        'Calamar Gigante</v>
      </c>
      <c r="K16" s="26" t="s">
        <v>0</v>
      </c>
      <c r="L16" s="53">
        <f t="shared" si="3"/>
        <v>15</v>
      </c>
      <c r="S16" s="67">
        <v>0.1</v>
      </c>
    </row>
    <row r="17" spans="1:19" s="32" customFormat="1" x14ac:dyDescent="0.25">
      <c r="A17" s="71" t="str">
        <f t="shared" si="0"/>
        <v>Pez16</v>
      </c>
      <c r="B17" s="84">
        <v>2153</v>
      </c>
      <c r="C17" s="85">
        <f t="shared" si="1"/>
        <v>37806</v>
      </c>
      <c r="D17" s="84">
        <v>4</v>
      </c>
      <c r="E17" s="84">
        <v>0</v>
      </c>
      <c r="F17" s="86">
        <v>90</v>
      </c>
      <c r="G17" s="87" t="s">
        <v>10</v>
      </c>
      <c r="H17" s="88"/>
      <c r="I17" s="83">
        <f>SUM(P1)</f>
        <v>630.1</v>
      </c>
      <c r="J17" s="52" t="str">
        <f t="shared" si="2"/>
        <v>Pez16=2153-37806-4-0        'Pez Globo</v>
      </c>
      <c r="K17" s="26" t="s">
        <v>0</v>
      </c>
      <c r="L17" s="53">
        <f t="shared" si="3"/>
        <v>16</v>
      </c>
      <c r="S17" s="86">
        <v>90</v>
      </c>
    </row>
    <row r="18" spans="1:19" s="32" customFormat="1" x14ac:dyDescent="0.25">
      <c r="A18" s="71" t="str">
        <f t="shared" si="0"/>
        <v>Pez17</v>
      </c>
      <c r="B18" s="84">
        <v>2150</v>
      </c>
      <c r="C18" s="85">
        <f t="shared" si="1"/>
        <v>16802.666666666668</v>
      </c>
      <c r="D18" s="84">
        <v>4</v>
      </c>
      <c r="E18" s="84">
        <v>0</v>
      </c>
      <c r="F18" s="86">
        <v>40</v>
      </c>
      <c r="G18" s="87" t="s">
        <v>46</v>
      </c>
      <c r="H18" s="88"/>
      <c r="I18" s="83">
        <f>SUM(P1)</f>
        <v>630.1</v>
      </c>
      <c r="J18" s="52" t="str">
        <f t="shared" si="2"/>
        <v>Pez17=2150-16803-4-0        'Pez Chun</v>
      </c>
      <c r="K18" s="26" t="s">
        <v>0</v>
      </c>
      <c r="L18" s="53">
        <f t="shared" si="3"/>
        <v>17</v>
      </c>
      <c r="S18" s="86">
        <v>40</v>
      </c>
    </row>
    <row r="19" spans="1:19" s="32" customFormat="1" x14ac:dyDescent="0.25">
      <c r="A19" s="71" t="str">
        <f t="shared" si="0"/>
        <v>Pez18</v>
      </c>
      <c r="B19" s="84">
        <v>2113</v>
      </c>
      <c r="C19" s="85">
        <f t="shared" si="1"/>
        <v>10501.666666666666</v>
      </c>
      <c r="D19" s="84">
        <v>4</v>
      </c>
      <c r="E19" s="84">
        <v>0</v>
      </c>
      <c r="F19" s="86">
        <v>25</v>
      </c>
      <c r="G19" s="87" t="s">
        <v>47</v>
      </c>
      <c r="H19" s="88"/>
      <c r="I19" s="83">
        <f>SUM(P1)</f>
        <v>630.1</v>
      </c>
      <c r="J19" s="52" t="str">
        <f t="shared" si="2"/>
        <v>Pez18=2113-10502-4-0        'Pez Violeta</v>
      </c>
      <c r="K19" s="26" t="s">
        <v>0</v>
      </c>
      <c r="L19" s="53">
        <f t="shared" si="3"/>
        <v>18</v>
      </c>
      <c r="S19" s="86">
        <v>25</v>
      </c>
    </row>
    <row r="20" spans="1:19" s="32" customFormat="1" x14ac:dyDescent="0.25">
      <c r="A20" s="71" t="str">
        <f t="shared" si="0"/>
        <v>Pez19</v>
      </c>
      <c r="B20" s="84">
        <v>3317</v>
      </c>
      <c r="C20" s="85">
        <f t="shared" si="1"/>
        <v>1260.2000000000003</v>
      </c>
      <c r="D20" s="84">
        <v>4</v>
      </c>
      <c r="E20" s="84">
        <v>1</v>
      </c>
      <c r="F20" s="86">
        <v>3</v>
      </c>
      <c r="G20" s="87" t="s">
        <v>32</v>
      </c>
      <c r="H20" s="88"/>
      <c r="I20" s="83">
        <f>SUM(P1)</f>
        <v>630.1</v>
      </c>
      <c r="J20" s="52" t="str">
        <f t="shared" si="2"/>
        <v>Pez19=3317-1260-4-1        'Tiburón Tigre</v>
      </c>
      <c r="K20" s="26" t="s">
        <v>0</v>
      </c>
      <c r="L20" s="53">
        <f t="shared" si="3"/>
        <v>19</v>
      </c>
      <c r="S20" s="86">
        <v>0.09</v>
      </c>
    </row>
    <row r="21" spans="1:19" s="32" customFormat="1" x14ac:dyDescent="0.25">
      <c r="A21" s="71" t="str">
        <f t="shared" si="0"/>
        <v>Pez20</v>
      </c>
      <c r="B21" s="84">
        <v>3318</v>
      </c>
      <c r="C21" s="85">
        <f t="shared" si="1"/>
        <v>420.06666666666666</v>
      </c>
      <c r="D21" s="84">
        <v>4</v>
      </c>
      <c r="E21" s="84">
        <v>1</v>
      </c>
      <c r="F21" s="86">
        <v>1</v>
      </c>
      <c r="G21" s="87" t="s">
        <v>30</v>
      </c>
      <c r="H21" s="88"/>
      <c r="I21" s="83">
        <f>SUM(P1)</f>
        <v>630.1</v>
      </c>
      <c r="J21" s="52" t="str">
        <f t="shared" si="2"/>
        <v>Pez20=3318-420-4-1        'Tiburón Blanco</v>
      </c>
      <c r="K21" s="26" t="s">
        <v>0</v>
      </c>
      <c r="L21" s="53">
        <f t="shared" si="3"/>
        <v>20</v>
      </c>
      <c r="S21" s="86">
        <v>0.05</v>
      </c>
    </row>
    <row r="22" spans="1:19" s="34" customFormat="1" x14ac:dyDescent="0.25">
      <c r="A22" s="71" t="str">
        <f t="shared" si="0"/>
        <v>Pez21</v>
      </c>
      <c r="B22" s="91">
        <v>2112</v>
      </c>
      <c r="C22" s="92">
        <f t="shared" si="1"/>
        <v>47166.000000000007</v>
      </c>
      <c r="D22" s="91">
        <v>5</v>
      </c>
      <c r="E22" s="91">
        <v>0</v>
      </c>
      <c r="F22" s="93">
        <v>90</v>
      </c>
      <c r="G22" s="94" t="s">
        <v>48</v>
      </c>
      <c r="H22" s="95"/>
      <c r="I22" s="96">
        <f>SUM(Q1)</f>
        <v>786.1</v>
      </c>
      <c r="J22" s="52" t="str">
        <f t="shared" si="2"/>
        <v>Pez21=2112-47166-5-0        'Cardumen</v>
      </c>
      <c r="K22" s="26" t="s">
        <v>0</v>
      </c>
      <c r="L22" s="53">
        <f t="shared" si="3"/>
        <v>21</v>
      </c>
      <c r="S22" s="93">
        <v>90</v>
      </c>
    </row>
    <row r="23" spans="1:19" s="34" customFormat="1" x14ac:dyDescent="0.25">
      <c r="A23" s="71" t="str">
        <f t="shared" si="0"/>
        <v>Pez22</v>
      </c>
      <c r="B23" s="91">
        <v>2092</v>
      </c>
      <c r="C23" s="92">
        <f t="shared" si="1"/>
        <v>20962.666666666668</v>
      </c>
      <c r="D23" s="91">
        <v>5</v>
      </c>
      <c r="E23" s="91">
        <v>0</v>
      </c>
      <c r="F23" s="93">
        <v>40</v>
      </c>
      <c r="G23" s="94" t="s">
        <v>41</v>
      </c>
      <c r="H23" s="95"/>
      <c r="I23" s="96">
        <f>SUM(Q1)</f>
        <v>786.1</v>
      </c>
      <c r="J23" s="52" t="str">
        <f t="shared" si="2"/>
        <v>Pez22=2092-20963-5-0        'Camaron</v>
      </c>
      <c r="K23" s="26" t="s">
        <v>0</v>
      </c>
      <c r="L23" s="53">
        <f t="shared" si="3"/>
        <v>22</v>
      </c>
      <c r="S23" s="93">
        <v>40</v>
      </c>
    </row>
    <row r="24" spans="1:19" s="34" customFormat="1" x14ac:dyDescent="0.25">
      <c r="A24" s="71" t="str">
        <f t="shared" si="0"/>
        <v>Pez23</v>
      </c>
      <c r="B24" s="91">
        <v>2154</v>
      </c>
      <c r="C24" s="92">
        <f t="shared" si="1"/>
        <v>13101.666666666668</v>
      </c>
      <c r="D24" s="91">
        <v>5</v>
      </c>
      <c r="E24" s="91">
        <v>0</v>
      </c>
      <c r="F24" s="93">
        <v>25</v>
      </c>
      <c r="G24" s="94" t="s">
        <v>49</v>
      </c>
      <c r="H24" s="95"/>
      <c r="I24" s="96">
        <f>SUM(Q1)</f>
        <v>786.1</v>
      </c>
      <c r="J24" s="52" t="str">
        <f t="shared" si="2"/>
        <v>Pez23=2154-13102-5-0        'Mantaraya</v>
      </c>
      <c r="K24" s="26" t="s">
        <v>0</v>
      </c>
      <c r="L24" s="53">
        <f t="shared" si="3"/>
        <v>23</v>
      </c>
      <c r="S24" s="93">
        <v>25</v>
      </c>
    </row>
    <row r="25" spans="1:19" s="34" customFormat="1" x14ac:dyDescent="0.25">
      <c r="A25" s="71" t="str">
        <f t="shared" si="0"/>
        <v>Pez24</v>
      </c>
      <c r="B25" s="91">
        <v>3300</v>
      </c>
      <c r="C25" s="92">
        <f t="shared" si="1"/>
        <v>524.06666666666672</v>
      </c>
      <c r="D25" s="91">
        <v>5</v>
      </c>
      <c r="E25" s="91">
        <v>0</v>
      </c>
      <c r="F25" s="93">
        <v>1</v>
      </c>
      <c r="G25" s="94" t="s">
        <v>50</v>
      </c>
      <c r="H25" s="95"/>
      <c r="I25" s="96">
        <f>SUM(Q1)</f>
        <v>786.1</v>
      </c>
      <c r="J25" s="52" t="str">
        <f t="shared" si="2"/>
        <v>Pez24=3300-524-5-0        'Almeja Misteriosa</v>
      </c>
      <c r="K25" s="26" t="s">
        <v>0</v>
      </c>
      <c r="L25" s="53">
        <f t="shared" si="3"/>
        <v>24</v>
      </c>
      <c r="S25" s="93">
        <v>5</v>
      </c>
    </row>
    <row r="26" spans="1:19" s="37" customFormat="1" x14ac:dyDescent="0.25">
      <c r="A26" s="71" t="str">
        <f t="shared" si="0"/>
        <v>Pez25</v>
      </c>
      <c r="B26" s="97">
        <v>2145</v>
      </c>
      <c r="C26" s="98">
        <f t="shared" si="1"/>
        <v>56465.999999999993</v>
      </c>
      <c r="D26" s="97">
        <v>6</v>
      </c>
      <c r="E26" s="97">
        <v>0</v>
      </c>
      <c r="F26" s="70">
        <v>90</v>
      </c>
      <c r="G26" s="99" t="s">
        <v>52</v>
      </c>
      <c r="H26" s="100"/>
      <c r="I26" s="101">
        <f>SUM(R1)</f>
        <v>941.1</v>
      </c>
      <c r="J26" s="52" t="str">
        <f t="shared" si="2"/>
        <v>Pez25=2145-56466-6-0        'Calamar</v>
      </c>
      <c r="K26" s="26" t="s">
        <v>0</v>
      </c>
      <c r="L26" s="53">
        <f t="shared" si="3"/>
        <v>25</v>
      </c>
      <c r="S26" s="70">
        <v>90</v>
      </c>
    </row>
    <row r="27" spans="1:19" s="37" customFormat="1" x14ac:dyDescent="0.25">
      <c r="A27" s="71" t="str">
        <f t="shared" si="0"/>
        <v>Pez26</v>
      </c>
      <c r="B27" s="97">
        <v>2158</v>
      </c>
      <c r="C27" s="98">
        <f t="shared" si="1"/>
        <v>25095.999999999996</v>
      </c>
      <c r="D27" s="97">
        <v>6</v>
      </c>
      <c r="E27" s="97">
        <v>0</v>
      </c>
      <c r="F27" s="70">
        <v>40</v>
      </c>
      <c r="G27" s="99" t="s">
        <v>51</v>
      </c>
      <c r="H27" s="100"/>
      <c r="I27" s="101">
        <f>SUM(R1)</f>
        <v>941.1</v>
      </c>
      <c r="J27" s="52" t="str">
        <f t="shared" si="2"/>
        <v>Pez26=2158-25096-6-0        'Kokanee</v>
      </c>
      <c r="K27" s="26" t="s">
        <v>0</v>
      </c>
      <c r="L27" s="53">
        <f t="shared" si="3"/>
        <v>26</v>
      </c>
      <c r="S27" s="70">
        <v>40</v>
      </c>
    </row>
    <row r="28" spans="1:19" s="37" customFormat="1" x14ac:dyDescent="0.25">
      <c r="A28" s="71" t="str">
        <f t="shared" si="0"/>
        <v>Pez27</v>
      </c>
      <c r="B28" s="97">
        <v>2147</v>
      </c>
      <c r="C28" s="98">
        <f t="shared" si="1"/>
        <v>15685</v>
      </c>
      <c r="D28" s="97">
        <v>6</v>
      </c>
      <c r="E28" s="97">
        <v>0</v>
      </c>
      <c r="F28" s="70">
        <v>25</v>
      </c>
      <c r="G28" s="99" t="s">
        <v>22</v>
      </c>
      <c r="H28" s="100"/>
      <c r="I28" s="101">
        <f>SUM(R1)</f>
        <v>941.1</v>
      </c>
      <c r="J28" s="52" t="str">
        <f t="shared" si="2"/>
        <v>Pez27=2147-15685-6-0        'Pulpo</v>
      </c>
      <c r="K28" s="26" t="s">
        <v>0</v>
      </c>
      <c r="L28" s="53">
        <f t="shared" si="3"/>
        <v>27</v>
      </c>
      <c r="S28" s="70">
        <v>25</v>
      </c>
    </row>
    <row r="29" spans="1:19" s="37" customFormat="1" x14ac:dyDescent="0.25">
      <c r="A29" s="71" t="str">
        <f t="shared" si="0"/>
        <v>Pez28</v>
      </c>
      <c r="B29" s="97">
        <v>2108</v>
      </c>
      <c r="C29" s="98">
        <f t="shared" si="1"/>
        <v>6273.9999999999991</v>
      </c>
      <c r="D29" s="97">
        <v>6</v>
      </c>
      <c r="E29" s="97">
        <v>0</v>
      </c>
      <c r="F29" s="70">
        <v>10</v>
      </c>
      <c r="G29" s="99" t="s">
        <v>37</v>
      </c>
      <c r="H29" s="100"/>
      <c r="I29" s="101">
        <f>SUM(R1)</f>
        <v>941.1</v>
      </c>
      <c r="J29" s="52" t="str">
        <f t="shared" si="2"/>
        <v>Pez28=2108-6274-6-0        'Langosta Gigante</v>
      </c>
      <c r="K29" s="26" t="s">
        <v>0</v>
      </c>
      <c r="L29" s="53">
        <f t="shared" si="3"/>
        <v>28</v>
      </c>
      <c r="S29" s="70">
        <v>25</v>
      </c>
    </row>
    <row r="31" spans="1:19" s="21" customFormat="1" x14ac:dyDescent="0.25">
      <c r="A31" s="15"/>
      <c r="B31" s="16"/>
      <c r="C31" s="17"/>
      <c r="D31" s="16"/>
      <c r="E31" s="16"/>
      <c r="F31" s="18"/>
      <c r="H31" s="20"/>
      <c r="I31" s="15"/>
      <c r="J31" s="15"/>
    </row>
    <row r="32" spans="1:19" s="21" customFormat="1" x14ac:dyDescent="0.25">
      <c r="A32" s="15"/>
      <c r="B32" s="16"/>
      <c r="C32" s="17"/>
      <c r="D32" s="16"/>
      <c r="E32" s="16"/>
      <c r="F32" s="18"/>
      <c r="H32" s="20"/>
      <c r="I32" s="15"/>
      <c r="J32" s="15"/>
    </row>
    <row r="33" spans="1:12" s="21" customFormat="1" hidden="1" x14ac:dyDescent="0.25">
      <c r="A33" s="15"/>
      <c r="B33" s="16"/>
      <c r="C33" s="17"/>
      <c r="D33" s="16"/>
      <c r="E33" s="16"/>
      <c r="F33" s="18"/>
      <c r="H33" s="20"/>
      <c r="I33" s="15"/>
      <c r="J33" s="15"/>
      <c r="L33" s="21">
        <v>0</v>
      </c>
    </row>
    <row r="34" spans="1:12" s="37" customFormat="1" hidden="1" x14ac:dyDescent="0.25">
      <c r="A34" s="39" t="str">
        <f>CONCATENATE(K34,L34)</f>
        <v>Pez1</v>
      </c>
      <c r="B34" s="35">
        <v>2110</v>
      </c>
      <c r="C34" s="36">
        <f>SUM(F34/15*I34%*1000)</f>
        <v>0</v>
      </c>
      <c r="D34" s="35">
        <v>6</v>
      </c>
      <c r="E34" s="35">
        <v>0</v>
      </c>
      <c r="F34" s="18">
        <v>0</v>
      </c>
      <c r="G34" s="37" t="s">
        <v>24</v>
      </c>
      <c r="H34" s="38"/>
      <c r="I34" s="39">
        <f>SUM(R1)</f>
        <v>941.1</v>
      </c>
      <c r="J34" s="39" t="str">
        <f>CONCATENATE(A34,"=",B34,"-",ROUND(C34,0),"-",D34,"-",E34,"        ","'",G34)</f>
        <v>Pez1=2110-0-6-0        'Cadaver Pescado</v>
      </c>
      <c r="K34" s="37" t="s">
        <v>0</v>
      </c>
      <c r="L34" s="37">
        <f>SUM(L33+1)</f>
        <v>1</v>
      </c>
    </row>
    <row r="35" spans="1:12" s="26" customFormat="1" hidden="1" x14ac:dyDescent="0.25">
      <c r="A35" s="22" t="str">
        <f>CONCATENATE(K35,L35)</f>
        <v>Pez2</v>
      </c>
      <c r="B35" s="23">
        <v>2131</v>
      </c>
      <c r="C35" s="24">
        <f>SUM(F35/15*I35%*1000)</f>
        <v>0</v>
      </c>
      <c r="D35" s="23">
        <v>2</v>
      </c>
      <c r="E35" s="23">
        <v>0</v>
      </c>
      <c r="F35" s="25">
        <v>0</v>
      </c>
      <c r="G35" s="26" t="s">
        <v>16</v>
      </c>
      <c r="H35" s="27"/>
      <c r="I35" s="22">
        <f>SUM(N1)</f>
        <v>312.10000000000002</v>
      </c>
      <c r="J35" s="22" t="str">
        <f>CONCATENATE(A35,"=",B35,"-",ROUND(C35,0),"-",D35,"-",E35,"        ","'",G35)</f>
        <v>Pez2=2131-0-2-0        'Medusa Venenosa</v>
      </c>
      <c r="K35" s="37" t="s">
        <v>0</v>
      </c>
      <c r="L35" s="37">
        <f t="shared" ref="L35:L53" si="4">SUM(L34+1)</f>
        <v>2</v>
      </c>
    </row>
    <row r="36" spans="1:12" s="37" customFormat="1" hidden="1" x14ac:dyDescent="0.25">
      <c r="A36" s="39" t="str">
        <f t="shared" ref="A36:A49" si="5">CONCATENATE(K36,L36)</f>
        <v>Pez3</v>
      </c>
      <c r="B36" s="35">
        <v>2141</v>
      </c>
      <c r="C36" s="36">
        <f t="shared" ref="C36:C49" si="6">SUM(F36/15*I36%*1000)</f>
        <v>31370</v>
      </c>
      <c r="D36" s="35">
        <v>6</v>
      </c>
      <c r="E36" s="35">
        <v>0</v>
      </c>
      <c r="F36" s="18">
        <v>50</v>
      </c>
      <c r="G36" s="37" t="s">
        <v>28</v>
      </c>
      <c r="H36" s="38"/>
      <c r="I36" s="39">
        <f>SUM(R1)</f>
        <v>941.1</v>
      </c>
      <c r="J36" s="39" t="str">
        <f t="shared" ref="J36:J49" si="7">CONCATENATE(A36,"=",B36,"-",ROUND(C36,0),"-",D36,"-",E36,"        ","'",G36)</f>
        <v>Pez3=2141-31370-6-0        'Pez Marino</v>
      </c>
      <c r="K36" s="37" t="s">
        <v>0</v>
      </c>
      <c r="L36" s="37">
        <f t="shared" si="4"/>
        <v>3</v>
      </c>
    </row>
    <row r="37" spans="1:12" s="37" customFormat="1" hidden="1" x14ac:dyDescent="0.25">
      <c r="A37" s="39" t="str">
        <f t="shared" si="5"/>
        <v>Pez4</v>
      </c>
      <c r="B37" s="35">
        <v>2151</v>
      </c>
      <c r="C37" s="36">
        <f t="shared" si="6"/>
        <v>0</v>
      </c>
      <c r="D37" s="35">
        <v>6</v>
      </c>
      <c r="E37" s="35">
        <v>0</v>
      </c>
      <c r="F37" s="18">
        <v>0</v>
      </c>
      <c r="G37" s="37" t="s">
        <v>14</v>
      </c>
      <c r="H37" s="38"/>
      <c r="I37" s="39">
        <f>SUM(R1)</f>
        <v>941.1</v>
      </c>
      <c r="J37" s="39" t="str">
        <f t="shared" si="7"/>
        <v>Pez4=2151-0-6-0        'Pez Venenoso</v>
      </c>
      <c r="K37" s="37" t="s">
        <v>0</v>
      </c>
      <c r="L37" s="37">
        <f t="shared" si="4"/>
        <v>4</v>
      </c>
    </row>
    <row r="38" spans="1:12" s="32" customFormat="1" hidden="1" x14ac:dyDescent="0.25">
      <c r="A38" s="28" t="str">
        <f t="shared" si="5"/>
        <v>Pez5</v>
      </c>
      <c r="B38" s="29">
        <v>2155</v>
      </c>
      <c r="C38" s="30">
        <f t="shared" si="6"/>
        <v>0</v>
      </c>
      <c r="D38" s="29">
        <v>4</v>
      </c>
      <c r="E38" s="29">
        <v>0</v>
      </c>
      <c r="F38" s="31">
        <v>0</v>
      </c>
      <c r="G38" s="32" t="s">
        <v>21</v>
      </c>
      <c r="H38" s="33"/>
      <c r="I38" s="28">
        <f>SUM(O1)</f>
        <v>471.1</v>
      </c>
      <c r="J38" s="28" t="str">
        <f t="shared" si="7"/>
        <v>Pez5=2155-0-4-0        'Pez Payaso</v>
      </c>
      <c r="K38" s="37" t="s">
        <v>0</v>
      </c>
      <c r="L38" s="37">
        <f t="shared" si="4"/>
        <v>5</v>
      </c>
    </row>
    <row r="39" spans="1:12" s="53" customFormat="1" hidden="1" x14ac:dyDescent="0.25">
      <c r="A39" s="15" t="str">
        <f t="shared" si="5"/>
        <v>Pez6</v>
      </c>
      <c r="B39" s="54">
        <v>2095</v>
      </c>
      <c r="C39" s="55">
        <f t="shared" si="6"/>
        <v>0</v>
      </c>
      <c r="D39" s="54">
        <v>1</v>
      </c>
      <c r="E39" s="54">
        <v>0</v>
      </c>
      <c r="F39" s="56">
        <v>0</v>
      </c>
      <c r="G39" s="53" t="s">
        <v>35</v>
      </c>
      <c r="H39" s="57"/>
      <c r="I39" s="52">
        <f>SUM(M1)</f>
        <v>156.05000000000001</v>
      </c>
      <c r="J39" s="52" t="str">
        <f t="shared" si="7"/>
        <v>Pez6=2095-0-1-0        'Gambón Argentino</v>
      </c>
      <c r="K39" s="37" t="s">
        <v>0</v>
      </c>
      <c r="L39" s="37">
        <f t="shared" si="4"/>
        <v>6</v>
      </c>
    </row>
    <row r="40" spans="1:12" s="32" customFormat="1" hidden="1" x14ac:dyDescent="0.25">
      <c r="A40" s="28" t="str">
        <f t="shared" si="5"/>
        <v>Pez7</v>
      </c>
      <c r="B40" s="29">
        <v>2162</v>
      </c>
      <c r="C40" s="30">
        <f t="shared" si="6"/>
        <v>0</v>
      </c>
      <c r="D40" s="29">
        <v>4</v>
      </c>
      <c r="E40" s="29">
        <v>0</v>
      </c>
      <c r="F40" s="31">
        <v>0</v>
      </c>
      <c r="G40" s="32" t="s">
        <v>43</v>
      </c>
      <c r="H40" s="33"/>
      <c r="I40" s="28">
        <f>SUM(P1)</f>
        <v>630.1</v>
      </c>
      <c r="J40" s="28" t="str">
        <f t="shared" si="7"/>
        <v>Pez7=2162-0-4-0        'Jack</v>
      </c>
      <c r="K40" s="37" t="s">
        <v>0</v>
      </c>
      <c r="L40" s="37">
        <f t="shared" si="4"/>
        <v>7</v>
      </c>
    </row>
    <row r="41" spans="1:12" s="53" customFormat="1" hidden="1" x14ac:dyDescent="0.25">
      <c r="A41" s="15" t="str">
        <f t="shared" si="5"/>
        <v>Pez8</v>
      </c>
      <c r="B41" s="54">
        <v>2138</v>
      </c>
      <c r="C41" s="55">
        <f t="shared" si="6"/>
        <v>0</v>
      </c>
      <c r="D41" s="54">
        <v>1</v>
      </c>
      <c r="E41" s="54">
        <v>0</v>
      </c>
      <c r="F41" s="56">
        <v>0</v>
      </c>
      <c r="G41" s="53" t="s">
        <v>38</v>
      </c>
      <c r="H41" s="57"/>
      <c r="I41" s="52">
        <f>SUM(M1)</f>
        <v>156.05000000000001</v>
      </c>
      <c r="J41" s="52" t="str">
        <f t="shared" si="7"/>
        <v>Pez8=2138-0-1-0        'Blinki</v>
      </c>
      <c r="K41" s="37" t="s">
        <v>0</v>
      </c>
      <c r="L41" s="37">
        <f t="shared" si="4"/>
        <v>8</v>
      </c>
    </row>
    <row r="42" spans="1:12" s="53" customFormat="1" hidden="1" x14ac:dyDescent="0.25">
      <c r="A42" s="15" t="str">
        <f t="shared" si="5"/>
        <v>Pez9</v>
      </c>
      <c r="B42" s="54">
        <v>2145</v>
      </c>
      <c r="C42" s="55">
        <f t="shared" si="6"/>
        <v>0</v>
      </c>
      <c r="D42" s="54">
        <v>1</v>
      </c>
      <c r="E42" s="54">
        <v>0</v>
      </c>
      <c r="F42" s="56">
        <v>0</v>
      </c>
      <c r="G42" s="53" t="s">
        <v>5</v>
      </c>
      <c r="H42" s="57"/>
      <c r="I42" s="52">
        <f>SUM(M1)</f>
        <v>156.05000000000001</v>
      </c>
      <c r="J42" s="52" t="str">
        <f t="shared" si="7"/>
        <v>Pez9=2145-0-1-0        'Calamar Grande</v>
      </c>
      <c r="K42" s="37" t="s">
        <v>0</v>
      </c>
      <c r="L42" s="37">
        <f t="shared" si="4"/>
        <v>9</v>
      </c>
    </row>
    <row r="43" spans="1:12" s="26" customFormat="1" hidden="1" x14ac:dyDescent="0.25">
      <c r="A43" s="22" t="str">
        <f t="shared" si="5"/>
        <v>Pez10</v>
      </c>
      <c r="B43" s="23">
        <v>2125</v>
      </c>
      <c r="C43" s="24">
        <f t="shared" si="6"/>
        <v>0</v>
      </c>
      <c r="D43" s="23">
        <v>2</v>
      </c>
      <c r="E43" s="23">
        <v>0</v>
      </c>
      <c r="F43" s="25">
        <v>0</v>
      </c>
      <c r="G43" s="26" t="s">
        <v>15</v>
      </c>
      <c r="H43" s="27"/>
      <c r="I43" s="22">
        <f>SUM(N1)</f>
        <v>312.10000000000002</v>
      </c>
      <c r="J43" s="22" t="str">
        <f t="shared" si="7"/>
        <v>Pez10=2125-0-2-0        'Medusilla</v>
      </c>
      <c r="K43" s="37" t="s">
        <v>0</v>
      </c>
      <c r="L43" s="37">
        <f t="shared" si="4"/>
        <v>10</v>
      </c>
    </row>
    <row r="44" spans="1:12" s="26" customFormat="1" hidden="1" x14ac:dyDescent="0.25">
      <c r="A44" s="22" t="str">
        <f t="shared" si="5"/>
        <v>Pez11</v>
      </c>
      <c r="B44" s="23">
        <v>2148</v>
      </c>
      <c r="C44" s="24">
        <f t="shared" si="6"/>
        <v>0</v>
      </c>
      <c r="D44" s="23">
        <v>2</v>
      </c>
      <c r="E44" s="23">
        <v>0</v>
      </c>
      <c r="F44" s="25">
        <v>0</v>
      </c>
      <c r="G44" s="26" t="s">
        <v>17</v>
      </c>
      <c r="H44" s="27"/>
      <c r="I44" s="22">
        <f>SUM(N1)</f>
        <v>312.10000000000002</v>
      </c>
      <c r="J44" s="22" t="str">
        <f t="shared" si="7"/>
        <v>Pez11=2148-0-2-0        'Cangrejo Marino</v>
      </c>
      <c r="K44" s="37" t="s">
        <v>0</v>
      </c>
      <c r="L44" s="37">
        <f t="shared" si="4"/>
        <v>11</v>
      </c>
    </row>
    <row r="45" spans="1:12" s="53" customFormat="1" hidden="1" x14ac:dyDescent="0.25">
      <c r="A45" s="15" t="str">
        <f t="shared" si="5"/>
        <v>Pez12</v>
      </c>
      <c r="B45" s="54">
        <v>2161</v>
      </c>
      <c r="C45" s="55">
        <f t="shared" si="6"/>
        <v>0</v>
      </c>
      <c r="D45" s="54">
        <v>1</v>
      </c>
      <c r="E45" s="54">
        <v>0</v>
      </c>
      <c r="F45" s="56">
        <v>0</v>
      </c>
      <c r="G45" s="53" t="s">
        <v>6</v>
      </c>
      <c r="H45" s="57"/>
      <c r="I45" s="52">
        <f>SUM(M1)</f>
        <v>156.05000000000001</v>
      </c>
      <c r="J45" s="52" t="str">
        <f t="shared" si="7"/>
        <v>Pez12=2161-0-1-0        'Pez Sapo</v>
      </c>
      <c r="K45" s="37" t="s">
        <v>0</v>
      </c>
      <c r="L45" s="37">
        <f t="shared" si="4"/>
        <v>12</v>
      </c>
    </row>
    <row r="46" spans="1:12" s="21" customFormat="1" hidden="1" x14ac:dyDescent="0.25">
      <c r="A46" s="15" t="str">
        <f t="shared" si="5"/>
        <v>Pez13</v>
      </c>
      <c r="B46" s="16">
        <v>2149</v>
      </c>
      <c r="C46" s="17">
        <f t="shared" si="6"/>
        <v>0</v>
      </c>
      <c r="D46" s="16">
        <v>3</v>
      </c>
      <c r="E46" s="16">
        <v>0</v>
      </c>
      <c r="F46" s="18">
        <v>0</v>
      </c>
      <c r="G46" s="19" t="s">
        <v>18</v>
      </c>
      <c r="H46" s="20"/>
      <c r="I46" s="15">
        <f>SUM(O1)</f>
        <v>471.1</v>
      </c>
      <c r="J46" s="52" t="str">
        <f t="shared" si="7"/>
        <v>Pez13=2149-0-3-0        'Langostino Marino</v>
      </c>
      <c r="K46" s="37" t="s">
        <v>0</v>
      </c>
      <c r="L46" s="37">
        <f t="shared" si="4"/>
        <v>13</v>
      </c>
    </row>
    <row r="47" spans="1:12" s="21" customFormat="1" hidden="1" x14ac:dyDescent="0.25">
      <c r="A47" s="15" t="str">
        <f t="shared" si="5"/>
        <v>Pez14</v>
      </c>
      <c r="B47" s="16">
        <v>3316</v>
      </c>
      <c r="C47" s="17">
        <f t="shared" si="6"/>
        <v>21.984666666666669</v>
      </c>
      <c r="D47" s="16">
        <v>3</v>
      </c>
      <c r="E47" s="16">
        <v>0</v>
      </c>
      <c r="F47" s="18">
        <v>7.0000000000000007E-2</v>
      </c>
      <c r="G47" s="19" t="s">
        <v>29</v>
      </c>
      <c r="H47" s="20"/>
      <c r="I47" s="15">
        <f>SUM(O1)</f>
        <v>471.1</v>
      </c>
      <c r="J47" s="52" t="str">
        <f t="shared" si="7"/>
        <v>Pez14=3316-22-3-0        'Pez Espada</v>
      </c>
      <c r="K47" s="37" t="s">
        <v>0</v>
      </c>
      <c r="L47" s="37">
        <f t="shared" si="4"/>
        <v>14</v>
      </c>
    </row>
    <row r="48" spans="1:12" s="32" customFormat="1" hidden="1" x14ac:dyDescent="0.25">
      <c r="A48" s="28" t="str">
        <f t="shared" si="5"/>
        <v>Pez15</v>
      </c>
      <c r="B48" s="29">
        <v>3321</v>
      </c>
      <c r="C48" s="30">
        <f t="shared" si="6"/>
        <v>37806</v>
      </c>
      <c r="D48" s="29">
        <v>4</v>
      </c>
      <c r="E48" s="29">
        <v>0</v>
      </c>
      <c r="F48" s="31">
        <v>90</v>
      </c>
      <c r="G48" s="32" t="s">
        <v>34</v>
      </c>
      <c r="H48" s="33"/>
      <c r="I48" s="28">
        <f>SUM(P1)</f>
        <v>630.1</v>
      </c>
      <c r="J48" s="28" t="str">
        <f t="shared" si="7"/>
        <v>Pez15=3321-37806-4-0        'Pez Limón</v>
      </c>
      <c r="K48" s="37" t="s">
        <v>0</v>
      </c>
      <c r="L48" s="37">
        <f t="shared" si="4"/>
        <v>15</v>
      </c>
    </row>
    <row r="49" spans="1:12" s="21" customFormat="1" hidden="1" x14ac:dyDescent="0.25">
      <c r="A49" s="15" t="str">
        <f t="shared" si="5"/>
        <v>Pez16</v>
      </c>
      <c r="B49" s="16">
        <v>2096</v>
      </c>
      <c r="C49" s="17">
        <f t="shared" si="6"/>
        <v>0</v>
      </c>
      <c r="D49" s="16">
        <v>3</v>
      </c>
      <c r="E49" s="16">
        <v>0</v>
      </c>
      <c r="F49" s="18">
        <v>0</v>
      </c>
      <c r="G49" s="19" t="s">
        <v>19</v>
      </c>
      <c r="H49" s="20"/>
      <c r="I49" s="15">
        <f>SUM(O1)</f>
        <v>471.1</v>
      </c>
      <c r="J49" s="52" t="str">
        <f t="shared" si="7"/>
        <v>Pez16=2096-0-3-0        'Pulpo Rojo</v>
      </c>
      <c r="K49" s="37" t="s">
        <v>0</v>
      </c>
      <c r="L49" s="37">
        <f t="shared" si="4"/>
        <v>16</v>
      </c>
    </row>
    <row r="50" spans="1:12" s="62" customFormat="1" hidden="1" x14ac:dyDescent="0.25">
      <c r="A50" s="58" t="str">
        <f>CONCATENATE(K50,L50)</f>
        <v>Pez17</v>
      </c>
      <c r="B50" s="59">
        <v>2157</v>
      </c>
      <c r="C50" s="60">
        <f>SUM(F50/15*I50%*1000)</f>
        <v>47166.000000000007</v>
      </c>
      <c r="D50" s="59">
        <v>5</v>
      </c>
      <c r="E50" s="59">
        <v>0</v>
      </c>
      <c r="F50" s="61">
        <v>90</v>
      </c>
      <c r="G50" s="62" t="s">
        <v>23</v>
      </c>
      <c r="H50" s="63"/>
      <c r="I50" s="58">
        <f>SUM(Q1)</f>
        <v>786.1</v>
      </c>
      <c r="J50" s="58" t="str">
        <f>CONCATENATE(A50,"=",B50,"-",ROUND(C50,0),"-",D50,"-",E50,"        ","'",G50)</f>
        <v>Pez17=2157-47166-5-0        'Cangrejo</v>
      </c>
      <c r="K50" s="37" t="s">
        <v>0</v>
      </c>
      <c r="L50" s="37">
        <f t="shared" si="4"/>
        <v>17</v>
      </c>
    </row>
    <row r="51" spans="1:12" s="37" customFormat="1" hidden="1" x14ac:dyDescent="0.25">
      <c r="A51" s="39" t="str">
        <f>CONCATENATE(K51,L51)</f>
        <v>Pez18</v>
      </c>
      <c r="B51" s="35">
        <v>2088</v>
      </c>
      <c r="C51" s="36">
        <f>SUM(F51/15*I51%*1000)</f>
        <v>0</v>
      </c>
      <c r="D51" s="35">
        <v>6</v>
      </c>
      <c r="E51" s="35">
        <v>0</v>
      </c>
      <c r="F51" s="18">
        <v>0</v>
      </c>
      <c r="G51" s="37" t="s">
        <v>25</v>
      </c>
      <c r="H51" s="38"/>
      <c r="I51" s="39">
        <f>SUM(R1)</f>
        <v>941.1</v>
      </c>
      <c r="J51" s="39" t="str">
        <f>CONCATENATE(A51,"=",B51,"-",ROUND(C51,0),"-",D51,"-",E51,"        ","'",G51)</f>
        <v>Pez18=2088-0-6-0        'Sardina</v>
      </c>
      <c r="K51" s="37" t="s">
        <v>0</v>
      </c>
      <c r="L51" s="37">
        <f t="shared" si="4"/>
        <v>18</v>
      </c>
    </row>
    <row r="52" spans="1:12" s="37" customFormat="1" hidden="1" x14ac:dyDescent="0.25">
      <c r="A52" s="39" t="str">
        <f>CONCATENATE(K52,L52)</f>
        <v>Pez19</v>
      </c>
      <c r="B52" s="35">
        <v>2090</v>
      </c>
      <c r="C52" s="36">
        <f>SUM(F52/15*I52%*1000)</f>
        <v>0</v>
      </c>
      <c r="D52" s="35">
        <v>6</v>
      </c>
      <c r="E52" s="35">
        <v>0</v>
      </c>
      <c r="F52" s="18">
        <v>0</v>
      </c>
      <c r="G52" s="37" t="s">
        <v>26</v>
      </c>
      <c r="H52" s="38"/>
      <c r="I52" s="39">
        <f>SUM(R1)</f>
        <v>941.1</v>
      </c>
      <c r="J52" s="39" t="str">
        <f>CONCATENATE(A52,"=",B52,"-",ROUND(C52,0),"-",D52,"-",E52,"        ","'",G52)</f>
        <v>Pez19=2090-0-6-0        'Pez Campeon</v>
      </c>
      <c r="K52" s="37" t="s">
        <v>0</v>
      </c>
      <c r="L52" s="37">
        <f t="shared" si="4"/>
        <v>19</v>
      </c>
    </row>
    <row r="53" spans="1:12" s="37" customFormat="1" hidden="1" x14ac:dyDescent="0.25">
      <c r="A53" s="39" t="str">
        <f>CONCATENATE(K53,L53)</f>
        <v>Pez20</v>
      </c>
      <c r="B53" s="35">
        <v>2107</v>
      </c>
      <c r="C53" s="36">
        <f>SUM(F53/15*I53%*1000)</f>
        <v>0</v>
      </c>
      <c r="D53" s="35">
        <v>6</v>
      </c>
      <c r="E53" s="35">
        <v>0</v>
      </c>
      <c r="F53" s="18">
        <v>0</v>
      </c>
      <c r="G53" s="37" t="s">
        <v>27</v>
      </c>
      <c r="H53" s="38"/>
      <c r="I53" s="39">
        <f>SUM(R1)</f>
        <v>941.1</v>
      </c>
      <c r="J53" s="39" t="str">
        <f>CONCATENATE(A53,"=",B53,"-",ROUND(C53,0),"-",D53,"-",E53,"        ","'",G53)</f>
        <v>Pez20=2107-0-6-0        'Gusano Gordo</v>
      </c>
      <c r="K53" s="37" t="s">
        <v>0</v>
      </c>
      <c r="L53" s="37">
        <f t="shared" si="4"/>
        <v>20</v>
      </c>
    </row>
    <row r="54" spans="1:12" s="21" customFormat="1" x14ac:dyDescent="0.25">
      <c r="A54" s="15"/>
      <c r="B54" s="16"/>
      <c r="C54" s="17"/>
      <c r="D54" s="16"/>
      <c r="E54" s="16"/>
      <c r="F54" s="18"/>
      <c r="H54" s="20"/>
      <c r="I54" s="15"/>
      <c r="J54" s="15"/>
    </row>
    <row r="55" spans="1:12" s="21" customFormat="1" x14ac:dyDescent="0.25">
      <c r="A55" s="15"/>
      <c r="B55" s="16"/>
      <c r="C55" s="17"/>
      <c r="D55" s="16"/>
      <c r="E55" s="16"/>
      <c r="F55" s="18"/>
      <c r="H55" s="20"/>
      <c r="I55" s="15"/>
      <c r="J55" s="15"/>
    </row>
    <row r="56" spans="1:12" s="43" customFormat="1" x14ac:dyDescent="0.25">
      <c r="A56" s="40"/>
      <c r="B56" s="41"/>
      <c r="C56" s="42"/>
      <c r="D56" s="41"/>
      <c r="E56" s="41"/>
      <c r="F56" s="18"/>
      <c r="H56" s="44"/>
      <c r="I56" s="40"/>
      <c r="J56" s="40"/>
      <c r="K56" s="21"/>
      <c r="L56" s="21"/>
    </row>
    <row r="57" spans="1:12" s="43" customFormat="1" x14ac:dyDescent="0.25">
      <c r="A57" s="40"/>
      <c r="B57" s="41"/>
      <c r="C57" s="42"/>
      <c r="D57" s="41"/>
      <c r="E57" s="41"/>
      <c r="F57" s="18"/>
      <c r="H57" s="44"/>
      <c r="I57" s="40"/>
      <c r="J57" s="40"/>
      <c r="K57" s="21"/>
      <c r="L57" s="21"/>
    </row>
    <row r="58" spans="1:12" s="43" customFormat="1" x14ac:dyDescent="0.25">
      <c r="A58" s="40"/>
      <c r="B58" s="41"/>
      <c r="C58" s="42"/>
      <c r="D58" s="41"/>
      <c r="E58" s="41"/>
      <c r="F58" s="18"/>
      <c r="H58" s="44"/>
      <c r="I58" s="40"/>
      <c r="J58" s="40"/>
      <c r="K58" s="21"/>
      <c r="L58" s="21"/>
    </row>
    <row r="59" spans="1:12" s="43" customFormat="1" x14ac:dyDescent="0.25">
      <c r="A59" s="40"/>
      <c r="B59" s="41"/>
      <c r="C59" s="42"/>
      <c r="D59" s="41"/>
      <c r="E59" s="41"/>
      <c r="F59" s="18"/>
      <c r="H59" s="44"/>
      <c r="I59" s="40"/>
      <c r="J59" s="40"/>
      <c r="K59" s="21"/>
      <c r="L59" s="21"/>
    </row>
    <row r="60" spans="1:12" s="43" customFormat="1" x14ac:dyDescent="0.25">
      <c r="A60" s="40"/>
      <c r="B60" s="41"/>
      <c r="C60" s="42"/>
      <c r="D60" s="41"/>
      <c r="E60" s="41"/>
      <c r="F60" s="18"/>
      <c r="H60" s="44"/>
      <c r="I60" s="40"/>
      <c r="J60" s="40"/>
      <c r="K60" s="21"/>
      <c r="L60" s="21"/>
    </row>
    <row r="61" spans="1:12" s="43" customFormat="1" x14ac:dyDescent="0.25">
      <c r="A61" s="40"/>
      <c r="B61" s="41"/>
      <c r="C61" s="42"/>
      <c r="D61" s="41"/>
      <c r="E61" s="41"/>
      <c r="F61" s="18"/>
      <c r="H61" s="44"/>
      <c r="I61" s="40"/>
      <c r="J61" s="40"/>
      <c r="K61" s="21"/>
      <c r="L61" s="21"/>
    </row>
  </sheetData>
  <autoFilter ref="A1:L39">
    <sortState ref="A2:L32">
      <sortCondition ref="D1:D53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130" zoomScaleNormal="130" workbookViewId="0">
      <selection activeCell="L30" sqref="L30"/>
    </sheetView>
  </sheetViews>
  <sheetFormatPr baseColWidth="10" defaultRowHeight="15.75" x14ac:dyDescent="0.25"/>
  <cols>
    <col min="1" max="1" width="11.42578125" style="46"/>
    <col min="2" max="2" width="26.85546875" style="49" customWidth="1"/>
    <col min="3" max="3" width="7.7109375" style="49" customWidth="1"/>
    <col min="4" max="4" width="11.42578125" style="49"/>
    <col min="5" max="5" width="17.28515625" style="49" customWidth="1"/>
    <col min="6" max="6" width="11.42578125" style="49" customWidth="1"/>
    <col min="7" max="7" width="11.42578125" style="49"/>
    <col min="8" max="8" width="14.7109375" style="49" customWidth="1"/>
    <col min="9" max="16384" width="11.42578125" style="49"/>
  </cols>
  <sheetData>
    <row r="1" spans="1:11" s="14" customFormat="1" x14ac:dyDescent="0.25">
      <c r="B1" s="7" t="s">
        <v>4</v>
      </c>
      <c r="C1" s="7"/>
      <c r="D1" s="14" t="s">
        <v>55</v>
      </c>
      <c r="H1" s="14" t="s">
        <v>42</v>
      </c>
      <c r="I1" s="14" t="s">
        <v>55</v>
      </c>
    </row>
    <row r="2" spans="1:11" s="21" customFormat="1" x14ac:dyDescent="0.25">
      <c r="A2" s="72">
        <v>2089</v>
      </c>
      <c r="B2" s="75" t="s">
        <v>13</v>
      </c>
      <c r="C2" s="75">
        <v>5</v>
      </c>
      <c r="D2" s="21">
        <v>475</v>
      </c>
      <c r="E2" s="21">
        <f>SUM(C2*D2)</f>
        <v>2375</v>
      </c>
      <c r="H2" s="21" t="s">
        <v>57</v>
      </c>
      <c r="I2" s="21">
        <v>9000</v>
      </c>
      <c r="J2" s="21">
        <v>1</v>
      </c>
      <c r="K2" s="21">
        <f>SUM(I2*J2)</f>
        <v>9000</v>
      </c>
    </row>
    <row r="3" spans="1:11" s="21" customFormat="1" x14ac:dyDescent="0.25">
      <c r="A3" s="72">
        <v>2101</v>
      </c>
      <c r="B3" s="75" t="s">
        <v>36</v>
      </c>
      <c r="C3" s="75">
        <v>8</v>
      </c>
      <c r="D3" s="21">
        <v>214</v>
      </c>
      <c r="E3" s="21">
        <f t="shared" ref="E3:E28" si="0">SUM(C3*D3)</f>
        <v>1712</v>
      </c>
      <c r="H3" s="21" t="s">
        <v>56</v>
      </c>
      <c r="I3" s="21">
        <v>10000</v>
      </c>
      <c r="J3" s="21">
        <v>3</v>
      </c>
      <c r="K3" s="21">
        <f>SUM(I3*J3)</f>
        <v>30000</v>
      </c>
    </row>
    <row r="4" spans="1:11" s="21" customFormat="1" x14ac:dyDescent="0.25">
      <c r="A4" s="72">
        <v>2093</v>
      </c>
      <c r="B4" s="75" t="s">
        <v>11</v>
      </c>
      <c r="C4" s="75">
        <v>15</v>
      </c>
      <c r="D4" s="21">
        <v>156</v>
      </c>
      <c r="E4" s="21">
        <f t="shared" si="0"/>
        <v>2340</v>
      </c>
    </row>
    <row r="5" spans="1:11" s="21" customFormat="1" x14ac:dyDescent="0.25">
      <c r="A5" s="72">
        <v>3321</v>
      </c>
      <c r="B5" s="75" t="s">
        <v>40</v>
      </c>
      <c r="C5" s="75">
        <v>200</v>
      </c>
      <c r="D5" s="21">
        <v>3</v>
      </c>
      <c r="E5" s="21">
        <f t="shared" si="0"/>
        <v>600</v>
      </c>
    </row>
    <row r="6" spans="1:11" s="21" customFormat="1" x14ac:dyDescent="0.25">
      <c r="A6" s="72">
        <v>2152</v>
      </c>
      <c r="B6" s="75" t="s">
        <v>9</v>
      </c>
      <c r="C6" s="75">
        <v>300</v>
      </c>
      <c r="D6" s="21">
        <v>0</v>
      </c>
      <c r="E6" s="21">
        <f t="shared" si="0"/>
        <v>0</v>
      </c>
      <c r="F6" s="102">
        <f>SUM(E2:E6)/3</f>
        <v>2342.3333333333335</v>
      </c>
    </row>
    <row r="7" spans="1:11" s="26" customFormat="1" x14ac:dyDescent="0.25">
      <c r="A7" s="78">
        <v>2094</v>
      </c>
      <c r="B7" s="81" t="s">
        <v>20</v>
      </c>
      <c r="C7" s="81">
        <v>6</v>
      </c>
      <c r="D7" s="26">
        <v>937</v>
      </c>
      <c r="E7" s="21">
        <f t="shared" si="0"/>
        <v>5622</v>
      </c>
    </row>
    <row r="8" spans="1:11" s="26" customFormat="1" x14ac:dyDescent="0.25">
      <c r="A8" s="78">
        <v>2163</v>
      </c>
      <c r="B8" s="81" t="s">
        <v>12</v>
      </c>
      <c r="C8" s="81">
        <v>9</v>
      </c>
      <c r="D8" s="26">
        <v>403</v>
      </c>
      <c r="E8" s="21">
        <f t="shared" si="0"/>
        <v>3627</v>
      </c>
    </row>
    <row r="9" spans="1:11" s="26" customFormat="1" x14ac:dyDescent="0.25">
      <c r="A9" s="78">
        <v>2137</v>
      </c>
      <c r="B9" s="81" t="s">
        <v>53</v>
      </c>
      <c r="C9" s="81">
        <v>16</v>
      </c>
      <c r="D9" s="26">
        <v>278</v>
      </c>
      <c r="E9" s="21">
        <f t="shared" si="0"/>
        <v>4448</v>
      </c>
    </row>
    <row r="10" spans="1:11" s="26" customFormat="1" x14ac:dyDescent="0.25">
      <c r="A10" s="78">
        <v>3316</v>
      </c>
      <c r="B10" s="81" t="s">
        <v>29</v>
      </c>
      <c r="C10" s="81">
        <v>1000</v>
      </c>
      <c r="D10" s="26">
        <v>0</v>
      </c>
      <c r="E10" s="21">
        <f t="shared" si="0"/>
        <v>0</v>
      </c>
    </row>
    <row r="11" spans="1:11" s="26" customFormat="1" x14ac:dyDescent="0.25">
      <c r="A11" s="78">
        <v>3304</v>
      </c>
      <c r="B11" s="81" t="s">
        <v>8</v>
      </c>
      <c r="C11" s="81"/>
      <c r="D11" s="26">
        <v>0</v>
      </c>
      <c r="E11" s="21">
        <f t="shared" si="0"/>
        <v>0</v>
      </c>
      <c r="F11" s="102">
        <f>SUM(E7:E11)/3</f>
        <v>4565.666666666667</v>
      </c>
    </row>
    <row r="12" spans="1:11" s="21" customFormat="1" x14ac:dyDescent="0.25">
      <c r="A12" s="65">
        <v>2102</v>
      </c>
      <c r="B12" s="68" t="s">
        <v>45</v>
      </c>
      <c r="C12" s="68">
        <v>7</v>
      </c>
      <c r="D12" s="21">
        <v>1448</v>
      </c>
      <c r="E12" s="21">
        <f t="shared" si="0"/>
        <v>10136</v>
      </c>
    </row>
    <row r="13" spans="1:11" s="21" customFormat="1" x14ac:dyDescent="0.25">
      <c r="A13" s="65">
        <v>2100</v>
      </c>
      <c r="B13" s="68" t="s">
        <v>44</v>
      </c>
      <c r="C13" s="68">
        <v>12</v>
      </c>
      <c r="D13" s="21">
        <v>604</v>
      </c>
      <c r="E13" s="21">
        <f t="shared" si="0"/>
        <v>7248</v>
      </c>
    </row>
    <row r="14" spans="1:11" s="21" customFormat="1" x14ac:dyDescent="0.25">
      <c r="A14" s="65">
        <v>2127</v>
      </c>
      <c r="B14" s="68" t="s">
        <v>54</v>
      </c>
      <c r="C14" s="68">
        <v>18</v>
      </c>
      <c r="D14" s="21">
        <v>375</v>
      </c>
      <c r="E14" s="21">
        <f t="shared" si="0"/>
        <v>6750</v>
      </c>
    </row>
    <row r="15" spans="1:11" s="21" customFormat="1" x14ac:dyDescent="0.25">
      <c r="A15" s="65">
        <v>3319</v>
      </c>
      <c r="B15" s="68" t="s">
        <v>31</v>
      </c>
      <c r="C15" s="68">
        <v>1500</v>
      </c>
      <c r="D15" s="21">
        <v>1</v>
      </c>
      <c r="E15" s="21">
        <f t="shared" si="0"/>
        <v>1500</v>
      </c>
    </row>
    <row r="16" spans="1:11" s="21" customFormat="1" x14ac:dyDescent="0.25">
      <c r="A16" s="65">
        <v>3320</v>
      </c>
      <c r="B16" s="68" t="s">
        <v>33</v>
      </c>
      <c r="C16" s="68">
        <v>2000</v>
      </c>
      <c r="D16" s="21">
        <v>2</v>
      </c>
      <c r="E16" s="21">
        <f t="shared" si="0"/>
        <v>4000</v>
      </c>
      <c r="F16" s="102">
        <f>SUM(E12:E16)/3</f>
        <v>9878</v>
      </c>
    </row>
    <row r="17" spans="1:12" s="32" customFormat="1" x14ac:dyDescent="0.25">
      <c r="A17" s="84">
        <v>2153</v>
      </c>
      <c r="B17" s="87" t="s">
        <v>10</v>
      </c>
      <c r="C17" s="87">
        <v>10</v>
      </c>
      <c r="D17" s="32">
        <v>0</v>
      </c>
      <c r="E17" s="21">
        <f t="shared" si="0"/>
        <v>0</v>
      </c>
    </row>
    <row r="18" spans="1:12" s="32" customFormat="1" x14ac:dyDescent="0.25">
      <c r="A18" s="84">
        <v>2150</v>
      </c>
      <c r="B18" s="87" t="s">
        <v>46</v>
      </c>
      <c r="C18" s="87">
        <v>15</v>
      </c>
      <c r="D18" s="32">
        <v>0</v>
      </c>
      <c r="E18" s="21">
        <f t="shared" si="0"/>
        <v>0</v>
      </c>
    </row>
    <row r="19" spans="1:12" s="32" customFormat="1" x14ac:dyDescent="0.25">
      <c r="A19" s="84">
        <v>2113</v>
      </c>
      <c r="B19" s="87" t="s">
        <v>47</v>
      </c>
      <c r="C19" s="87">
        <v>22</v>
      </c>
      <c r="D19" s="32">
        <v>0</v>
      </c>
      <c r="E19" s="21">
        <f t="shared" si="0"/>
        <v>0</v>
      </c>
    </row>
    <row r="20" spans="1:12" s="32" customFormat="1" x14ac:dyDescent="0.25">
      <c r="A20" s="84">
        <v>3317</v>
      </c>
      <c r="B20" s="87" t="s">
        <v>32</v>
      </c>
      <c r="C20" s="87">
        <v>3000</v>
      </c>
      <c r="D20" s="32">
        <v>0</v>
      </c>
      <c r="E20" s="21">
        <f t="shared" si="0"/>
        <v>0</v>
      </c>
    </row>
    <row r="21" spans="1:12" s="32" customFormat="1" x14ac:dyDescent="0.25">
      <c r="A21" s="84">
        <v>3318</v>
      </c>
      <c r="B21" s="87" t="s">
        <v>30</v>
      </c>
      <c r="C21" s="87">
        <v>5000</v>
      </c>
      <c r="D21" s="32">
        <v>0</v>
      </c>
      <c r="E21" s="21">
        <f t="shared" si="0"/>
        <v>0</v>
      </c>
      <c r="F21" s="102">
        <f>SUM(E17:E21)/3</f>
        <v>0</v>
      </c>
    </row>
    <row r="22" spans="1:12" s="34" customFormat="1" x14ac:dyDescent="0.25">
      <c r="A22" s="91">
        <v>2112</v>
      </c>
      <c r="B22" s="94" t="s">
        <v>48</v>
      </c>
      <c r="C22" s="94">
        <v>12</v>
      </c>
      <c r="D22" s="34">
        <v>0</v>
      </c>
      <c r="E22" s="21">
        <f t="shared" si="0"/>
        <v>0</v>
      </c>
    </row>
    <row r="23" spans="1:12" s="34" customFormat="1" x14ac:dyDescent="0.25">
      <c r="A23" s="91">
        <v>2092</v>
      </c>
      <c r="B23" s="94" t="s">
        <v>41</v>
      </c>
      <c r="C23" s="94">
        <v>18</v>
      </c>
      <c r="D23" s="34">
        <v>0</v>
      </c>
      <c r="E23" s="21">
        <f t="shared" si="0"/>
        <v>0</v>
      </c>
    </row>
    <row r="24" spans="1:12" s="34" customFormat="1" x14ac:dyDescent="0.25">
      <c r="A24" s="91">
        <v>2154</v>
      </c>
      <c r="B24" s="94" t="s">
        <v>49</v>
      </c>
      <c r="C24" s="94">
        <v>25</v>
      </c>
      <c r="D24" s="34">
        <v>0</v>
      </c>
      <c r="E24" s="21">
        <f t="shared" si="0"/>
        <v>0</v>
      </c>
    </row>
    <row r="25" spans="1:12" s="34" customFormat="1" x14ac:dyDescent="0.25">
      <c r="A25" s="91">
        <v>3300</v>
      </c>
      <c r="B25" s="94" t="s">
        <v>50</v>
      </c>
      <c r="C25" s="94"/>
      <c r="D25" s="34">
        <v>0</v>
      </c>
      <c r="E25" s="21">
        <f t="shared" si="0"/>
        <v>0</v>
      </c>
      <c r="F25" s="102">
        <f>SUM(E22:E25)/3</f>
        <v>0</v>
      </c>
    </row>
    <row r="26" spans="1:12" s="37" customFormat="1" x14ac:dyDescent="0.25">
      <c r="A26" s="97">
        <v>2145</v>
      </c>
      <c r="B26" s="99" t="s">
        <v>52</v>
      </c>
      <c r="C26" s="99">
        <v>15</v>
      </c>
      <c r="D26" s="37">
        <v>0</v>
      </c>
      <c r="E26" s="21">
        <f t="shared" si="0"/>
        <v>0</v>
      </c>
    </row>
    <row r="27" spans="1:12" s="37" customFormat="1" x14ac:dyDescent="0.25">
      <c r="A27" s="97">
        <v>2158</v>
      </c>
      <c r="B27" s="99" t="s">
        <v>51</v>
      </c>
      <c r="C27" s="99">
        <v>22</v>
      </c>
      <c r="D27" s="37">
        <v>0</v>
      </c>
      <c r="E27" s="21">
        <f t="shared" si="0"/>
        <v>0</v>
      </c>
    </row>
    <row r="28" spans="1:12" s="37" customFormat="1" x14ac:dyDescent="0.25">
      <c r="A28" s="97">
        <v>2147</v>
      </c>
      <c r="B28" s="99" t="s">
        <v>22</v>
      </c>
      <c r="C28" s="99">
        <v>28</v>
      </c>
      <c r="D28" s="37">
        <v>0</v>
      </c>
      <c r="E28" s="21">
        <f t="shared" si="0"/>
        <v>0</v>
      </c>
      <c r="I28" s="103"/>
      <c r="J28" s="103" t="s">
        <v>61</v>
      </c>
      <c r="K28" s="103"/>
      <c r="L28" s="103"/>
    </row>
    <row r="29" spans="1:12" s="37" customFormat="1" x14ac:dyDescent="0.25">
      <c r="A29" s="97">
        <v>2108</v>
      </c>
      <c r="B29" s="99" t="s">
        <v>37</v>
      </c>
      <c r="C29" s="99">
        <v>28</v>
      </c>
      <c r="D29" s="37">
        <v>0</v>
      </c>
      <c r="E29" s="21">
        <f>SUM(C29*D29)</f>
        <v>0</v>
      </c>
      <c r="F29" s="102">
        <f>SUM(E26:E29)/3</f>
        <v>0</v>
      </c>
      <c r="I29" s="103" t="s">
        <v>58</v>
      </c>
      <c r="J29" s="103" t="s">
        <v>59</v>
      </c>
      <c r="K29" s="103" t="s">
        <v>60</v>
      </c>
      <c r="L29" s="103"/>
    </row>
    <row r="30" spans="1:12" s="21" customFormat="1" x14ac:dyDescent="0.25">
      <c r="A30" s="35"/>
      <c r="B30" s="49"/>
      <c r="D30" s="21">
        <f>SUM(D2:D29)</f>
        <v>4896</v>
      </c>
      <c r="E30" s="102">
        <f>SUM(E2:E29)/3</f>
        <v>16786</v>
      </c>
      <c r="I30" s="102">
        <f>SUM(I32)/8</f>
        <v>12279</v>
      </c>
      <c r="J30" s="102">
        <v>13823</v>
      </c>
      <c r="K30" s="102">
        <v>16786</v>
      </c>
      <c r="L30" s="102"/>
    </row>
    <row r="31" spans="1:12" s="21" customFormat="1" x14ac:dyDescent="0.25">
      <c r="A31" s="16"/>
      <c r="D31"/>
    </row>
    <row r="32" spans="1:12" s="21" customFormat="1" x14ac:dyDescent="0.25">
      <c r="A32" s="16"/>
      <c r="I32" s="21">
        <v>98232</v>
      </c>
    </row>
    <row r="33" spans="1:2" s="21" customFormat="1" x14ac:dyDescent="0.25">
      <c r="A33" s="16"/>
      <c r="B33" s="37"/>
    </row>
    <row r="34" spans="1:2" s="21" customFormat="1" x14ac:dyDescent="0.25">
      <c r="A34" s="16"/>
    </row>
    <row r="35" spans="1:2" s="43" customFormat="1" x14ac:dyDescent="0.25">
      <c r="A35" s="41"/>
      <c r="B35" s="21"/>
    </row>
    <row r="36" spans="1:2" s="43" customFormat="1" x14ac:dyDescent="0.25">
      <c r="A36" s="41"/>
    </row>
    <row r="37" spans="1:2" s="43" customFormat="1" x14ac:dyDescent="0.25">
      <c r="A37" s="41"/>
    </row>
    <row r="38" spans="1:2" s="43" customFormat="1" x14ac:dyDescent="0.25">
      <c r="A38" s="41"/>
    </row>
    <row r="39" spans="1:2" s="43" customFormat="1" x14ac:dyDescent="0.25">
      <c r="A39" s="41"/>
    </row>
    <row r="40" spans="1:2" s="43" customFormat="1" x14ac:dyDescent="0.25">
      <c r="A40" s="41"/>
    </row>
    <row r="41" spans="1:2" x14ac:dyDescent="0.25">
      <c r="B41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Pesca final</vt:lpstr>
      <vt:lpstr>Pesca de pruebas</vt:lpstr>
      <vt:lpstr>Hoja2</vt:lpstr>
    </vt:vector>
  </TitlesOfParts>
  <Company>ReyarB AO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ReyarB</dc:creator>
  <cp:lastModifiedBy>ReyarB</cp:lastModifiedBy>
  <dcterms:created xsi:type="dcterms:W3CDTF">2021-07-21T16:59:28Z</dcterms:created>
  <dcterms:modified xsi:type="dcterms:W3CDTF">2022-03-15T16:45:12Z</dcterms:modified>
</cp:coreProperties>
</file>