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depaor\Desktop\Sizing_Tool_inDev\"/>
    </mc:Choice>
  </mc:AlternateContent>
  <xr:revisionPtr revIDLastSave="0" documentId="13_ncr:1_{84277B56-A9CC-423E-A172-3209C14E78EB}" xr6:coauthVersionLast="47" xr6:coauthVersionMax="47" xr10:uidLastSave="{00000000-0000-0000-0000-000000000000}"/>
  <bookViews>
    <workbookView xWindow="-120" yWindow="-120" windowWidth="29040" windowHeight="15720" xr2:uid="{1BD65DA8-4F9F-4286-9559-822F4522798A}"/>
  </bookViews>
  <sheets>
    <sheet name="Case 2" sheetId="1" r:id="rId1"/>
    <sheet name="Case 3" sheetId="2" r:id="rId2"/>
    <sheet name="Case 4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C4" i="1" s="1"/>
  <c r="F4" i="1" s="1"/>
  <c r="I8" i="1"/>
  <c r="C8" i="1" s="1"/>
  <c r="F8" i="1" s="1"/>
  <c r="C16" i="1"/>
  <c r="F16" i="1"/>
  <c r="C17" i="1"/>
  <c r="F17" i="1"/>
  <c r="C18" i="1"/>
  <c r="F18" i="1" s="1"/>
  <c r="C19" i="1"/>
  <c r="F19" i="1"/>
  <c r="C20" i="1"/>
  <c r="F20" i="1"/>
  <c r="C21" i="1"/>
  <c r="F21" i="1" s="1"/>
  <c r="C5" i="1"/>
  <c r="F5" i="1" s="1"/>
  <c r="C6" i="1"/>
  <c r="F6" i="1" s="1"/>
  <c r="C7" i="1"/>
  <c r="F7" i="1" s="1"/>
  <c r="C9" i="1"/>
  <c r="F9" i="1" s="1"/>
  <c r="C10" i="1"/>
  <c r="F10" i="1" s="1"/>
  <c r="E17" i="3"/>
  <c r="E18" i="3"/>
  <c r="E19" i="3"/>
  <c r="E20" i="3"/>
  <c r="E21" i="3"/>
  <c r="E22" i="3"/>
  <c r="E23" i="3"/>
  <c r="E24" i="3"/>
  <c r="E16" i="3"/>
  <c r="E4" i="3"/>
  <c r="E5" i="3"/>
  <c r="E6" i="3"/>
  <c r="E7" i="3"/>
  <c r="E8" i="3"/>
  <c r="E9" i="3"/>
  <c r="E10" i="3"/>
  <c r="E11" i="3"/>
  <c r="E3" i="3"/>
  <c r="D17" i="3"/>
  <c r="D18" i="3"/>
  <c r="D21" i="3"/>
  <c r="D22" i="3"/>
  <c r="D23" i="3"/>
  <c r="D24" i="3"/>
  <c r="D16" i="3"/>
  <c r="H6" i="3"/>
  <c r="H7" i="3"/>
  <c r="D20" i="3" s="1"/>
  <c r="E4" i="2"/>
  <c r="E5" i="2"/>
  <c r="E6" i="2"/>
  <c r="E7" i="2"/>
  <c r="E8" i="2"/>
  <c r="E9" i="2"/>
  <c r="E10" i="2"/>
  <c r="E11" i="2"/>
  <c r="E3" i="2"/>
  <c r="E17" i="2"/>
  <c r="E18" i="2"/>
  <c r="E19" i="2"/>
  <c r="E20" i="2"/>
  <c r="E21" i="2"/>
  <c r="E22" i="2"/>
  <c r="E23" i="2"/>
  <c r="E24" i="2"/>
  <c r="E16" i="2"/>
  <c r="J10" i="2"/>
  <c r="J9" i="2"/>
  <c r="J8" i="2"/>
  <c r="J7" i="2"/>
  <c r="C15" i="1" l="1"/>
  <c r="F15" i="1" s="1"/>
  <c r="H12" i="3"/>
  <c r="D7" i="3"/>
  <c r="D6" i="3"/>
  <c r="D19" i="3"/>
  <c r="D4" i="3" l="1"/>
  <c r="D5" i="3"/>
  <c r="D8" i="3"/>
  <c r="D9" i="3"/>
  <c r="D10" i="3"/>
  <c r="D11" i="3"/>
  <c r="D3" i="3"/>
</calcChain>
</file>

<file path=xl/sharedStrings.xml><?xml version="1.0" encoding="utf-8"?>
<sst xmlns="http://schemas.openxmlformats.org/spreadsheetml/2006/main" count="97" uniqueCount="25">
  <si>
    <t>Comms</t>
  </si>
  <si>
    <t>Payload</t>
  </si>
  <si>
    <t>Propulsion</t>
  </si>
  <si>
    <t>GNC</t>
  </si>
  <si>
    <t>OBDH</t>
  </si>
  <si>
    <t>Power</t>
  </si>
  <si>
    <t>AOCS</t>
  </si>
  <si>
    <t>Thermal</t>
  </si>
  <si>
    <t>Structure</t>
  </si>
  <si>
    <t>val std. dev</t>
  </si>
  <si>
    <t>delta</t>
  </si>
  <si>
    <t>Tool (%)</t>
  </si>
  <si>
    <t>V2 (%)</t>
  </si>
  <si>
    <t>V2 (kg)</t>
  </si>
  <si>
    <t>payload</t>
  </si>
  <si>
    <t>power</t>
  </si>
  <si>
    <t>total</t>
  </si>
  <si>
    <t>Tool (% of payload)</t>
  </si>
  <si>
    <t>V2 (% of payload)</t>
  </si>
  <si>
    <t>Antoine (%)</t>
  </si>
  <si>
    <t>Antoine (% of payload)</t>
  </si>
  <si>
    <t>Antoine (kg)</t>
  </si>
  <si>
    <t>Val_case_2_SMAD (%)</t>
  </si>
  <si>
    <t>Comms +OBDH</t>
  </si>
  <si>
    <t>AOCS + GNC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</si>
</sst>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Fill="1"/>
    <xf numFmtId="2" fontId="0" fillId="2" borderId="0" xfId="0" applyNumberFormat="1" applyFill="1"/>
    <xf numFmtId="2" fontId="0" fillId="2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806D5-09D2-4A83-BCA0-EFA26C0CA7BF}">
  <dimension ref="B3:K21"/>
  <sheetViews>
    <sheetView tabSelected="1" zoomScale="130" zoomScaleNormal="130" workbookViewId="0">
      <selection activeCell="B4" sqref="B4:F4"/>
    </sheetView>
  </sheetViews>
  <sheetFormatPr baseColWidth="10" defaultRowHeight="14.4" x14ac:dyDescent="0.3"/>
  <cols>
    <col min="3" max="3" width="20.44140625" customWidth="1"/>
    <col min="4" max="4" width="19.6640625" bestFit="1" customWidth="1"/>
    <col min="8" max="8" width="13.5546875" bestFit="1" customWidth="1"/>
    <col min="9" max="9" width="21.88671875" bestFit="1" customWidth="1"/>
  </cols>
  <sheetData>
    <row r="3" spans="2:11" x14ac:dyDescent="0.3">
      <c r="C3" s="1" t="s">
        <v>11</v>
      </c>
      <c r="D3" s="1" t="s">
        <v>22</v>
      </c>
      <c r="E3" s="1" t="s">
        <v>9</v>
      </c>
      <c r="F3" s="1" t="s">
        <v>10</v>
      </c>
    </row>
    <row r="4" spans="2:11" x14ac:dyDescent="0.3">
      <c r="B4" t="s">
        <v>0</v>
      </c>
      <c r="C4" s="5">
        <f>I4*100/$I$11</f>
        <v>2.8016359918200409</v>
      </c>
      <c r="D4" s="1">
        <v>12.27</v>
      </c>
      <c r="E4" s="1">
        <v>5.4</v>
      </c>
      <c r="F4" s="10">
        <f>C4-D4</f>
        <v>-9.4683640081799592</v>
      </c>
      <c r="H4" t="s">
        <v>23</v>
      </c>
      <c r="I4" s="1">
        <f>0.253+0.432</f>
        <v>0.68500000000000005</v>
      </c>
    </row>
    <row r="5" spans="2:11" x14ac:dyDescent="0.3">
      <c r="B5" t="s">
        <v>1</v>
      </c>
      <c r="C5" s="5">
        <f>I5*100/$I$11</f>
        <v>24.539877300613497</v>
      </c>
      <c r="D5" s="1">
        <v>22.7</v>
      </c>
      <c r="E5" s="1">
        <v>9.3000000000000007</v>
      </c>
      <c r="F5" s="11">
        <f t="shared" ref="F5:F10" si="0">C5-D5</f>
        <v>1.8398773006134981</v>
      </c>
      <c r="H5" t="s">
        <v>1</v>
      </c>
      <c r="I5" s="1">
        <v>6</v>
      </c>
    </row>
    <row r="6" spans="2:11" x14ac:dyDescent="0.3">
      <c r="B6" t="s">
        <v>2</v>
      </c>
      <c r="C6" s="5">
        <f>I6*100/$I$11</f>
        <v>6.3803680981595097</v>
      </c>
      <c r="D6" s="1">
        <v>8.1999999999999993</v>
      </c>
      <c r="E6" s="1">
        <v>4.5</v>
      </c>
      <c r="F6" s="11">
        <f t="shared" si="0"/>
        <v>-1.8196319018404896</v>
      </c>
      <c r="H6" t="s">
        <v>2</v>
      </c>
      <c r="I6" s="1">
        <v>1.56</v>
      </c>
    </row>
    <row r="7" spans="2:11" x14ac:dyDescent="0.3">
      <c r="B7" t="s">
        <v>5</v>
      </c>
      <c r="C7" s="5">
        <f>I7*100/$I$11</f>
        <v>32.920245398773005</v>
      </c>
      <c r="D7" s="1">
        <v>24.13</v>
      </c>
      <c r="E7" s="1">
        <v>7</v>
      </c>
      <c r="F7" s="10">
        <f t="shared" si="0"/>
        <v>8.7902453987730063</v>
      </c>
      <c r="H7" t="s">
        <v>5</v>
      </c>
      <c r="I7" s="1">
        <v>8.0489999999999995</v>
      </c>
    </row>
    <row r="8" spans="2:11" x14ac:dyDescent="0.3">
      <c r="B8" t="s">
        <v>6</v>
      </c>
      <c r="C8" s="5">
        <f>I8*100/$I$11</f>
        <v>6.9488752556237223</v>
      </c>
      <c r="D8" s="1">
        <v>7.7</v>
      </c>
      <c r="E8" s="1">
        <v>6</v>
      </c>
      <c r="F8" s="11">
        <f t="shared" si="0"/>
        <v>-0.75112474437627785</v>
      </c>
      <c r="H8" t="s">
        <v>24</v>
      </c>
      <c r="I8" s="1">
        <f>1.675+0.024</f>
        <v>1.6990000000000001</v>
      </c>
    </row>
    <row r="9" spans="2:11" x14ac:dyDescent="0.3">
      <c r="B9" t="s">
        <v>7</v>
      </c>
      <c r="C9" s="5">
        <f>I9*100/$I$11</f>
        <v>4.9447852760736204</v>
      </c>
      <c r="D9" s="1">
        <v>3.17</v>
      </c>
      <c r="E9" s="1">
        <v>1.5</v>
      </c>
      <c r="F9" s="11">
        <f t="shared" si="0"/>
        <v>1.7747852760736205</v>
      </c>
      <c r="H9" t="s">
        <v>7</v>
      </c>
      <c r="I9" s="1">
        <v>1.2090000000000001</v>
      </c>
    </row>
    <row r="10" spans="2:11" x14ac:dyDescent="0.3">
      <c r="B10" s="7" t="s">
        <v>8</v>
      </c>
      <c r="C10" s="12">
        <f>I10*100/$I$11</f>
        <v>21.464212678936608</v>
      </c>
      <c r="D10" s="4">
        <v>20.27</v>
      </c>
      <c r="E10" s="4">
        <v>7.7</v>
      </c>
      <c r="F10" s="11">
        <f t="shared" si="0"/>
        <v>1.1942126789366085</v>
      </c>
      <c r="H10" s="7" t="s">
        <v>8</v>
      </c>
      <c r="I10" s="1">
        <v>5.2480000000000002</v>
      </c>
    </row>
    <row r="11" spans="2:11" x14ac:dyDescent="0.3">
      <c r="H11" s="7" t="s">
        <v>16</v>
      </c>
      <c r="I11" s="1">
        <v>24.45</v>
      </c>
      <c r="K11" s="5"/>
    </row>
    <row r="12" spans="2:11" x14ac:dyDescent="0.3">
      <c r="J12" s="1"/>
    </row>
    <row r="14" spans="2:11" x14ac:dyDescent="0.3">
      <c r="C14" s="1" t="s">
        <v>17</v>
      </c>
      <c r="D14" s="1" t="s">
        <v>22</v>
      </c>
      <c r="E14" s="1" t="s">
        <v>9</v>
      </c>
      <c r="F14" s="1" t="s">
        <v>10</v>
      </c>
    </row>
    <row r="15" spans="2:11" x14ac:dyDescent="0.3">
      <c r="B15" t="s">
        <v>0</v>
      </c>
      <c r="C15" s="5">
        <f>I4*100/$I$5</f>
        <v>11.416666666666666</v>
      </c>
      <c r="D15" s="1">
        <v>28.2</v>
      </c>
      <c r="E15" s="1">
        <v>35.5</v>
      </c>
      <c r="F15" s="11">
        <f>C15-D15</f>
        <v>-16.783333333333331</v>
      </c>
    </row>
    <row r="16" spans="2:11" x14ac:dyDescent="0.3">
      <c r="B16" t="s">
        <v>1</v>
      </c>
      <c r="C16" s="5">
        <f>I5*100/$I$5</f>
        <v>100</v>
      </c>
      <c r="D16" s="1">
        <v>100</v>
      </c>
      <c r="E16" s="1">
        <v>0</v>
      </c>
      <c r="F16" s="11">
        <f t="shared" ref="F16:F21" si="1">C16-D16</f>
        <v>0</v>
      </c>
    </row>
    <row r="17" spans="2:6" x14ac:dyDescent="0.3">
      <c r="B17" t="s">
        <v>2</v>
      </c>
      <c r="C17" s="5">
        <f>I6*100/$I$5</f>
        <v>26</v>
      </c>
      <c r="D17" s="1">
        <v>13.9</v>
      </c>
      <c r="E17" s="1">
        <v>30.2</v>
      </c>
      <c r="F17" s="11">
        <f t="shared" si="1"/>
        <v>12.1</v>
      </c>
    </row>
    <row r="18" spans="2:6" x14ac:dyDescent="0.3">
      <c r="B18" t="s">
        <v>5</v>
      </c>
      <c r="C18" s="5">
        <f>I7*100/$I$5</f>
        <v>134.15</v>
      </c>
      <c r="D18" s="1">
        <v>104.6</v>
      </c>
      <c r="E18" s="1">
        <v>6.6</v>
      </c>
      <c r="F18" s="10">
        <f t="shared" si="1"/>
        <v>29.550000000000011</v>
      </c>
    </row>
    <row r="19" spans="2:6" x14ac:dyDescent="0.3">
      <c r="B19" t="s">
        <v>6</v>
      </c>
      <c r="C19" s="5">
        <f>I8*100/$I$5</f>
        <v>28.316666666666666</v>
      </c>
      <c r="D19" s="1">
        <v>29.9</v>
      </c>
      <c r="E19" s="1">
        <v>4.7</v>
      </c>
      <c r="F19" s="11">
        <f t="shared" si="1"/>
        <v>-1.5833333333333321</v>
      </c>
    </row>
    <row r="20" spans="2:6" x14ac:dyDescent="0.3">
      <c r="B20" t="s">
        <v>7</v>
      </c>
      <c r="C20" s="5">
        <f>I9*100/$I$5</f>
        <v>20.150000000000002</v>
      </c>
      <c r="D20" s="1">
        <v>12.7</v>
      </c>
      <c r="E20" s="1">
        <v>3</v>
      </c>
      <c r="F20" s="10">
        <f t="shared" si="1"/>
        <v>7.4500000000000028</v>
      </c>
    </row>
    <row r="21" spans="2:6" x14ac:dyDescent="0.3">
      <c r="B21" s="7" t="s">
        <v>8</v>
      </c>
      <c r="C21" s="12">
        <f>I10*100/$I$5</f>
        <v>87.466666666666683</v>
      </c>
      <c r="D21" s="4">
        <v>81.099999999999994</v>
      </c>
      <c r="E21" s="4">
        <v>5.3</v>
      </c>
      <c r="F21" s="10">
        <f t="shared" si="1"/>
        <v>6.3666666666666885</v>
      </c>
    </row>
  </sheetData>
  <conditionalFormatting sqref="H20">
    <cfRule type="colorScale" priority="13">
      <colorScale>
        <cfvo type="min"/>
        <cfvo type="percentile" val="0"/>
        <cfvo type="max"/>
        <color theme="4"/>
        <color theme="9"/>
        <color theme="5" tint="-0.249977111117893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CF69D-D26A-487E-BAE8-CE3DD3E0B44D}">
  <dimension ref="B2:K24"/>
  <sheetViews>
    <sheetView workbookViewId="0">
      <selection activeCell="J19" sqref="J19"/>
    </sheetView>
  </sheetViews>
  <sheetFormatPr baseColWidth="10" defaultRowHeight="14.4" x14ac:dyDescent="0.3"/>
  <cols>
    <col min="3" max="3" width="17.6640625" bestFit="1" customWidth="1"/>
    <col min="4" max="4" width="16.109375" bestFit="1" customWidth="1"/>
  </cols>
  <sheetData>
    <row r="2" spans="2:11" x14ac:dyDescent="0.3">
      <c r="C2" t="s">
        <v>11</v>
      </c>
      <c r="D2" t="s">
        <v>12</v>
      </c>
      <c r="E2" t="s">
        <v>10</v>
      </c>
    </row>
    <row r="3" spans="2:11" x14ac:dyDescent="0.3">
      <c r="B3" t="s">
        <v>0</v>
      </c>
      <c r="C3" s="1">
        <v>1</v>
      </c>
      <c r="D3" s="6">
        <v>9.623157165402825E-2</v>
      </c>
      <c r="E3" s="5">
        <f>C3-D3</f>
        <v>0.90376842834597171</v>
      </c>
      <c r="J3" s="1" t="s">
        <v>13</v>
      </c>
    </row>
    <row r="4" spans="2:11" x14ac:dyDescent="0.3">
      <c r="B4" t="s">
        <v>1</v>
      </c>
      <c r="C4" s="1">
        <v>36.5</v>
      </c>
      <c r="D4" s="6">
        <v>34.643365795450173</v>
      </c>
      <c r="E4" s="5">
        <f t="shared" ref="E4:E11" si="0">C4-D4</f>
        <v>1.8566342045498274</v>
      </c>
      <c r="I4" t="s">
        <v>14</v>
      </c>
      <c r="J4" s="1">
        <v>1.8</v>
      </c>
      <c r="K4" s="5"/>
    </row>
    <row r="5" spans="2:11" x14ac:dyDescent="0.3">
      <c r="B5" s="2" t="s">
        <v>2</v>
      </c>
      <c r="C5" s="3">
        <v>7.6</v>
      </c>
      <c r="D5" s="8"/>
      <c r="E5" s="9">
        <f t="shared" si="0"/>
        <v>7.6</v>
      </c>
      <c r="I5" t="s">
        <v>4</v>
      </c>
      <c r="J5" s="1">
        <v>0.81499999999999995</v>
      </c>
      <c r="K5" s="5"/>
    </row>
    <row r="6" spans="2:11" x14ac:dyDescent="0.3">
      <c r="B6" t="s">
        <v>3</v>
      </c>
      <c r="C6" s="1">
        <v>0.1</v>
      </c>
      <c r="D6" s="6">
        <v>5.8701258708957234</v>
      </c>
      <c r="E6" s="5">
        <f t="shared" si="0"/>
        <v>-5.7701258708957237</v>
      </c>
      <c r="I6" t="s">
        <v>0</v>
      </c>
      <c r="J6" s="1">
        <v>5.0000000000000001E-3</v>
      </c>
      <c r="K6" s="5"/>
    </row>
    <row r="7" spans="2:11" x14ac:dyDescent="0.3">
      <c r="B7" t="s">
        <v>4</v>
      </c>
      <c r="C7" s="1">
        <v>2</v>
      </c>
      <c r="D7" s="6">
        <v>15.685746179606605</v>
      </c>
      <c r="E7" s="5">
        <f t="shared" si="0"/>
        <v>-13.685746179606605</v>
      </c>
      <c r="I7" t="s">
        <v>6</v>
      </c>
      <c r="J7" s="1">
        <f>0.2*3+0.27*3+0.01*3</f>
        <v>1.4400000000000002</v>
      </c>
      <c r="K7" s="5"/>
    </row>
    <row r="8" spans="2:11" x14ac:dyDescent="0.3">
      <c r="B8" t="s">
        <v>5</v>
      </c>
      <c r="C8" s="1">
        <v>39.4</v>
      </c>
      <c r="D8" s="6">
        <v>15.989837946033333</v>
      </c>
      <c r="E8" s="5">
        <f t="shared" si="0"/>
        <v>23.410162053966665</v>
      </c>
      <c r="I8" t="s">
        <v>15</v>
      </c>
      <c r="J8" s="1">
        <f>0.67+0.00268*60</f>
        <v>0.83079999999999998</v>
      </c>
      <c r="K8" s="5"/>
    </row>
    <row r="9" spans="2:11" x14ac:dyDescent="0.3">
      <c r="B9" t="s">
        <v>6</v>
      </c>
      <c r="C9" s="1">
        <v>8.1999999999999993</v>
      </c>
      <c r="D9" s="6">
        <v>27.714692636360141</v>
      </c>
      <c r="E9" s="5">
        <f t="shared" si="0"/>
        <v>-19.514692636360142</v>
      </c>
      <c r="I9" t="s">
        <v>3</v>
      </c>
      <c r="J9" s="1">
        <f>0.01*2+0.285</f>
        <v>0.30499999999999999</v>
      </c>
      <c r="K9" s="5"/>
    </row>
    <row r="10" spans="2:11" x14ac:dyDescent="0.3">
      <c r="B10" s="2" t="s">
        <v>7</v>
      </c>
      <c r="C10" s="3">
        <v>4.9000000000000004</v>
      </c>
      <c r="D10" s="2"/>
      <c r="E10" s="9">
        <f t="shared" si="0"/>
        <v>4.9000000000000004</v>
      </c>
      <c r="I10" t="s">
        <v>16</v>
      </c>
      <c r="J10">
        <f>SUM(J4:J9)</f>
        <v>5.1958000000000002</v>
      </c>
    </row>
    <row r="11" spans="2:11" x14ac:dyDescent="0.3">
      <c r="B11" s="2" t="s">
        <v>8</v>
      </c>
      <c r="C11" s="3">
        <v>0</v>
      </c>
      <c r="D11" s="2"/>
      <c r="E11" s="9">
        <f t="shared" si="0"/>
        <v>0</v>
      </c>
    </row>
    <row r="15" spans="2:11" x14ac:dyDescent="0.3">
      <c r="C15" t="s">
        <v>17</v>
      </c>
      <c r="D15" t="s">
        <v>18</v>
      </c>
      <c r="E15" t="s">
        <v>10</v>
      </c>
    </row>
    <row r="16" spans="2:11" x14ac:dyDescent="0.3">
      <c r="B16" t="s">
        <v>0</v>
      </c>
      <c r="C16" s="7">
        <v>2.73</v>
      </c>
      <c r="D16" s="5">
        <v>0.27777777777777779</v>
      </c>
      <c r="E16" s="5">
        <f>C16-D16</f>
        <v>2.4522222222222223</v>
      </c>
    </row>
    <row r="17" spans="2:5" x14ac:dyDescent="0.3">
      <c r="B17" t="s">
        <v>1</v>
      </c>
      <c r="C17" s="7">
        <v>100</v>
      </c>
      <c r="D17" s="5">
        <v>100</v>
      </c>
      <c r="E17" s="5">
        <f t="shared" ref="E17:E24" si="1">C17-D17</f>
        <v>0</v>
      </c>
    </row>
    <row r="18" spans="2:5" x14ac:dyDescent="0.3">
      <c r="B18" s="2" t="s">
        <v>2</v>
      </c>
      <c r="C18" s="2">
        <v>20.8</v>
      </c>
      <c r="D18" s="2"/>
      <c r="E18" s="9">
        <f t="shared" si="1"/>
        <v>20.8</v>
      </c>
    </row>
    <row r="19" spans="2:5" x14ac:dyDescent="0.3">
      <c r="B19" t="s">
        <v>3</v>
      </c>
      <c r="C19" s="7">
        <v>0.27</v>
      </c>
      <c r="D19" s="5">
        <v>16.944444444444443</v>
      </c>
      <c r="E19" s="5">
        <f t="shared" si="1"/>
        <v>-16.674444444444443</v>
      </c>
    </row>
    <row r="20" spans="2:5" x14ac:dyDescent="0.3">
      <c r="B20" t="s">
        <v>4</v>
      </c>
      <c r="C20" s="7">
        <v>5.47</v>
      </c>
      <c r="D20" s="5">
        <v>45.277777777777779</v>
      </c>
      <c r="E20" s="5">
        <f t="shared" si="1"/>
        <v>-39.80777777777778</v>
      </c>
    </row>
    <row r="21" spans="2:5" x14ac:dyDescent="0.3">
      <c r="B21" t="s">
        <v>5</v>
      </c>
      <c r="C21" s="7">
        <v>108</v>
      </c>
      <c r="D21" s="5">
        <v>46.155555555555551</v>
      </c>
      <c r="E21" s="5">
        <f t="shared" si="1"/>
        <v>61.844444444444449</v>
      </c>
    </row>
    <row r="22" spans="2:5" x14ac:dyDescent="0.3">
      <c r="B22" t="s">
        <v>6</v>
      </c>
      <c r="C22" s="7">
        <v>22.5</v>
      </c>
      <c r="D22" s="5">
        <v>80.000000000000014</v>
      </c>
      <c r="E22" s="5">
        <f t="shared" si="1"/>
        <v>-57.500000000000014</v>
      </c>
    </row>
    <row r="23" spans="2:5" x14ac:dyDescent="0.3">
      <c r="B23" s="2" t="s">
        <v>7</v>
      </c>
      <c r="C23" s="2">
        <v>13.4</v>
      </c>
      <c r="D23" s="2"/>
      <c r="E23" s="9">
        <f t="shared" si="1"/>
        <v>13.4</v>
      </c>
    </row>
    <row r="24" spans="2:5" x14ac:dyDescent="0.3">
      <c r="B24" s="2" t="s">
        <v>8</v>
      </c>
      <c r="C24" s="2">
        <v>0</v>
      </c>
      <c r="D24" s="2"/>
      <c r="E24" s="9">
        <f t="shared" si="1"/>
        <v>0</v>
      </c>
    </row>
  </sheetData>
  <conditionalFormatting sqref="E16:E17 E19:E22">
    <cfRule type="colorScale" priority="2">
      <colorScale>
        <cfvo type="min"/>
        <cfvo type="num" val="0"/>
        <cfvo type="max"/>
        <color theme="8" tint="-0.249977111117893"/>
        <color rgb="FF00B050"/>
        <color rgb="FFFF0000"/>
      </colorScale>
    </cfRule>
  </conditionalFormatting>
  <conditionalFormatting sqref="E3:E4 E6:E9">
    <cfRule type="colorScale" priority="1">
      <colorScale>
        <cfvo type="min"/>
        <cfvo type="num" val="0"/>
        <cfvo type="max"/>
        <color theme="8" tint="-0.249977111117893"/>
        <color rgb="FF00B050"/>
        <color rgb="FFFF0000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1E3B9-8232-4BB4-A08D-56D7652277A6}">
  <dimension ref="B2:H24"/>
  <sheetViews>
    <sheetView workbookViewId="0">
      <selection activeCell="H21" sqref="H21"/>
    </sheetView>
  </sheetViews>
  <sheetFormatPr baseColWidth="10" defaultRowHeight="14.4" x14ac:dyDescent="0.3"/>
  <cols>
    <col min="3" max="3" width="19.109375" customWidth="1"/>
    <col min="4" max="4" width="22.6640625" customWidth="1"/>
  </cols>
  <sheetData>
    <row r="2" spans="2:8" x14ac:dyDescent="0.3">
      <c r="C2" t="s">
        <v>11</v>
      </c>
      <c r="D2" t="s">
        <v>19</v>
      </c>
      <c r="E2" s="1" t="s">
        <v>10</v>
      </c>
      <c r="H2" t="s">
        <v>21</v>
      </c>
    </row>
    <row r="3" spans="2:8" x14ac:dyDescent="0.3">
      <c r="B3" t="s">
        <v>0</v>
      </c>
      <c r="C3" s="1">
        <v>1</v>
      </c>
      <c r="D3" s="5">
        <f t="shared" ref="D3:D11" si="0">H3*100/$H$12</f>
        <v>0.68829891838741408</v>
      </c>
      <c r="E3" s="5">
        <f>C3-D3</f>
        <v>0.31170108161258592</v>
      </c>
      <c r="G3" t="s">
        <v>0</v>
      </c>
      <c r="H3" s="1">
        <v>0.14000000000000001</v>
      </c>
    </row>
    <row r="4" spans="2:8" x14ac:dyDescent="0.3">
      <c r="B4" t="s">
        <v>1</v>
      </c>
      <c r="C4" s="1">
        <v>36.5</v>
      </c>
      <c r="D4" s="5">
        <f t="shared" si="0"/>
        <v>29.498525073746311</v>
      </c>
      <c r="E4" s="5">
        <f t="shared" ref="E4:E11" si="1">C4-D4</f>
        <v>7.0014749262536888</v>
      </c>
      <c r="G4" t="s">
        <v>1</v>
      </c>
      <c r="H4" s="1">
        <v>6</v>
      </c>
    </row>
    <row r="5" spans="2:8" x14ac:dyDescent="0.3">
      <c r="B5" s="2" t="s">
        <v>2</v>
      </c>
      <c r="C5" s="3">
        <v>7.6</v>
      </c>
      <c r="D5" s="9">
        <f t="shared" si="0"/>
        <v>0</v>
      </c>
      <c r="E5" s="9">
        <f t="shared" si="1"/>
        <v>7.6</v>
      </c>
      <c r="G5" t="s">
        <v>2</v>
      </c>
      <c r="H5" s="1"/>
    </row>
    <row r="6" spans="2:8" x14ac:dyDescent="0.3">
      <c r="B6" t="s">
        <v>3</v>
      </c>
      <c r="C6" s="1">
        <v>0.1</v>
      </c>
      <c r="D6" s="5">
        <f t="shared" si="0"/>
        <v>18.436578171091444</v>
      </c>
      <c r="E6" s="5">
        <f t="shared" si="1"/>
        <v>-18.336578171091443</v>
      </c>
      <c r="G6" t="s">
        <v>3</v>
      </c>
      <c r="H6" s="1">
        <f>3+0.75</f>
        <v>3.75</v>
      </c>
    </row>
    <row r="7" spans="2:8" x14ac:dyDescent="0.3">
      <c r="B7" t="s">
        <v>4</v>
      </c>
      <c r="C7" s="1">
        <v>2</v>
      </c>
      <c r="D7" s="5">
        <f t="shared" si="0"/>
        <v>28.269419862340218</v>
      </c>
      <c r="E7" s="5">
        <f t="shared" si="1"/>
        <v>-26.269419862340218</v>
      </c>
      <c r="G7" t="s">
        <v>4</v>
      </c>
      <c r="H7" s="1">
        <f>5+0.75</f>
        <v>5.75</v>
      </c>
    </row>
    <row r="8" spans="2:8" x14ac:dyDescent="0.3">
      <c r="B8" t="s">
        <v>5</v>
      </c>
      <c r="C8" s="1">
        <v>39.4</v>
      </c>
      <c r="D8" s="5">
        <f t="shared" si="0"/>
        <v>14.749262536873156</v>
      </c>
      <c r="E8" s="5">
        <f t="shared" si="1"/>
        <v>24.650737463126845</v>
      </c>
      <c r="G8" t="s">
        <v>5</v>
      </c>
      <c r="H8" s="1">
        <v>3</v>
      </c>
    </row>
    <row r="9" spans="2:8" x14ac:dyDescent="0.3">
      <c r="B9" t="s">
        <v>6</v>
      </c>
      <c r="C9" s="1">
        <v>8.1999999999999993</v>
      </c>
      <c r="D9" s="5">
        <f t="shared" si="0"/>
        <v>8.3579154375614557</v>
      </c>
      <c r="E9" s="5">
        <f t="shared" si="1"/>
        <v>-0.15791543756145643</v>
      </c>
      <c r="G9" t="s">
        <v>6</v>
      </c>
      <c r="H9" s="1">
        <v>1.7</v>
      </c>
    </row>
    <row r="10" spans="2:8" x14ac:dyDescent="0.3">
      <c r="B10" s="2" t="s">
        <v>7</v>
      </c>
      <c r="C10" s="3">
        <v>4.9000000000000004</v>
      </c>
      <c r="D10" s="9">
        <f t="shared" si="0"/>
        <v>0</v>
      </c>
      <c r="E10" s="9">
        <f t="shared" si="1"/>
        <v>4.9000000000000004</v>
      </c>
      <c r="G10" t="s">
        <v>7</v>
      </c>
      <c r="H10" s="1"/>
    </row>
    <row r="11" spans="2:8" x14ac:dyDescent="0.3">
      <c r="B11" s="2" t="s">
        <v>8</v>
      </c>
      <c r="C11" s="3">
        <v>0</v>
      </c>
      <c r="D11" s="9">
        <f t="shared" si="0"/>
        <v>0</v>
      </c>
      <c r="E11" s="9">
        <f t="shared" si="1"/>
        <v>0</v>
      </c>
      <c r="G11" t="s">
        <v>8</v>
      </c>
      <c r="H11" s="1"/>
    </row>
    <row r="12" spans="2:8" x14ac:dyDescent="0.3">
      <c r="E12" s="1"/>
      <c r="G12" t="s">
        <v>16</v>
      </c>
      <c r="H12" s="1">
        <f>SUM(H3:H11)</f>
        <v>20.34</v>
      </c>
    </row>
    <row r="13" spans="2:8" x14ac:dyDescent="0.3">
      <c r="E13" s="1"/>
    </row>
    <row r="14" spans="2:8" x14ac:dyDescent="0.3">
      <c r="E14" s="1"/>
    </row>
    <row r="15" spans="2:8" x14ac:dyDescent="0.3">
      <c r="C15" t="s">
        <v>17</v>
      </c>
      <c r="D15" t="s">
        <v>20</v>
      </c>
      <c r="E15" s="1" t="s">
        <v>10</v>
      </c>
    </row>
    <row r="16" spans="2:8" x14ac:dyDescent="0.3">
      <c r="B16" t="s">
        <v>0</v>
      </c>
      <c r="C16" s="4">
        <v>2.73</v>
      </c>
      <c r="D16" s="5">
        <f t="shared" ref="D16:D24" si="2">100*H3/$H$4</f>
        <v>2.3333333333333335</v>
      </c>
      <c r="E16" s="5">
        <f>C16-D16</f>
        <v>0.3966666666666665</v>
      </c>
    </row>
    <row r="17" spans="2:5" x14ac:dyDescent="0.3">
      <c r="B17" t="s">
        <v>1</v>
      </c>
      <c r="C17" s="4">
        <v>100</v>
      </c>
      <c r="D17" s="5">
        <f t="shared" si="2"/>
        <v>100</v>
      </c>
      <c r="E17" s="5">
        <f t="shared" ref="E17:E24" si="3">C17-D17</f>
        <v>0</v>
      </c>
    </row>
    <row r="18" spans="2:5" x14ac:dyDescent="0.3">
      <c r="B18" s="2" t="s">
        <v>2</v>
      </c>
      <c r="C18" s="3">
        <v>20.8</v>
      </c>
      <c r="D18" s="9">
        <f t="shared" si="2"/>
        <v>0</v>
      </c>
      <c r="E18" s="9">
        <f t="shared" si="3"/>
        <v>20.8</v>
      </c>
    </row>
    <row r="19" spans="2:5" x14ac:dyDescent="0.3">
      <c r="B19" t="s">
        <v>3</v>
      </c>
      <c r="C19" s="4">
        <v>0.27</v>
      </c>
      <c r="D19" s="5">
        <f t="shared" si="2"/>
        <v>62.5</v>
      </c>
      <c r="E19" s="5">
        <f t="shared" si="3"/>
        <v>-62.23</v>
      </c>
    </row>
    <row r="20" spans="2:5" x14ac:dyDescent="0.3">
      <c r="B20" t="s">
        <v>4</v>
      </c>
      <c r="C20" s="4">
        <v>5.47</v>
      </c>
      <c r="D20" s="5">
        <f t="shared" si="2"/>
        <v>95.833333333333329</v>
      </c>
      <c r="E20" s="5">
        <f t="shared" si="3"/>
        <v>-90.36333333333333</v>
      </c>
    </row>
    <row r="21" spans="2:5" x14ac:dyDescent="0.3">
      <c r="B21" t="s">
        <v>5</v>
      </c>
      <c r="C21" s="4">
        <v>108</v>
      </c>
      <c r="D21" s="5">
        <f t="shared" si="2"/>
        <v>50</v>
      </c>
      <c r="E21" s="5">
        <f t="shared" si="3"/>
        <v>58</v>
      </c>
    </row>
    <row r="22" spans="2:5" x14ac:dyDescent="0.3">
      <c r="B22" t="s">
        <v>6</v>
      </c>
      <c r="C22" s="4">
        <v>22.5</v>
      </c>
      <c r="D22" s="5">
        <f t="shared" si="2"/>
        <v>28.333333333333332</v>
      </c>
      <c r="E22" s="5">
        <f t="shared" si="3"/>
        <v>-5.8333333333333321</v>
      </c>
    </row>
    <row r="23" spans="2:5" x14ac:dyDescent="0.3">
      <c r="B23" s="2" t="s">
        <v>7</v>
      </c>
      <c r="C23" s="3">
        <v>13.4</v>
      </c>
      <c r="D23" s="9">
        <f t="shared" si="2"/>
        <v>0</v>
      </c>
      <c r="E23" s="9">
        <f t="shared" si="3"/>
        <v>13.4</v>
      </c>
    </row>
    <row r="24" spans="2:5" x14ac:dyDescent="0.3">
      <c r="B24" s="2" t="s">
        <v>8</v>
      </c>
      <c r="C24" s="3">
        <v>0</v>
      </c>
      <c r="D24" s="9">
        <f t="shared" si="2"/>
        <v>0</v>
      </c>
      <c r="E24" s="9">
        <f t="shared" si="3"/>
        <v>0</v>
      </c>
    </row>
  </sheetData>
  <conditionalFormatting sqref="E3:E4 E6:E9">
    <cfRule type="colorScale" priority="3">
      <colorScale>
        <cfvo type="min"/>
        <cfvo type="num" val="0"/>
        <cfvo type="max"/>
        <color rgb="FF0070C0"/>
        <color rgb="FF00B050"/>
        <color rgb="FFFF0000"/>
      </colorScale>
    </cfRule>
  </conditionalFormatting>
  <conditionalFormatting sqref="E16:E17 E19:E22">
    <cfRule type="colorScale" priority="1">
      <colorScale>
        <cfvo type="min"/>
        <cfvo type="num" val="0"/>
        <cfvo type="max"/>
        <color rgb="FF0070C0"/>
        <color theme="9"/>
        <color rgb="FFFF0000"/>
      </colorScale>
    </cfRule>
    <cfRule type="colorScale" priority="2">
      <colorScale>
        <cfvo type="min"/>
        <cfvo type="percentile" val="0"/>
        <cfvo type="max"/>
        <color rgb="FF0070C0"/>
        <color theme="9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Case 2</vt:lpstr>
      <vt:lpstr>Case 3</vt:lpstr>
      <vt:lpstr>Case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Conall DE PAOR</dc:creator>
  <cp:lastModifiedBy>Conall DE PAOR</cp:lastModifiedBy>
  <dcterms:created xsi:type="dcterms:W3CDTF">2023-07-26T09:22:32Z</dcterms:created>
  <dcterms:modified xsi:type="dcterms:W3CDTF">2023-07-28T15:22:59Z</dcterms:modified>
</cp:coreProperties>
</file>