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cdepaor2\Desktop\PhD\Products\ACTA Paper\"/>
    </mc:Choice>
  </mc:AlternateContent>
  <xr:revisionPtr revIDLastSave="0" documentId="13_ncr:1_{AA01CAE5-1ECC-42E1-816F-4F069ACD6089}" xr6:coauthVersionLast="47" xr6:coauthVersionMax="47" xr10:uidLastSave="{00000000-0000-0000-0000-000000000000}"/>
  <bookViews>
    <workbookView xWindow="-108" yWindow="-108" windowWidth="23256" windowHeight="12456" firstSheet="1" activeTab="1" xr2:uid="{00000000-000D-0000-FFFF-FFFF00000000}"/>
  </bookViews>
  <sheets>
    <sheet name="All Landers" sheetId="1" r:id="rId1"/>
    <sheet name="All Real Landers" sheetId="2" r:id="rId2"/>
    <sheet name="All Unmanned Real" sheetId="4" r:id="rId3"/>
    <sheet name="Performant Lander Models" sheetId="3" r:id="rId4"/>
    <sheet name="Unmanned Performant Lander Mode" sheetId="5" r:id="rId5"/>
    <sheet name="All Small (0&lt;mp&lt;2t)" sheetId="7" r:id="rId6"/>
    <sheet name="All Small (0&lt;mp&lt;2t) single stag" sheetId="8" r:id="rId7"/>
    <sheet name="Small Handpicked" sheetId="9" r:id="rId8"/>
    <sheet name="Summary" sheetId="6" r:id="rId9"/>
  </sheets>
  <definedNames>
    <definedName name="_xlnm._FilterDatabase" localSheetId="5" hidden="1">'All Small (0&lt;mp&lt;2t)'!$A$2:$N$22</definedName>
    <definedName name="_xlnm._FilterDatabase" localSheetId="6" hidden="1">'All Small (0&lt;mp&lt;2t) single stag'!$A$2:$L$18</definedName>
    <definedName name="_xlnm._FilterDatabase" localSheetId="7" hidden="1">'Small Handpicked'!$A$2:$L$16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2" l="1"/>
  <c r="Q5" i="2"/>
  <c r="Q6" i="2"/>
  <c r="Q7" i="2"/>
  <c r="Q8" i="2"/>
  <c r="Q9" i="2"/>
  <c r="Q10" i="2"/>
  <c r="Q11" i="2"/>
  <c r="Q12" i="2"/>
  <c r="Q13" i="2"/>
  <c r="Q14" i="2"/>
  <c r="Q15" i="2"/>
  <c r="Q16" i="2"/>
  <c r="Q17" i="2"/>
  <c r="Q18" i="2"/>
  <c r="Q19" i="2"/>
  <c r="Q20" i="2"/>
  <c r="Q21" i="2"/>
  <c r="Q22" i="2"/>
  <c r="Q23" i="2"/>
  <c r="Q24" i="2"/>
  <c r="Q25" i="2"/>
  <c r="Q26" i="2"/>
  <c r="Q27" i="2"/>
  <c r="Q28" i="2"/>
  <c r="Q3" i="2"/>
  <c r="R4" i="2"/>
  <c r="R5" i="2"/>
  <c r="R6" i="2"/>
  <c r="R7" i="2"/>
  <c r="R8" i="2"/>
  <c r="R9" i="2"/>
  <c r="R10" i="2"/>
  <c r="R11" i="2"/>
  <c r="R12" i="2"/>
  <c r="R13" i="2"/>
  <c r="R14" i="2"/>
  <c r="R15" i="2"/>
  <c r="R16" i="2"/>
  <c r="R17" i="2"/>
  <c r="R18" i="2"/>
  <c r="R19" i="2"/>
  <c r="R20" i="2"/>
  <c r="R21" i="2"/>
  <c r="R22" i="2"/>
  <c r="R23" i="2"/>
  <c r="R24" i="2"/>
  <c r="R25" i="2"/>
  <c r="R26" i="2"/>
  <c r="R27" i="2"/>
  <c r="R28" i="2"/>
  <c r="R3" i="2"/>
  <c r="P13" i="3"/>
  <c r="P12" i="3"/>
  <c r="P11" i="3"/>
  <c r="H11" i="3"/>
  <c r="I11" i="3" s="1"/>
  <c r="P10" i="3"/>
  <c r="H10" i="3"/>
  <c r="P9" i="3"/>
  <c r="H9" i="3"/>
  <c r="I9" i="3" s="1"/>
  <c r="H8" i="3"/>
  <c r="F8" i="3"/>
  <c r="P8" i="3" s="1"/>
  <c r="H7" i="3"/>
  <c r="F7" i="3"/>
  <c r="P7" i="3" s="1"/>
  <c r="H6" i="3"/>
  <c r="F6" i="3"/>
  <c r="P6" i="3" s="1"/>
  <c r="F5" i="3"/>
  <c r="P5" i="3" s="1"/>
  <c r="P4" i="3"/>
  <c r="F3" i="3"/>
  <c r="P3" i="3" s="1"/>
  <c r="T13" i="4"/>
  <c r="T12" i="4"/>
  <c r="T16" i="4"/>
  <c r="T8" i="4"/>
  <c r="T10" i="4"/>
  <c r="T11" i="4"/>
  <c r="T4" i="4"/>
  <c r="T22" i="4"/>
  <c r="S13" i="4"/>
  <c r="S12" i="4"/>
  <c r="S16" i="4"/>
  <c r="S15" i="4"/>
  <c r="T15" i="4" s="1"/>
  <c r="S14" i="4"/>
  <c r="T14" i="4" s="1"/>
  <c r="S17" i="4"/>
  <c r="T17" i="4" s="1"/>
  <c r="S6" i="4"/>
  <c r="T6" i="4" s="1"/>
  <c r="S5" i="4"/>
  <c r="T5" i="4" s="1"/>
  <c r="S7" i="4"/>
  <c r="T7" i="4" s="1"/>
  <c r="S3" i="4"/>
  <c r="T3" i="4" s="1"/>
  <c r="S8" i="4"/>
  <c r="S10" i="4"/>
  <c r="S21" i="4"/>
  <c r="T21" i="4" s="1"/>
  <c r="S11" i="4"/>
  <c r="S4" i="4"/>
  <c r="S22" i="4"/>
  <c r="S20" i="4"/>
  <c r="T20" i="4" s="1"/>
  <c r="S19" i="4"/>
  <c r="T19" i="4" s="1"/>
  <c r="S18" i="4"/>
  <c r="T18" i="4" s="1"/>
  <c r="Q10" i="4"/>
  <c r="Q21" i="4"/>
  <c r="Q11" i="4"/>
  <c r="Q4" i="4"/>
  <c r="Q22" i="4"/>
  <c r="Q20" i="4"/>
  <c r="Q19" i="4"/>
  <c r="Q18" i="4"/>
  <c r="R18" i="4"/>
  <c r="R13" i="4"/>
  <c r="R12" i="4"/>
  <c r="R16" i="4"/>
  <c r="R15" i="4"/>
  <c r="R14" i="4"/>
  <c r="R17" i="4"/>
  <c r="R10" i="4"/>
  <c r="R21" i="4"/>
  <c r="R11" i="4"/>
  <c r="R4" i="4"/>
  <c r="R22" i="4"/>
  <c r="R20" i="4"/>
  <c r="R19" i="4"/>
  <c r="R23" i="4"/>
  <c r="R9" i="4"/>
  <c r="R24" i="4"/>
  <c r="R25" i="4"/>
  <c r="R26" i="4"/>
  <c r="R27" i="4"/>
  <c r="P13" i="4"/>
  <c r="P12" i="4"/>
  <c r="P16" i="4"/>
  <c r="P15" i="4"/>
  <c r="P14" i="4"/>
  <c r="P17" i="4"/>
  <c r="P10" i="4"/>
  <c r="P21" i="4"/>
  <c r="P11" i="4"/>
  <c r="P4" i="4"/>
  <c r="P22" i="4"/>
  <c r="P20" i="4"/>
  <c r="P19" i="4"/>
  <c r="P23" i="4"/>
  <c r="P9" i="4"/>
  <c r="P18" i="4"/>
  <c r="F3" i="4"/>
  <c r="H3" i="4" s="1"/>
  <c r="F5" i="4"/>
  <c r="H5" i="4" s="1"/>
  <c r="H7" i="4"/>
  <c r="F7" i="4"/>
  <c r="Q7" i="4" s="1"/>
  <c r="H6" i="4"/>
  <c r="F6" i="4"/>
  <c r="Q6" i="4" s="1"/>
  <c r="H8" i="4"/>
  <c r="F8" i="4"/>
  <c r="P8" i="4" s="1"/>
  <c r="H12" i="4"/>
  <c r="I12" i="4" s="1"/>
  <c r="H13" i="4"/>
  <c r="Q13" i="4" s="1"/>
  <c r="H14" i="4"/>
  <c r="Q14" i="4" s="1"/>
  <c r="H15" i="4"/>
  <c r="Q15" i="4" s="1"/>
  <c r="H16" i="4"/>
  <c r="Q16" i="4" s="1"/>
  <c r="H17" i="4"/>
  <c r="Q17" i="4" s="1"/>
  <c r="H18" i="4"/>
  <c r="I18" i="4" s="1"/>
  <c r="P25" i="2"/>
  <c r="P13" i="2"/>
  <c r="P12" i="2"/>
  <c r="P11" i="2"/>
  <c r="P9" i="2"/>
  <c r="P10" i="2"/>
  <c r="P8" i="2"/>
  <c r="P27" i="2"/>
  <c r="P28" i="2"/>
  <c r="P19" i="2"/>
  <c r="P26" i="2"/>
  <c r="P22" i="2"/>
  <c r="P23" i="2"/>
  <c r="P24" i="2"/>
  <c r="P21" i="2"/>
  <c r="P16" i="2"/>
  <c r="P14" i="2"/>
  <c r="P15" i="2"/>
  <c r="P4" i="2"/>
  <c r="P20" i="2"/>
  <c r="P5" i="2"/>
  <c r="P3" i="2"/>
  <c r="P6" i="2"/>
  <c r="H16" i="2"/>
  <c r="F16" i="2"/>
  <c r="F21" i="2"/>
  <c r="H21" i="2" s="1"/>
  <c r="H24" i="2"/>
  <c r="I24" i="2" s="1"/>
  <c r="H23" i="2"/>
  <c r="I23" i="2" s="1"/>
  <c r="H18" i="2"/>
  <c r="F18" i="2"/>
  <c r="P18" i="2" s="1"/>
  <c r="H22" i="2"/>
  <c r="I22" i="2" s="1"/>
  <c r="H26" i="2"/>
  <c r="I26" i="2" s="1"/>
  <c r="H25" i="2"/>
  <c r="I25" i="2" s="1"/>
  <c r="H17" i="2"/>
  <c r="F17" i="2"/>
  <c r="P17" i="2" s="1"/>
  <c r="F19" i="2"/>
  <c r="H19" i="2" s="1"/>
  <c r="H28" i="2"/>
  <c r="I28" i="2" s="1"/>
  <c r="H27" i="2"/>
  <c r="I27" i="2" s="1"/>
  <c r="H8" i="2"/>
  <c r="H10" i="2"/>
  <c r="H9" i="2"/>
  <c r="H11" i="2"/>
  <c r="H12" i="2"/>
  <c r="H13" i="2"/>
  <c r="I13" i="2" s="1"/>
  <c r="H7" i="2"/>
  <c r="I7" i="2" s="1"/>
  <c r="P7" i="2"/>
  <c r="H21" i="1"/>
  <c r="F21" i="1"/>
  <c r="F17" i="1"/>
  <c r="H13" i="1"/>
  <c r="H17" i="1"/>
  <c r="F13" i="1"/>
  <c r="F20" i="1"/>
  <c r="H20" i="1" s="1"/>
  <c r="F12" i="1"/>
  <c r="H12" i="1" s="1"/>
  <c r="H9" i="1"/>
  <c r="H8" i="1"/>
  <c r="H7" i="1"/>
  <c r="H6" i="1"/>
  <c r="H5" i="1"/>
  <c r="H3" i="3" l="1"/>
  <c r="H5" i="3"/>
  <c r="Q8" i="4"/>
  <c r="R8" i="4"/>
  <c r="Q3" i="4"/>
  <c r="Q5" i="4"/>
  <c r="Q12" i="4"/>
  <c r="P5" i="4"/>
  <c r="R6" i="4"/>
  <c r="R3" i="4"/>
  <c r="R7" i="4"/>
  <c r="P3" i="4"/>
  <c r="P7" i="4"/>
  <c r="P6" i="4"/>
  <c r="R5" i="4"/>
  <c r="O5" i="9" l="1"/>
  <c r="O6" i="9"/>
  <c r="O7" i="9"/>
  <c r="O9" i="9"/>
  <c r="O11" i="9"/>
  <c r="O12" i="9"/>
  <c r="O13" i="9"/>
  <c r="O14" i="9"/>
  <c r="O15" i="9"/>
  <c r="O16" i="9"/>
  <c r="O3" i="9"/>
  <c r="G9" i="9"/>
  <c r="H9" i="9" s="1"/>
  <c r="G11" i="9"/>
  <c r="H11" i="9" s="1"/>
  <c r="G14" i="9"/>
  <c r="H14" i="9"/>
  <c r="H10" i="9"/>
  <c r="G16" i="9"/>
  <c r="H16" i="9" s="1"/>
  <c r="G13" i="9"/>
  <c r="H13" i="9" s="1"/>
  <c r="G12" i="9"/>
  <c r="H12" i="9" s="1"/>
  <c r="H7" i="9"/>
  <c r="E7" i="9"/>
  <c r="G6" i="9"/>
  <c r="H6" i="9" s="1"/>
  <c r="G3" i="9"/>
  <c r="H3" i="9" s="1"/>
  <c r="H8" i="9"/>
  <c r="G5" i="9"/>
  <c r="H5" i="9" s="1"/>
  <c r="H4" i="9"/>
  <c r="G16" i="8"/>
  <c r="H16" i="8" s="1"/>
  <c r="G18" i="8"/>
  <c r="H18" i="8" s="1"/>
  <c r="G15" i="8"/>
  <c r="H15" i="8" s="1"/>
  <c r="G5" i="8"/>
  <c r="H5" i="8" s="1"/>
  <c r="G14" i="8"/>
  <c r="H14" i="8" s="1"/>
  <c r="G13" i="8"/>
  <c r="H13" i="8" s="1"/>
  <c r="G4" i="8"/>
  <c r="H4" i="8" s="1"/>
  <c r="H17" i="8"/>
  <c r="G3" i="8"/>
  <c r="H3" i="8" s="1"/>
  <c r="H9" i="8"/>
  <c r="H12" i="8"/>
  <c r="E12" i="8"/>
  <c r="G11" i="8"/>
  <c r="H11" i="8" s="1"/>
  <c r="G8" i="8"/>
  <c r="H8" i="8" s="1"/>
  <c r="H7" i="8"/>
  <c r="G10" i="8"/>
  <c r="H10" i="8" s="1"/>
  <c r="H12" i="7"/>
  <c r="H10" i="7"/>
  <c r="G4" i="7"/>
  <c r="H4" i="7" s="1"/>
  <c r="H8" i="7"/>
  <c r="E8" i="7"/>
  <c r="H5" i="7"/>
  <c r="G7" i="7"/>
  <c r="H7" i="7" s="1"/>
  <c r="G21" i="7"/>
  <c r="H21" i="7" s="1"/>
  <c r="G15" i="7"/>
  <c r="H15" i="7" s="1"/>
  <c r="G6" i="7"/>
  <c r="H6" i="7" s="1"/>
  <c r="G17" i="7"/>
  <c r="H17" i="7" s="1"/>
  <c r="G22" i="7"/>
  <c r="H22" i="7" s="1"/>
  <c r="G14" i="7"/>
  <c r="H14" i="7" s="1"/>
  <c r="G3" i="7"/>
  <c r="H3" i="7" s="1"/>
  <c r="G18" i="7"/>
  <c r="H18" i="7" s="1"/>
  <c r="G16" i="7"/>
  <c r="H16" i="7" s="1"/>
  <c r="G9" i="7"/>
  <c r="H9" i="7" s="1"/>
  <c r="G13" i="7"/>
  <c r="H13" i="7" s="1"/>
  <c r="G11" i="7"/>
  <c r="H11" i="7" s="1"/>
  <c r="I51" i="1" l="1"/>
  <c r="I50" i="1"/>
  <c r="H49" i="1"/>
  <c r="I49" i="1" s="1"/>
  <c r="I48" i="1"/>
  <c r="F48" i="1"/>
  <c r="I47" i="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19" i="1"/>
  <c r="I19" i="1" s="1"/>
  <c r="H18" i="1"/>
  <c r="I18" i="1" s="1"/>
  <c r="H16" i="1"/>
  <c r="I16" i="1" s="1"/>
  <c r="H15" i="1"/>
  <c r="I15" i="1" s="1"/>
  <c r="H14" i="1"/>
  <c r="I14" i="1" s="1"/>
  <c r="H11" i="1"/>
  <c r="I11" i="1" s="1"/>
  <c r="H10" i="1"/>
  <c r="I10" i="1" s="1"/>
  <c r="H4" i="1"/>
  <c r="I4" i="1" s="1"/>
  <c r="H3" i="1"/>
  <c r="I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Conall DE PAOR</author>
    <author>tc={426D83E4-5240-4609-A105-F0D790780297}</author>
    <author>Conall De Paor</author>
  </authors>
  <commentList>
    <comment ref="F2" authorId="0" shapeId="0" xr:uid="{514581A5-51F7-41E7-97FB-539EBE433C90}">
      <text>
        <r>
          <rPr>
            <b/>
            <sz val="9"/>
            <color indexed="81"/>
            <rFont val="Tahoma"/>
            <family val="2"/>
          </rPr>
          <t>Conall DE PAOR:</t>
        </r>
        <r>
          <rPr>
            <sz val="9"/>
            <color indexed="81"/>
            <rFont val="Tahoma"/>
            <family val="2"/>
          </rPr>
          <t xml:space="preserve">
m_total - m_p - m_prop</t>
        </r>
      </text>
    </comment>
    <comment ref="G2" authorId="1" shapeId="0" xr:uid="{426D83E4-5240-4609-A105-F0D79078029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I2" authorId="0" shapeId="0" xr:uid="{A6CAF7EA-C3A5-4236-B899-E6CF3B1FC847}">
      <text>
        <r>
          <rPr>
            <b/>
            <sz val="9"/>
            <color indexed="81"/>
            <rFont val="Tahoma"/>
            <family val="2"/>
          </rPr>
          <t>Conall DE PAOR:</t>
        </r>
        <r>
          <rPr>
            <sz val="9"/>
            <color indexed="81"/>
            <rFont val="Tahoma"/>
            <family val="2"/>
          </rPr>
          <t xml:space="preserve">
often listed as landed mass</t>
        </r>
      </text>
    </comment>
    <comment ref="G3" authorId="2" shapeId="0" xr:uid="{25877337-B5DF-4161-9B02-6B678230261B}">
      <text>
        <r>
          <rPr>
            <b/>
            <sz val="9"/>
            <color indexed="81"/>
            <rFont val="Tahoma"/>
            <family val="2"/>
          </rPr>
          <t>Conall De Paor:</t>
        </r>
        <r>
          <rPr>
            <sz val="9"/>
            <color indexed="81"/>
            <rFont val="Tahoma"/>
            <family val="2"/>
          </rPr>
          <t xml:space="preserve">
weight of whole pod is considered as the payloadl
</t>
        </r>
      </text>
    </comment>
    <comment ref="G4" authorId="2" shapeId="0" xr:uid="{A0E7D410-F998-46FD-BFA7-0E397E92C9C3}">
      <text>
        <r>
          <rPr>
            <b/>
            <sz val="9"/>
            <color indexed="81"/>
            <rFont val="Tahoma"/>
            <family val="2"/>
          </rPr>
          <t>Conall De Paor:</t>
        </r>
        <r>
          <rPr>
            <sz val="9"/>
            <color indexed="81"/>
            <rFont val="Tahoma"/>
            <family val="2"/>
          </rPr>
          <t xml:space="preserve">
weight of the pod is considered as the payload because that makes it more comparable</t>
        </r>
      </text>
    </comment>
    <comment ref="I12" authorId="0" shapeId="0" xr:uid="{5877C2BB-A7AF-4D17-962D-7CBDBF894D87}">
      <text>
        <r>
          <rPr>
            <b/>
            <sz val="9"/>
            <color indexed="81"/>
            <rFont val="Tahoma"/>
            <family val="2"/>
          </rPr>
          <t>Conall DE PAOR:</t>
        </r>
        <r>
          <rPr>
            <sz val="9"/>
            <color indexed="81"/>
            <rFont val="Tahoma"/>
            <family val="2"/>
          </rPr>
          <t xml:space="preserve">
quoted as landed mass in the literature
</t>
        </r>
      </text>
    </comment>
    <comment ref="E13" authorId="0" shapeId="0" xr:uid="{71AEAEB9-BD78-4C58-A1C6-50EF16988001}">
      <text>
        <r>
          <rPr>
            <b/>
            <sz val="9"/>
            <color indexed="81"/>
            <rFont val="Tahoma"/>
            <family val="2"/>
          </rPr>
          <t>Conall DE PAOR:</t>
        </r>
        <r>
          <rPr>
            <sz val="9"/>
            <color indexed="81"/>
            <rFont val="Tahoma"/>
            <family val="2"/>
          </rPr>
          <t xml:space="preserve">
Huntress pg. 222</t>
        </r>
      </text>
    </comment>
    <comment ref="I17" authorId="0" shapeId="0" xr:uid="{0898C397-FEBC-4B96-81A0-E1D5D0B38C9E}">
      <text>
        <r>
          <rPr>
            <b/>
            <sz val="9"/>
            <color indexed="81"/>
            <rFont val="Tahoma"/>
            <family val="2"/>
          </rPr>
          <t>Conall DE PAOR:</t>
        </r>
        <r>
          <rPr>
            <sz val="9"/>
            <color indexed="81"/>
            <rFont val="Tahoma"/>
            <family val="2"/>
          </rPr>
          <t xml:space="preserve">
NSSDC
</t>
        </r>
      </text>
    </comment>
    <comment ref="I20" authorId="0" shapeId="0" xr:uid="{67A5ECD4-5AC2-4E89-99D5-9F695F62DECA}">
      <text>
        <r>
          <rPr>
            <b/>
            <sz val="9"/>
            <color indexed="81"/>
            <rFont val="Tahoma"/>
            <family val="2"/>
          </rPr>
          <t>Conall DE PAOR:</t>
        </r>
        <r>
          <rPr>
            <sz val="9"/>
            <color indexed="81"/>
            <rFont val="Tahoma"/>
            <family val="2"/>
          </rPr>
          <t xml:space="preserve">
quoted as landed mass in the literature
</t>
        </r>
      </text>
    </comment>
    <comment ref="K23" authorId="2" shapeId="0" xr:uid="{E111940E-6672-4E77-B627-966589B45AC3}">
      <text>
        <r>
          <rPr>
            <b/>
            <sz val="9"/>
            <color indexed="81"/>
            <rFont val="Tahoma"/>
            <family val="2"/>
          </rPr>
          <t>Conall De Paor:</t>
        </r>
        <r>
          <rPr>
            <sz val="9"/>
            <color indexed="81"/>
            <rFont val="Tahoma"/>
            <family val="2"/>
          </rPr>
          <t xml:space="preserve">
typical Isp for that fuel</t>
        </r>
      </text>
    </comment>
    <comment ref="K26" authorId="2" shapeId="0" xr:uid="{C81E254B-8C58-4FB6-AD27-00AE6081E6BD}">
      <text>
        <r>
          <rPr>
            <b/>
            <sz val="9"/>
            <color indexed="81"/>
            <rFont val="Tahoma"/>
            <family val="2"/>
          </rPr>
          <t>Conall De Paor:</t>
        </r>
        <r>
          <rPr>
            <sz val="9"/>
            <color indexed="81"/>
            <rFont val="Tahoma"/>
            <family val="2"/>
          </rPr>
          <t xml:space="preserve">
typical Isp for that fuel</t>
        </r>
      </text>
    </comment>
    <comment ref="K30" authorId="2" shapeId="0" xr:uid="{4A8B602E-72A0-4204-94F1-63C93B2E560E}">
      <text>
        <r>
          <rPr>
            <b/>
            <sz val="9"/>
            <color indexed="81"/>
            <rFont val="Tahoma"/>
            <family val="2"/>
          </rPr>
          <t>Conall De Paor:</t>
        </r>
        <r>
          <rPr>
            <sz val="9"/>
            <color indexed="81"/>
            <rFont val="Tahoma"/>
            <family val="2"/>
          </rPr>
          <t xml:space="preserve">
typical Isp for that fuel (Astronautix)</t>
        </r>
      </text>
    </comment>
    <comment ref="G33" authorId="2" shapeId="0" xr:uid="{5F020C40-D7DB-4B1D-B904-86EBF97CB875}">
      <text>
        <r>
          <rPr>
            <b/>
            <sz val="9"/>
            <color indexed="81"/>
            <rFont val="Tahoma"/>
            <family val="2"/>
          </rPr>
          <t>Conall De Paor:</t>
        </r>
        <r>
          <rPr>
            <sz val="9"/>
            <color indexed="81"/>
            <rFont val="Tahoma"/>
            <family val="2"/>
          </rPr>
          <t xml:space="preserve">
Ascent stage mass + CEV mas
</t>
        </r>
      </text>
    </comment>
    <comment ref="K37" authorId="2" shapeId="0" xr:uid="{DC05734D-58B5-4B15-AE5D-D1102BDD175D}">
      <text>
        <r>
          <rPr>
            <b/>
            <sz val="9"/>
            <color indexed="81"/>
            <rFont val="Tahoma"/>
            <family val="2"/>
          </rPr>
          <t>Conall De Paor:</t>
        </r>
        <r>
          <rPr>
            <sz val="9"/>
            <color indexed="81"/>
            <rFont val="Tahoma"/>
            <family val="2"/>
          </rPr>
          <t xml:space="preserve">
typical Isp for that fuel</t>
        </r>
      </text>
    </comment>
    <comment ref="K39" authorId="2" shapeId="0" xr:uid="{57630D0B-372F-4F1B-B5BA-79E7E4D98DC8}">
      <text>
        <r>
          <rPr>
            <b/>
            <sz val="9"/>
            <color indexed="81"/>
            <rFont val="Tahoma"/>
            <family val="2"/>
          </rPr>
          <t>Conall De Paor:</t>
        </r>
        <r>
          <rPr>
            <sz val="9"/>
            <color indexed="81"/>
            <rFont val="Tahoma"/>
            <family val="2"/>
          </rPr>
          <t xml:space="preserve">
typical Isp of that fuel</t>
        </r>
      </text>
    </comment>
    <comment ref="L41" authorId="0" shapeId="0" xr:uid="{74657317-394F-4B44-AD3D-B53A5FE4775C}">
      <text>
        <r>
          <rPr>
            <b/>
            <sz val="9"/>
            <color indexed="81"/>
            <rFont val="Tahoma"/>
            <family val="2"/>
          </rPr>
          <t>Conall DE PAOR:</t>
        </r>
        <r>
          <rPr>
            <sz val="9"/>
            <color indexed="81"/>
            <rFont val="Tahoma"/>
            <family val="2"/>
          </rPr>
          <t xml:space="preserve">
inferrable from mass properties</t>
        </r>
      </text>
    </comment>
    <comment ref="E42" authorId="2" shapeId="0" xr:uid="{4114AB31-2824-44A2-AC56-D7C45A14C845}">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F42" authorId="2" shapeId="0" xr:uid="{CABA5021-1DCE-4494-9EAF-45DC3F1DDB36}">
      <text>
        <r>
          <rPr>
            <b/>
            <sz val="9"/>
            <color indexed="81"/>
            <rFont val="Tahoma"/>
            <family val="2"/>
          </rPr>
          <t>Conall De Paor:</t>
        </r>
        <r>
          <rPr>
            <sz val="9"/>
            <color indexed="81"/>
            <rFont val="Tahoma"/>
            <family val="2"/>
          </rPr>
          <t xml:space="preserve">
https://nssdc.gsfc.nasa.gov/nmc/spacecraft/display.action?id=2018-103A</t>
        </r>
      </text>
    </comment>
    <comment ref="K46" authorId="2" shapeId="0" xr:uid="{E67B7B3E-7C7A-4913-BC19-D6DF4BAA8657}">
      <text>
        <r>
          <rPr>
            <b/>
            <sz val="9"/>
            <color indexed="81"/>
            <rFont val="Tahoma"/>
            <family val="2"/>
          </rPr>
          <t>Conall De Paor:</t>
        </r>
        <r>
          <rPr>
            <sz val="9"/>
            <color indexed="81"/>
            <rFont val="Tahoma"/>
            <family val="2"/>
          </rPr>
          <t xml:space="preserve">
typical ISP of that fuel
</t>
        </r>
      </text>
    </comment>
    <comment ref="F47" authorId="0" shapeId="0" xr:uid="{ECF93C70-53AA-4C9B-9014-9FA9ED5B40A5}">
      <text>
        <r>
          <rPr>
            <b/>
            <sz val="9"/>
            <color indexed="81"/>
            <rFont val="Tahoma"/>
            <family val="2"/>
          </rPr>
          <t>Conall DE PAOR:</t>
        </r>
        <r>
          <rPr>
            <sz val="9"/>
            <color indexed="81"/>
            <rFont val="Tahoma"/>
            <family val="2"/>
          </rPr>
          <t xml:space="preserve">
inferred from resultant dV of chandrayaan 2. assuming same Isp
</t>
        </r>
      </text>
    </comment>
    <comment ref="L47" authorId="0" shapeId="0" xr:uid="{12654962-713E-42C5-8521-FE9305114451}">
      <text>
        <r>
          <rPr>
            <b/>
            <sz val="9"/>
            <color indexed="81"/>
            <rFont val="Tahoma"/>
            <family val="2"/>
          </rPr>
          <t>Conall DE PAOR:</t>
        </r>
        <r>
          <rPr>
            <sz val="9"/>
            <color indexed="81"/>
            <rFont val="Tahoma"/>
            <family val="2"/>
          </rPr>
          <t xml:space="preserve">
assumed the same as chandrayaan 2. same mission profile</t>
        </r>
      </text>
    </comment>
    <comment ref="L48" authorId="0" shapeId="0" xr:uid="{9F2446AF-E7A7-4B33-A603-EF46A08524F6}">
      <text>
        <r>
          <rPr>
            <b/>
            <sz val="9"/>
            <color indexed="81"/>
            <rFont val="Tahoma"/>
            <family val="2"/>
          </rPr>
          <t>Conall DE PAOR:</t>
        </r>
        <r>
          <rPr>
            <sz val="9"/>
            <color indexed="81"/>
            <rFont val="Tahoma"/>
            <family val="2"/>
          </rPr>
          <t xml:space="preserve">
inferred from mass properties
</t>
        </r>
      </text>
    </comment>
    <comment ref="L49" authorId="0" shapeId="0" xr:uid="{6C89DF45-6623-47D9-BC2A-4E931FEA32F6}">
      <text>
        <r>
          <rPr>
            <b/>
            <sz val="9"/>
            <color indexed="81"/>
            <rFont val="Tahoma"/>
            <family val="2"/>
          </rPr>
          <t>Conall DE PAOR:</t>
        </r>
        <r>
          <rPr>
            <sz val="9"/>
            <color indexed="81"/>
            <rFont val="Tahoma"/>
            <family val="2"/>
          </rPr>
          <t xml:space="preserve">
inferred from mission analysis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Conall DE PAOR</author>
    <author>tc={5B6368C2-255D-41BB-8FC9-3287384A11B3}</author>
    <author>Conall De Paor</author>
  </authors>
  <commentList>
    <comment ref="F2" authorId="0" shapeId="0" xr:uid="{BE918E47-13C7-4120-93C0-124DF645BFFC}">
      <text>
        <r>
          <rPr>
            <b/>
            <sz val="9"/>
            <color indexed="81"/>
            <rFont val="Tahoma"/>
            <family val="2"/>
          </rPr>
          <t>Conall DE PAOR:</t>
        </r>
        <r>
          <rPr>
            <sz val="9"/>
            <color indexed="81"/>
            <rFont val="Tahoma"/>
            <family val="2"/>
          </rPr>
          <t xml:space="preserve">
m_total - m_p - m_prop</t>
        </r>
      </text>
    </comment>
    <comment ref="G2" authorId="1" shapeId="0" xr:uid="{5B6368C2-255D-41BB-8FC9-3287384A11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I2" authorId="0" shapeId="0" xr:uid="{40590F2C-6479-438C-AB5C-BC4A1701FF86}">
      <text>
        <r>
          <rPr>
            <b/>
            <sz val="9"/>
            <color indexed="81"/>
            <rFont val="Tahoma"/>
            <family val="2"/>
          </rPr>
          <t>Conall DE PAOR:</t>
        </r>
        <r>
          <rPr>
            <sz val="9"/>
            <color indexed="81"/>
            <rFont val="Tahoma"/>
            <family val="2"/>
          </rPr>
          <t xml:space="preserve">
often listed as landed mass</t>
        </r>
      </text>
    </comment>
    <comment ref="L3" authorId="0" shapeId="0" xr:uid="{884D9E5A-81BA-487B-9DDE-3FBA7CC51D05}">
      <text>
        <r>
          <rPr>
            <b/>
            <sz val="9"/>
            <color indexed="81"/>
            <rFont val="Tahoma"/>
            <family val="2"/>
          </rPr>
          <t>Conall DE PAOR:</t>
        </r>
        <r>
          <rPr>
            <sz val="9"/>
            <color indexed="81"/>
            <rFont val="Tahoma"/>
            <family val="2"/>
          </rPr>
          <t xml:space="preserve">
inferred from mass properties
</t>
        </r>
      </text>
    </comment>
    <comment ref="L4" authorId="0" shapeId="0" xr:uid="{6E963057-E3B2-4CDA-B6B6-F1855B4B3AA7}">
      <text>
        <r>
          <rPr>
            <b/>
            <sz val="9"/>
            <color indexed="81"/>
            <rFont val="Tahoma"/>
            <family val="2"/>
          </rPr>
          <t>Conall DE PAOR:</t>
        </r>
        <r>
          <rPr>
            <sz val="9"/>
            <color indexed="81"/>
            <rFont val="Tahoma"/>
            <family val="2"/>
          </rPr>
          <t xml:space="preserve">
inferrable from mass properties</t>
        </r>
      </text>
    </comment>
    <comment ref="K5" authorId="2" shapeId="0" xr:uid="{7BDCCC37-6361-425F-B67F-4C4D387BB579}">
      <text>
        <r>
          <rPr>
            <b/>
            <sz val="9"/>
            <color indexed="81"/>
            <rFont val="Tahoma"/>
            <family val="2"/>
          </rPr>
          <t>Conall De Paor:</t>
        </r>
        <r>
          <rPr>
            <sz val="9"/>
            <color indexed="81"/>
            <rFont val="Tahoma"/>
            <family val="2"/>
          </rPr>
          <t xml:space="preserve">
typical ISP of that fuel
</t>
        </r>
      </text>
    </comment>
    <comment ref="L6" authorId="0" shapeId="0" xr:uid="{BFD85F13-DBCA-4051-A233-BF2CCFA7A441}">
      <text>
        <r>
          <rPr>
            <b/>
            <sz val="9"/>
            <color indexed="81"/>
            <rFont val="Tahoma"/>
            <family val="2"/>
          </rPr>
          <t>Conall DE PAOR:</t>
        </r>
        <r>
          <rPr>
            <sz val="9"/>
            <color indexed="81"/>
            <rFont val="Tahoma"/>
            <family val="2"/>
          </rPr>
          <t xml:space="preserve">
inferred from mission analysis</t>
        </r>
      </text>
    </comment>
    <comment ref="G7" authorId="2" shapeId="0" xr:uid="{42FC07A1-2996-4FEA-8E3F-5441AA2FA55A}">
      <text>
        <r>
          <rPr>
            <b/>
            <sz val="9"/>
            <color indexed="81"/>
            <rFont val="Tahoma"/>
            <family val="2"/>
          </rPr>
          <t>Conall De Paor:</t>
        </r>
        <r>
          <rPr>
            <sz val="9"/>
            <color indexed="81"/>
            <rFont val="Tahoma"/>
            <family val="2"/>
          </rPr>
          <t xml:space="preserve">
weight of whole pod is considered as the payloadl
</t>
        </r>
      </text>
    </comment>
    <comment ref="G13" authorId="2" shapeId="0" xr:uid="{7EDC2EA8-4AB9-4EFD-A3F1-28896F839CD9}">
      <text>
        <r>
          <rPr>
            <b/>
            <sz val="9"/>
            <color indexed="81"/>
            <rFont val="Tahoma"/>
            <family val="2"/>
          </rPr>
          <t>Conall De Paor:</t>
        </r>
        <r>
          <rPr>
            <sz val="9"/>
            <color indexed="81"/>
            <rFont val="Tahoma"/>
            <family val="2"/>
          </rPr>
          <t xml:space="preserve">
weight of the pod is considered as the payload because that makes it more comparable</t>
        </r>
      </text>
    </comment>
    <comment ref="K14" authorId="2" shapeId="0" xr:uid="{22C3EDC7-F1E5-40EF-A05E-E9606041D5AB}">
      <text>
        <r>
          <rPr>
            <b/>
            <sz val="9"/>
            <color indexed="81"/>
            <rFont val="Tahoma"/>
            <family val="2"/>
          </rPr>
          <t>Conall De Paor:</t>
        </r>
        <r>
          <rPr>
            <sz val="9"/>
            <color indexed="81"/>
            <rFont val="Tahoma"/>
            <family val="2"/>
          </rPr>
          <t xml:space="preserve">
typical Isp for that fuel</t>
        </r>
      </text>
    </comment>
    <comment ref="E15" authorId="2" shapeId="0" xr:uid="{7925B54B-0AA6-4734-A6C6-7B9F1E3A871C}">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F15" authorId="2" shapeId="0" xr:uid="{FC3D75A6-E3D5-4551-981C-C60C34CB3102}">
      <text>
        <r>
          <rPr>
            <b/>
            <sz val="9"/>
            <color indexed="81"/>
            <rFont val="Tahoma"/>
            <family val="2"/>
          </rPr>
          <t>Conall De Paor:</t>
        </r>
        <r>
          <rPr>
            <sz val="9"/>
            <color indexed="81"/>
            <rFont val="Tahoma"/>
            <family val="2"/>
          </rPr>
          <t xml:space="preserve">
https://nssdc.gsfc.nasa.gov/nmc/spacecraft/display.action?id=2018-103A</t>
        </r>
      </text>
    </comment>
    <comment ref="E17" authorId="0" shapeId="0" xr:uid="{220440B8-B477-4F3A-AC18-E0003E645070}">
      <text>
        <r>
          <rPr>
            <b/>
            <sz val="9"/>
            <color indexed="81"/>
            <rFont val="Tahoma"/>
            <family val="2"/>
          </rPr>
          <t>Conall DE PAOR:</t>
        </r>
        <r>
          <rPr>
            <sz val="9"/>
            <color indexed="81"/>
            <rFont val="Tahoma"/>
            <family val="2"/>
          </rPr>
          <t xml:space="preserve">
Huntress pg. 222</t>
        </r>
      </text>
    </comment>
    <comment ref="I18" authorId="0" shapeId="0" xr:uid="{69759529-8D0D-46E2-B9E5-E331978917AC}">
      <text>
        <r>
          <rPr>
            <b/>
            <sz val="9"/>
            <color indexed="81"/>
            <rFont val="Tahoma"/>
            <family val="2"/>
          </rPr>
          <t>Conall DE PAOR:</t>
        </r>
        <r>
          <rPr>
            <sz val="9"/>
            <color indexed="81"/>
            <rFont val="Tahoma"/>
            <family val="2"/>
          </rPr>
          <t xml:space="preserve">
NSSDC
</t>
        </r>
      </text>
    </comment>
    <comment ref="I19" authorId="0" shapeId="0" xr:uid="{DBF40732-4DE1-407A-B48B-6C2F996A5D22}">
      <text>
        <r>
          <rPr>
            <b/>
            <sz val="9"/>
            <color indexed="81"/>
            <rFont val="Tahoma"/>
            <family val="2"/>
          </rPr>
          <t>Conall DE PAOR:</t>
        </r>
        <r>
          <rPr>
            <sz val="9"/>
            <color indexed="81"/>
            <rFont val="Tahoma"/>
            <family val="2"/>
          </rPr>
          <t xml:space="preserve">
quoted as landed mass in the literature
</t>
        </r>
      </text>
    </comment>
    <comment ref="I21" authorId="0" shapeId="0" xr:uid="{62711669-FD09-46D0-9D4C-8DCF95249083}">
      <text>
        <r>
          <rPr>
            <b/>
            <sz val="9"/>
            <color indexed="81"/>
            <rFont val="Tahoma"/>
            <family val="2"/>
          </rPr>
          <t>Conall DE PAOR:</t>
        </r>
        <r>
          <rPr>
            <sz val="9"/>
            <color indexed="81"/>
            <rFont val="Tahoma"/>
            <family val="2"/>
          </rPr>
          <t xml:space="preserve">
quoted as landed mass in the literature
</t>
        </r>
      </text>
    </comment>
    <comment ref="F31" authorId="0" shapeId="0" xr:uid="{7AE7D307-20BA-4CC9-ADD8-BBB50ECD0C0D}">
      <text>
        <r>
          <rPr>
            <b/>
            <sz val="9"/>
            <color indexed="81"/>
            <rFont val="Tahoma"/>
            <family val="2"/>
          </rPr>
          <t>Conall DE PAOR:</t>
        </r>
        <r>
          <rPr>
            <sz val="9"/>
            <color indexed="81"/>
            <rFont val="Tahoma"/>
            <family val="2"/>
          </rPr>
          <t xml:space="preserve">
inferred from resultant dV of chandrayaan 2. assuming same Isp
</t>
        </r>
      </text>
    </comment>
    <comment ref="L31" authorId="0" shapeId="0" xr:uid="{5D9402DE-6F79-419D-B9AB-FDE6A7F94BA2}">
      <text>
        <r>
          <rPr>
            <b/>
            <sz val="9"/>
            <color indexed="81"/>
            <rFont val="Tahoma"/>
            <family val="2"/>
          </rPr>
          <t>Conall DE PAOR:</t>
        </r>
        <r>
          <rPr>
            <sz val="9"/>
            <color indexed="81"/>
            <rFont val="Tahoma"/>
            <family val="2"/>
          </rPr>
          <t xml:space="preserve">
assumed the same as chandrayaan 2. same mission profile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tc={4AB1ACBF-8E91-4DA4-AF4E-0251131B41BE}</author>
    <author>Conall DE PAOR</author>
    <author>Conall De Paor</author>
  </authors>
  <commentList>
    <comment ref="G2" authorId="0" shapeId="0" xr:uid="{4AB1ACBF-8E91-4DA4-AF4E-0251131B41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I3" authorId="1" shapeId="0" xr:uid="{21628E98-875F-4E61-B95C-BB41790F2063}">
      <text>
        <r>
          <rPr>
            <b/>
            <sz val="9"/>
            <color indexed="81"/>
            <rFont val="Tahoma"/>
            <family val="2"/>
          </rPr>
          <t>Conall DE PAOR:</t>
        </r>
        <r>
          <rPr>
            <sz val="9"/>
            <color indexed="81"/>
            <rFont val="Tahoma"/>
            <family val="2"/>
          </rPr>
          <t xml:space="preserve">
quoted as landed mass in the literature
</t>
        </r>
      </text>
    </comment>
    <comment ref="I5" authorId="1" shapeId="0" xr:uid="{EB3AEFF6-7BCC-43C0-B081-A3B0D118BF12}">
      <text>
        <r>
          <rPr>
            <b/>
            <sz val="9"/>
            <color indexed="81"/>
            <rFont val="Tahoma"/>
            <family val="2"/>
          </rPr>
          <t>Conall DE PAOR:</t>
        </r>
        <r>
          <rPr>
            <sz val="9"/>
            <color indexed="81"/>
            <rFont val="Tahoma"/>
            <family val="2"/>
          </rPr>
          <t xml:space="preserve">
quoted as landed mass in the literature
</t>
        </r>
      </text>
    </comment>
    <comment ref="E6" authorId="1" shapeId="0" xr:uid="{72AE6EF6-3C10-47FA-A79C-DB8F2D32CCBC}">
      <text>
        <r>
          <rPr>
            <b/>
            <sz val="9"/>
            <color indexed="81"/>
            <rFont val="Tahoma"/>
            <family val="2"/>
          </rPr>
          <t>Conall DE PAOR:</t>
        </r>
        <r>
          <rPr>
            <sz val="9"/>
            <color indexed="81"/>
            <rFont val="Tahoma"/>
            <family val="2"/>
          </rPr>
          <t xml:space="preserve">
Huntress pg. 222</t>
        </r>
      </text>
    </comment>
    <comment ref="I7" authorId="1" shapeId="0" xr:uid="{ECC81F44-255C-4AA6-90BE-9428502273E4}">
      <text>
        <r>
          <rPr>
            <b/>
            <sz val="9"/>
            <color indexed="81"/>
            <rFont val="Tahoma"/>
            <family val="2"/>
          </rPr>
          <t>Conall DE PAOR:</t>
        </r>
        <r>
          <rPr>
            <sz val="9"/>
            <color indexed="81"/>
            <rFont val="Tahoma"/>
            <family val="2"/>
          </rPr>
          <t xml:space="preserve">
NSSDC
</t>
        </r>
      </text>
    </comment>
    <comment ref="K10" authorId="2" shapeId="0" xr:uid="{D8AFA1A4-8630-41A4-9039-BD305696F792}">
      <text>
        <r>
          <rPr>
            <b/>
            <sz val="9"/>
            <color indexed="81"/>
            <rFont val="Tahoma"/>
            <family val="2"/>
          </rPr>
          <t>Conall De Paor:</t>
        </r>
        <r>
          <rPr>
            <sz val="9"/>
            <color indexed="81"/>
            <rFont val="Tahoma"/>
            <family val="2"/>
          </rPr>
          <t xml:space="preserve">
typical Isp for that fuel</t>
        </r>
      </text>
    </comment>
    <comment ref="E11" authorId="2" shapeId="0" xr:uid="{DFCD87FE-E8A0-43FA-A848-E320388DD3CF}">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F11" authorId="2" shapeId="0" xr:uid="{6D835F75-5161-4AE4-96CF-E6B055BE7001}">
      <text>
        <r>
          <rPr>
            <b/>
            <sz val="9"/>
            <color indexed="81"/>
            <rFont val="Tahoma"/>
            <family val="2"/>
          </rPr>
          <t>Conall De Paor:</t>
        </r>
        <r>
          <rPr>
            <sz val="9"/>
            <color indexed="81"/>
            <rFont val="Tahoma"/>
            <family val="2"/>
          </rPr>
          <t xml:space="preserve">
https://nssdc.gsfc.nasa.gov/nmc/spacecraft/display.action?id=2018-103A</t>
        </r>
      </text>
    </comment>
    <comment ref="G12" authorId="2" shapeId="0" xr:uid="{89B11BA0-4727-4945-8E31-5B2241551E67}">
      <text>
        <r>
          <rPr>
            <b/>
            <sz val="9"/>
            <color indexed="81"/>
            <rFont val="Tahoma"/>
            <family val="2"/>
          </rPr>
          <t>Conall De Paor:</t>
        </r>
        <r>
          <rPr>
            <sz val="9"/>
            <color indexed="81"/>
            <rFont val="Tahoma"/>
            <family val="2"/>
          </rPr>
          <t xml:space="preserve">
weight of the pod is considered as the payload because that makes it more comparable</t>
        </r>
      </text>
    </comment>
    <comment ref="G18" authorId="2" shapeId="0" xr:uid="{E768D2A7-8013-45EF-A49C-7FB0E8A736AF}">
      <text>
        <r>
          <rPr>
            <b/>
            <sz val="9"/>
            <color indexed="81"/>
            <rFont val="Tahoma"/>
            <family val="2"/>
          </rPr>
          <t>Conall De Paor:</t>
        </r>
        <r>
          <rPr>
            <sz val="9"/>
            <color indexed="81"/>
            <rFont val="Tahoma"/>
            <family val="2"/>
          </rPr>
          <t xml:space="preserve">
weight of whole pod is considered as the payloadl
</t>
        </r>
      </text>
    </comment>
    <comment ref="L19" authorId="1" shapeId="0" xr:uid="{A8E4C224-9BDC-4EB2-B994-45C98C7026FC}">
      <text>
        <r>
          <rPr>
            <b/>
            <sz val="9"/>
            <color indexed="81"/>
            <rFont val="Tahoma"/>
            <family val="2"/>
          </rPr>
          <t>Conall DE PAOR:</t>
        </r>
        <r>
          <rPr>
            <sz val="9"/>
            <color indexed="81"/>
            <rFont val="Tahoma"/>
            <family val="2"/>
          </rPr>
          <t xml:space="preserve">
inferred from mission analysis</t>
        </r>
      </text>
    </comment>
    <comment ref="K20" authorId="2" shapeId="0" xr:uid="{0397220B-EDA7-421A-8EF8-F548573A9854}">
      <text>
        <r>
          <rPr>
            <b/>
            <sz val="9"/>
            <color indexed="81"/>
            <rFont val="Tahoma"/>
            <family val="2"/>
          </rPr>
          <t>Conall De Paor:</t>
        </r>
        <r>
          <rPr>
            <sz val="9"/>
            <color indexed="81"/>
            <rFont val="Tahoma"/>
            <family val="2"/>
          </rPr>
          <t xml:space="preserve">
typical ISP of that fuel
</t>
        </r>
      </text>
    </comment>
    <comment ref="L21" authorId="1" shapeId="0" xr:uid="{42D7C73B-D09E-4AA2-A9E2-EF2B58F14203}">
      <text>
        <r>
          <rPr>
            <b/>
            <sz val="9"/>
            <color indexed="81"/>
            <rFont val="Tahoma"/>
            <family val="2"/>
          </rPr>
          <t>Conall DE PAOR:</t>
        </r>
        <r>
          <rPr>
            <sz val="9"/>
            <color indexed="81"/>
            <rFont val="Tahoma"/>
            <family val="2"/>
          </rPr>
          <t xml:space="preserve">
inferrable from mass properties</t>
        </r>
      </text>
    </comment>
    <comment ref="L22" authorId="1" shapeId="0" xr:uid="{EA171A32-6EE7-491F-A444-0AF89D210445}">
      <text>
        <r>
          <rPr>
            <b/>
            <sz val="9"/>
            <color indexed="81"/>
            <rFont val="Tahoma"/>
            <family val="2"/>
          </rPr>
          <t>Conall DE PAOR:</t>
        </r>
        <r>
          <rPr>
            <sz val="9"/>
            <color indexed="81"/>
            <rFont val="Tahoma"/>
            <family val="2"/>
          </rPr>
          <t xml:space="preserve">
inferred from mass properties
</t>
        </r>
      </text>
    </comment>
    <comment ref="F24" authorId="1" shapeId="0" xr:uid="{7320BCCE-FE2F-4A58-8C84-347A30D8E273}">
      <text>
        <r>
          <rPr>
            <b/>
            <sz val="9"/>
            <color indexed="81"/>
            <rFont val="Tahoma"/>
            <family val="2"/>
          </rPr>
          <t>Conall DE PAOR:</t>
        </r>
        <r>
          <rPr>
            <sz val="9"/>
            <color indexed="81"/>
            <rFont val="Tahoma"/>
            <family val="2"/>
          </rPr>
          <t xml:space="preserve">
inferred from resultant dV of chandrayaan 2. assuming same Isp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tc={1ED511A7-4D05-4C7E-9BC4-2E80CF5B939A}</author>
    <author>Conall DE PAOR</author>
    <author>Conall De Paor</author>
  </authors>
  <commentList>
    <comment ref="G2" authorId="0" shapeId="0" xr:uid="{1ED511A7-4D05-4C7E-9BC4-2E80CF5B93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I3" authorId="1" shapeId="0" xr:uid="{685E0D18-52EB-48F9-9D98-44CF3F467B27}">
      <text>
        <r>
          <rPr>
            <b/>
            <sz val="9"/>
            <color indexed="81"/>
            <rFont val="Tahoma"/>
            <family val="2"/>
          </rPr>
          <t>Conall DE PAOR:</t>
        </r>
        <r>
          <rPr>
            <sz val="9"/>
            <color indexed="81"/>
            <rFont val="Tahoma"/>
            <family val="2"/>
          </rPr>
          <t xml:space="preserve">
quoted as landed mass in the literature
</t>
        </r>
      </text>
    </comment>
    <comment ref="I5" authorId="1" shapeId="0" xr:uid="{0A2E7EC7-9993-49D9-80FD-05BB10B76F9C}">
      <text>
        <r>
          <rPr>
            <b/>
            <sz val="9"/>
            <color indexed="81"/>
            <rFont val="Tahoma"/>
            <family val="2"/>
          </rPr>
          <t>Conall DE PAOR:</t>
        </r>
        <r>
          <rPr>
            <sz val="9"/>
            <color indexed="81"/>
            <rFont val="Tahoma"/>
            <family val="2"/>
          </rPr>
          <t xml:space="preserve">
quoted as landed mass in the literature
</t>
        </r>
      </text>
    </comment>
    <comment ref="E6" authorId="1" shapeId="0" xr:uid="{085352F8-C7E4-4988-A2D3-B78D9BFE35B7}">
      <text>
        <r>
          <rPr>
            <b/>
            <sz val="9"/>
            <color indexed="81"/>
            <rFont val="Tahoma"/>
            <family val="2"/>
          </rPr>
          <t>Conall DE PAOR:</t>
        </r>
        <r>
          <rPr>
            <sz val="9"/>
            <color indexed="81"/>
            <rFont val="Tahoma"/>
            <family val="2"/>
          </rPr>
          <t xml:space="preserve">
Huntress pg. 222</t>
        </r>
      </text>
    </comment>
    <comment ref="I7" authorId="1" shapeId="0" xr:uid="{CD73490B-A9ED-4DA1-A51F-6981E745E858}">
      <text>
        <r>
          <rPr>
            <b/>
            <sz val="9"/>
            <color indexed="81"/>
            <rFont val="Tahoma"/>
            <family val="2"/>
          </rPr>
          <t>Conall DE PAOR:</t>
        </r>
        <r>
          <rPr>
            <sz val="9"/>
            <color indexed="81"/>
            <rFont val="Tahoma"/>
            <family val="2"/>
          </rPr>
          <t xml:space="preserve">
NSSDC
</t>
        </r>
      </text>
    </comment>
    <comment ref="G9" authorId="2" shapeId="0" xr:uid="{A557C773-7AF1-4A85-A584-BA1DA80F2BFB}">
      <text>
        <r>
          <rPr>
            <b/>
            <sz val="9"/>
            <color indexed="81"/>
            <rFont val="Tahoma"/>
            <family val="2"/>
          </rPr>
          <t>Conall De Paor:</t>
        </r>
        <r>
          <rPr>
            <sz val="9"/>
            <color indexed="81"/>
            <rFont val="Tahoma"/>
            <family val="2"/>
          </rPr>
          <t xml:space="preserve">
weight of the pod is considered as the payload because that makes it more comparable</t>
        </r>
      </text>
    </comment>
    <comment ref="G11" authorId="2" shapeId="0" xr:uid="{1AE2A346-74D5-467A-B901-6EE06863B2B9}">
      <text>
        <r>
          <rPr>
            <b/>
            <sz val="9"/>
            <color indexed="81"/>
            <rFont val="Tahoma"/>
            <family val="2"/>
          </rPr>
          <t>Conall De Paor:</t>
        </r>
        <r>
          <rPr>
            <sz val="9"/>
            <color indexed="81"/>
            <rFont val="Tahoma"/>
            <family val="2"/>
          </rPr>
          <t xml:space="preserve">
weight of whole pod is considered as the payloadl
</t>
        </r>
      </text>
    </comment>
    <comment ref="L12" authorId="1" shapeId="0" xr:uid="{D8E41603-8C42-4B06-ABDC-517626363B07}">
      <text>
        <r>
          <rPr>
            <b/>
            <sz val="9"/>
            <color indexed="81"/>
            <rFont val="Tahoma"/>
            <family val="2"/>
          </rPr>
          <t>Conall DE PAOR:</t>
        </r>
        <r>
          <rPr>
            <sz val="9"/>
            <color indexed="81"/>
            <rFont val="Tahoma"/>
            <family val="2"/>
          </rPr>
          <t xml:space="preserve">
inferred from mission analysis</t>
        </r>
      </text>
    </comment>
    <comment ref="K13" authorId="2" shapeId="0" xr:uid="{A79AAB3B-8061-435B-AC91-19228C0ABC6E}">
      <text>
        <r>
          <rPr>
            <b/>
            <sz val="9"/>
            <color indexed="81"/>
            <rFont val="Tahoma"/>
            <family val="2"/>
          </rPr>
          <t>Conall De Paor:</t>
        </r>
        <r>
          <rPr>
            <sz val="9"/>
            <color indexed="81"/>
            <rFont val="Tahoma"/>
            <family val="2"/>
          </rPr>
          <t xml:space="preserve">
typical ISP of that fuel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tc={11CDB544-4299-4933-BE6D-2C3C0CFB1400}</author>
    <author>Conall De Paor</author>
    <author>Conall DE PAOR</author>
  </authors>
  <commentList>
    <comment ref="F2" authorId="0" shapeId="0" xr:uid="{11CDB544-4299-4933-BE6D-2C3C0CFB14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J6" authorId="1" shapeId="0" xr:uid="{7A41C3B2-236F-443F-9331-81269EAB9169}">
      <text>
        <r>
          <rPr>
            <b/>
            <sz val="9"/>
            <color indexed="81"/>
            <rFont val="Tahoma"/>
            <family val="2"/>
          </rPr>
          <t>Conall De Paor:</t>
        </r>
        <r>
          <rPr>
            <sz val="9"/>
            <color indexed="81"/>
            <rFont val="Tahoma"/>
            <family val="2"/>
          </rPr>
          <t xml:space="preserve">
typical ISP of that fuel
</t>
        </r>
      </text>
    </comment>
    <comment ref="K7" authorId="2" shapeId="0" xr:uid="{16621AAF-E312-4287-81AC-05AA525B25D2}">
      <text>
        <r>
          <rPr>
            <b/>
            <sz val="9"/>
            <color indexed="81"/>
            <rFont val="Tahoma"/>
            <family val="2"/>
          </rPr>
          <t>Conall DE PAOR:</t>
        </r>
        <r>
          <rPr>
            <sz val="9"/>
            <color indexed="81"/>
            <rFont val="Tahoma"/>
            <family val="2"/>
          </rPr>
          <t xml:space="preserve">
inferred from mission analysis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tc={042D7327-D0B9-4245-A848-3A7716A6C6F8}</author>
    <author>Conall DE PAOR</author>
    <author>Conall De Paor</author>
  </authors>
  <commentList>
    <comment ref="F2" authorId="0" shapeId="0" xr:uid="{042D7327-D0B9-4245-A848-3A7716A6C6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K4" authorId="1" shapeId="0" xr:uid="{9276C1F8-6402-4F85-8F52-9F6B310C1002}">
      <text>
        <r>
          <rPr>
            <b/>
            <sz val="9"/>
            <color indexed="81"/>
            <rFont val="Tahoma"/>
            <family val="2"/>
          </rPr>
          <t>Conall DE PAOR:</t>
        </r>
        <r>
          <rPr>
            <sz val="9"/>
            <color indexed="81"/>
            <rFont val="Tahoma"/>
            <family val="2"/>
          </rPr>
          <t xml:space="preserve">
inferred from mission analysis</t>
        </r>
      </text>
    </comment>
    <comment ref="E5" authorId="1" shapeId="0" xr:uid="{CA324B6C-D9C6-4150-9DD3-1A4A304B2AEB}">
      <text>
        <r>
          <rPr>
            <b/>
            <sz val="9"/>
            <color indexed="81"/>
            <rFont val="Tahoma"/>
            <family val="2"/>
          </rPr>
          <t>Conall DE PAOR:</t>
        </r>
        <r>
          <rPr>
            <sz val="9"/>
            <color indexed="81"/>
            <rFont val="Tahoma"/>
            <family val="2"/>
          </rPr>
          <t xml:space="preserve">
inferred from resultant dV of chandrayaan 2. assuming same Isp
</t>
        </r>
      </text>
    </comment>
    <comment ref="K5" authorId="1" shapeId="0" xr:uid="{088521BA-21B7-4CBA-B343-B97F99AA9334}">
      <text>
        <r>
          <rPr>
            <b/>
            <sz val="9"/>
            <color indexed="81"/>
            <rFont val="Tahoma"/>
            <family val="2"/>
          </rPr>
          <t>Conall DE PAOR:</t>
        </r>
        <r>
          <rPr>
            <sz val="9"/>
            <color indexed="81"/>
            <rFont val="Tahoma"/>
            <family val="2"/>
          </rPr>
          <t xml:space="preserve">
assumed the same as chandrayaan 2. same mission profile</t>
        </r>
      </text>
    </comment>
    <comment ref="K6" authorId="1" shapeId="0" xr:uid="{0304DBAB-89D5-4C2F-AE58-82A3989BB5ED}">
      <text>
        <r>
          <rPr>
            <b/>
            <sz val="9"/>
            <color indexed="81"/>
            <rFont val="Tahoma"/>
            <family val="2"/>
          </rPr>
          <t>Conall DE PAOR:</t>
        </r>
        <r>
          <rPr>
            <sz val="9"/>
            <color indexed="81"/>
            <rFont val="Tahoma"/>
            <family val="2"/>
          </rPr>
          <t xml:space="preserve">
inferrable from mass properties</t>
        </r>
      </text>
    </comment>
    <comment ref="J7" authorId="2" shapeId="0" xr:uid="{5A425C0B-2CD6-4F9F-A306-1FDC3B236446}">
      <text>
        <r>
          <rPr>
            <b/>
            <sz val="9"/>
            <color indexed="81"/>
            <rFont val="Tahoma"/>
            <family val="2"/>
          </rPr>
          <t>Conall De Paor:</t>
        </r>
        <r>
          <rPr>
            <sz val="9"/>
            <color indexed="81"/>
            <rFont val="Tahoma"/>
            <family val="2"/>
          </rPr>
          <t xml:space="preserve">
typical ISP of that fuel
</t>
        </r>
      </text>
    </comment>
    <comment ref="K8" authorId="1" shapeId="0" xr:uid="{F1924326-F2CB-4206-8980-7FBDCD3D6B62}">
      <text>
        <r>
          <rPr>
            <b/>
            <sz val="9"/>
            <color indexed="81"/>
            <rFont val="Tahoma"/>
            <family val="2"/>
          </rPr>
          <t>Conall DE PAOR:</t>
        </r>
        <r>
          <rPr>
            <sz val="9"/>
            <color indexed="81"/>
            <rFont val="Tahoma"/>
            <family val="2"/>
          </rPr>
          <t xml:space="preserve">
inferred from mass properties
</t>
        </r>
      </text>
    </comment>
    <comment ref="F11" authorId="2" shapeId="0" xr:uid="{E0808BA8-1AF5-47CB-9B6C-ADCFD1249101}">
      <text>
        <r>
          <rPr>
            <b/>
            <sz val="9"/>
            <color indexed="81"/>
            <rFont val="Tahoma"/>
            <family val="2"/>
          </rPr>
          <t>Conall De Paor:</t>
        </r>
        <r>
          <rPr>
            <sz val="9"/>
            <color indexed="81"/>
            <rFont val="Tahoma"/>
            <family val="2"/>
          </rPr>
          <t xml:space="preserve">
weight of whole pod is considered as the payloadl
</t>
        </r>
      </text>
    </comment>
    <comment ref="F13" authorId="2" shapeId="0" xr:uid="{F010BF0F-F378-4EB2-A65D-2E22A65363DC}">
      <text>
        <r>
          <rPr>
            <b/>
            <sz val="9"/>
            <color indexed="81"/>
            <rFont val="Tahoma"/>
            <family val="2"/>
          </rPr>
          <t>Conall De Paor:</t>
        </r>
        <r>
          <rPr>
            <sz val="9"/>
            <color indexed="81"/>
            <rFont val="Tahoma"/>
            <family val="2"/>
          </rPr>
          <t xml:space="preserve">
weight of the pod is considered as the payload because that makes it more comparable</t>
        </r>
      </text>
    </comment>
    <comment ref="J14" authorId="2" shapeId="0" xr:uid="{F0FA3196-7996-4D07-98A3-06E4A3AA4E84}">
      <text>
        <r>
          <rPr>
            <b/>
            <sz val="9"/>
            <color indexed="81"/>
            <rFont val="Tahoma"/>
            <family val="2"/>
          </rPr>
          <t>Conall De Paor:</t>
        </r>
        <r>
          <rPr>
            <sz val="9"/>
            <color indexed="81"/>
            <rFont val="Tahoma"/>
            <family val="2"/>
          </rPr>
          <t xml:space="preserve">
typical Isp for that fuel</t>
        </r>
      </text>
    </comment>
    <comment ref="D15" authorId="2" shapeId="0" xr:uid="{515247DF-6C29-4D9A-B261-53593B06CE20}">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E15" authorId="2" shapeId="0" xr:uid="{566F59DA-3E29-4538-8F92-84EF86284C0E}">
      <text>
        <r>
          <rPr>
            <b/>
            <sz val="9"/>
            <color indexed="81"/>
            <rFont val="Tahoma"/>
            <family val="2"/>
          </rPr>
          <t>Conall De Paor:</t>
        </r>
        <r>
          <rPr>
            <sz val="9"/>
            <color indexed="81"/>
            <rFont val="Tahoma"/>
            <family val="2"/>
          </rPr>
          <t xml:space="preserve">
https://nssdc.gsfc.nasa.gov/nmc/spacecraft/display.action?id=2018-103A</t>
        </r>
      </text>
    </comment>
    <comment ref="J17" authorId="2" shapeId="0" xr:uid="{C35B99D7-F551-4661-B51B-562DC01D9025}">
      <text>
        <r>
          <rPr>
            <b/>
            <sz val="9"/>
            <color indexed="81"/>
            <rFont val="Tahoma"/>
            <family val="2"/>
          </rPr>
          <t>Conall De Paor:</t>
        </r>
        <r>
          <rPr>
            <sz val="9"/>
            <color indexed="81"/>
            <rFont val="Tahoma"/>
            <family val="2"/>
          </rPr>
          <t xml:space="preserve">
typical Isp of that fuel</t>
        </r>
      </text>
    </comment>
    <comment ref="J18" authorId="2" shapeId="0" xr:uid="{299BB9B2-B5F0-4996-A233-18F024EC0115}">
      <text>
        <r>
          <rPr>
            <b/>
            <sz val="9"/>
            <color indexed="81"/>
            <rFont val="Tahoma"/>
            <family val="2"/>
          </rPr>
          <t>Conall De Paor:</t>
        </r>
        <r>
          <rPr>
            <sz val="9"/>
            <color indexed="81"/>
            <rFont val="Tahoma"/>
            <family val="2"/>
          </rPr>
          <t xml:space="preserve">
typical Isp for that fuel (Astronautix)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tc={B42AB370-7225-4D4C-A48F-95FEE32F42D1}</author>
    <author>Conall De Paor</author>
    <author>Conall DE PAOR</author>
  </authors>
  <commentList>
    <comment ref="F2" authorId="0" shapeId="0" xr:uid="{B42AB370-7225-4D4C-A48F-95FEE32F42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F3" authorId="1" shapeId="0" xr:uid="{632C88C8-7A25-45F7-A022-1F87CCFEEC29}">
      <text>
        <r>
          <rPr>
            <b/>
            <sz val="9"/>
            <color indexed="81"/>
            <rFont val="Tahoma"/>
            <family val="2"/>
          </rPr>
          <t>Conall De Paor:</t>
        </r>
        <r>
          <rPr>
            <sz val="9"/>
            <color indexed="81"/>
            <rFont val="Tahoma"/>
            <family val="2"/>
          </rPr>
          <t xml:space="preserve">
weight of whole pod is considered as the payloadl
</t>
        </r>
      </text>
    </comment>
    <comment ref="F4" authorId="1" shapeId="0" xr:uid="{C2AFA8B7-7055-48A0-8A8B-3A784A34139C}">
      <text>
        <r>
          <rPr>
            <b/>
            <sz val="9"/>
            <color indexed="81"/>
            <rFont val="Tahoma"/>
            <family val="2"/>
          </rPr>
          <t>Conall De Paor:</t>
        </r>
        <r>
          <rPr>
            <sz val="9"/>
            <color indexed="81"/>
            <rFont val="Tahoma"/>
            <family val="2"/>
          </rPr>
          <t xml:space="preserve">
weight of the pod is considered as the payload because that makes it more comparable</t>
        </r>
      </text>
    </comment>
    <comment ref="J5" authorId="1" shapeId="0" xr:uid="{BE2AE6A3-8B97-4AF6-89EC-06E9CAE9AF90}">
      <text>
        <r>
          <rPr>
            <b/>
            <sz val="9"/>
            <color indexed="81"/>
            <rFont val="Tahoma"/>
            <family val="2"/>
          </rPr>
          <t>Conall De Paor:</t>
        </r>
        <r>
          <rPr>
            <sz val="9"/>
            <color indexed="81"/>
            <rFont val="Tahoma"/>
            <family val="2"/>
          </rPr>
          <t xml:space="preserve">
typical Isp for that fuel (Astronautix)</t>
        </r>
      </text>
    </comment>
    <comment ref="E7" authorId="2" shapeId="0" xr:uid="{1BF51995-F349-45D9-A633-ECDC790C30EC}">
      <text>
        <r>
          <rPr>
            <b/>
            <sz val="9"/>
            <color indexed="81"/>
            <rFont val="Tahoma"/>
            <family val="2"/>
          </rPr>
          <t>Conall DE PAOR:</t>
        </r>
        <r>
          <rPr>
            <sz val="9"/>
            <color indexed="81"/>
            <rFont val="Tahoma"/>
            <family val="2"/>
          </rPr>
          <t xml:space="preserve">
inferred from resultant dV of chandrayaan 2. assuming same Isp
</t>
        </r>
      </text>
    </comment>
    <comment ref="K7" authorId="2" shapeId="0" xr:uid="{8BD8D5D3-978A-4279-8403-227BB21649DE}">
      <text>
        <r>
          <rPr>
            <b/>
            <sz val="9"/>
            <color indexed="81"/>
            <rFont val="Tahoma"/>
            <family val="2"/>
          </rPr>
          <t>Conall DE PAOR:</t>
        </r>
        <r>
          <rPr>
            <sz val="9"/>
            <color indexed="81"/>
            <rFont val="Tahoma"/>
            <family val="2"/>
          </rPr>
          <t xml:space="preserve">
assumed the same as chandrayaan 2. same mission profile</t>
        </r>
      </text>
    </comment>
    <comment ref="K8" authorId="2" shapeId="0" xr:uid="{225767F2-8BBB-4F3D-BB1D-393F1427848B}">
      <text>
        <r>
          <rPr>
            <b/>
            <sz val="9"/>
            <color indexed="81"/>
            <rFont val="Tahoma"/>
            <family val="2"/>
          </rPr>
          <t>Conall DE PAOR:</t>
        </r>
        <r>
          <rPr>
            <sz val="9"/>
            <color indexed="81"/>
            <rFont val="Tahoma"/>
            <family val="2"/>
          </rPr>
          <t xml:space="preserve">
inferrable from mass properties</t>
        </r>
      </text>
    </comment>
    <comment ref="K10" authorId="2" shapeId="0" xr:uid="{F32BB61F-02EF-41DE-A042-8D32C54403BD}">
      <text>
        <r>
          <rPr>
            <b/>
            <sz val="9"/>
            <color indexed="81"/>
            <rFont val="Tahoma"/>
            <family val="2"/>
          </rPr>
          <t>Conall DE PAOR:</t>
        </r>
        <r>
          <rPr>
            <sz val="9"/>
            <color indexed="81"/>
            <rFont val="Tahoma"/>
            <family val="2"/>
          </rPr>
          <t xml:space="preserve">
inferred from mission analysis</t>
        </r>
      </text>
    </comment>
    <comment ref="J11" authorId="1" shapeId="0" xr:uid="{F617D129-04CC-4370-8421-9C5930067039}">
      <text>
        <r>
          <rPr>
            <b/>
            <sz val="9"/>
            <color indexed="81"/>
            <rFont val="Tahoma"/>
            <family val="2"/>
          </rPr>
          <t>Conall De Paor:</t>
        </r>
        <r>
          <rPr>
            <sz val="9"/>
            <color indexed="81"/>
            <rFont val="Tahoma"/>
            <family val="2"/>
          </rPr>
          <t xml:space="preserve">
typical ISP of that fuel
</t>
        </r>
      </text>
    </comment>
    <comment ref="K12" authorId="2" shapeId="0" xr:uid="{4EB726B4-4040-4709-9060-B3609D73D4C9}">
      <text>
        <r>
          <rPr>
            <b/>
            <sz val="9"/>
            <color indexed="81"/>
            <rFont val="Tahoma"/>
            <family val="2"/>
          </rPr>
          <t>Conall DE PAOR:</t>
        </r>
        <r>
          <rPr>
            <sz val="9"/>
            <color indexed="81"/>
            <rFont val="Tahoma"/>
            <family val="2"/>
          </rPr>
          <t xml:space="preserve">
inferred from mass properties
</t>
        </r>
      </text>
    </comment>
    <comment ref="J13" authorId="1" shapeId="0" xr:uid="{342693B6-A341-42AC-99A5-DE27EA3A3ADE}">
      <text>
        <r>
          <rPr>
            <b/>
            <sz val="9"/>
            <color indexed="81"/>
            <rFont val="Tahoma"/>
            <family val="2"/>
          </rPr>
          <t>Conall De Paor:</t>
        </r>
        <r>
          <rPr>
            <sz val="9"/>
            <color indexed="81"/>
            <rFont val="Tahoma"/>
            <family val="2"/>
          </rPr>
          <t xml:space="preserve">
typical Isp for that fuel</t>
        </r>
      </text>
    </comment>
    <comment ref="D14" authorId="1" shapeId="0" xr:uid="{E75B1791-230F-4F11-96D3-CDA5CC71C28D}">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E14" authorId="1" shapeId="0" xr:uid="{DD57AB0A-2E8C-4032-8961-4D06F15E35E4}">
      <text>
        <r>
          <rPr>
            <b/>
            <sz val="9"/>
            <color indexed="81"/>
            <rFont val="Tahoma"/>
            <family val="2"/>
          </rPr>
          <t>Conall De Paor:</t>
        </r>
        <r>
          <rPr>
            <sz val="9"/>
            <color indexed="81"/>
            <rFont val="Tahoma"/>
            <family val="2"/>
          </rPr>
          <t xml:space="preserve">
https://nssdc.gsfc.nasa.gov/nmc/spacecraft/display.action?id=2018-103A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tc={5208AC11-52EE-4155-92DE-223D65538383}</author>
    <author>Conall DE PAOR</author>
    <author>Conall De Paor</author>
  </authors>
  <commentList>
    <comment ref="F2" authorId="0" shapeId="0" xr:uid="{5208AC11-52EE-4155-92DE-223D6553838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K3" authorId="1" shapeId="0" xr:uid="{DE1397A3-B4F0-4642-AFF6-3E8CAE1194B6}">
      <text>
        <r>
          <rPr>
            <b/>
            <sz val="9"/>
            <color indexed="81"/>
            <rFont val="Tahoma"/>
            <family val="2"/>
          </rPr>
          <t>Conall DE PAOR:</t>
        </r>
        <r>
          <rPr>
            <sz val="9"/>
            <color indexed="81"/>
            <rFont val="Tahoma"/>
            <family val="2"/>
          </rPr>
          <t xml:space="preserve">
inferred from mission analysis</t>
        </r>
      </text>
    </comment>
    <comment ref="E4" authorId="1" shapeId="0" xr:uid="{47403B01-1EAD-4DF8-B9D3-579CC27620AB}">
      <text>
        <r>
          <rPr>
            <b/>
            <sz val="9"/>
            <color indexed="81"/>
            <rFont val="Tahoma"/>
            <family val="2"/>
          </rPr>
          <t>Conall DE PAOR:</t>
        </r>
        <r>
          <rPr>
            <sz val="9"/>
            <color indexed="81"/>
            <rFont val="Tahoma"/>
            <family val="2"/>
          </rPr>
          <t xml:space="preserve">
inferred from resultant dV of chandrayaan 2. assuming same Isp
</t>
        </r>
      </text>
    </comment>
    <comment ref="K4" authorId="1" shapeId="0" xr:uid="{CF871410-9904-4E2A-A0B3-8E2985BBB690}">
      <text>
        <r>
          <rPr>
            <b/>
            <sz val="9"/>
            <color indexed="81"/>
            <rFont val="Tahoma"/>
            <family val="2"/>
          </rPr>
          <t>Conall DE PAOR:</t>
        </r>
        <r>
          <rPr>
            <sz val="9"/>
            <color indexed="81"/>
            <rFont val="Tahoma"/>
            <family val="2"/>
          </rPr>
          <t xml:space="preserve">
assumed the same as chandrayaan 2. same mission profile</t>
        </r>
      </text>
    </comment>
    <comment ref="K5" authorId="1" shapeId="0" xr:uid="{D832DF31-F33B-4C46-B567-33769DDFABEE}">
      <text>
        <r>
          <rPr>
            <b/>
            <sz val="9"/>
            <color indexed="81"/>
            <rFont val="Tahoma"/>
            <family val="2"/>
          </rPr>
          <t>Conall DE PAOR:</t>
        </r>
        <r>
          <rPr>
            <sz val="9"/>
            <color indexed="81"/>
            <rFont val="Tahoma"/>
            <family val="2"/>
          </rPr>
          <t xml:space="preserve">
inferrable from mass properties</t>
        </r>
      </text>
    </comment>
    <comment ref="J6" authorId="2" shapeId="0" xr:uid="{DA6C2A29-9C58-4BE8-8483-2F3D7ED7201F}">
      <text>
        <r>
          <rPr>
            <b/>
            <sz val="9"/>
            <color indexed="81"/>
            <rFont val="Tahoma"/>
            <family val="2"/>
          </rPr>
          <t>Conall De Paor:</t>
        </r>
        <r>
          <rPr>
            <sz val="9"/>
            <color indexed="81"/>
            <rFont val="Tahoma"/>
            <family val="2"/>
          </rPr>
          <t xml:space="preserve">
typical ISP of that fuel
</t>
        </r>
      </text>
    </comment>
    <comment ref="K7" authorId="1" shapeId="0" xr:uid="{A0C9F8DD-CA56-40D2-BA34-4527EB954FA5}">
      <text>
        <r>
          <rPr>
            <b/>
            <sz val="9"/>
            <color indexed="81"/>
            <rFont val="Tahoma"/>
            <family val="2"/>
          </rPr>
          <t>Conall DE PAOR:</t>
        </r>
        <r>
          <rPr>
            <sz val="9"/>
            <color indexed="81"/>
            <rFont val="Tahoma"/>
            <family val="2"/>
          </rPr>
          <t xml:space="preserve">
inferred from mass properties
</t>
        </r>
      </text>
    </comment>
    <comment ref="F9" authorId="2" shapeId="0" xr:uid="{CCD6B1BF-953D-4690-9285-912649545C84}">
      <text>
        <r>
          <rPr>
            <b/>
            <sz val="9"/>
            <color indexed="81"/>
            <rFont val="Tahoma"/>
            <family val="2"/>
          </rPr>
          <t>Conall De Paor:</t>
        </r>
        <r>
          <rPr>
            <sz val="9"/>
            <color indexed="81"/>
            <rFont val="Tahoma"/>
            <family val="2"/>
          </rPr>
          <t xml:space="preserve">
weight of whole pod is considered as the payloadl
</t>
        </r>
      </text>
    </comment>
    <comment ref="F11" authorId="2" shapeId="0" xr:uid="{B7E8727E-4F03-419A-BBA8-F64EFED3C2D8}">
      <text>
        <r>
          <rPr>
            <b/>
            <sz val="9"/>
            <color indexed="81"/>
            <rFont val="Tahoma"/>
            <family val="2"/>
          </rPr>
          <t>Conall De Paor:</t>
        </r>
        <r>
          <rPr>
            <sz val="9"/>
            <color indexed="81"/>
            <rFont val="Tahoma"/>
            <family val="2"/>
          </rPr>
          <t xml:space="preserve">
weight of the pod is considered as the payload because that makes it more comparable</t>
        </r>
      </text>
    </comment>
    <comment ref="J12" authorId="2" shapeId="0" xr:uid="{84A98014-9EBB-4B74-85BD-8D07C9CBFA8C}">
      <text>
        <r>
          <rPr>
            <b/>
            <sz val="9"/>
            <color indexed="81"/>
            <rFont val="Tahoma"/>
            <family val="2"/>
          </rPr>
          <t>Conall De Paor:</t>
        </r>
        <r>
          <rPr>
            <sz val="9"/>
            <color indexed="81"/>
            <rFont val="Tahoma"/>
            <family val="2"/>
          </rPr>
          <t xml:space="preserve">
typical Isp for that fuel</t>
        </r>
      </text>
    </comment>
    <comment ref="D13" authorId="2" shapeId="0" xr:uid="{D6E7C096-9A48-41A2-8E33-8AF88F3C90F9}">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E13" authorId="2" shapeId="0" xr:uid="{BE76E76B-8F6A-4574-93CA-7AC6E5C9DF11}">
      <text>
        <r>
          <rPr>
            <b/>
            <sz val="9"/>
            <color indexed="81"/>
            <rFont val="Tahoma"/>
            <family val="2"/>
          </rPr>
          <t>Conall De Paor:</t>
        </r>
        <r>
          <rPr>
            <sz val="9"/>
            <color indexed="81"/>
            <rFont val="Tahoma"/>
            <family val="2"/>
          </rPr>
          <t xml:space="preserve">
https://nssdc.gsfc.nasa.gov/nmc/spacecraft/display.action?id=2018-103A</t>
        </r>
      </text>
    </comment>
    <comment ref="J14" authorId="2" shapeId="0" xr:uid="{55EB97E3-FB64-4401-91E7-EA92736E5DAE}">
      <text>
        <r>
          <rPr>
            <b/>
            <sz val="9"/>
            <color indexed="81"/>
            <rFont val="Tahoma"/>
            <family val="2"/>
          </rPr>
          <t>Conall De Paor:</t>
        </r>
        <r>
          <rPr>
            <sz val="9"/>
            <color indexed="81"/>
            <rFont val="Tahoma"/>
            <family val="2"/>
          </rPr>
          <t xml:space="preserve">
typical Isp for that fuel (Astronautix)</t>
        </r>
      </text>
    </comment>
  </commentList>
</comments>
</file>

<file path=xl/sharedStrings.xml><?xml version="1.0" encoding="utf-8"?>
<sst xmlns="http://schemas.openxmlformats.org/spreadsheetml/2006/main" count="1153" uniqueCount="204">
  <si>
    <t>Lunar Lander Database - Chronological Order</t>
  </si>
  <si>
    <t>year</t>
  </si>
  <si>
    <t>Organisation</t>
  </si>
  <si>
    <t>Project name</t>
  </si>
  <si>
    <t>total mass</t>
  </si>
  <si>
    <t>dry mass</t>
  </si>
  <si>
    <t>bloc payload (down)</t>
  </si>
  <si>
    <t>resultant prop mass</t>
  </si>
  <si>
    <t>Inert mass</t>
  </si>
  <si>
    <t>propellant</t>
  </si>
  <si>
    <t>1 stage Isp</t>
  </si>
  <si>
    <t>dV</t>
  </si>
  <si>
    <t>type</t>
  </si>
  <si>
    <t>notes</t>
  </si>
  <si>
    <t>sources</t>
  </si>
  <si>
    <t>USSR</t>
  </si>
  <si>
    <t>Ye-6M Luna 9</t>
  </si>
  <si>
    <t>HNO3/Amine</t>
  </si>
  <si>
    <t>pod</t>
  </si>
  <si>
    <t>the payload of the lander was not the whole landing capsule, but was in fact just the camera and the geiger counter but here we consider the payload as the whole podHarvey
dV comes from page 76 in Harvey and NSSDC</t>
  </si>
  <si>
    <t>propellant mass [http://www.astronautix.com/l/lunae-6.html]
total mass [NSSDC]
payload mas [huntress]</t>
  </si>
  <si>
    <t>Ye-6M Luna 13</t>
  </si>
  <si>
    <t>the payload of the lander was not the whole landing capsule, but was in fact just the camera and the geiger counter pod is considered the whole payload Harvey</t>
  </si>
  <si>
    <t>Huntress, Harvey, astronautix</t>
  </si>
  <si>
    <t>NASA</t>
  </si>
  <si>
    <t>Surveyor 1</t>
  </si>
  <si>
    <t>Solid</t>
  </si>
  <si>
    <t>2stage</t>
  </si>
  <si>
    <t>they used solid rockets for braking manouvers [Schmierer 2019]
Isp is from typical value for the liquid propellant</t>
  </si>
  <si>
    <t>NSSDC</t>
  </si>
  <si>
    <t>Surveyor 3</t>
  </si>
  <si>
    <t>Surveyor 5</t>
  </si>
  <si>
    <t>Surveyor 7</t>
  </si>
  <si>
    <t>Ye-8</t>
  </si>
  <si>
    <t>HNO3/UDMH</t>
  </si>
  <si>
    <t>1stage</t>
  </si>
  <si>
    <t>The Ye-8 drop tanks were for mid course corrections during Translunar phase. They were dropped in LLO, just before landing phase began [Huntress2011]
lunar parking orbit is 100km [huntress]</t>
  </si>
  <si>
    <t>Ye-8-5M</t>
  </si>
  <si>
    <t>delta V requirement comes from "circular lunar orbit around 100km." mentioned by Harbey
lunar parking orbit is 100km [huntress]
landing stage identical to Ye8 Huntreess</t>
  </si>
  <si>
    <t>Huntress, Harvey,  for up payload it’s the payload of the return capsule (from huntress)</t>
  </si>
  <si>
    <t>Apollo 12</t>
  </si>
  <si>
    <t>N2O4/AZ49</t>
  </si>
  <si>
    <t>The dry mass is only the mass of the descent stage onlydV from Wiki
The dry mass is only the mass of the descent stage only, dV from Wiki
The delta V comes from Wilhite 2008</t>
  </si>
  <si>
    <t>@book{malzberg2010beyond,  title={Beyond Apollo},  author={Malzberg, Barry},  year={2010},  publisher={RosettaBooks}}</t>
  </si>
  <si>
    <t>Apollo 11</t>
  </si>
  <si>
    <t>N2O4/AZ50</t>
  </si>
  <si>
    <t>Apollo 13</t>
  </si>
  <si>
    <t>N2O4/AZ44</t>
  </si>
  <si>
    <t>The dry mass is only the mass of the descent stage only, dV from Wiki
The delta V comes from Wilhite 2008</t>
  </si>
  <si>
    <t>Apollo 14</t>
  </si>
  <si>
    <t>N2O4/AZ45</t>
  </si>
  <si>
    <t>The dry mass is only the mass of the descent stage onlydV from Wiki
The dry mass is only the mass of the descent stage only, dV from Wiki
The delta V comes from Wilhite 2008
Ascent stage wet mass from beyond Apollo</t>
  </si>
  <si>
    <t>Apollo 15</t>
  </si>
  <si>
    <t>N2O4/AZ46</t>
  </si>
  <si>
    <t>The dry mass is only the mass of the descent stage onlydV from Wiki
The dry mass is only the mass of the descent stage only, dV from Wiki
The delta V comes from Wilhite 2008
Ascent stage wet mass from beyond Apollo
Ascent stage wet mass from beyond Apollo</t>
  </si>
  <si>
    <t>Apollo 16</t>
  </si>
  <si>
    <t>N2O4/AZ47</t>
  </si>
  <si>
    <t>The dry mass is only the mass of the descent stage only
The dry mass is only the mass of the descent stage only, dV from Wiki
The delta V comes from Wilhite 2008
Ascent stage wet mass from beyond Apollo</t>
  </si>
  <si>
    <t>Apollo 17</t>
  </si>
  <si>
    <t>N2O4/AZ48</t>
  </si>
  <si>
    <t>8801-EE-1 Cargo (D+A) LH2</t>
  </si>
  <si>
    <t>LOX/LH2</t>
  </si>
  <si>
    <t>up payload is zero because this lander returns inert to lunar orbit</t>
  </si>
  <si>
    <t>8801-EE-1 Cargo (D+A) MMH</t>
  </si>
  <si>
    <t>N2O2/MMH</t>
  </si>
  <si>
    <t>8801-EE-1 Crew</t>
  </si>
  <si>
    <t>up and down payload mass is the same because its humans
single stage reusable lander
dV from beyond apollo catalog</t>
  </si>
  <si>
    <t>8801-EE-1 Cargo (D) LH2</t>
  </si>
  <si>
    <t>8801-EE-1 Cargo (D) MMH</t>
  </si>
  <si>
    <t>9205-FLO-1 Cargo</t>
  </si>
  <si>
    <t>unknown dV. We know from beyond Apollo catalog that the lander also performed LOI</t>
  </si>
  <si>
    <t>9205-FLO-1 Crew</t>
  </si>
  <si>
    <t>US Naval Academy</t>
  </si>
  <si>
    <t>Low-Cost Unmanned Lunar Lander</t>
  </si>
  <si>
    <t>MON/MMH</t>
  </si>
  <si>
    <r>
      <t>Daniel, W.K., 1992, January. Low-cost unmanned lunar lander. In </t>
    </r>
    <r>
      <rPr>
        <i/>
        <sz val="10"/>
        <color rgb="FF222222"/>
        <rFont val="Arial"/>
        <family val="2"/>
      </rPr>
      <t>USRA, Proceedings of the 8th Annual Summer Conference: NASA (USRA Advanced Design Program</t>
    </r>
    <r>
      <rPr>
        <sz val="10"/>
        <color rgb="FF222222"/>
        <rFont val="Arial"/>
        <family val="2"/>
      </rPr>
      <t>.</t>
    </r>
  </si>
  <si>
    <t>9508-HLR-1 Crew</t>
  </si>
  <si>
    <t>LOX/RP1</t>
  </si>
  <si>
    <t>up payload same as down payload because its humans and their critical equipment
This is a single stage up and down vehicle. dVs from Beyond Apollo Catalog</t>
  </si>
  <si>
    <t>book{malzberg2010beyond,  title={Beyond Apollo},  author={Malzberg, Barry},  year={2010},  publisher={RosettaBooks}}</t>
  </si>
  <si>
    <t>0507-ESAS-C Crew</t>
  </si>
  <si>
    <t>LOX/CH4</t>
  </si>
  <si>
    <t>Assume Crerw weigh 120 kg each and there's 4 of them
payload should really be the whole crew capsule. Wont include this one because of it's weirdly low payload</t>
  </si>
  <si>
    <t>0507-ESAS-A Crew</t>
  </si>
  <si>
    <t>delta V from Beyond Apollo. "without CEV" is the configuration in which it would be landing</t>
  </si>
  <si>
    <t>0507-ESAS-B Crew</t>
  </si>
  <si>
    <t>0605-LLPS-MSFC-6 Cargo</t>
  </si>
  <si>
    <t>unknown dV</t>
  </si>
  <si>
    <t>Gryphon</t>
  </si>
  <si>
    <t>The Gryphon: A Flexible Lunar Lander Design to Support a Semi-Permanent Lunar Outpost</t>
  </si>
  <si>
    <t>COMPASS</t>
  </si>
  <si>
    <t>Solid Motor</t>
  </si>
  <si>
    <t>Isp is from typical value for that propellant</t>
  </si>
  <si>
    <t>McGuire and Oleson 2006</t>
  </si>
  <si>
    <t>CNSA</t>
  </si>
  <si>
    <t>Chang'e 3</t>
  </si>
  <si>
    <t>N2O4/UDMH</t>
  </si>
  <si>
    <t>carried first yutu rover 140kg plus 30kg of other scientific payloads</t>
  </si>
  <si>
    <t>NSSDCA and A Chang’e-4 mission concept and vision of future Chinese lunar exploration activities</t>
  </si>
  <si>
    <t>Robotic Lunar Lander Concept</t>
  </si>
  <si>
    <r>
      <t>Cohen, B.A., Chavers, D.G. and Ballard, B.W., 2012. NASA's robotic lunar lander development project. </t>
    </r>
    <r>
      <rPr>
        <i/>
        <sz val="10"/>
        <color rgb="FF222222"/>
        <rFont val="Arial"/>
        <family val="2"/>
      </rPr>
      <t>Acta Astronautica</t>
    </r>
    <r>
      <rPr>
        <sz val="10"/>
        <color rgb="FF222222"/>
        <rFont val="Arial"/>
        <family val="2"/>
      </rPr>
      <t>, </t>
    </r>
    <r>
      <rPr>
        <i/>
        <sz val="10"/>
        <color rgb="FF222222"/>
        <rFont val="Arial"/>
        <family val="2"/>
      </rPr>
      <t>79</t>
    </r>
    <r>
      <rPr>
        <sz val="10"/>
        <color rgb="FF222222"/>
        <rFont val="Arial"/>
        <family val="2"/>
      </rPr>
      <t>, pp.221-240.</t>
    </r>
  </si>
  <si>
    <t>Pallet Lander</t>
  </si>
  <si>
    <t>MON25/MMH</t>
  </si>
  <si>
    <t>has a solid motor breaking stage derived from an ICBM</t>
  </si>
  <si>
    <t>NASA Lunar Lander Reference Design L.D. Kennedy</t>
  </si>
  <si>
    <t>SpaceIL</t>
  </si>
  <si>
    <t>Beresheet</t>
  </si>
  <si>
    <t>Beresheet had no payload on board. It was a demonstration mission. I asked SpaceIL at the IAC.
dV comes from parking orbit extrapolation NSSDC</t>
  </si>
  <si>
    <t>Leros 2b: https://www.mynewsdesk.com/no/nammo/pressreleases/nammos-british-rocket-engine-powers-israels-mission-to-the-moon-2838630
Beresheet inserted into a 200km orbit around the moon. NSSDC</t>
  </si>
  <si>
    <t>ISRO</t>
  </si>
  <si>
    <t>Vikram 1</t>
  </si>
  <si>
    <t>The dV is from extraploating the orbital information from mission profile assuming hoffman transfers
NSSDC</t>
  </si>
  <si>
    <t xml:space="preserve">Times of India diagram [https://web.archive.org/web/20190714030717/https://timesofindia.indiatimes.com/india/chandrayaan-2-all-you-need-to-know-about-indias-2nd-moon-mission/articleshow/70207662.cms]
</t>
  </si>
  <si>
    <t>Chang'e 4</t>
  </si>
  <si>
    <t>the Chang'e 4 was orginally a backup for the Chang'e 3. 
since it was based on Chang'e 3 it should have around the same dV
dV from keplerian extrapolation of published orbital params from NSSDC</t>
  </si>
  <si>
    <t>NSSDCA and Gunter's Space Page and Overview of the Chang’e-4 Mission: Opening the Frontier of Scientific Exploration of the Lunar Far Side</t>
  </si>
  <si>
    <t>Chang' 5</t>
  </si>
  <si>
    <t>Chang'e 5 is heavily based on chang'e 3 and 4. these were noted as oversized in the literature. Also, the NSSDCA quotes 8200 for the whole mass because its counting the orbiter too. Also the samples rendezvoused with a retuen capsule in lunar orbit so the up payload is just the sample container + samples. they picked up 1.7kg of samples. guess that the container weighs around 5 kilos
dV comes from Kepler analysis of published orbital parameters Wikipedia</t>
  </si>
  <si>
    <t>https://spaceflight101.com/change/change-5/
ascent stage mass [https://fr.wikipedia.org/wiki/Chang%27e_5]</t>
  </si>
  <si>
    <t>JAXA</t>
  </si>
  <si>
    <t>OMOTENASHI</t>
  </si>
  <si>
    <t>solid motor</t>
  </si>
  <si>
    <t>the orbital module of omotenashi is considered like a transfer vehicle. Only the solid motor and landing module are considered as part of the lander. See NSSDC for mission profile</t>
  </si>
  <si>
    <t>OMOTENSAHI outline presentation 2016 and NSSDC</t>
  </si>
  <si>
    <t>Odyssey Space Research</t>
  </si>
  <si>
    <t>Optimally staged Lander</t>
  </si>
  <si>
    <t>unknown</t>
  </si>
  <si>
    <t>this lander also performs LOPG to LLO (0.64km/s)</t>
  </si>
  <si>
    <t>inproceedings{mahajanend,  title{End to End Performance Optimization of a Crewed Lunar Landing Mission Staged from a Near Rectilinear Halo Orbit},  author={Mahajan, Bharat and Condon, Gerald L},  booktitle={44th AnnualAASGuidance,NavigationandControlConference},  number={AAS 22-063}}</t>
  </si>
  <si>
    <t>iSpace</t>
  </si>
  <si>
    <t>Hakuto-R M1</t>
  </si>
  <si>
    <t>N2O4/MMH</t>
  </si>
  <si>
    <t>Unknown dV
payload from french wikipedia</t>
  </si>
  <si>
    <t>https://nssdc.gsfc.nasa.gov/nmc/spacecraft/display.action?id=HAKUTO-R1</t>
  </si>
  <si>
    <t>Vikram 2</t>
  </si>
  <si>
    <t>dV from mission analysis</t>
  </si>
  <si>
    <t>https://nssdc.gsfc.nasa.gov/nmc/spacecraft/display.action?id=2023-098A</t>
  </si>
  <si>
    <t>Roscosmos</t>
  </si>
  <si>
    <t>Luna 25</t>
  </si>
  <si>
    <t>https://space.skyrocket.de/doc_sdat/luna-glob.htm
https://nssdc.gsfc.nasa.gov/nmc/spacecraft/display.action?id=2023-118A
https://fr.wikipedia.org/wiki/Luna_25
https://space.skyrocket.de/doc_sdat/luna-glob.htm</t>
  </si>
  <si>
    <t>SLIM</t>
  </si>
  <si>
    <t>N2H4/N2O4</t>
  </si>
  <si>
    <t>dV from mission analysis does not match suggestion from Tsiolkovsky</t>
  </si>
  <si>
    <t>https://global.jaxa.jp/countdown/slim/SLIM-mediakit-EN_2308.pdf
https://www.isas.jaxa.jp/home/slim/SLIM/index.htmlhttps://planet4589.org/space/misc/xrism/xrism.html</t>
  </si>
  <si>
    <t>Astrobotic</t>
  </si>
  <si>
    <t>Peregrine</t>
  </si>
  <si>
    <t>https://web.archive.org/web/20190603165910/https://www.astrobotic.com/payload-user-guide</t>
  </si>
  <si>
    <t>Intuitive Machines</t>
  </si>
  <si>
    <t>Odysseus</t>
  </si>
  <si>
    <t>LCH4/LOX</t>
  </si>
  <si>
    <t>https://nssdc.gsfc.nasa.gov/nmc/spacecraft/display.action?id=IM-1-NOVA
Isp from SpaceX raptor value for that fuel</t>
  </si>
  <si>
    <t>mp/md</t>
  </si>
  <si>
    <t>Mp</t>
  </si>
  <si>
    <t>mdry</t>
  </si>
  <si>
    <t>R2</t>
  </si>
  <si>
    <t>All</t>
  </si>
  <si>
    <t>All Real</t>
  </si>
  <si>
    <t>All Real Unmanned</t>
  </si>
  <si>
    <t>Real Performant</t>
  </si>
  <si>
    <t>Real Unmanned Performant</t>
  </si>
  <si>
    <t>Groups</t>
  </si>
  <si>
    <t>Small payload &lt; 2t</t>
  </si>
  <si>
    <t>mdmp/e</t>
  </si>
  <si>
    <t>m_inert</t>
  </si>
  <si>
    <t>m_total est</t>
  </si>
  <si>
    <t>error</t>
  </si>
  <si>
    <t>Mission name</t>
  </si>
  <si>
    <t>Spacecraft Model</t>
  </si>
  <si>
    <t xml:space="preserve"> Luna 9</t>
  </si>
  <si>
    <t>Ye-6M</t>
  </si>
  <si>
    <t>Luna 13</t>
  </si>
  <si>
    <t xml:space="preserve">Ye-6M </t>
  </si>
  <si>
    <t>Surveyor 6</t>
  </si>
  <si>
    <t>NSSDC, https://history.nasa.gov/wp-content/uploads/static/history/alsj/SurveyorProgramResultsNASA-SP-184.pdf</t>
  </si>
  <si>
    <t>Luna 21 - Lunakhod 2</t>
  </si>
  <si>
    <t>Luna 17 - Lunakhod 1</t>
  </si>
  <si>
    <t>Ye-8 (203)</t>
  </si>
  <si>
    <t>Ye-8 (204)</t>
  </si>
  <si>
    <t>Huntress(pg. 193), Harvey (pg.252), astronautix</t>
  </si>
  <si>
    <t>Luna 16</t>
  </si>
  <si>
    <t>Ye-8-5 (405)</t>
  </si>
  <si>
    <t>Ye-8-5 (408)</t>
  </si>
  <si>
    <t>Ye-8-5 (413)</t>
  </si>
  <si>
    <t>Luna 20</t>
  </si>
  <si>
    <t>Luna 24</t>
  </si>
  <si>
    <t>Huntress, Harvey (pg. 242, 243),  for up payload it’s the payload of the return capsule (from huntress)</t>
  </si>
  <si>
    <t>Huntress (pg. 222) and inferred</t>
  </si>
  <si>
    <t>LM-6 Intrepid</t>
  </si>
  <si>
    <t>LM-5 Eagle</t>
  </si>
  <si>
    <t>LM-7 Aquarius</t>
  </si>
  <si>
    <t>LM-8 Antares</t>
  </si>
  <si>
    <t>LM-10 Falcon</t>
  </si>
  <si>
    <t>LM-11 Orion</t>
  </si>
  <si>
    <t>LM-12 Challenger</t>
  </si>
  <si>
    <t>Chang'e 6</t>
  </si>
  <si>
    <t>mission name</t>
  </si>
  <si>
    <t>spacecraft name</t>
  </si>
  <si>
    <t>Peregrine Mission 1</t>
  </si>
  <si>
    <t>IM-1</t>
  </si>
  <si>
    <t>Nova-C</t>
  </si>
  <si>
    <t>Chandrayan 3</t>
  </si>
  <si>
    <t>Chandrayan 2</t>
  </si>
  <si>
    <t>spacecraft</t>
  </si>
  <si>
    <t>mp/minert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</si>
</sst>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Calibri"/>
      <family val="2"/>
      <scheme val="minor"/>
    </font>
    <font>
      <u/>
      <sz val="11"/>
      <color theme="10"/>
      <name val="Calibri"/>
      <family val="2"/>
      <scheme val="minor"/>
    </font>
    <font>
      <i/>
      <sz val="10"/>
      <color rgb="FF222222"/>
      <name val="Arial"/>
      <family val="2"/>
    </font>
    <font>
      <sz val="10"/>
      <color rgb="FF22222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7" tint="0.39997558519241921"/>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33CC"/>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0" fillId="3" borderId="1" xfId="0" applyFill="1" applyBorder="1" applyAlignment="1">
      <alignment horizontal="center"/>
    </xf>
    <xf numFmtId="0" fontId="0" fillId="0" borderId="2" xfId="0" applyBorder="1" applyAlignment="1">
      <alignment horizontal="center"/>
    </xf>
    <xf numFmtId="0" fontId="0" fillId="4" borderId="3" xfId="0" applyFill="1" applyBorder="1" applyAlignment="1">
      <alignment horizontal="center"/>
    </xf>
    <xf numFmtId="0" fontId="0" fillId="0" borderId="3" xfId="0" applyBorder="1" applyAlignment="1">
      <alignment horizontal="center"/>
    </xf>
    <xf numFmtId="0" fontId="0" fillId="5" borderId="3" xfId="0" applyFill="1" applyBorder="1" applyAlignment="1">
      <alignment horizontal="center"/>
    </xf>
    <xf numFmtId="0" fontId="1" fillId="0" borderId="3" xfId="1" applyFill="1" applyBorder="1" applyAlignment="1"/>
    <xf numFmtId="0" fontId="0" fillId="0" borderId="2" xfId="0" applyBorder="1" applyAlignment="1"/>
    <xf numFmtId="0" fontId="0" fillId="4" borderId="3" xfId="0" applyFill="1" applyBorder="1" applyAlignment="1"/>
    <xf numFmtId="0" fontId="0" fillId="0" borderId="3" xfId="0" applyBorder="1" applyAlignment="1"/>
    <xf numFmtId="0" fontId="0" fillId="5" borderId="3" xfId="0" applyFill="1" applyBorder="1" applyAlignment="1"/>
    <xf numFmtId="0" fontId="1" fillId="0" borderId="3" xfId="1" applyBorder="1" applyAlignment="1"/>
    <xf numFmtId="0" fontId="0" fillId="0" borderId="0" xfId="0" applyAlignment="1"/>
    <xf numFmtId="0" fontId="0" fillId="3" borderId="0" xfId="0" applyFill="1" applyBorder="1" applyAlignment="1">
      <alignment horizontal="center"/>
    </xf>
    <xf numFmtId="10" fontId="0" fillId="0" borderId="0" xfId="0" applyNumberFormat="1" applyAlignment="1">
      <alignment horizontal="center"/>
    </xf>
    <xf numFmtId="0" fontId="0" fillId="3" borderId="3" xfId="0" applyFill="1" applyBorder="1" applyAlignment="1">
      <alignment horizont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3" xfId="0" applyBorder="1"/>
    <xf numFmtId="0" fontId="0" fillId="4" borderId="3" xfId="0" applyFill="1" applyBorder="1"/>
    <xf numFmtId="0" fontId="0" fillId="4" borderId="0" xfId="0" applyFill="1"/>
    <xf numFmtId="0" fontId="0" fillId="4" borderId="0" xfId="0" applyFill="1" applyAlignment="1">
      <alignment horizontal="center"/>
    </xf>
    <xf numFmtId="0" fontId="0" fillId="0" borderId="3" xfId="0" applyFill="1" applyBorder="1" applyAlignment="1"/>
    <xf numFmtId="0" fontId="0" fillId="4" borderId="0" xfId="0" applyFill="1" applyBorder="1" applyAlignment="1">
      <alignment horizontal="center"/>
    </xf>
    <xf numFmtId="0" fontId="0" fillId="0" borderId="0" xfId="0" applyBorder="1" applyAlignment="1">
      <alignment horizontal="center"/>
    </xf>
    <xf numFmtId="0" fontId="0" fillId="0" borderId="3" xfId="0" applyFill="1" applyBorder="1" applyAlignment="1">
      <alignment horizontal="center"/>
    </xf>
    <xf numFmtId="0" fontId="0" fillId="5" borderId="2" xfId="0" applyFill="1" applyBorder="1" applyAlignment="1">
      <alignment horizontal="center"/>
    </xf>
    <xf numFmtId="10" fontId="0" fillId="4" borderId="0" xfId="0" applyNumberFormat="1" applyFill="1" applyAlignment="1">
      <alignment horizontal="center"/>
    </xf>
    <xf numFmtId="2" fontId="0" fillId="4" borderId="0" xfId="0" applyNumberFormat="1" applyFill="1" applyAlignment="1">
      <alignment horizontal="center"/>
    </xf>
    <xf numFmtId="0" fontId="0" fillId="4" borderId="2" xfId="0" applyFill="1" applyBorder="1" applyAlignment="1">
      <alignment horizontal="center"/>
    </xf>
    <xf numFmtId="0" fontId="0" fillId="4" borderId="2" xfId="0" applyFill="1" applyBorder="1" applyAlignment="1"/>
    <xf numFmtId="0" fontId="0" fillId="5" borderId="0" xfId="0" applyFill="1" applyBorder="1" applyAlignment="1">
      <alignment horizontal="center"/>
    </xf>
    <xf numFmtId="0" fontId="0" fillId="4" borderId="0" xfId="0" applyFill="1" applyBorder="1" applyAlignment="1"/>
    <xf numFmtId="10" fontId="0" fillId="0" borderId="0" xfId="0" applyNumberFormat="1" applyFill="1" applyAlignment="1">
      <alignment horizontal="center"/>
    </xf>
    <xf numFmtId="0" fontId="0" fillId="2" borderId="1" xfId="0" applyFill="1" applyBorder="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Reference Plot</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Landers'!$F$3:$F$46</c:f>
              <c:numCache>
                <c:formatCode>General</c:formatCode>
                <c:ptCount val="44"/>
                <c:pt idx="0">
                  <c:v>847</c:v>
                </c:pt>
                <c:pt idx="1">
                  <c:v>800</c:v>
                </c:pt>
                <c:pt idx="2">
                  <c:v>262</c:v>
                </c:pt>
                <c:pt idx="3">
                  <c:v>266</c:v>
                </c:pt>
                <c:pt idx="4">
                  <c:v>271</c:v>
                </c:pt>
                <c:pt idx="5">
                  <c:v>267</c:v>
                </c:pt>
                <c:pt idx="6">
                  <c:v>273</c:v>
                </c:pt>
                <c:pt idx="7">
                  <c:v>2034</c:v>
                </c:pt>
                <c:pt idx="8">
                  <c:v>2034</c:v>
                </c:pt>
                <c:pt idx="9">
                  <c:v>1144</c:v>
                </c:pt>
                <c:pt idx="10">
                  <c:v>1360</c:v>
                </c:pt>
                <c:pt idx="11">
                  <c:v>2109</c:v>
                </c:pt>
                <c:pt idx="12">
                  <c:v>2134</c:v>
                </c:pt>
                <c:pt idx="13">
                  <c:v>2626</c:v>
                </c:pt>
                <c:pt idx="14">
                  <c:v>1360</c:v>
                </c:pt>
                <c:pt idx="15">
                  <c:v>2626</c:v>
                </c:pt>
                <c:pt idx="16">
                  <c:v>2626</c:v>
                </c:pt>
                <c:pt idx="17">
                  <c:v>1000</c:v>
                </c:pt>
                <c:pt idx="18">
                  <c:v>1365</c:v>
                </c:pt>
                <c:pt idx="19">
                  <c:v>9823</c:v>
                </c:pt>
                <c:pt idx="20">
                  <c:v>7899</c:v>
                </c:pt>
                <c:pt idx="21">
                  <c:v>9823</c:v>
                </c:pt>
                <c:pt idx="22">
                  <c:v>9823</c:v>
                </c:pt>
                <c:pt idx="23">
                  <c:v>7899</c:v>
                </c:pt>
                <c:pt idx="24">
                  <c:v>12992</c:v>
                </c:pt>
                <c:pt idx="25">
                  <c:v>12472</c:v>
                </c:pt>
                <c:pt idx="26">
                  <c:v>530</c:v>
                </c:pt>
                <c:pt idx="27">
                  <c:v>1673.7</c:v>
                </c:pt>
                <c:pt idx="28">
                  <c:v>10814</c:v>
                </c:pt>
                <c:pt idx="29">
                  <c:v>7665</c:v>
                </c:pt>
                <c:pt idx="30">
                  <c:v>9726</c:v>
                </c:pt>
                <c:pt idx="31">
                  <c:v>10426</c:v>
                </c:pt>
                <c:pt idx="32">
                  <c:v>8500</c:v>
                </c:pt>
                <c:pt idx="33">
                  <c:v>171.1</c:v>
                </c:pt>
                <c:pt idx="34">
                  <c:v>1200</c:v>
                </c:pt>
                <c:pt idx="35">
                  <c:v>4687.2</c:v>
                </c:pt>
                <c:pt idx="36">
                  <c:v>1372</c:v>
                </c:pt>
                <c:pt idx="37">
                  <c:v>150</c:v>
                </c:pt>
                <c:pt idx="38">
                  <c:v>626</c:v>
                </c:pt>
                <c:pt idx="39">
                  <c:v>1200</c:v>
                </c:pt>
                <c:pt idx="40">
                  <c:v>1200</c:v>
                </c:pt>
                <c:pt idx="41">
                  <c:v>0.7</c:v>
                </c:pt>
                <c:pt idx="42">
                  <c:v>9861</c:v>
                </c:pt>
                <c:pt idx="43">
                  <c:v>340</c:v>
                </c:pt>
              </c:numCache>
            </c:numRef>
          </c:xVal>
          <c:yVal>
            <c:numRef>
              <c:f>'All Landers'!$G$3:$G$46</c:f>
              <c:numCache>
                <c:formatCode>General</c:formatCode>
                <c:ptCount val="44"/>
                <c:pt idx="0">
                  <c:v>99.8</c:v>
                </c:pt>
                <c:pt idx="1">
                  <c:v>112</c:v>
                </c:pt>
                <c:pt idx="2">
                  <c:v>33</c:v>
                </c:pt>
                <c:pt idx="3">
                  <c:v>33</c:v>
                </c:pt>
                <c:pt idx="4">
                  <c:v>33</c:v>
                </c:pt>
                <c:pt idx="5">
                  <c:v>33</c:v>
                </c:pt>
                <c:pt idx="6">
                  <c:v>33</c:v>
                </c:pt>
                <c:pt idx="7">
                  <c:v>4819</c:v>
                </c:pt>
                <c:pt idx="8">
                  <c:v>4821</c:v>
                </c:pt>
                <c:pt idx="9">
                  <c:v>756</c:v>
                </c:pt>
                <c:pt idx="10">
                  <c:v>520</c:v>
                </c:pt>
                <c:pt idx="11">
                  <c:v>4489</c:v>
                </c:pt>
                <c:pt idx="12">
                  <c:v>4700</c:v>
                </c:pt>
                <c:pt idx="13">
                  <c:v>4795</c:v>
                </c:pt>
                <c:pt idx="14">
                  <c:v>520</c:v>
                </c:pt>
                <c:pt idx="15">
                  <c:v>4795</c:v>
                </c:pt>
                <c:pt idx="16">
                  <c:v>4795</c:v>
                </c:pt>
                <c:pt idx="17">
                  <c:v>836</c:v>
                </c:pt>
                <c:pt idx="18">
                  <c:v>515</c:v>
                </c:pt>
                <c:pt idx="19">
                  <c:v>14000</c:v>
                </c:pt>
                <c:pt idx="20">
                  <c:v>14000</c:v>
                </c:pt>
                <c:pt idx="21">
                  <c:v>6000</c:v>
                </c:pt>
                <c:pt idx="22">
                  <c:v>25000</c:v>
                </c:pt>
                <c:pt idx="23">
                  <c:v>25000</c:v>
                </c:pt>
                <c:pt idx="24">
                  <c:v>35894</c:v>
                </c:pt>
                <c:pt idx="25">
                  <c:v>36384</c:v>
                </c:pt>
                <c:pt idx="26">
                  <c:v>200</c:v>
                </c:pt>
                <c:pt idx="27">
                  <c:v>473.3</c:v>
                </c:pt>
                <c:pt idx="28">
                  <c:v>980</c:v>
                </c:pt>
                <c:pt idx="29">
                  <c:v>13102</c:v>
                </c:pt>
                <c:pt idx="30">
                  <c:v>42472</c:v>
                </c:pt>
                <c:pt idx="31">
                  <c:v>11502</c:v>
                </c:pt>
                <c:pt idx="32">
                  <c:v>18634</c:v>
                </c:pt>
                <c:pt idx="33">
                  <c:v>14.9</c:v>
                </c:pt>
                <c:pt idx="34">
                  <c:v>170</c:v>
                </c:pt>
                <c:pt idx="35">
                  <c:v>1000</c:v>
                </c:pt>
                <c:pt idx="36">
                  <c:v>300</c:v>
                </c:pt>
                <c:pt idx="37">
                  <c:v>0</c:v>
                </c:pt>
                <c:pt idx="38">
                  <c:v>27</c:v>
                </c:pt>
                <c:pt idx="39">
                  <c:v>170</c:v>
                </c:pt>
                <c:pt idx="40">
                  <c:v>800</c:v>
                </c:pt>
                <c:pt idx="41">
                  <c:v>0</c:v>
                </c:pt>
                <c:pt idx="42">
                  <c:v>9121</c:v>
                </c:pt>
                <c:pt idx="43">
                  <c:v>30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9216-4CF5-9ACE-910AF0D1C3A1}"/>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X-title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y-title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mprop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poly"/>
            <c:order val="2"/>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Real Landers'!$F$3:$F$33</c:f>
              <c:numCache>
                <c:formatCode>General</c:formatCode>
                <c:ptCount val="31"/>
                <c:pt idx="0">
                  <c:v>770</c:v>
                </c:pt>
                <c:pt idx="1">
                  <c:v>626</c:v>
                </c:pt>
                <c:pt idx="2">
                  <c:v>340</c:v>
                </c:pt>
                <c:pt idx="3">
                  <c:v>190</c:v>
                </c:pt>
                <c:pt idx="4">
                  <c:v>847</c:v>
                </c:pt>
                <c:pt idx="5">
                  <c:v>273</c:v>
                </c:pt>
                <c:pt idx="6">
                  <c:v>271</c:v>
                </c:pt>
                <c:pt idx="7">
                  <c:v>267</c:v>
                </c:pt>
                <c:pt idx="8">
                  <c:v>266</c:v>
                </c:pt>
                <c:pt idx="9">
                  <c:v>262</c:v>
                </c:pt>
                <c:pt idx="10">
                  <c:v>800</c:v>
                </c:pt>
                <c:pt idx="11">
                  <c:v>1200</c:v>
                </c:pt>
                <c:pt idx="12">
                  <c:v>1200</c:v>
                </c:pt>
                <c:pt idx="13">
                  <c:v>1365</c:v>
                </c:pt>
                <c:pt idx="14">
                  <c:v>1360</c:v>
                </c:pt>
                <c:pt idx="15">
                  <c:v>1360</c:v>
                </c:pt>
                <c:pt idx="16">
                  <c:v>1144</c:v>
                </c:pt>
                <c:pt idx="17">
                  <c:v>1200</c:v>
                </c:pt>
                <c:pt idx="18">
                  <c:v>1000</c:v>
                </c:pt>
                <c:pt idx="19">
                  <c:v>2626</c:v>
                </c:pt>
                <c:pt idx="20">
                  <c:v>2626</c:v>
                </c:pt>
                <c:pt idx="21">
                  <c:v>2626</c:v>
                </c:pt>
                <c:pt idx="22">
                  <c:v>2109</c:v>
                </c:pt>
                <c:pt idx="23">
                  <c:v>2134</c:v>
                </c:pt>
                <c:pt idx="24">
                  <c:v>2034</c:v>
                </c:pt>
                <c:pt idx="25">
                  <c:v>2034</c:v>
                </c:pt>
                <c:pt idx="26">
                  <c:v>150</c:v>
                </c:pt>
                <c:pt idx="27">
                  <c:v>0.7</c:v>
                </c:pt>
              </c:numCache>
            </c:numRef>
          </c:xVal>
          <c:yVal>
            <c:numRef>
              <c:f>'All Real Landers'!$H$3:$H$33</c:f>
              <c:numCache>
                <c:formatCode>General</c:formatCode>
                <c:ptCount val="31"/>
                <c:pt idx="0">
                  <c:v>950</c:v>
                </c:pt>
                <c:pt idx="1">
                  <c:v>818</c:v>
                </c:pt>
                <c:pt idx="2">
                  <c:v>630</c:v>
                </c:pt>
                <c:pt idx="3">
                  <c:v>500</c:v>
                </c:pt>
                <c:pt idx="4">
                  <c:v>591.20000000000005</c:v>
                </c:pt>
                <c:pt idx="5">
                  <c:v>733</c:v>
                </c:pt>
                <c:pt idx="6">
                  <c:v>702</c:v>
                </c:pt>
                <c:pt idx="7">
                  <c:v>726</c:v>
                </c:pt>
                <c:pt idx="8">
                  <c:v>727</c:v>
                </c:pt>
                <c:pt idx="9">
                  <c:v>700.2</c:v>
                </c:pt>
                <c:pt idx="10">
                  <c:v>708</c:v>
                </c:pt>
                <c:pt idx="11">
                  <c:v>2410</c:v>
                </c:pt>
                <c:pt idx="12">
                  <c:v>2270</c:v>
                </c:pt>
                <c:pt idx="13">
                  <c:v>3915</c:v>
                </c:pt>
                <c:pt idx="14">
                  <c:v>3847</c:v>
                </c:pt>
                <c:pt idx="15">
                  <c:v>3870</c:v>
                </c:pt>
                <c:pt idx="16">
                  <c:v>3760</c:v>
                </c:pt>
                <c:pt idx="17">
                  <c:v>1800</c:v>
                </c:pt>
                <c:pt idx="18">
                  <c:v>3864</c:v>
                </c:pt>
                <c:pt idx="19">
                  <c:v>9026</c:v>
                </c:pt>
                <c:pt idx="20">
                  <c:v>9026</c:v>
                </c:pt>
                <c:pt idx="21">
                  <c:v>9026</c:v>
                </c:pt>
                <c:pt idx="22">
                  <c:v>8318</c:v>
                </c:pt>
                <c:pt idx="23">
                  <c:v>8200</c:v>
                </c:pt>
                <c:pt idx="24">
                  <c:v>8212</c:v>
                </c:pt>
                <c:pt idx="25">
                  <c:v>8248</c:v>
                </c:pt>
                <c:pt idx="26">
                  <c:v>435</c:v>
                </c:pt>
                <c:pt idx="27">
                  <c:v>13.9</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644A-4999-A633-0C65CFADCADA}"/>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propellant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mt</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poly"/>
            <c:order val="2"/>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Real Landers'!$F$3:$F$33</c:f>
              <c:numCache>
                <c:formatCode>General</c:formatCode>
                <c:ptCount val="31"/>
                <c:pt idx="0">
                  <c:v>770</c:v>
                </c:pt>
                <c:pt idx="1">
                  <c:v>626</c:v>
                </c:pt>
                <c:pt idx="2">
                  <c:v>340</c:v>
                </c:pt>
                <c:pt idx="3">
                  <c:v>190</c:v>
                </c:pt>
                <c:pt idx="4">
                  <c:v>847</c:v>
                </c:pt>
                <c:pt idx="5">
                  <c:v>273</c:v>
                </c:pt>
                <c:pt idx="6">
                  <c:v>271</c:v>
                </c:pt>
                <c:pt idx="7">
                  <c:v>267</c:v>
                </c:pt>
                <c:pt idx="8">
                  <c:v>266</c:v>
                </c:pt>
                <c:pt idx="9">
                  <c:v>262</c:v>
                </c:pt>
                <c:pt idx="10">
                  <c:v>800</c:v>
                </c:pt>
                <c:pt idx="11">
                  <c:v>1200</c:v>
                </c:pt>
                <c:pt idx="12">
                  <c:v>1200</c:v>
                </c:pt>
                <c:pt idx="13">
                  <c:v>1365</c:v>
                </c:pt>
                <c:pt idx="14">
                  <c:v>1360</c:v>
                </c:pt>
                <c:pt idx="15">
                  <c:v>1360</c:v>
                </c:pt>
                <c:pt idx="16">
                  <c:v>1144</c:v>
                </c:pt>
                <c:pt idx="17">
                  <c:v>1200</c:v>
                </c:pt>
                <c:pt idx="18">
                  <c:v>1000</c:v>
                </c:pt>
                <c:pt idx="19">
                  <c:v>2626</c:v>
                </c:pt>
                <c:pt idx="20">
                  <c:v>2626</c:v>
                </c:pt>
                <c:pt idx="21">
                  <c:v>2626</c:v>
                </c:pt>
                <c:pt idx="22">
                  <c:v>2109</c:v>
                </c:pt>
                <c:pt idx="23">
                  <c:v>2134</c:v>
                </c:pt>
                <c:pt idx="24">
                  <c:v>2034</c:v>
                </c:pt>
                <c:pt idx="25">
                  <c:v>2034</c:v>
                </c:pt>
                <c:pt idx="26">
                  <c:v>150</c:v>
                </c:pt>
                <c:pt idx="27">
                  <c:v>0.7</c:v>
                </c:pt>
              </c:numCache>
            </c:numRef>
          </c:xVal>
          <c:yVal>
            <c:numRef>
              <c:f>'All Real Landers'!$E$3:$E$33</c:f>
              <c:numCache>
                <c:formatCode>General</c:formatCode>
                <c:ptCount val="31"/>
                <c:pt idx="0">
                  <c:v>1750</c:v>
                </c:pt>
                <c:pt idx="1">
                  <c:v>1471</c:v>
                </c:pt>
                <c:pt idx="2">
                  <c:v>1000</c:v>
                </c:pt>
                <c:pt idx="3">
                  <c:v>710</c:v>
                </c:pt>
                <c:pt idx="4">
                  <c:v>1538</c:v>
                </c:pt>
                <c:pt idx="5">
                  <c:v>1039</c:v>
                </c:pt>
                <c:pt idx="6">
                  <c:v>1006</c:v>
                </c:pt>
                <c:pt idx="7">
                  <c:v>1026</c:v>
                </c:pt>
                <c:pt idx="8">
                  <c:v>1026</c:v>
                </c:pt>
                <c:pt idx="9">
                  <c:v>995.2</c:v>
                </c:pt>
                <c:pt idx="10">
                  <c:v>1620</c:v>
                </c:pt>
                <c:pt idx="11">
                  <c:v>3780</c:v>
                </c:pt>
                <c:pt idx="12">
                  <c:v>3640</c:v>
                </c:pt>
                <c:pt idx="13">
                  <c:v>5795</c:v>
                </c:pt>
                <c:pt idx="14">
                  <c:v>5727</c:v>
                </c:pt>
                <c:pt idx="15">
                  <c:v>5750</c:v>
                </c:pt>
                <c:pt idx="16">
                  <c:v>5660</c:v>
                </c:pt>
                <c:pt idx="17">
                  <c:v>3800</c:v>
                </c:pt>
                <c:pt idx="18">
                  <c:v>5700</c:v>
                </c:pt>
                <c:pt idx="19">
                  <c:v>16447</c:v>
                </c:pt>
                <c:pt idx="20">
                  <c:v>16447</c:v>
                </c:pt>
                <c:pt idx="21">
                  <c:v>16447</c:v>
                </c:pt>
                <c:pt idx="22">
                  <c:v>14916</c:v>
                </c:pt>
                <c:pt idx="23">
                  <c:v>15034</c:v>
                </c:pt>
                <c:pt idx="24">
                  <c:v>15065</c:v>
                </c:pt>
                <c:pt idx="25">
                  <c:v>15103</c:v>
                </c:pt>
                <c:pt idx="26">
                  <c:v>585</c:v>
                </c:pt>
                <c:pt idx="27">
                  <c:v>14.6</c:v>
                </c:pt>
                <c:pt idx="28">
                  <c:v>1750</c:v>
                </c:pt>
                <c:pt idx="29">
                  <c:v>1283</c:v>
                </c:pt>
                <c:pt idx="30">
                  <c:v>1908</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CBFD-4D11-B7BF-DAE6583950C4}"/>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total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ysClr val="windowText" lastClr="000000"/>
                </a:solidFill>
                <a:latin typeface="CMU Sans Serif" panose="02000603000000000000" pitchFamily="2" charset="0"/>
                <a:ea typeface="CMU Sans Serif" panose="02000603000000000000" pitchFamily="2" charset="0"/>
                <a:cs typeface="CMU Sans Serif" panose="02000603000000000000" pitchFamily="2" charset="0"/>
              </a:defRPr>
            </a:pPr>
            <a:r>
              <a:rPr lang="en-GB" sz="2000">
                <a:solidFill>
                  <a:sysClr val="windowText" lastClr="000000"/>
                </a:solidFill>
              </a:rPr>
              <a:t>mp</a:t>
            </a:r>
            <a:r>
              <a:rPr lang="en-GB" sz="2000" baseline="0">
                <a:solidFill>
                  <a:sysClr val="windowText" lastClr="000000"/>
                </a:solidFill>
              </a:rPr>
              <a:t> v md + mp</a:t>
            </a:r>
          </a:p>
        </c:rich>
      </c:tx>
      <c:layout>
        <c:manualLayout>
          <c:xMode val="edge"/>
          <c:yMode val="edge"/>
          <c:x val="0.3937126290443016"/>
          <c:y val="1.388893676358951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xVal>
            <c:numRef>
              <c:f>'All Real Landers'!$G$3:$G$28</c:f>
              <c:numCache>
                <c:formatCode>General</c:formatCode>
                <c:ptCount val="26"/>
                <c:pt idx="0">
                  <c:v>30</c:v>
                </c:pt>
                <c:pt idx="1">
                  <c:v>27</c:v>
                </c:pt>
                <c:pt idx="2">
                  <c:v>30</c:v>
                </c:pt>
                <c:pt idx="3">
                  <c:v>20</c:v>
                </c:pt>
                <c:pt idx="4">
                  <c:v>99.8</c:v>
                </c:pt>
                <c:pt idx="5">
                  <c:v>33</c:v>
                </c:pt>
                <c:pt idx="6">
                  <c:v>33</c:v>
                </c:pt>
                <c:pt idx="7">
                  <c:v>33</c:v>
                </c:pt>
                <c:pt idx="8">
                  <c:v>33</c:v>
                </c:pt>
                <c:pt idx="9">
                  <c:v>33</c:v>
                </c:pt>
                <c:pt idx="10">
                  <c:v>112</c:v>
                </c:pt>
                <c:pt idx="11">
                  <c:v>170</c:v>
                </c:pt>
                <c:pt idx="12">
                  <c:v>170</c:v>
                </c:pt>
                <c:pt idx="13">
                  <c:v>515</c:v>
                </c:pt>
                <c:pt idx="14">
                  <c:v>520</c:v>
                </c:pt>
                <c:pt idx="15">
                  <c:v>520</c:v>
                </c:pt>
                <c:pt idx="16">
                  <c:v>756</c:v>
                </c:pt>
                <c:pt idx="17">
                  <c:v>800</c:v>
                </c:pt>
                <c:pt idx="18">
                  <c:v>836</c:v>
                </c:pt>
                <c:pt idx="19">
                  <c:v>4795</c:v>
                </c:pt>
                <c:pt idx="20">
                  <c:v>4795</c:v>
                </c:pt>
                <c:pt idx="21">
                  <c:v>4795</c:v>
                </c:pt>
                <c:pt idx="22">
                  <c:v>4489</c:v>
                </c:pt>
                <c:pt idx="23">
                  <c:v>4700</c:v>
                </c:pt>
                <c:pt idx="24">
                  <c:v>4819</c:v>
                </c:pt>
                <c:pt idx="25">
                  <c:v>4821</c:v>
                </c:pt>
              </c:numCache>
            </c:numRef>
          </c:xVal>
          <c:yVal>
            <c:numRef>
              <c:f>'All Real Landers'!$R$3:$R$28</c:f>
              <c:numCache>
                <c:formatCode>General</c:formatCode>
                <c:ptCount val="26"/>
                <c:pt idx="0">
                  <c:v>800</c:v>
                </c:pt>
                <c:pt idx="1">
                  <c:v>653</c:v>
                </c:pt>
                <c:pt idx="2">
                  <c:v>370</c:v>
                </c:pt>
                <c:pt idx="3">
                  <c:v>210</c:v>
                </c:pt>
                <c:pt idx="4">
                  <c:v>946.8</c:v>
                </c:pt>
                <c:pt idx="5">
                  <c:v>306</c:v>
                </c:pt>
                <c:pt idx="6">
                  <c:v>304</c:v>
                </c:pt>
                <c:pt idx="7">
                  <c:v>300</c:v>
                </c:pt>
                <c:pt idx="8">
                  <c:v>299</c:v>
                </c:pt>
                <c:pt idx="9">
                  <c:v>295</c:v>
                </c:pt>
                <c:pt idx="10">
                  <c:v>912</c:v>
                </c:pt>
                <c:pt idx="11">
                  <c:v>1370</c:v>
                </c:pt>
                <c:pt idx="12">
                  <c:v>1370</c:v>
                </c:pt>
                <c:pt idx="13">
                  <c:v>1880</c:v>
                </c:pt>
                <c:pt idx="14">
                  <c:v>1880</c:v>
                </c:pt>
                <c:pt idx="15">
                  <c:v>1880</c:v>
                </c:pt>
                <c:pt idx="16">
                  <c:v>1900</c:v>
                </c:pt>
                <c:pt idx="17">
                  <c:v>2000</c:v>
                </c:pt>
                <c:pt idx="18">
                  <c:v>1836</c:v>
                </c:pt>
                <c:pt idx="19">
                  <c:v>7421</c:v>
                </c:pt>
                <c:pt idx="20">
                  <c:v>7421</c:v>
                </c:pt>
                <c:pt idx="21">
                  <c:v>7421</c:v>
                </c:pt>
                <c:pt idx="22">
                  <c:v>6598</c:v>
                </c:pt>
                <c:pt idx="23">
                  <c:v>6834</c:v>
                </c:pt>
                <c:pt idx="24">
                  <c:v>6853</c:v>
                </c:pt>
                <c:pt idx="25">
                  <c:v>6855</c:v>
                </c:pt>
              </c:numCache>
            </c:numRef>
          </c:yVal>
          <c:smooth val="0"/>
          <c:extLst>
            <c:ext xmlns:c16="http://schemas.microsoft.com/office/drawing/2014/chart" uri="{C3380CC4-5D6E-409C-BE32-E72D297353CC}">
              <c16:uniqueId val="{0000001B-8F37-4721-BCBC-8D2ED62430B8}"/>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sz="1400"/>
                  <a:t>payload mass [tons]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sz="1400"/>
                  <a:t>dry mass [tons]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57050908692565017"/>
          <c:y val="0.71691795581450912"/>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mprop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Real Landers'!$G$3:$G$28</c:f>
              <c:numCache>
                <c:formatCode>General</c:formatCode>
                <c:ptCount val="26"/>
                <c:pt idx="0">
                  <c:v>30</c:v>
                </c:pt>
                <c:pt idx="1">
                  <c:v>27</c:v>
                </c:pt>
                <c:pt idx="2">
                  <c:v>30</c:v>
                </c:pt>
                <c:pt idx="3">
                  <c:v>20</c:v>
                </c:pt>
                <c:pt idx="4">
                  <c:v>99.8</c:v>
                </c:pt>
                <c:pt idx="5">
                  <c:v>33</c:v>
                </c:pt>
                <c:pt idx="6">
                  <c:v>33</c:v>
                </c:pt>
                <c:pt idx="7">
                  <c:v>33</c:v>
                </c:pt>
                <c:pt idx="8">
                  <c:v>33</c:v>
                </c:pt>
                <c:pt idx="9">
                  <c:v>33</c:v>
                </c:pt>
                <c:pt idx="10">
                  <c:v>112</c:v>
                </c:pt>
                <c:pt idx="11">
                  <c:v>170</c:v>
                </c:pt>
                <c:pt idx="12">
                  <c:v>170</c:v>
                </c:pt>
                <c:pt idx="13">
                  <c:v>515</c:v>
                </c:pt>
                <c:pt idx="14">
                  <c:v>520</c:v>
                </c:pt>
                <c:pt idx="15">
                  <c:v>520</c:v>
                </c:pt>
                <c:pt idx="16">
                  <c:v>756</c:v>
                </c:pt>
                <c:pt idx="17">
                  <c:v>800</c:v>
                </c:pt>
                <c:pt idx="18">
                  <c:v>836</c:v>
                </c:pt>
                <c:pt idx="19">
                  <c:v>4795</c:v>
                </c:pt>
                <c:pt idx="20">
                  <c:v>4795</c:v>
                </c:pt>
                <c:pt idx="21">
                  <c:v>4795</c:v>
                </c:pt>
                <c:pt idx="22">
                  <c:v>4489</c:v>
                </c:pt>
                <c:pt idx="23">
                  <c:v>4700</c:v>
                </c:pt>
                <c:pt idx="24">
                  <c:v>4819</c:v>
                </c:pt>
                <c:pt idx="25">
                  <c:v>4821</c:v>
                </c:pt>
              </c:numCache>
            </c:numRef>
          </c:xVal>
          <c:yVal>
            <c:numRef>
              <c:f>'All Real Landers'!$H$3:$H$28</c:f>
              <c:numCache>
                <c:formatCode>General</c:formatCode>
                <c:ptCount val="26"/>
                <c:pt idx="0">
                  <c:v>950</c:v>
                </c:pt>
                <c:pt idx="1">
                  <c:v>818</c:v>
                </c:pt>
                <c:pt idx="2">
                  <c:v>630</c:v>
                </c:pt>
                <c:pt idx="3">
                  <c:v>500</c:v>
                </c:pt>
                <c:pt idx="4">
                  <c:v>591.20000000000005</c:v>
                </c:pt>
                <c:pt idx="5">
                  <c:v>733</c:v>
                </c:pt>
                <c:pt idx="6">
                  <c:v>702</c:v>
                </c:pt>
                <c:pt idx="7">
                  <c:v>726</c:v>
                </c:pt>
                <c:pt idx="8">
                  <c:v>727</c:v>
                </c:pt>
                <c:pt idx="9">
                  <c:v>700.2</c:v>
                </c:pt>
                <c:pt idx="10">
                  <c:v>708</c:v>
                </c:pt>
                <c:pt idx="11">
                  <c:v>2410</c:v>
                </c:pt>
                <c:pt idx="12">
                  <c:v>2270</c:v>
                </c:pt>
                <c:pt idx="13">
                  <c:v>3915</c:v>
                </c:pt>
                <c:pt idx="14">
                  <c:v>3847</c:v>
                </c:pt>
                <c:pt idx="15">
                  <c:v>3870</c:v>
                </c:pt>
                <c:pt idx="16">
                  <c:v>3760</c:v>
                </c:pt>
                <c:pt idx="17">
                  <c:v>1800</c:v>
                </c:pt>
                <c:pt idx="18">
                  <c:v>3864</c:v>
                </c:pt>
                <c:pt idx="19">
                  <c:v>9026</c:v>
                </c:pt>
                <c:pt idx="20">
                  <c:v>9026</c:v>
                </c:pt>
                <c:pt idx="21">
                  <c:v>9026</c:v>
                </c:pt>
                <c:pt idx="22">
                  <c:v>8318</c:v>
                </c:pt>
                <c:pt idx="23">
                  <c:v>8200</c:v>
                </c:pt>
                <c:pt idx="24">
                  <c:v>8212</c:v>
                </c:pt>
                <c:pt idx="25">
                  <c:v>8248</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56C7-466B-BCEF-116DF5A43457}"/>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propellant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Unmanned Real'!$G$3:$G$26</c:f>
              <c:numCache>
                <c:formatCode>General</c:formatCode>
                <c:ptCount val="24"/>
                <c:pt idx="0">
                  <c:v>836</c:v>
                </c:pt>
                <c:pt idx="1">
                  <c:v>800</c:v>
                </c:pt>
                <c:pt idx="2">
                  <c:v>756</c:v>
                </c:pt>
                <c:pt idx="3">
                  <c:v>520</c:v>
                </c:pt>
                <c:pt idx="4">
                  <c:v>520</c:v>
                </c:pt>
                <c:pt idx="5">
                  <c:v>515</c:v>
                </c:pt>
                <c:pt idx="6">
                  <c:v>0.1</c:v>
                </c:pt>
                <c:pt idx="7">
                  <c:v>170</c:v>
                </c:pt>
                <c:pt idx="8">
                  <c:v>170</c:v>
                </c:pt>
                <c:pt idx="9">
                  <c:v>112</c:v>
                </c:pt>
                <c:pt idx="10">
                  <c:v>33</c:v>
                </c:pt>
                <c:pt idx="11">
                  <c:v>33</c:v>
                </c:pt>
                <c:pt idx="12">
                  <c:v>33</c:v>
                </c:pt>
                <c:pt idx="13">
                  <c:v>33</c:v>
                </c:pt>
                <c:pt idx="14">
                  <c:v>33</c:v>
                </c:pt>
                <c:pt idx="15">
                  <c:v>99.8</c:v>
                </c:pt>
                <c:pt idx="16">
                  <c:v>20</c:v>
                </c:pt>
                <c:pt idx="17">
                  <c:v>30</c:v>
                </c:pt>
                <c:pt idx="18">
                  <c:v>27</c:v>
                </c:pt>
                <c:pt idx="19">
                  <c:v>30</c:v>
                </c:pt>
                <c:pt idx="20">
                  <c:v>0.1</c:v>
                </c:pt>
                <c:pt idx="21">
                  <c:v>26</c:v>
                </c:pt>
                <c:pt idx="22">
                  <c:v>90</c:v>
                </c:pt>
                <c:pt idx="23">
                  <c:v>100</c:v>
                </c:pt>
              </c:numCache>
            </c:numRef>
          </c:xVal>
          <c:yVal>
            <c:numRef>
              <c:f>'All Unmanned Real'!$F$3:$F$26</c:f>
              <c:numCache>
                <c:formatCode>General</c:formatCode>
                <c:ptCount val="24"/>
                <c:pt idx="0">
                  <c:v>1000</c:v>
                </c:pt>
                <c:pt idx="1">
                  <c:v>1200</c:v>
                </c:pt>
                <c:pt idx="2">
                  <c:v>1144</c:v>
                </c:pt>
                <c:pt idx="3">
                  <c:v>1360</c:v>
                </c:pt>
                <c:pt idx="4">
                  <c:v>1360</c:v>
                </c:pt>
                <c:pt idx="5">
                  <c:v>1365</c:v>
                </c:pt>
                <c:pt idx="6">
                  <c:v>0.7</c:v>
                </c:pt>
                <c:pt idx="7">
                  <c:v>1200</c:v>
                </c:pt>
                <c:pt idx="8">
                  <c:v>1200</c:v>
                </c:pt>
                <c:pt idx="9">
                  <c:v>800</c:v>
                </c:pt>
                <c:pt idx="10">
                  <c:v>262</c:v>
                </c:pt>
                <c:pt idx="11">
                  <c:v>266</c:v>
                </c:pt>
                <c:pt idx="12">
                  <c:v>267</c:v>
                </c:pt>
                <c:pt idx="13">
                  <c:v>271</c:v>
                </c:pt>
                <c:pt idx="14">
                  <c:v>273</c:v>
                </c:pt>
                <c:pt idx="15">
                  <c:v>847</c:v>
                </c:pt>
                <c:pt idx="16">
                  <c:v>190</c:v>
                </c:pt>
                <c:pt idx="17">
                  <c:v>340</c:v>
                </c:pt>
                <c:pt idx="18">
                  <c:v>626</c:v>
                </c:pt>
                <c:pt idx="19">
                  <c:v>770</c:v>
                </c:pt>
                <c:pt idx="20">
                  <c:v>150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F71D-4CF4-9295-95AA286C2500}"/>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mprop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Unmanned Real'!$F$3:$F$26</c:f>
              <c:numCache>
                <c:formatCode>General</c:formatCode>
                <c:ptCount val="24"/>
                <c:pt idx="0">
                  <c:v>1000</c:v>
                </c:pt>
                <c:pt idx="1">
                  <c:v>1200</c:v>
                </c:pt>
                <c:pt idx="2">
                  <c:v>1144</c:v>
                </c:pt>
                <c:pt idx="3">
                  <c:v>1360</c:v>
                </c:pt>
                <c:pt idx="4">
                  <c:v>1360</c:v>
                </c:pt>
                <c:pt idx="5">
                  <c:v>1365</c:v>
                </c:pt>
                <c:pt idx="6">
                  <c:v>0.7</c:v>
                </c:pt>
                <c:pt idx="7">
                  <c:v>1200</c:v>
                </c:pt>
                <c:pt idx="8">
                  <c:v>1200</c:v>
                </c:pt>
                <c:pt idx="9">
                  <c:v>800</c:v>
                </c:pt>
                <c:pt idx="10">
                  <c:v>262</c:v>
                </c:pt>
                <c:pt idx="11">
                  <c:v>266</c:v>
                </c:pt>
                <c:pt idx="12">
                  <c:v>267</c:v>
                </c:pt>
                <c:pt idx="13">
                  <c:v>271</c:v>
                </c:pt>
                <c:pt idx="14">
                  <c:v>273</c:v>
                </c:pt>
                <c:pt idx="15">
                  <c:v>847</c:v>
                </c:pt>
                <c:pt idx="16">
                  <c:v>190</c:v>
                </c:pt>
                <c:pt idx="17">
                  <c:v>340</c:v>
                </c:pt>
                <c:pt idx="18">
                  <c:v>626</c:v>
                </c:pt>
                <c:pt idx="19">
                  <c:v>770</c:v>
                </c:pt>
                <c:pt idx="20">
                  <c:v>150</c:v>
                </c:pt>
              </c:numCache>
            </c:numRef>
          </c:xVal>
          <c:yVal>
            <c:numRef>
              <c:f>'All Unmanned Real'!$H$3:$H$26</c:f>
              <c:numCache>
                <c:formatCode>General</c:formatCode>
                <c:ptCount val="24"/>
                <c:pt idx="0">
                  <c:v>3864</c:v>
                </c:pt>
                <c:pt idx="1">
                  <c:v>1800</c:v>
                </c:pt>
                <c:pt idx="2">
                  <c:v>3760</c:v>
                </c:pt>
                <c:pt idx="3">
                  <c:v>3847</c:v>
                </c:pt>
                <c:pt idx="4">
                  <c:v>3870</c:v>
                </c:pt>
                <c:pt idx="5">
                  <c:v>3915</c:v>
                </c:pt>
                <c:pt idx="6">
                  <c:v>13.9</c:v>
                </c:pt>
                <c:pt idx="7">
                  <c:v>2410</c:v>
                </c:pt>
                <c:pt idx="8">
                  <c:v>2270</c:v>
                </c:pt>
                <c:pt idx="9">
                  <c:v>708</c:v>
                </c:pt>
                <c:pt idx="10">
                  <c:v>700.2</c:v>
                </c:pt>
                <c:pt idx="11">
                  <c:v>727</c:v>
                </c:pt>
                <c:pt idx="12">
                  <c:v>726</c:v>
                </c:pt>
                <c:pt idx="13">
                  <c:v>702</c:v>
                </c:pt>
                <c:pt idx="14">
                  <c:v>733</c:v>
                </c:pt>
                <c:pt idx="15">
                  <c:v>591.20000000000005</c:v>
                </c:pt>
                <c:pt idx="16">
                  <c:v>500</c:v>
                </c:pt>
                <c:pt idx="17">
                  <c:v>630</c:v>
                </c:pt>
                <c:pt idx="18">
                  <c:v>818</c:v>
                </c:pt>
                <c:pt idx="19">
                  <c:v>950</c:v>
                </c:pt>
                <c:pt idx="20">
                  <c:v>435</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5696-4F13-804A-920A93257505}"/>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propellant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mt</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Unmanned Real'!$F$3:$F$26</c:f>
              <c:numCache>
                <c:formatCode>General</c:formatCode>
                <c:ptCount val="24"/>
                <c:pt idx="0">
                  <c:v>1000</c:v>
                </c:pt>
                <c:pt idx="1">
                  <c:v>1200</c:v>
                </c:pt>
                <c:pt idx="2">
                  <c:v>1144</c:v>
                </c:pt>
                <c:pt idx="3">
                  <c:v>1360</c:v>
                </c:pt>
                <c:pt idx="4">
                  <c:v>1360</c:v>
                </c:pt>
                <c:pt idx="5">
                  <c:v>1365</c:v>
                </c:pt>
                <c:pt idx="6">
                  <c:v>0.7</c:v>
                </c:pt>
                <c:pt idx="7">
                  <c:v>1200</c:v>
                </c:pt>
                <c:pt idx="8">
                  <c:v>1200</c:v>
                </c:pt>
                <c:pt idx="9">
                  <c:v>800</c:v>
                </c:pt>
                <c:pt idx="10">
                  <c:v>262</c:v>
                </c:pt>
                <c:pt idx="11">
                  <c:v>266</c:v>
                </c:pt>
                <c:pt idx="12">
                  <c:v>267</c:v>
                </c:pt>
                <c:pt idx="13">
                  <c:v>271</c:v>
                </c:pt>
                <c:pt idx="14">
                  <c:v>273</c:v>
                </c:pt>
                <c:pt idx="15">
                  <c:v>847</c:v>
                </c:pt>
                <c:pt idx="16">
                  <c:v>190</c:v>
                </c:pt>
                <c:pt idx="17">
                  <c:v>340</c:v>
                </c:pt>
                <c:pt idx="18">
                  <c:v>626</c:v>
                </c:pt>
                <c:pt idx="19">
                  <c:v>770</c:v>
                </c:pt>
                <c:pt idx="20">
                  <c:v>150</c:v>
                </c:pt>
              </c:numCache>
            </c:numRef>
          </c:xVal>
          <c:yVal>
            <c:numRef>
              <c:f>'All Unmanned Real'!$E$3:$E$26</c:f>
              <c:numCache>
                <c:formatCode>General</c:formatCode>
                <c:ptCount val="24"/>
                <c:pt idx="0">
                  <c:v>5700</c:v>
                </c:pt>
                <c:pt idx="1">
                  <c:v>3800</c:v>
                </c:pt>
                <c:pt idx="2">
                  <c:v>5660</c:v>
                </c:pt>
                <c:pt idx="3">
                  <c:v>5727</c:v>
                </c:pt>
                <c:pt idx="4">
                  <c:v>5750</c:v>
                </c:pt>
                <c:pt idx="5">
                  <c:v>5795</c:v>
                </c:pt>
                <c:pt idx="6">
                  <c:v>14.6</c:v>
                </c:pt>
                <c:pt idx="7">
                  <c:v>3780</c:v>
                </c:pt>
                <c:pt idx="8">
                  <c:v>3640</c:v>
                </c:pt>
                <c:pt idx="9">
                  <c:v>1620</c:v>
                </c:pt>
                <c:pt idx="10">
                  <c:v>995.2</c:v>
                </c:pt>
                <c:pt idx="11">
                  <c:v>1026</c:v>
                </c:pt>
                <c:pt idx="12">
                  <c:v>1026</c:v>
                </c:pt>
                <c:pt idx="13">
                  <c:v>1006</c:v>
                </c:pt>
                <c:pt idx="14">
                  <c:v>1039</c:v>
                </c:pt>
                <c:pt idx="15">
                  <c:v>1538</c:v>
                </c:pt>
                <c:pt idx="16">
                  <c:v>710</c:v>
                </c:pt>
                <c:pt idx="17">
                  <c:v>1000</c:v>
                </c:pt>
                <c:pt idx="18">
                  <c:v>1471</c:v>
                </c:pt>
                <c:pt idx="19">
                  <c:v>1750</c:v>
                </c:pt>
                <c:pt idx="20">
                  <c:v>585</c:v>
                </c:pt>
                <c:pt idx="21">
                  <c:v>1750</c:v>
                </c:pt>
                <c:pt idx="22">
                  <c:v>1283</c:v>
                </c:pt>
                <c:pt idx="23">
                  <c:v>1908</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634E-47CF-B7D0-705A1BDC2BAD}"/>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total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og"/>
            <c:dispRSqr val="1"/>
            <c:dispEq val="1"/>
            <c:trendlineLbl>
              <c:layout>
                <c:manualLayout>
                  <c:x val="6.9668579884033077E-2"/>
                  <c:y val="-0.280105593929741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Unmanned Real'!$G$3:$G$23</c:f>
              <c:numCache>
                <c:formatCode>General</c:formatCode>
                <c:ptCount val="21"/>
                <c:pt idx="0">
                  <c:v>836</c:v>
                </c:pt>
                <c:pt idx="1">
                  <c:v>800</c:v>
                </c:pt>
                <c:pt idx="2">
                  <c:v>756</c:v>
                </c:pt>
                <c:pt idx="3">
                  <c:v>520</c:v>
                </c:pt>
                <c:pt idx="4">
                  <c:v>520</c:v>
                </c:pt>
                <c:pt idx="5">
                  <c:v>515</c:v>
                </c:pt>
                <c:pt idx="6">
                  <c:v>0.1</c:v>
                </c:pt>
                <c:pt idx="7">
                  <c:v>170</c:v>
                </c:pt>
                <c:pt idx="8">
                  <c:v>170</c:v>
                </c:pt>
                <c:pt idx="9">
                  <c:v>112</c:v>
                </c:pt>
                <c:pt idx="10">
                  <c:v>33</c:v>
                </c:pt>
                <c:pt idx="11">
                  <c:v>33</c:v>
                </c:pt>
                <c:pt idx="12">
                  <c:v>33</c:v>
                </c:pt>
                <c:pt idx="13">
                  <c:v>33</c:v>
                </c:pt>
                <c:pt idx="14">
                  <c:v>33</c:v>
                </c:pt>
                <c:pt idx="15">
                  <c:v>99.8</c:v>
                </c:pt>
                <c:pt idx="16">
                  <c:v>20</c:v>
                </c:pt>
                <c:pt idx="17">
                  <c:v>30</c:v>
                </c:pt>
                <c:pt idx="18">
                  <c:v>27</c:v>
                </c:pt>
                <c:pt idx="19">
                  <c:v>30</c:v>
                </c:pt>
                <c:pt idx="20">
                  <c:v>0.1</c:v>
                </c:pt>
              </c:numCache>
            </c:numRef>
          </c:xVal>
          <c:yVal>
            <c:numRef>
              <c:f>'All Unmanned Real'!$F$3:$F$23</c:f>
              <c:numCache>
                <c:formatCode>General</c:formatCode>
                <c:ptCount val="21"/>
                <c:pt idx="0">
                  <c:v>1000</c:v>
                </c:pt>
                <c:pt idx="1">
                  <c:v>1200</c:v>
                </c:pt>
                <c:pt idx="2">
                  <c:v>1144</c:v>
                </c:pt>
                <c:pt idx="3">
                  <c:v>1360</c:v>
                </c:pt>
                <c:pt idx="4">
                  <c:v>1360</c:v>
                </c:pt>
                <c:pt idx="5">
                  <c:v>1365</c:v>
                </c:pt>
                <c:pt idx="6">
                  <c:v>0.7</c:v>
                </c:pt>
                <c:pt idx="7">
                  <c:v>1200</c:v>
                </c:pt>
                <c:pt idx="8">
                  <c:v>1200</c:v>
                </c:pt>
                <c:pt idx="9">
                  <c:v>800</c:v>
                </c:pt>
                <c:pt idx="10">
                  <c:v>262</c:v>
                </c:pt>
                <c:pt idx="11">
                  <c:v>266</c:v>
                </c:pt>
                <c:pt idx="12">
                  <c:v>267</c:v>
                </c:pt>
                <c:pt idx="13">
                  <c:v>271</c:v>
                </c:pt>
                <c:pt idx="14">
                  <c:v>273</c:v>
                </c:pt>
                <c:pt idx="15">
                  <c:v>847</c:v>
                </c:pt>
                <c:pt idx="16">
                  <c:v>190</c:v>
                </c:pt>
                <c:pt idx="17">
                  <c:v>340</c:v>
                </c:pt>
                <c:pt idx="18">
                  <c:v>626</c:v>
                </c:pt>
                <c:pt idx="19">
                  <c:v>770</c:v>
                </c:pt>
                <c:pt idx="20">
                  <c:v>150</c:v>
                </c:pt>
              </c:numCache>
            </c:numRef>
          </c:yVal>
          <c:smooth val="0"/>
          <c:extLst>
            <c:ext xmlns:c16="http://schemas.microsoft.com/office/drawing/2014/chart" uri="{C3380CC4-5D6E-409C-BE32-E72D297353CC}">
              <c16:uniqueId val="{00000001-974A-4DC1-A520-18078F7A7907}"/>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mp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md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1702126461299757"/>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mprop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poly"/>
            <c:order val="2"/>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Unmanned Real'!$F$3:$F$26</c:f>
              <c:numCache>
                <c:formatCode>General</c:formatCode>
                <c:ptCount val="24"/>
                <c:pt idx="0">
                  <c:v>1000</c:v>
                </c:pt>
                <c:pt idx="1">
                  <c:v>1200</c:v>
                </c:pt>
                <c:pt idx="2">
                  <c:v>1144</c:v>
                </c:pt>
                <c:pt idx="3">
                  <c:v>1360</c:v>
                </c:pt>
                <c:pt idx="4">
                  <c:v>1360</c:v>
                </c:pt>
                <c:pt idx="5">
                  <c:v>1365</c:v>
                </c:pt>
                <c:pt idx="6">
                  <c:v>0.7</c:v>
                </c:pt>
                <c:pt idx="7">
                  <c:v>1200</c:v>
                </c:pt>
                <c:pt idx="8">
                  <c:v>1200</c:v>
                </c:pt>
                <c:pt idx="9">
                  <c:v>800</c:v>
                </c:pt>
                <c:pt idx="10">
                  <c:v>262</c:v>
                </c:pt>
                <c:pt idx="11">
                  <c:v>266</c:v>
                </c:pt>
                <c:pt idx="12">
                  <c:v>267</c:v>
                </c:pt>
                <c:pt idx="13">
                  <c:v>271</c:v>
                </c:pt>
                <c:pt idx="14">
                  <c:v>273</c:v>
                </c:pt>
                <c:pt idx="15">
                  <c:v>847</c:v>
                </c:pt>
                <c:pt idx="16">
                  <c:v>190</c:v>
                </c:pt>
                <c:pt idx="17">
                  <c:v>340</c:v>
                </c:pt>
                <c:pt idx="18">
                  <c:v>626</c:v>
                </c:pt>
                <c:pt idx="19">
                  <c:v>770</c:v>
                </c:pt>
                <c:pt idx="20">
                  <c:v>150</c:v>
                </c:pt>
              </c:numCache>
            </c:numRef>
          </c:xVal>
          <c:yVal>
            <c:numRef>
              <c:f>'All Unmanned Real'!$H$3:$H$26</c:f>
              <c:numCache>
                <c:formatCode>General</c:formatCode>
                <c:ptCount val="24"/>
                <c:pt idx="0">
                  <c:v>3864</c:v>
                </c:pt>
                <c:pt idx="1">
                  <c:v>1800</c:v>
                </c:pt>
                <c:pt idx="2">
                  <c:v>3760</c:v>
                </c:pt>
                <c:pt idx="3">
                  <c:v>3847</c:v>
                </c:pt>
                <c:pt idx="4">
                  <c:v>3870</c:v>
                </c:pt>
                <c:pt idx="5">
                  <c:v>3915</c:v>
                </c:pt>
                <c:pt idx="6">
                  <c:v>13.9</c:v>
                </c:pt>
                <c:pt idx="7">
                  <c:v>2410</c:v>
                </c:pt>
                <c:pt idx="8">
                  <c:v>2270</c:v>
                </c:pt>
                <c:pt idx="9">
                  <c:v>708</c:v>
                </c:pt>
                <c:pt idx="10">
                  <c:v>700.2</c:v>
                </c:pt>
                <c:pt idx="11">
                  <c:v>727</c:v>
                </c:pt>
                <c:pt idx="12">
                  <c:v>726</c:v>
                </c:pt>
                <c:pt idx="13">
                  <c:v>702</c:v>
                </c:pt>
                <c:pt idx="14">
                  <c:v>733</c:v>
                </c:pt>
                <c:pt idx="15">
                  <c:v>591.20000000000005</c:v>
                </c:pt>
                <c:pt idx="16">
                  <c:v>500</c:v>
                </c:pt>
                <c:pt idx="17">
                  <c:v>630</c:v>
                </c:pt>
                <c:pt idx="18">
                  <c:v>818</c:v>
                </c:pt>
                <c:pt idx="19">
                  <c:v>950</c:v>
                </c:pt>
                <c:pt idx="20">
                  <c:v>435</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7B0B-4347-B72E-51B8F3D4C4A6}"/>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propellant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mt</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poly"/>
            <c:order val="2"/>
            <c:dispRSqr val="1"/>
            <c:dispEq val="1"/>
            <c:trendlineLbl>
              <c:layout>
                <c:manualLayout>
                  <c:x val="0.13842857253475865"/>
                  <c:y val="-0.206522332772428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Unmanned Real'!$F$3:$F$26</c:f>
              <c:numCache>
                <c:formatCode>General</c:formatCode>
                <c:ptCount val="24"/>
                <c:pt idx="0">
                  <c:v>1000</c:v>
                </c:pt>
                <c:pt idx="1">
                  <c:v>1200</c:v>
                </c:pt>
                <c:pt idx="2">
                  <c:v>1144</c:v>
                </c:pt>
                <c:pt idx="3">
                  <c:v>1360</c:v>
                </c:pt>
                <c:pt idx="4">
                  <c:v>1360</c:v>
                </c:pt>
                <c:pt idx="5">
                  <c:v>1365</c:v>
                </c:pt>
                <c:pt idx="6">
                  <c:v>0.7</c:v>
                </c:pt>
                <c:pt idx="7">
                  <c:v>1200</c:v>
                </c:pt>
                <c:pt idx="8">
                  <c:v>1200</c:v>
                </c:pt>
                <c:pt idx="9">
                  <c:v>800</c:v>
                </c:pt>
                <c:pt idx="10">
                  <c:v>262</c:v>
                </c:pt>
                <c:pt idx="11">
                  <c:v>266</c:v>
                </c:pt>
                <c:pt idx="12">
                  <c:v>267</c:v>
                </c:pt>
                <c:pt idx="13">
                  <c:v>271</c:v>
                </c:pt>
                <c:pt idx="14">
                  <c:v>273</c:v>
                </c:pt>
                <c:pt idx="15">
                  <c:v>847</c:v>
                </c:pt>
                <c:pt idx="16">
                  <c:v>190</c:v>
                </c:pt>
                <c:pt idx="17">
                  <c:v>340</c:v>
                </c:pt>
                <c:pt idx="18">
                  <c:v>626</c:v>
                </c:pt>
                <c:pt idx="19">
                  <c:v>770</c:v>
                </c:pt>
                <c:pt idx="20">
                  <c:v>150</c:v>
                </c:pt>
              </c:numCache>
            </c:numRef>
          </c:xVal>
          <c:yVal>
            <c:numRef>
              <c:f>'All Unmanned Real'!$E$3:$E$26</c:f>
              <c:numCache>
                <c:formatCode>General</c:formatCode>
                <c:ptCount val="24"/>
                <c:pt idx="0">
                  <c:v>5700</c:v>
                </c:pt>
                <c:pt idx="1">
                  <c:v>3800</c:v>
                </c:pt>
                <c:pt idx="2">
                  <c:v>5660</c:v>
                </c:pt>
                <c:pt idx="3">
                  <c:v>5727</c:v>
                </c:pt>
                <c:pt idx="4">
                  <c:v>5750</c:v>
                </c:pt>
                <c:pt idx="5">
                  <c:v>5795</c:v>
                </c:pt>
                <c:pt idx="6">
                  <c:v>14.6</c:v>
                </c:pt>
                <c:pt idx="7">
                  <c:v>3780</c:v>
                </c:pt>
                <c:pt idx="8">
                  <c:v>3640</c:v>
                </c:pt>
                <c:pt idx="9">
                  <c:v>1620</c:v>
                </c:pt>
                <c:pt idx="10">
                  <c:v>995.2</c:v>
                </c:pt>
                <c:pt idx="11">
                  <c:v>1026</c:v>
                </c:pt>
                <c:pt idx="12">
                  <c:v>1026</c:v>
                </c:pt>
                <c:pt idx="13">
                  <c:v>1006</c:v>
                </c:pt>
                <c:pt idx="14">
                  <c:v>1039</c:v>
                </c:pt>
                <c:pt idx="15">
                  <c:v>1538</c:v>
                </c:pt>
                <c:pt idx="16">
                  <c:v>710</c:v>
                </c:pt>
                <c:pt idx="17">
                  <c:v>1000</c:v>
                </c:pt>
                <c:pt idx="18">
                  <c:v>1471</c:v>
                </c:pt>
                <c:pt idx="19">
                  <c:v>1750</c:v>
                </c:pt>
                <c:pt idx="20">
                  <c:v>585</c:v>
                </c:pt>
                <c:pt idx="21">
                  <c:v>1750</c:v>
                </c:pt>
                <c:pt idx="22">
                  <c:v>1283</c:v>
                </c:pt>
                <c:pt idx="23">
                  <c:v>1908</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5F3A-4D47-9528-5583701559F4}"/>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total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Landers'!$G$3:$G$46</c:f>
              <c:numCache>
                <c:formatCode>General</c:formatCode>
                <c:ptCount val="44"/>
                <c:pt idx="0">
                  <c:v>99.8</c:v>
                </c:pt>
                <c:pt idx="1">
                  <c:v>112</c:v>
                </c:pt>
                <c:pt idx="2">
                  <c:v>33</c:v>
                </c:pt>
                <c:pt idx="3">
                  <c:v>33</c:v>
                </c:pt>
                <c:pt idx="4">
                  <c:v>33</c:v>
                </c:pt>
                <c:pt idx="5">
                  <c:v>33</c:v>
                </c:pt>
                <c:pt idx="6">
                  <c:v>33</c:v>
                </c:pt>
                <c:pt idx="7">
                  <c:v>4819</c:v>
                </c:pt>
                <c:pt idx="8">
                  <c:v>4821</c:v>
                </c:pt>
                <c:pt idx="9">
                  <c:v>756</c:v>
                </c:pt>
                <c:pt idx="10">
                  <c:v>520</c:v>
                </c:pt>
                <c:pt idx="11">
                  <c:v>4489</c:v>
                </c:pt>
                <c:pt idx="12">
                  <c:v>4700</c:v>
                </c:pt>
                <c:pt idx="13">
                  <c:v>4795</c:v>
                </c:pt>
                <c:pt idx="14">
                  <c:v>520</c:v>
                </c:pt>
                <c:pt idx="15">
                  <c:v>4795</c:v>
                </c:pt>
                <c:pt idx="16">
                  <c:v>4795</c:v>
                </c:pt>
                <c:pt idx="17">
                  <c:v>836</c:v>
                </c:pt>
                <c:pt idx="18">
                  <c:v>515</c:v>
                </c:pt>
                <c:pt idx="19">
                  <c:v>14000</c:v>
                </c:pt>
                <c:pt idx="20">
                  <c:v>14000</c:v>
                </c:pt>
                <c:pt idx="21">
                  <c:v>6000</c:v>
                </c:pt>
                <c:pt idx="22">
                  <c:v>25000</c:v>
                </c:pt>
                <c:pt idx="23">
                  <c:v>25000</c:v>
                </c:pt>
                <c:pt idx="24">
                  <c:v>35894</c:v>
                </c:pt>
                <c:pt idx="25">
                  <c:v>36384</c:v>
                </c:pt>
                <c:pt idx="26">
                  <c:v>200</c:v>
                </c:pt>
                <c:pt idx="27">
                  <c:v>473.3</c:v>
                </c:pt>
                <c:pt idx="28">
                  <c:v>980</c:v>
                </c:pt>
                <c:pt idx="29">
                  <c:v>13102</c:v>
                </c:pt>
                <c:pt idx="30">
                  <c:v>42472</c:v>
                </c:pt>
                <c:pt idx="31">
                  <c:v>11502</c:v>
                </c:pt>
                <c:pt idx="32">
                  <c:v>18634</c:v>
                </c:pt>
                <c:pt idx="33">
                  <c:v>14.9</c:v>
                </c:pt>
                <c:pt idx="34">
                  <c:v>170</c:v>
                </c:pt>
                <c:pt idx="35">
                  <c:v>1000</c:v>
                </c:pt>
                <c:pt idx="36">
                  <c:v>300</c:v>
                </c:pt>
                <c:pt idx="37">
                  <c:v>0</c:v>
                </c:pt>
                <c:pt idx="38">
                  <c:v>27</c:v>
                </c:pt>
                <c:pt idx="39">
                  <c:v>170</c:v>
                </c:pt>
                <c:pt idx="40">
                  <c:v>800</c:v>
                </c:pt>
                <c:pt idx="41">
                  <c:v>0</c:v>
                </c:pt>
                <c:pt idx="42">
                  <c:v>9121</c:v>
                </c:pt>
                <c:pt idx="43">
                  <c:v>30</c:v>
                </c:pt>
              </c:numCache>
            </c:numRef>
          </c:xVal>
          <c:yVal>
            <c:numRef>
              <c:f>'All Landers'!$F$3:$F$46</c:f>
              <c:numCache>
                <c:formatCode>General</c:formatCode>
                <c:ptCount val="44"/>
                <c:pt idx="0">
                  <c:v>847</c:v>
                </c:pt>
                <c:pt idx="1">
                  <c:v>800</c:v>
                </c:pt>
                <c:pt idx="2">
                  <c:v>262</c:v>
                </c:pt>
                <c:pt idx="3">
                  <c:v>266</c:v>
                </c:pt>
                <c:pt idx="4">
                  <c:v>271</c:v>
                </c:pt>
                <c:pt idx="5">
                  <c:v>267</c:v>
                </c:pt>
                <c:pt idx="6">
                  <c:v>273</c:v>
                </c:pt>
                <c:pt idx="7">
                  <c:v>2034</c:v>
                </c:pt>
                <c:pt idx="8">
                  <c:v>2034</c:v>
                </c:pt>
                <c:pt idx="9">
                  <c:v>1144</c:v>
                </c:pt>
                <c:pt idx="10">
                  <c:v>1360</c:v>
                </c:pt>
                <c:pt idx="11">
                  <c:v>2109</c:v>
                </c:pt>
                <c:pt idx="12">
                  <c:v>2134</c:v>
                </c:pt>
                <c:pt idx="13">
                  <c:v>2626</c:v>
                </c:pt>
                <c:pt idx="14">
                  <c:v>1360</c:v>
                </c:pt>
                <c:pt idx="15">
                  <c:v>2626</c:v>
                </c:pt>
                <c:pt idx="16">
                  <c:v>2626</c:v>
                </c:pt>
                <c:pt idx="17">
                  <c:v>1000</c:v>
                </c:pt>
                <c:pt idx="18">
                  <c:v>1365</c:v>
                </c:pt>
                <c:pt idx="19">
                  <c:v>9823</c:v>
                </c:pt>
                <c:pt idx="20">
                  <c:v>7899</c:v>
                </c:pt>
                <c:pt idx="21">
                  <c:v>9823</c:v>
                </c:pt>
                <c:pt idx="22">
                  <c:v>9823</c:v>
                </c:pt>
                <c:pt idx="23">
                  <c:v>7899</c:v>
                </c:pt>
                <c:pt idx="24">
                  <c:v>12992</c:v>
                </c:pt>
                <c:pt idx="25">
                  <c:v>12472</c:v>
                </c:pt>
                <c:pt idx="26">
                  <c:v>530</c:v>
                </c:pt>
                <c:pt idx="27">
                  <c:v>1673.7</c:v>
                </c:pt>
                <c:pt idx="28">
                  <c:v>10814</c:v>
                </c:pt>
                <c:pt idx="29">
                  <c:v>7665</c:v>
                </c:pt>
                <c:pt idx="30">
                  <c:v>9726</c:v>
                </c:pt>
                <c:pt idx="31">
                  <c:v>10426</c:v>
                </c:pt>
                <c:pt idx="32">
                  <c:v>8500</c:v>
                </c:pt>
                <c:pt idx="33">
                  <c:v>171.1</c:v>
                </c:pt>
                <c:pt idx="34">
                  <c:v>1200</c:v>
                </c:pt>
                <c:pt idx="35">
                  <c:v>4687.2</c:v>
                </c:pt>
                <c:pt idx="36">
                  <c:v>1372</c:v>
                </c:pt>
                <c:pt idx="37">
                  <c:v>150</c:v>
                </c:pt>
                <c:pt idx="38">
                  <c:v>626</c:v>
                </c:pt>
                <c:pt idx="39">
                  <c:v>1200</c:v>
                </c:pt>
                <c:pt idx="40">
                  <c:v>1200</c:v>
                </c:pt>
                <c:pt idx="41">
                  <c:v>0.7</c:v>
                </c:pt>
                <c:pt idx="42">
                  <c:v>9861</c:v>
                </c:pt>
                <c:pt idx="43">
                  <c:v>340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34C9-4F1C-9D9F-DEC514F7CC91}"/>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mt</a:t>
            </a:r>
            <a:r>
              <a:rPr lang="en-GB" baseline="0">
                <a:solidFill>
                  <a:schemeClr val="tx1"/>
                </a:solidFill>
              </a:rPr>
              <a:t> v mt guess</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0.10854540449564135"/>
                  <c:y val="-0.1655855389374597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Unmanned Real'!$E$3:$E$26</c:f>
              <c:numCache>
                <c:formatCode>General</c:formatCode>
                <c:ptCount val="24"/>
                <c:pt idx="0">
                  <c:v>5700</c:v>
                </c:pt>
                <c:pt idx="1">
                  <c:v>3800</c:v>
                </c:pt>
                <c:pt idx="2">
                  <c:v>5660</c:v>
                </c:pt>
                <c:pt idx="3">
                  <c:v>5727</c:v>
                </c:pt>
                <c:pt idx="4">
                  <c:v>5750</c:v>
                </c:pt>
                <c:pt idx="5">
                  <c:v>5795</c:v>
                </c:pt>
                <c:pt idx="6">
                  <c:v>14.6</c:v>
                </c:pt>
                <c:pt idx="7">
                  <c:v>3780</c:v>
                </c:pt>
                <c:pt idx="8">
                  <c:v>3640</c:v>
                </c:pt>
                <c:pt idx="9">
                  <c:v>1620</c:v>
                </c:pt>
                <c:pt idx="10">
                  <c:v>995.2</c:v>
                </c:pt>
                <c:pt idx="11">
                  <c:v>1026</c:v>
                </c:pt>
                <c:pt idx="12">
                  <c:v>1026</c:v>
                </c:pt>
                <c:pt idx="13">
                  <c:v>1006</c:v>
                </c:pt>
                <c:pt idx="14">
                  <c:v>1039</c:v>
                </c:pt>
                <c:pt idx="15">
                  <c:v>1538</c:v>
                </c:pt>
                <c:pt idx="16">
                  <c:v>710</c:v>
                </c:pt>
                <c:pt idx="17">
                  <c:v>1000</c:v>
                </c:pt>
                <c:pt idx="18">
                  <c:v>1471</c:v>
                </c:pt>
                <c:pt idx="19">
                  <c:v>1750</c:v>
                </c:pt>
                <c:pt idx="20">
                  <c:v>585</c:v>
                </c:pt>
                <c:pt idx="21">
                  <c:v>1750</c:v>
                </c:pt>
                <c:pt idx="22">
                  <c:v>1283</c:v>
                </c:pt>
                <c:pt idx="23">
                  <c:v>1908</c:v>
                </c:pt>
              </c:numCache>
            </c:numRef>
          </c:xVal>
          <c:yVal>
            <c:numRef>
              <c:f>'All Unmanned Real'!$S$3:$S$21</c:f>
              <c:numCache>
                <c:formatCode>0.00</c:formatCode>
                <c:ptCount val="19"/>
                <c:pt idx="0">
                  <c:v>4696.5927330444356</c:v>
                </c:pt>
                <c:pt idx="1">
                  <c:v>4509.2709366942227</c:v>
                </c:pt>
                <c:pt idx="2">
                  <c:v>4475.7928907716741</c:v>
                </c:pt>
                <c:pt idx="3">
                  <c:v>3767.8040932913577</c:v>
                </c:pt>
                <c:pt idx="4">
                  <c:v>3767.8040932913577</c:v>
                </c:pt>
                <c:pt idx="5">
                  <c:v>3751.5372079140006</c:v>
                </c:pt>
                <c:pt idx="7">
                  <c:v>2227.3617511766383</c:v>
                </c:pt>
                <c:pt idx="8">
                  <c:v>2227.3617511766383</c:v>
                </c:pt>
                <c:pt idx="9">
                  <c:v>2006.474688270948</c:v>
                </c:pt>
                <c:pt idx="10">
                  <c:v>1479.5900808146514</c:v>
                </c:pt>
                <c:pt idx="11">
                  <c:v>1479.5900808146514</c:v>
                </c:pt>
                <c:pt idx="12">
                  <c:v>1479.5900808146514</c:v>
                </c:pt>
                <c:pt idx="13">
                  <c:v>1479.5900808146514</c:v>
                </c:pt>
                <c:pt idx="14">
                  <c:v>1479.5900808146514</c:v>
                </c:pt>
                <c:pt idx="15">
                  <c:v>2471.3527062764097</c:v>
                </c:pt>
                <c:pt idx="16">
                  <c:v>599.41763668938188</c:v>
                </c:pt>
                <c:pt idx="17">
                  <c:v>424.08536051987562</c:v>
                </c:pt>
                <c:pt idx="18">
                  <c:v>379.25723580371869</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DD1A-49EE-ADED-77F7C42C8CBB}"/>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inert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propellant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'Performant Lander Models'!$G$3:$G$13</c:f>
              <c:numCache>
                <c:formatCode>General</c:formatCode>
                <c:ptCount val="11"/>
                <c:pt idx="0">
                  <c:v>836</c:v>
                </c:pt>
                <c:pt idx="1">
                  <c:v>800</c:v>
                </c:pt>
                <c:pt idx="2">
                  <c:v>756</c:v>
                </c:pt>
                <c:pt idx="3">
                  <c:v>520</c:v>
                </c:pt>
                <c:pt idx="4">
                  <c:v>520</c:v>
                </c:pt>
                <c:pt idx="5">
                  <c:v>515</c:v>
                </c:pt>
                <c:pt idx="6">
                  <c:v>112</c:v>
                </c:pt>
                <c:pt idx="7">
                  <c:v>33</c:v>
                </c:pt>
                <c:pt idx="8">
                  <c:v>99.8</c:v>
                </c:pt>
                <c:pt idx="9">
                  <c:v>20</c:v>
                </c:pt>
                <c:pt idx="10">
                  <c:v>30</c:v>
                </c:pt>
              </c:numCache>
            </c:numRef>
          </c:xVal>
          <c:yVal>
            <c:numRef>
              <c:f>'Performant Lander Models'!$F$3:$F$13</c:f>
              <c:numCache>
                <c:formatCode>General</c:formatCode>
                <c:ptCount val="11"/>
                <c:pt idx="0">
                  <c:v>1000</c:v>
                </c:pt>
                <c:pt idx="1">
                  <c:v>1200</c:v>
                </c:pt>
                <c:pt idx="2">
                  <c:v>1144</c:v>
                </c:pt>
                <c:pt idx="3">
                  <c:v>1360</c:v>
                </c:pt>
                <c:pt idx="4">
                  <c:v>1360</c:v>
                </c:pt>
                <c:pt idx="5">
                  <c:v>1365</c:v>
                </c:pt>
                <c:pt idx="6">
                  <c:v>800</c:v>
                </c:pt>
                <c:pt idx="7">
                  <c:v>262</c:v>
                </c:pt>
                <c:pt idx="8">
                  <c:v>847</c:v>
                </c:pt>
                <c:pt idx="9">
                  <c:v>190</c:v>
                </c:pt>
                <c:pt idx="10">
                  <c:v>340</c:v>
                </c:pt>
              </c:numCache>
            </c:numRef>
          </c:yVal>
          <c:smooth val="0"/>
          <c:extLst>
            <c:ext xmlns:c16="http://schemas.microsoft.com/office/drawing/2014/chart" uri="{C3380CC4-5D6E-409C-BE32-E72D297353CC}">
              <c16:uniqueId val="{00000001-374A-44BD-90F1-0AB27D466CDA}"/>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[tons]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[tons]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mprop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'Performant Lander Models'!$F$3:$F$13</c:f>
              <c:numCache>
                <c:formatCode>General</c:formatCode>
                <c:ptCount val="11"/>
                <c:pt idx="0">
                  <c:v>1000</c:v>
                </c:pt>
                <c:pt idx="1">
                  <c:v>1200</c:v>
                </c:pt>
                <c:pt idx="2">
                  <c:v>1144</c:v>
                </c:pt>
                <c:pt idx="3">
                  <c:v>1360</c:v>
                </c:pt>
                <c:pt idx="4">
                  <c:v>1360</c:v>
                </c:pt>
                <c:pt idx="5">
                  <c:v>1365</c:v>
                </c:pt>
                <c:pt idx="6">
                  <c:v>800</c:v>
                </c:pt>
                <c:pt idx="7">
                  <c:v>262</c:v>
                </c:pt>
                <c:pt idx="8">
                  <c:v>847</c:v>
                </c:pt>
                <c:pt idx="9">
                  <c:v>190</c:v>
                </c:pt>
                <c:pt idx="10">
                  <c:v>340</c:v>
                </c:pt>
              </c:numCache>
            </c:numRef>
          </c:xVal>
          <c:yVal>
            <c:numRef>
              <c:f>'Performant Lander Models'!$H$3:$H$13</c:f>
              <c:numCache>
                <c:formatCode>General</c:formatCode>
                <c:ptCount val="11"/>
                <c:pt idx="0">
                  <c:v>3864</c:v>
                </c:pt>
                <c:pt idx="1">
                  <c:v>1800</c:v>
                </c:pt>
                <c:pt idx="2">
                  <c:v>3760</c:v>
                </c:pt>
                <c:pt idx="3">
                  <c:v>3847</c:v>
                </c:pt>
                <c:pt idx="4">
                  <c:v>3870</c:v>
                </c:pt>
                <c:pt idx="5">
                  <c:v>3915</c:v>
                </c:pt>
                <c:pt idx="6">
                  <c:v>708</c:v>
                </c:pt>
                <c:pt idx="7">
                  <c:v>700.2</c:v>
                </c:pt>
                <c:pt idx="8">
                  <c:v>591.20000000000005</c:v>
                </c:pt>
                <c:pt idx="9">
                  <c:v>500</c:v>
                </c:pt>
                <c:pt idx="10">
                  <c:v>630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CFFF-41D4-B07E-31B03447DB72}"/>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propellant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mt</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'Performant Lander Models'!$F$3:$F$13</c:f>
              <c:numCache>
                <c:formatCode>General</c:formatCode>
                <c:ptCount val="11"/>
                <c:pt idx="0">
                  <c:v>1000</c:v>
                </c:pt>
                <c:pt idx="1">
                  <c:v>1200</c:v>
                </c:pt>
                <c:pt idx="2">
                  <c:v>1144</c:v>
                </c:pt>
                <c:pt idx="3">
                  <c:v>1360</c:v>
                </c:pt>
                <c:pt idx="4">
                  <c:v>1360</c:v>
                </c:pt>
                <c:pt idx="5">
                  <c:v>1365</c:v>
                </c:pt>
                <c:pt idx="6">
                  <c:v>800</c:v>
                </c:pt>
                <c:pt idx="7">
                  <c:v>262</c:v>
                </c:pt>
                <c:pt idx="8">
                  <c:v>847</c:v>
                </c:pt>
                <c:pt idx="9">
                  <c:v>190</c:v>
                </c:pt>
                <c:pt idx="10">
                  <c:v>340</c:v>
                </c:pt>
              </c:numCache>
            </c:numRef>
          </c:xVal>
          <c:yVal>
            <c:numRef>
              <c:f>'Performant Lander Models'!$E$3:$E$13</c:f>
              <c:numCache>
                <c:formatCode>General</c:formatCode>
                <c:ptCount val="11"/>
                <c:pt idx="0">
                  <c:v>5700</c:v>
                </c:pt>
                <c:pt idx="1">
                  <c:v>3800</c:v>
                </c:pt>
                <c:pt idx="2">
                  <c:v>5660</c:v>
                </c:pt>
                <c:pt idx="3">
                  <c:v>5727</c:v>
                </c:pt>
                <c:pt idx="4">
                  <c:v>5750</c:v>
                </c:pt>
                <c:pt idx="5">
                  <c:v>5795</c:v>
                </c:pt>
                <c:pt idx="6">
                  <c:v>1620</c:v>
                </c:pt>
                <c:pt idx="7">
                  <c:v>995.2</c:v>
                </c:pt>
                <c:pt idx="8">
                  <c:v>1538</c:v>
                </c:pt>
                <c:pt idx="9">
                  <c:v>710</c:v>
                </c:pt>
                <c:pt idx="10">
                  <c:v>1000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3F56-4476-94D6-2F2051828BFE}"/>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total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og"/>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'Performant Lander Models'!$G$3:$G$13</c:f>
              <c:numCache>
                <c:formatCode>General</c:formatCode>
                <c:ptCount val="11"/>
                <c:pt idx="0">
                  <c:v>836</c:v>
                </c:pt>
                <c:pt idx="1">
                  <c:v>800</c:v>
                </c:pt>
                <c:pt idx="2">
                  <c:v>756</c:v>
                </c:pt>
                <c:pt idx="3">
                  <c:v>520</c:v>
                </c:pt>
                <c:pt idx="4">
                  <c:v>520</c:v>
                </c:pt>
                <c:pt idx="5">
                  <c:v>515</c:v>
                </c:pt>
                <c:pt idx="6">
                  <c:v>112</c:v>
                </c:pt>
                <c:pt idx="7">
                  <c:v>33</c:v>
                </c:pt>
                <c:pt idx="8">
                  <c:v>99.8</c:v>
                </c:pt>
                <c:pt idx="9">
                  <c:v>20</c:v>
                </c:pt>
                <c:pt idx="10">
                  <c:v>30</c:v>
                </c:pt>
              </c:numCache>
            </c:numRef>
          </c:xVal>
          <c:yVal>
            <c:numRef>
              <c:f>'Performant Lander Models'!$F$3:$F$13</c:f>
              <c:numCache>
                <c:formatCode>General</c:formatCode>
                <c:ptCount val="11"/>
                <c:pt idx="0">
                  <c:v>1000</c:v>
                </c:pt>
                <c:pt idx="1">
                  <c:v>1200</c:v>
                </c:pt>
                <c:pt idx="2">
                  <c:v>1144</c:v>
                </c:pt>
                <c:pt idx="3">
                  <c:v>1360</c:v>
                </c:pt>
                <c:pt idx="4">
                  <c:v>1360</c:v>
                </c:pt>
                <c:pt idx="5">
                  <c:v>1365</c:v>
                </c:pt>
                <c:pt idx="6">
                  <c:v>800</c:v>
                </c:pt>
                <c:pt idx="7">
                  <c:v>262</c:v>
                </c:pt>
                <c:pt idx="8">
                  <c:v>847</c:v>
                </c:pt>
                <c:pt idx="9">
                  <c:v>190</c:v>
                </c:pt>
                <c:pt idx="10">
                  <c:v>340</c:v>
                </c:pt>
              </c:numCache>
            </c:numRef>
          </c:yVal>
          <c:smooth val="0"/>
          <c:extLst>
            <c:ext xmlns:c16="http://schemas.microsoft.com/office/drawing/2014/chart" uri="{C3380CC4-5D6E-409C-BE32-E72D297353CC}">
              <c16:uniqueId val="{00000001-69C9-4024-B96C-B76FB2A49209}"/>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[tons]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[tons]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mprop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poly"/>
            <c:order val="2"/>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'Performant Lander Models'!$F$3:$F$13</c:f>
              <c:numCache>
                <c:formatCode>General</c:formatCode>
                <c:ptCount val="11"/>
                <c:pt idx="0">
                  <c:v>1000</c:v>
                </c:pt>
                <c:pt idx="1">
                  <c:v>1200</c:v>
                </c:pt>
                <c:pt idx="2">
                  <c:v>1144</c:v>
                </c:pt>
                <c:pt idx="3">
                  <c:v>1360</c:v>
                </c:pt>
                <c:pt idx="4">
                  <c:v>1360</c:v>
                </c:pt>
                <c:pt idx="5">
                  <c:v>1365</c:v>
                </c:pt>
                <c:pt idx="6">
                  <c:v>800</c:v>
                </c:pt>
                <c:pt idx="7">
                  <c:v>262</c:v>
                </c:pt>
                <c:pt idx="8">
                  <c:v>847</c:v>
                </c:pt>
                <c:pt idx="9">
                  <c:v>190</c:v>
                </c:pt>
                <c:pt idx="10">
                  <c:v>340</c:v>
                </c:pt>
              </c:numCache>
            </c:numRef>
          </c:xVal>
          <c:yVal>
            <c:numRef>
              <c:f>'Performant Lander Models'!$H$3:$H$13</c:f>
              <c:numCache>
                <c:formatCode>General</c:formatCode>
                <c:ptCount val="11"/>
                <c:pt idx="0">
                  <c:v>3864</c:v>
                </c:pt>
                <c:pt idx="1">
                  <c:v>1800</c:v>
                </c:pt>
                <c:pt idx="2">
                  <c:v>3760</c:v>
                </c:pt>
                <c:pt idx="3">
                  <c:v>3847</c:v>
                </c:pt>
                <c:pt idx="4">
                  <c:v>3870</c:v>
                </c:pt>
                <c:pt idx="5">
                  <c:v>3915</c:v>
                </c:pt>
                <c:pt idx="6">
                  <c:v>708</c:v>
                </c:pt>
                <c:pt idx="7">
                  <c:v>700.2</c:v>
                </c:pt>
                <c:pt idx="8">
                  <c:v>591.20000000000005</c:v>
                </c:pt>
                <c:pt idx="9">
                  <c:v>500</c:v>
                </c:pt>
                <c:pt idx="10">
                  <c:v>630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BA91-4315-ACCE-F733254B1184}"/>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propellant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mt</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poly"/>
            <c:order val="2"/>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'Performant Lander Models'!$F$3:$F$13</c:f>
              <c:numCache>
                <c:formatCode>General</c:formatCode>
                <c:ptCount val="11"/>
                <c:pt idx="0">
                  <c:v>1000</c:v>
                </c:pt>
                <c:pt idx="1">
                  <c:v>1200</c:v>
                </c:pt>
                <c:pt idx="2">
                  <c:v>1144</c:v>
                </c:pt>
                <c:pt idx="3">
                  <c:v>1360</c:v>
                </c:pt>
                <c:pt idx="4">
                  <c:v>1360</c:v>
                </c:pt>
                <c:pt idx="5">
                  <c:v>1365</c:v>
                </c:pt>
                <c:pt idx="6">
                  <c:v>800</c:v>
                </c:pt>
                <c:pt idx="7">
                  <c:v>262</c:v>
                </c:pt>
                <c:pt idx="8">
                  <c:v>847</c:v>
                </c:pt>
                <c:pt idx="9">
                  <c:v>190</c:v>
                </c:pt>
                <c:pt idx="10">
                  <c:v>340</c:v>
                </c:pt>
              </c:numCache>
            </c:numRef>
          </c:xVal>
          <c:yVal>
            <c:numRef>
              <c:f>'Performant Lander Models'!$E$3:$E$13</c:f>
              <c:numCache>
                <c:formatCode>General</c:formatCode>
                <c:ptCount val="11"/>
                <c:pt idx="0">
                  <c:v>5700</c:v>
                </c:pt>
                <c:pt idx="1">
                  <c:v>3800</c:v>
                </c:pt>
                <c:pt idx="2">
                  <c:v>5660</c:v>
                </c:pt>
                <c:pt idx="3">
                  <c:v>5727</c:v>
                </c:pt>
                <c:pt idx="4">
                  <c:v>5750</c:v>
                </c:pt>
                <c:pt idx="5">
                  <c:v>5795</c:v>
                </c:pt>
                <c:pt idx="6">
                  <c:v>1620</c:v>
                </c:pt>
                <c:pt idx="7">
                  <c:v>995.2</c:v>
                </c:pt>
                <c:pt idx="8">
                  <c:v>1538</c:v>
                </c:pt>
                <c:pt idx="9">
                  <c:v>710</c:v>
                </c:pt>
                <c:pt idx="10">
                  <c:v>1000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DCA9-469A-AF11-F47D3D01ADAF}"/>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total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'Unmanned Performant Lander Mode'!$F$3:$F$7</c:f>
              <c:numCache>
                <c:formatCode>General</c:formatCode>
                <c:ptCount val="5"/>
                <c:pt idx="0">
                  <c:v>33</c:v>
                </c:pt>
                <c:pt idx="1">
                  <c:v>756</c:v>
                </c:pt>
                <c:pt idx="2">
                  <c:v>800</c:v>
                </c:pt>
                <c:pt idx="3">
                  <c:v>30</c:v>
                </c:pt>
                <c:pt idx="4">
                  <c:v>20</c:v>
                </c:pt>
              </c:numCache>
            </c:numRef>
          </c:xVal>
          <c:yVal>
            <c:numRef>
              <c:f>'Unmanned Performant Lander Mode'!$E$3:$E$7</c:f>
              <c:numCache>
                <c:formatCode>General</c:formatCode>
                <c:ptCount val="5"/>
                <c:pt idx="0">
                  <c:v>294.3</c:v>
                </c:pt>
                <c:pt idx="1">
                  <c:v>1814</c:v>
                </c:pt>
                <c:pt idx="2">
                  <c:v>1200</c:v>
                </c:pt>
                <c:pt idx="3">
                  <c:v>340</c:v>
                </c:pt>
                <c:pt idx="4">
                  <c:v>190</c:v>
                </c:pt>
              </c:numCache>
            </c:numRef>
          </c:yVal>
          <c:smooth val="0"/>
          <c:extLst>
            <c:ext xmlns:c16="http://schemas.microsoft.com/office/drawing/2014/chart" uri="{C3380CC4-5D6E-409C-BE32-E72D297353CC}">
              <c16:uniqueId val="{00000001-117E-4128-8986-F8B7CDE9334B}"/>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mprop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'Unmanned Performant Lander Mode'!$E$3:$E$7</c:f>
              <c:numCache>
                <c:formatCode>General</c:formatCode>
                <c:ptCount val="5"/>
                <c:pt idx="0">
                  <c:v>294.3</c:v>
                </c:pt>
                <c:pt idx="1">
                  <c:v>1814</c:v>
                </c:pt>
                <c:pt idx="2">
                  <c:v>1200</c:v>
                </c:pt>
                <c:pt idx="3">
                  <c:v>340</c:v>
                </c:pt>
                <c:pt idx="4">
                  <c:v>190</c:v>
                </c:pt>
              </c:numCache>
            </c:numRef>
          </c:xVal>
          <c:yVal>
            <c:numRef>
              <c:f>'Unmanned Performant Lander Mode'!$G$3:$G$7</c:f>
              <c:numCache>
                <c:formatCode>General</c:formatCode>
                <c:ptCount val="5"/>
                <c:pt idx="0">
                  <c:v>667.90000000000009</c:v>
                </c:pt>
                <c:pt idx="1">
                  <c:v>3130</c:v>
                </c:pt>
                <c:pt idx="2">
                  <c:v>1800</c:v>
                </c:pt>
                <c:pt idx="3">
                  <c:v>630</c:v>
                </c:pt>
                <c:pt idx="4">
                  <c:v>500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4464-4F18-BEB0-99C500F90294}"/>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mt</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'Unmanned Performant Lander Mode'!$E$3:$E$7</c:f>
              <c:numCache>
                <c:formatCode>General</c:formatCode>
                <c:ptCount val="5"/>
                <c:pt idx="0">
                  <c:v>294.3</c:v>
                </c:pt>
                <c:pt idx="1">
                  <c:v>1814</c:v>
                </c:pt>
                <c:pt idx="2">
                  <c:v>1200</c:v>
                </c:pt>
                <c:pt idx="3">
                  <c:v>340</c:v>
                </c:pt>
                <c:pt idx="4">
                  <c:v>190</c:v>
                </c:pt>
              </c:numCache>
            </c:numRef>
          </c:xVal>
          <c:yVal>
            <c:numRef>
              <c:f>'Unmanned Performant Lander Mode'!$D$3:$D$7</c:f>
              <c:numCache>
                <c:formatCode>General</c:formatCode>
                <c:ptCount val="5"/>
                <c:pt idx="0">
                  <c:v>995.2</c:v>
                </c:pt>
                <c:pt idx="1">
                  <c:v>5700</c:v>
                </c:pt>
                <c:pt idx="2">
                  <c:v>3800</c:v>
                </c:pt>
                <c:pt idx="3">
                  <c:v>1000</c:v>
                </c:pt>
                <c:pt idx="4">
                  <c:v>710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DF09-4828-95E4-B1E2F34ABE58}"/>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mprop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Landers'!$F$3:$F$46</c:f>
              <c:numCache>
                <c:formatCode>General</c:formatCode>
                <c:ptCount val="44"/>
                <c:pt idx="0">
                  <c:v>847</c:v>
                </c:pt>
                <c:pt idx="1">
                  <c:v>800</c:v>
                </c:pt>
                <c:pt idx="2">
                  <c:v>262</c:v>
                </c:pt>
                <c:pt idx="3">
                  <c:v>266</c:v>
                </c:pt>
                <c:pt idx="4">
                  <c:v>271</c:v>
                </c:pt>
                <c:pt idx="5">
                  <c:v>267</c:v>
                </c:pt>
                <c:pt idx="6">
                  <c:v>273</c:v>
                </c:pt>
                <c:pt idx="7">
                  <c:v>2034</c:v>
                </c:pt>
                <c:pt idx="8">
                  <c:v>2034</c:v>
                </c:pt>
                <c:pt idx="9">
                  <c:v>1144</c:v>
                </c:pt>
                <c:pt idx="10">
                  <c:v>1360</c:v>
                </c:pt>
                <c:pt idx="11">
                  <c:v>2109</c:v>
                </c:pt>
                <c:pt idx="12">
                  <c:v>2134</c:v>
                </c:pt>
                <c:pt idx="13">
                  <c:v>2626</c:v>
                </c:pt>
                <c:pt idx="14">
                  <c:v>1360</c:v>
                </c:pt>
                <c:pt idx="15">
                  <c:v>2626</c:v>
                </c:pt>
                <c:pt idx="16">
                  <c:v>2626</c:v>
                </c:pt>
                <c:pt idx="17">
                  <c:v>1000</c:v>
                </c:pt>
                <c:pt idx="18">
                  <c:v>1365</c:v>
                </c:pt>
                <c:pt idx="19">
                  <c:v>9823</c:v>
                </c:pt>
                <c:pt idx="20">
                  <c:v>7899</c:v>
                </c:pt>
                <c:pt idx="21">
                  <c:v>9823</c:v>
                </c:pt>
                <c:pt idx="22">
                  <c:v>9823</c:v>
                </c:pt>
                <c:pt idx="23">
                  <c:v>7899</c:v>
                </c:pt>
                <c:pt idx="24">
                  <c:v>12992</c:v>
                </c:pt>
                <c:pt idx="25">
                  <c:v>12472</c:v>
                </c:pt>
                <c:pt idx="26">
                  <c:v>530</c:v>
                </c:pt>
                <c:pt idx="27">
                  <c:v>1673.7</c:v>
                </c:pt>
                <c:pt idx="28">
                  <c:v>10814</c:v>
                </c:pt>
                <c:pt idx="29">
                  <c:v>7665</c:v>
                </c:pt>
                <c:pt idx="30">
                  <c:v>9726</c:v>
                </c:pt>
                <c:pt idx="31">
                  <c:v>10426</c:v>
                </c:pt>
                <c:pt idx="32">
                  <c:v>8500</c:v>
                </c:pt>
                <c:pt idx="33">
                  <c:v>171.1</c:v>
                </c:pt>
                <c:pt idx="34">
                  <c:v>1200</c:v>
                </c:pt>
                <c:pt idx="35">
                  <c:v>4687.2</c:v>
                </c:pt>
                <c:pt idx="36">
                  <c:v>1372</c:v>
                </c:pt>
                <c:pt idx="37">
                  <c:v>150</c:v>
                </c:pt>
                <c:pt idx="38">
                  <c:v>626</c:v>
                </c:pt>
                <c:pt idx="39">
                  <c:v>1200</c:v>
                </c:pt>
                <c:pt idx="40">
                  <c:v>1200</c:v>
                </c:pt>
                <c:pt idx="41">
                  <c:v>0.7</c:v>
                </c:pt>
                <c:pt idx="42">
                  <c:v>9861</c:v>
                </c:pt>
                <c:pt idx="43">
                  <c:v>340</c:v>
                </c:pt>
              </c:numCache>
            </c:numRef>
          </c:xVal>
          <c:yVal>
            <c:numRef>
              <c:f>'All Landers'!$H$3:$H$46</c:f>
              <c:numCache>
                <c:formatCode>General</c:formatCode>
                <c:ptCount val="44"/>
                <c:pt idx="0">
                  <c:v>591.20000000000005</c:v>
                </c:pt>
                <c:pt idx="1">
                  <c:v>708</c:v>
                </c:pt>
                <c:pt idx="2">
                  <c:v>700.2</c:v>
                </c:pt>
                <c:pt idx="3">
                  <c:v>727</c:v>
                </c:pt>
                <c:pt idx="4">
                  <c:v>702</c:v>
                </c:pt>
                <c:pt idx="5">
                  <c:v>726</c:v>
                </c:pt>
                <c:pt idx="6">
                  <c:v>733</c:v>
                </c:pt>
                <c:pt idx="7">
                  <c:v>8212</c:v>
                </c:pt>
                <c:pt idx="8">
                  <c:v>8248</c:v>
                </c:pt>
                <c:pt idx="9">
                  <c:v>3760</c:v>
                </c:pt>
                <c:pt idx="10">
                  <c:v>3847</c:v>
                </c:pt>
                <c:pt idx="11">
                  <c:v>8318</c:v>
                </c:pt>
                <c:pt idx="12">
                  <c:v>8200</c:v>
                </c:pt>
                <c:pt idx="13">
                  <c:v>9026</c:v>
                </c:pt>
                <c:pt idx="14">
                  <c:v>3870</c:v>
                </c:pt>
                <c:pt idx="15">
                  <c:v>9026</c:v>
                </c:pt>
                <c:pt idx="16">
                  <c:v>9026</c:v>
                </c:pt>
                <c:pt idx="17">
                  <c:v>3864</c:v>
                </c:pt>
                <c:pt idx="18">
                  <c:v>3915</c:v>
                </c:pt>
                <c:pt idx="19">
                  <c:v>30640</c:v>
                </c:pt>
                <c:pt idx="20">
                  <c:v>45427</c:v>
                </c:pt>
                <c:pt idx="21">
                  <c:v>32395</c:v>
                </c:pt>
                <c:pt idx="22">
                  <c:v>25252</c:v>
                </c:pt>
                <c:pt idx="23">
                  <c:v>36399</c:v>
                </c:pt>
                <c:pt idx="24">
                  <c:v>44151</c:v>
                </c:pt>
                <c:pt idx="25">
                  <c:v>44182</c:v>
                </c:pt>
                <c:pt idx="26">
                  <c:v>3045</c:v>
                </c:pt>
                <c:pt idx="27">
                  <c:v>2891.6000000000004</c:v>
                </c:pt>
                <c:pt idx="28">
                  <c:v>25700</c:v>
                </c:pt>
                <c:pt idx="29">
                  <c:v>25095</c:v>
                </c:pt>
                <c:pt idx="30">
                  <c:v>29713</c:v>
                </c:pt>
                <c:pt idx="31">
                  <c:v>28044</c:v>
                </c:pt>
                <c:pt idx="32">
                  <c:v>16367</c:v>
                </c:pt>
                <c:pt idx="33">
                  <c:v>276</c:v>
                </c:pt>
                <c:pt idx="34">
                  <c:v>2410</c:v>
                </c:pt>
                <c:pt idx="35">
                  <c:v>9700</c:v>
                </c:pt>
                <c:pt idx="36">
                  <c:v>2578</c:v>
                </c:pt>
                <c:pt idx="37">
                  <c:v>435</c:v>
                </c:pt>
                <c:pt idx="38">
                  <c:v>818</c:v>
                </c:pt>
                <c:pt idx="39">
                  <c:v>2270</c:v>
                </c:pt>
                <c:pt idx="40">
                  <c:v>1800</c:v>
                </c:pt>
                <c:pt idx="41">
                  <c:v>13.9</c:v>
                </c:pt>
                <c:pt idx="42">
                  <c:v>23285</c:v>
                </c:pt>
                <c:pt idx="43">
                  <c:v>630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A144-4A44-9C5E-F9A3024DC367}"/>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propellant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og"/>
            <c:dispRSqr val="1"/>
            <c:dispEq val="1"/>
            <c:trendlineLbl>
              <c:layout>
                <c:manualLayout>
                  <c:x val="0.18232973466764685"/>
                  <c:y val="-0.507028749129903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'Unmanned Performant Lander Mode'!$F$3:$F$7</c:f>
              <c:numCache>
                <c:formatCode>General</c:formatCode>
                <c:ptCount val="5"/>
                <c:pt idx="0">
                  <c:v>33</c:v>
                </c:pt>
                <c:pt idx="1">
                  <c:v>756</c:v>
                </c:pt>
                <c:pt idx="2">
                  <c:v>800</c:v>
                </c:pt>
                <c:pt idx="3">
                  <c:v>30</c:v>
                </c:pt>
                <c:pt idx="4">
                  <c:v>20</c:v>
                </c:pt>
              </c:numCache>
            </c:numRef>
          </c:xVal>
          <c:yVal>
            <c:numRef>
              <c:f>'Unmanned Performant Lander Mode'!$E$3:$E$7</c:f>
              <c:numCache>
                <c:formatCode>General</c:formatCode>
                <c:ptCount val="5"/>
                <c:pt idx="0">
                  <c:v>294.3</c:v>
                </c:pt>
                <c:pt idx="1">
                  <c:v>1814</c:v>
                </c:pt>
                <c:pt idx="2">
                  <c:v>1200</c:v>
                </c:pt>
                <c:pt idx="3">
                  <c:v>340</c:v>
                </c:pt>
                <c:pt idx="4">
                  <c:v>190</c:v>
                </c:pt>
              </c:numCache>
            </c:numRef>
          </c:yVal>
          <c:smooth val="0"/>
          <c:extLst>
            <c:ext xmlns:c16="http://schemas.microsoft.com/office/drawing/2014/chart" uri="{C3380CC4-5D6E-409C-BE32-E72D297353CC}">
              <c16:uniqueId val="{00000001-8F34-4EE4-AEB5-C97B20FFB7AB}"/>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mprop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poly"/>
            <c:order val="2"/>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'Unmanned Performant Lander Mode'!$E$3:$E$7</c:f>
              <c:numCache>
                <c:formatCode>General</c:formatCode>
                <c:ptCount val="5"/>
                <c:pt idx="0">
                  <c:v>294.3</c:v>
                </c:pt>
                <c:pt idx="1">
                  <c:v>1814</c:v>
                </c:pt>
                <c:pt idx="2">
                  <c:v>1200</c:v>
                </c:pt>
                <c:pt idx="3">
                  <c:v>340</c:v>
                </c:pt>
                <c:pt idx="4">
                  <c:v>190</c:v>
                </c:pt>
              </c:numCache>
            </c:numRef>
          </c:xVal>
          <c:yVal>
            <c:numRef>
              <c:f>'Unmanned Performant Lander Mode'!$G$3:$G$7</c:f>
              <c:numCache>
                <c:formatCode>General</c:formatCode>
                <c:ptCount val="5"/>
                <c:pt idx="0">
                  <c:v>667.90000000000009</c:v>
                </c:pt>
                <c:pt idx="1">
                  <c:v>3130</c:v>
                </c:pt>
                <c:pt idx="2">
                  <c:v>1800</c:v>
                </c:pt>
                <c:pt idx="3">
                  <c:v>630</c:v>
                </c:pt>
                <c:pt idx="4">
                  <c:v>500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6B36-4CC8-A66A-57DF269EBD01}"/>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mt</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poly"/>
            <c:order val="2"/>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'Unmanned Performant Lander Mode'!$E$3:$E$7</c:f>
              <c:numCache>
                <c:formatCode>General</c:formatCode>
                <c:ptCount val="5"/>
                <c:pt idx="0">
                  <c:v>294.3</c:v>
                </c:pt>
                <c:pt idx="1">
                  <c:v>1814</c:v>
                </c:pt>
                <c:pt idx="2">
                  <c:v>1200</c:v>
                </c:pt>
                <c:pt idx="3">
                  <c:v>340</c:v>
                </c:pt>
                <c:pt idx="4">
                  <c:v>190</c:v>
                </c:pt>
              </c:numCache>
            </c:numRef>
          </c:xVal>
          <c:yVal>
            <c:numRef>
              <c:f>'Unmanned Performant Lander Mode'!$D$3:$D$7</c:f>
              <c:numCache>
                <c:formatCode>General</c:formatCode>
                <c:ptCount val="5"/>
                <c:pt idx="0">
                  <c:v>995.2</c:v>
                </c:pt>
                <c:pt idx="1">
                  <c:v>5700</c:v>
                </c:pt>
                <c:pt idx="2">
                  <c:v>3800</c:v>
                </c:pt>
                <c:pt idx="3">
                  <c:v>1000</c:v>
                </c:pt>
                <c:pt idx="4">
                  <c:v>710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7C9C-4C01-B3B9-B5029FF387F5}"/>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9.0174365820844093E-2"/>
                  <c:y val="-0.473306975876657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Small (0&lt;mp&lt;2t)'!$F$3:$F$22</c:f>
              <c:numCache>
                <c:formatCode>General</c:formatCode>
                <c:ptCount val="20"/>
                <c:pt idx="0">
                  <c:v>14.9</c:v>
                </c:pt>
                <c:pt idx="1">
                  <c:v>20</c:v>
                </c:pt>
                <c:pt idx="2">
                  <c:v>26</c:v>
                </c:pt>
                <c:pt idx="3">
                  <c:v>27</c:v>
                </c:pt>
                <c:pt idx="4">
                  <c:v>30</c:v>
                </c:pt>
                <c:pt idx="5">
                  <c:v>30</c:v>
                </c:pt>
                <c:pt idx="6">
                  <c:v>33</c:v>
                </c:pt>
                <c:pt idx="7">
                  <c:v>90</c:v>
                </c:pt>
                <c:pt idx="8">
                  <c:v>99.8</c:v>
                </c:pt>
                <c:pt idx="9">
                  <c:v>100</c:v>
                </c:pt>
                <c:pt idx="10">
                  <c:v>112</c:v>
                </c:pt>
                <c:pt idx="11">
                  <c:v>170</c:v>
                </c:pt>
                <c:pt idx="12">
                  <c:v>170</c:v>
                </c:pt>
                <c:pt idx="13">
                  <c:v>200</c:v>
                </c:pt>
                <c:pt idx="14">
                  <c:v>300</c:v>
                </c:pt>
                <c:pt idx="15">
                  <c:v>473.3</c:v>
                </c:pt>
                <c:pt idx="16">
                  <c:v>520</c:v>
                </c:pt>
                <c:pt idx="17">
                  <c:v>756</c:v>
                </c:pt>
                <c:pt idx="18">
                  <c:v>800</c:v>
                </c:pt>
                <c:pt idx="19">
                  <c:v>1000</c:v>
                </c:pt>
              </c:numCache>
            </c:numRef>
          </c:xVal>
          <c:yVal>
            <c:numRef>
              <c:f>'All Small (0&lt;mp&lt;2t)'!$E$3:$E$22</c:f>
              <c:numCache>
                <c:formatCode>General</c:formatCode>
                <c:ptCount val="20"/>
                <c:pt idx="0">
                  <c:v>171.1</c:v>
                </c:pt>
                <c:pt idx="1">
                  <c:v>190</c:v>
                </c:pt>
                <c:pt idx="3">
                  <c:v>626</c:v>
                </c:pt>
                <c:pt idx="4">
                  <c:v>340</c:v>
                </c:pt>
                <c:pt idx="5">
                  <c:v>770</c:v>
                </c:pt>
                <c:pt idx="6">
                  <c:v>294.3</c:v>
                </c:pt>
                <c:pt idx="8">
                  <c:v>847</c:v>
                </c:pt>
                <c:pt idx="10">
                  <c:v>800</c:v>
                </c:pt>
                <c:pt idx="11">
                  <c:v>1200</c:v>
                </c:pt>
                <c:pt idx="12">
                  <c:v>1200</c:v>
                </c:pt>
                <c:pt idx="13">
                  <c:v>530</c:v>
                </c:pt>
                <c:pt idx="14">
                  <c:v>1372</c:v>
                </c:pt>
                <c:pt idx="15">
                  <c:v>1673.7</c:v>
                </c:pt>
                <c:pt idx="16">
                  <c:v>1880</c:v>
                </c:pt>
                <c:pt idx="17">
                  <c:v>1814</c:v>
                </c:pt>
                <c:pt idx="18">
                  <c:v>1200</c:v>
                </c:pt>
                <c:pt idx="19">
                  <c:v>4687.2</c:v>
                </c:pt>
              </c:numCache>
            </c:numRef>
          </c:yVal>
          <c:smooth val="0"/>
          <c:extLst>
            <c:ext xmlns:c16="http://schemas.microsoft.com/office/drawing/2014/chart" uri="{C3380CC4-5D6E-409C-BE32-E72D297353CC}">
              <c16:uniqueId val="{00000001-F640-4E6E-81B1-154D91F2B139}"/>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9.0174365820844093E-2"/>
                  <c:y val="-0.473306975876657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Small (0&lt;mp&lt;2t) single stag'!$F$3:$F$18</c:f>
              <c:numCache>
                <c:formatCode>General</c:formatCode>
                <c:ptCount val="16"/>
                <c:pt idx="0">
                  <c:v>99.8</c:v>
                </c:pt>
                <c:pt idx="1">
                  <c:v>112</c:v>
                </c:pt>
                <c:pt idx="2">
                  <c:v>473.3</c:v>
                </c:pt>
                <c:pt idx="3">
                  <c:v>756</c:v>
                </c:pt>
                <c:pt idx="4">
                  <c:v>26</c:v>
                </c:pt>
                <c:pt idx="5">
                  <c:v>27</c:v>
                </c:pt>
                <c:pt idx="6">
                  <c:v>90</c:v>
                </c:pt>
                <c:pt idx="7">
                  <c:v>20</c:v>
                </c:pt>
                <c:pt idx="8">
                  <c:v>30</c:v>
                </c:pt>
                <c:pt idx="9">
                  <c:v>30</c:v>
                </c:pt>
                <c:pt idx="10">
                  <c:v>170</c:v>
                </c:pt>
                <c:pt idx="11">
                  <c:v>170</c:v>
                </c:pt>
                <c:pt idx="12">
                  <c:v>800</c:v>
                </c:pt>
                <c:pt idx="13">
                  <c:v>1000</c:v>
                </c:pt>
                <c:pt idx="14">
                  <c:v>100</c:v>
                </c:pt>
                <c:pt idx="15">
                  <c:v>980</c:v>
                </c:pt>
              </c:numCache>
            </c:numRef>
          </c:xVal>
          <c:yVal>
            <c:numRef>
              <c:f>'All Small (0&lt;mp&lt;2t) single stag'!$E$3:$E$18</c:f>
              <c:numCache>
                <c:formatCode>General</c:formatCode>
                <c:ptCount val="16"/>
                <c:pt idx="0">
                  <c:v>847</c:v>
                </c:pt>
                <c:pt idx="1">
                  <c:v>800</c:v>
                </c:pt>
                <c:pt idx="2">
                  <c:v>1673.7</c:v>
                </c:pt>
                <c:pt idx="3">
                  <c:v>1814</c:v>
                </c:pt>
                <c:pt idx="5">
                  <c:v>626</c:v>
                </c:pt>
                <c:pt idx="7">
                  <c:v>190</c:v>
                </c:pt>
                <c:pt idx="8">
                  <c:v>340</c:v>
                </c:pt>
                <c:pt idx="9">
                  <c:v>770</c:v>
                </c:pt>
                <c:pt idx="10">
                  <c:v>1200</c:v>
                </c:pt>
                <c:pt idx="11">
                  <c:v>1200</c:v>
                </c:pt>
                <c:pt idx="12">
                  <c:v>1200</c:v>
                </c:pt>
                <c:pt idx="13">
                  <c:v>4687.2</c:v>
                </c:pt>
                <c:pt idx="15">
                  <c:v>10814</c:v>
                </c:pt>
              </c:numCache>
            </c:numRef>
          </c:yVal>
          <c:smooth val="0"/>
          <c:extLst>
            <c:ext xmlns:c16="http://schemas.microsoft.com/office/drawing/2014/chart" uri="{C3380CC4-5D6E-409C-BE32-E72D297353CC}">
              <c16:uniqueId val="{00000001-DA01-41E6-A326-DCC2315A78DE}"/>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9.0174365820844093E-2"/>
                  <c:y val="-0.473306975876657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'Small Handpicked'!$F$3:$F$16</c:f>
              <c:numCache>
                <c:formatCode>General</c:formatCode>
                <c:ptCount val="14"/>
                <c:pt idx="0">
                  <c:v>20</c:v>
                </c:pt>
                <c:pt idx="1">
                  <c:v>26</c:v>
                </c:pt>
                <c:pt idx="2">
                  <c:v>27</c:v>
                </c:pt>
                <c:pt idx="3">
                  <c:v>30</c:v>
                </c:pt>
                <c:pt idx="4">
                  <c:v>30</c:v>
                </c:pt>
                <c:pt idx="5">
                  <c:v>90</c:v>
                </c:pt>
                <c:pt idx="6">
                  <c:v>99.8</c:v>
                </c:pt>
                <c:pt idx="7">
                  <c:v>100</c:v>
                </c:pt>
                <c:pt idx="8">
                  <c:v>112</c:v>
                </c:pt>
                <c:pt idx="9">
                  <c:v>170</c:v>
                </c:pt>
                <c:pt idx="10">
                  <c:v>170</c:v>
                </c:pt>
                <c:pt idx="11">
                  <c:v>473.3</c:v>
                </c:pt>
                <c:pt idx="12">
                  <c:v>756</c:v>
                </c:pt>
                <c:pt idx="13">
                  <c:v>800</c:v>
                </c:pt>
              </c:numCache>
            </c:numRef>
          </c:xVal>
          <c:yVal>
            <c:numRef>
              <c:f>'Small Handpicked'!$E$3:$E$16</c:f>
              <c:numCache>
                <c:formatCode>General</c:formatCode>
                <c:ptCount val="14"/>
                <c:pt idx="0">
                  <c:v>190</c:v>
                </c:pt>
                <c:pt idx="2">
                  <c:v>626</c:v>
                </c:pt>
                <c:pt idx="3">
                  <c:v>340</c:v>
                </c:pt>
                <c:pt idx="4">
                  <c:v>770</c:v>
                </c:pt>
                <c:pt idx="6">
                  <c:v>847</c:v>
                </c:pt>
                <c:pt idx="8">
                  <c:v>800</c:v>
                </c:pt>
                <c:pt idx="9">
                  <c:v>1200</c:v>
                </c:pt>
                <c:pt idx="10">
                  <c:v>1200</c:v>
                </c:pt>
                <c:pt idx="11">
                  <c:v>1673.7</c:v>
                </c:pt>
                <c:pt idx="12">
                  <c:v>1814</c:v>
                </c:pt>
                <c:pt idx="13">
                  <c:v>1200</c:v>
                </c:pt>
              </c:numCache>
            </c:numRef>
          </c:yVal>
          <c:smooth val="0"/>
          <c:extLst>
            <c:ext xmlns:c16="http://schemas.microsoft.com/office/drawing/2014/chart" uri="{C3380CC4-5D6E-409C-BE32-E72D297353CC}">
              <c16:uniqueId val="{00000001-9A0E-4080-8B90-6DE84444F8C8}"/>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9.0174365820844093E-2"/>
                  <c:y val="-0.473306975876657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'Small Handpicked'!$A$3:$A$16</c:f>
              <c:numCache>
                <c:formatCode>General</c:formatCode>
                <c:ptCount val="14"/>
                <c:pt idx="0">
                  <c:v>2024</c:v>
                </c:pt>
                <c:pt idx="1">
                  <c:v>2023</c:v>
                </c:pt>
                <c:pt idx="2">
                  <c:v>2019</c:v>
                </c:pt>
                <c:pt idx="3">
                  <c:v>2023</c:v>
                </c:pt>
                <c:pt idx="4">
                  <c:v>2023</c:v>
                </c:pt>
                <c:pt idx="5">
                  <c:v>2024</c:v>
                </c:pt>
                <c:pt idx="6">
                  <c:v>1966</c:v>
                </c:pt>
                <c:pt idx="7">
                  <c:v>2024</c:v>
                </c:pt>
                <c:pt idx="8">
                  <c:v>1966</c:v>
                </c:pt>
                <c:pt idx="9">
                  <c:v>2013</c:v>
                </c:pt>
                <c:pt idx="10">
                  <c:v>2019</c:v>
                </c:pt>
                <c:pt idx="11">
                  <c:v>1995</c:v>
                </c:pt>
                <c:pt idx="12">
                  <c:v>1968</c:v>
                </c:pt>
                <c:pt idx="13">
                  <c:v>2020</c:v>
                </c:pt>
              </c:numCache>
            </c:numRef>
          </c:xVal>
          <c:yVal>
            <c:numRef>
              <c:f>'Small Handpicked'!$O$3:$O$16</c:f>
              <c:numCache>
                <c:formatCode>0.0000%</c:formatCode>
                <c:ptCount val="14"/>
                <c:pt idx="0">
                  <c:v>0.10526315789473684</c:v>
                </c:pt>
                <c:pt idx="2">
                  <c:v>4.3130990415335461E-2</c:v>
                </c:pt>
                <c:pt idx="3">
                  <c:v>8.8235294117647065E-2</c:v>
                </c:pt>
                <c:pt idx="4">
                  <c:v>3.896103896103896E-2</c:v>
                </c:pt>
                <c:pt idx="6">
                  <c:v>0.117827626918536</c:v>
                </c:pt>
                <c:pt idx="8">
                  <c:v>0.14000000000000001</c:v>
                </c:pt>
                <c:pt idx="9">
                  <c:v>0.14166666666666666</c:v>
                </c:pt>
                <c:pt idx="10">
                  <c:v>0.14166666666666666</c:v>
                </c:pt>
                <c:pt idx="11">
                  <c:v>0.28278664037760648</c:v>
                </c:pt>
                <c:pt idx="12">
                  <c:v>0.41675854465270123</c:v>
                </c:pt>
                <c:pt idx="13">
                  <c:v>0.66666666666666663</c:v>
                </c:pt>
              </c:numCache>
            </c:numRef>
          </c:yVal>
          <c:smooth val="0"/>
          <c:extLst>
            <c:ext xmlns:c16="http://schemas.microsoft.com/office/drawing/2014/chart" uri="{C3380CC4-5D6E-409C-BE32-E72D297353CC}">
              <c16:uniqueId val="{00000001-1440-4585-894C-20914BA265FB}"/>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a:t>
                </a:r>
                <a:r>
                  <a:rPr lang="en-GB" baseline="0"/>
                  <a:t> </a:t>
                </a:r>
                <a:r>
                  <a:rPr lang="en-GB"/>
                  <a:t>[units]</a:t>
                </a:r>
              </a:p>
            </c:rich>
          </c:tx>
          <c:layout>
            <c:manualLayout>
              <c:xMode val="edge"/>
              <c:yMode val="edge"/>
              <c:x val="0.42395764972298816"/>
              <c:y val="0.9190876640335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total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mt</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Landers'!$F$3:$F$46</c:f>
              <c:numCache>
                <c:formatCode>General</c:formatCode>
                <c:ptCount val="44"/>
                <c:pt idx="0">
                  <c:v>847</c:v>
                </c:pt>
                <c:pt idx="1">
                  <c:v>800</c:v>
                </c:pt>
                <c:pt idx="2">
                  <c:v>262</c:v>
                </c:pt>
                <c:pt idx="3">
                  <c:v>266</c:v>
                </c:pt>
                <c:pt idx="4">
                  <c:v>271</c:v>
                </c:pt>
                <c:pt idx="5">
                  <c:v>267</c:v>
                </c:pt>
                <c:pt idx="6">
                  <c:v>273</c:v>
                </c:pt>
                <c:pt idx="7">
                  <c:v>2034</c:v>
                </c:pt>
                <c:pt idx="8">
                  <c:v>2034</c:v>
                </c:pt>
                <c:pt idx="9">
                  <c:v>1144</c:v>
                </c:pt>
                <c:pt idx="10">
                  <c:v>1360</c:v>
                </c:pt>
                <c:pt idx="11">
                  <c:v>2109</c:v>
                </c:pt>
                <c:pt idx="12">
                  <c:v>2134</c:v>
                </c:pt>
                <c:pt idx="13">
                  <c:v>2626</c:v>
                </c:pt>
                <c:pt idx="14">
                  <c:v>1360</c:v>
                </c:pt>
                <c:pt idx="15">
                  <c:v>2626</c:v>
                </c:pt>
                <c:pt idx="16">
                  <c:v>2626</c:v>
                </c:pt>
                <c:pt idx="17">
                  <c:v>1000</c:v>
                </c:pt>
                <c:pt idx="18">
                  <c:v>1365</c:v>
                </c:pt>
                <c:pt idx="19">
                  <c:v>9823</c:v>
                </c:pt>
                <c:pt idx="20">
                  <c:v>7899</c:v>
                </c:pt>
                <c:pt idx="21">
                  <c:v>9823</c:v>
                </c:pt>
                <c:pt idx="22">
                  <c:v>9823</c:v>
                </c:pt>
                <c:pt idx="23">
                  <c:v>7899</c:v>
                </c:pt>
                <c:pt idx="24">
                  <c:v>12992</c:v>
                </c:pt>
                <c:pt idx="25">
                  <c:v>12472</c:v>
                </c:pt>
                <c:pt idx="26">
                  <c:v>530</c:v>
                </c:pt>
                <c:pt idx="27">
                  <c:v>1673.7</c:v>
                </c:pt>
                <c:pt idx="28">
                  <c:v>10814</c:v>
                </c:pt>
                <c:pt idx="29">
                  <c:v>7665</c:v>
                </c:pt>
                <c:pt idx="30">
                  <c:v>9726</c:v>
                </c:pt>
                <c:pt idx="31">
                  <c:v>10426</c:v>
                </c:pt>
                <c:pt idx="32">
                  <c:v>8500</c:v>
                </c:pt>
                <c:pt idx="33">
                  <c:v>171.1</c:v>
                </c:pt>
                <c:pt idx="34">
                  <c:v>1200</c:v>
                </c:pt>
                <c:pt idx="35">
                  <c:v>4687.2</c:v>
                </c:pt>
                <c:pt idx="36">
                  <c:v>1372</c:v>
                </c:pt>
                <c:pt idx="37">
                  <c:v>150</c:v>
                </c:pt>
                <c:pt idx="38">
                  <c:v>626</c:v>
                </c:pt>
                <c:pt idx="39">
                  <c:v>1200</c:v>
                </c:pt>
                <c:pt idx="40">
                  <c:v>1200</c:v>
                </c:pt>
                <c:pt idx="41">
                  <c:v>0.7</c:v>
                </c:pt>
                <c:pt idx="42">
                  <c:v>9861</c:v>
                </c:pt>
                <c:pt idx="43">
                  <c:v>340</c:v>
                </c:pt>
              </c:numCache>
            </c:numRef>
          </c:xVal>
          <c:yVal>
            <c:numRef>
              <c:f>'All Landers'!$E$3:$E$46</c:f>
              <c:numCache>
                <c:formatCode>General</c:formatCode>
                <c:ptCount val="44"/>
                <c:pt idx="0">
                  <c:v>1538</c:v>
                </c:pt>
                <c:pt idx="1">
                  <c:v>1620</c:v>
                </c:pt>
                <c:pt idx="2">
                  <c:v>995.2</c:v>
                </c:pt>
                <c:pt idx="3">
                  <c:v>1026</c:v>
                </c:pt>
                <c:pt idx="4">
                  <c:v>1006</c:v>
                </c:pt>
                <c:pt idx="5">
                  <c:v>1026</c:v>
                </c:pt>
                <c:pt idx="6">
                  <c:v>1039</c:v>
                </c:pt>
                <c:pt idx="7">
                  <c:v>15065</c:v>
                </c:pt>
                <c:pt idx="8">
                  <c:v>15103</c:v>
                </c:pt>
                <c:pt idx="9">
                  <c:v>5660</c:v>
                </c:pt>
                <c:pt idx="10">
                  <c:v>5727</c:v>
                </c:pt>
                <c:pt idx="11">
                  <c:v>14916</c:v>
                </c:pt>
                <c:pt idx="12">
                  <c:v>15034</c:v>
                </c:pt>
                <c:pt idx="13">
                  <c:v>16447</c:v>
                </c:pt>
                <c:pt idx="14">
                  <c:v>5750</c:v>
                </c:pt>
                <c:pt idx="15">
                  <c:v>16447</c:v>
                </c:pt>
                <c:pt idx="16">
                  <c:v>16447</c:v>
                </c:pt>
                <c:pt idx="17">
                  <c:v>5700</c:v>
                </c:pt>
                <c:pt idx="18">
                  <c:v>5795</c:v>
                </c:pt>
                <c:pt idx="19">
                  <c:v>54463</c:v>
                </c:pt>
                <c:pt idx="20">
                  <c:v>67326</c:v>
                </c:pt>
                <c:pt idx="21">
                  <c:v>48218</c:v>
                </c:pt>
                <c:pt idx="22">
                  <c:v>60075</c:v>
                </c:pt>
                <c:pt idx="23">
                  <c:v>69298</c:v>
                </c:pt>
                <c:pt idx="24">
                  <c:v>93037</c:v>
                </c:pt>
                <c:pt idx="25">
                  <c:v>93038</c:v>
                </c:pt>
                <c:pt idx="26">
                  <c:v>3775</c:v>
                </c:pt>
                <c:pt idx="27">
                  <c:v>5038.6000000000004</c:v>
                </c:pt>
                <c:pt idx="28">
                  <c:v>37494</c:v>
                </c:pt>
                <c:pt idx="29">
                  <c:v>45862</c:v>
                </c:pt>
                <c:pt idx="30">
                  <c:v>81911</c:v>
                </c:pt>
                <c:pt idx="31">
                  <c:v>49972</c:v>
                </c:pt>
                <c:pt idx="32">
                  <c:v>43501</c:v>
                </c:pt>
                <c:pt idx="33">
                  <c:v>462</c:v>
                </c:pt>
                <c:pt idx="34">
                  <c:v>3780</c:v>
                </c:pt>
                <c:pt idx="35">
                  <c:v>15387.2</c:v>
                </c:pt>
                <c:pt idx="36">
                  <c:v>4250</c:v>
                </c:pt>
                <c:pt idx="37">
                  <c:v>585</c:v>
                </c:pt>
                <c:pt idx="38">
                  <c:v>1471</c:v>
                </c:pt>
                <c:pt idx="39">
                  <c:v>3640</c:v>
                </c:pt>
                <c:pt idx="40">
                  <c:v>3800</c:v>
                </c:pt>
                <c:pt idx="41">
                  <c:v>14.6</c:v>
                </c:pt>
                <c:pt idx="42">
                  <c:v>42267</c:v>
                </c:pt>
                <c:pt idx="43">
                  <c:v>1000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BA8E-415C-8626-222D7750ACE3}"/>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total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accent2"/>
                </a:solidFill>
                <a:prstDash val="sysDot"/>
              </a:ln>
              <a:effectLst/>
            </c:spPr>
            <c:trendlineType val="log"/>
            <c:dispRSqr val="0"/>
            <c:dispEq val="0"/>
          </c:trendline>
          <c:trendline>
            <c:spPr>
              <a:ln w="19050" cap="rnd">
                <a:solidFill>
                  <a:schemeClr val="accent2"/>
                </a:solidFill>
                <a:prstDash val="sysDot"/>
              </a:ln>
              <a:effectLst/>
            </c:spPr>
            <c:trendlineType val="log"/>
            <c:dispRSqr val="0"/>
            <c:dispEq val="0"/>
          </c:trendline>
          <c:xVal>
            <c:numRef>
              <c:f>('All Landers'!$G$3:$G$39,'All Landers'!$G$41:$G$43,'All Landers'!$G$45:$G$46,'All Landers'!$G$48:$G$49)</c:f>
              <c:numCache>
                <c:formatCode>General</c:formatCode>
                <c:ptCount val="44"/>
                <c:pt idx="0">
                  <c:v>99.8</c:v>
                </c:pt>
                <c:pt idx="1">
                  <c:v>112</c:v>
                </c:pt>
                <c:pt idx="2">
                  <c:v>33</c:v>
                </c:pt>
                <c:pt idx="3">
                  <c:v>33</c:v>
                </c:pt>
                <c:pt idx="4">
                  <c:v>33</c:v>
                </c:pt>
                <c:pt idx="5">
                  <c:v>33</c:v>
                </c:pt>
                <c:pt idx="6">
                  <c:v>33</c:v>
                </c:pt>
                <c:pt idx="7">
                  <c:v>4819</c:v>
                </c:pt>
                <c:pt idx="8">
                  <c:v>4821</c:v>
                </c:pt>
                <c:pt idx="9">
                  <c:v>756</c:v>
                </c:pt>
                <c:pt idx="10">
                  <c:v>520</c:v>
                </c:pt>
                <c:pt idx="11">
                  <c:v>4489</c:v>
                </c:pt>
                <c:pt idx="12">
                  <c:v>4700</c:v>
                </c:pt>
                <c:pt idx="13">
                  <c:v>4795</c:v>
                </c:pt>
                <c:pt idx="14">
                  <c:v>520</c:v>
                </c:pt>
                <c:pt idx="15">
                  <c:v>4795</c:v>
                </c:pt>
                <c:pt idx="16">
                  <c:v>4795</c:v>
                </c:pt>
                <c:pt idx="17">
                  <c:v>836</c:v>
                </c:pt>
                <c:pt idx="18">
                  <c:v>515</c:v>
                </c:pt>
                <c:pt idx="19">
                  <c:v>14000</c:v>
                </c:pt>
                <c:pt idx="20">
                  <c:v>14000</c:v>
                </c:pt>
                <c:pt idx="21">
                  <c:v>6000</c:v>
                </c:pt>
                <c:pt idx="22">
                  <c:v>25000</c:v>
                </c:pt>
                <c:pt idx="23">
                  <c:v>25000</c:v>
                </c:pt>
                <c:pt idx="24">
                  <c:v>35894</c:v>
                </c:pt>
                <c:pt idx="25">
                  <c:v>36384</c:v>
                </c:pt>
                <c:pt idx="26">
                  <c:v>200</c:v>
                </c:pt>
                <c:pt idx="27">
                  <c:v>473.3</c:v>
                </c:pt>
                <c:pt idx="28">
                  <c:v>980</c:v>
                </c:pt>
                <c:pt idx="29">
                  <c:v>13102</c:v>
                </c:pt>
                <c:pt idx="30">
                  <c:v>42472</c:v>
                </c:pt>
                <c:pt idx="31">
                  <c:v>11502</c:v>
                </c:pt>
                <c:pt idx="32">
                  <c:v>18634</c:v>
                </c:pt>
                <c:pt idx="33">
                  <c:v>14.9</c:v>
                </c:pt>
                <c:pt idx="34">
                  <c:v>170</c:v>
                </c:pt>
                <c:pt idx="35">
                  <c:v>1000</c:v>
                </c:pt>
                <c:pt idx="36">
                  <c:v>300</c:v>
                </c:pt>
                <c:pt idx="37">
                  <c:v>27</c:v>
                </c:pt>
                <c:pt idx="38">
                  <c:v>170</c:v>
                </c:pt>
                <c:pt idx="39">
                  <c:v>800</c:v>
                </c:pt>
                <c:pt idx="40">
                  <c:v>9121</c:v>
                </c:pt>
                <c:pt idx="41">
                  <c:v>30</c:v>
                </c:pt>
                <c:pt idx="42">
                  <c:v>30</c:v>
                </c:pt>
                <c:pt idx="43">
                  <c:v>20</c:v>
                </c:pt>
              </c:numCache>
            </c:numRef>
          </c:xVal>
          <c:yVal>
            <c:numRef>
              <c:f>('All Landers'!$F$3:$F$39,'All Landers'!$F$41:$F$43,'All Landers'!$F$45:$F$46,'All Landers'!$F$48:$F$49)</c:f>
              <c:numCache>
                <c:formatCode>General</c:formatCode>
                <c:ptCount val="44"/>
                <c:pt idx="0">
                  <c:v>847</c:v>
                </c:pt>
                <c:pt idx="1">
                  <c:v>800</c:v>
                </c:pt>
                <c:pt idx="2">
                  <c:v>262</c:v>
                </c:pt>
                <c:pt idx="3">
                  <c:v>266</c:v>
                </c:pt>
                <c:pt idx="4">
                  <c:v>271</c:v>
                </c:pt>
                <c:pt idx="5">
                  <c:v>267</c:v>
                </c:pt>
                <c:pt idx="6">
                  <c:v>273</c:v>
                </c:pt>
                <c:pt idx="7">
                  <c:v>2034</c:v>
                </c:pt>
                <c:pt idx="8">
                  <c:v>2034</c:v>
                </c:pt>
                <c:pt idx="9">
                  <c:v>1144</c:v>
                </c:pt>
                <c:pt idx="10">
                  <c:v>1360</c:v>
                </c:pt>
                <c:pt idx="11">
                  <c:v>2109</c:v>
                </c:pt>
                <c:pt idx="12">
                  <c:v>2134</c:v>
                </c:pt>
                <c:pt idx="13">
                  <c:v>2626</c:v>
                </c:pt>
                <c:pt idx="14">
                  <c:v>1360</c:v>
                </c:pt>
                <c:pt idx="15">
                  <c:v>2626</c:v>
                </c:pt>
                <c:pt idx="16">
                  <c:v>2626</c:v>
                </c:pt>
                <c:pt idx="17">
                  <c:v>1000</c:v>
                </c:pt>
                <c:pt idx="18">
                  <c:v>1365</c:v>
                </c:pt>
                <c:pt idx="19">
                  <c:v>9823</c:v>
                </c:pt>
                <c:pt idx="20">
                  <c:v>7899</c:v>
                </c:pt>
                <c:pt idx="21">
                  <c:v>9823</c:v>
                </c:pt>
                <c:pt idx="22">
                  <c:v>9823</c:v>
                </c:pt>
                <c:pt idx="23">
                  <c:v>7899</c:v>
                </c:pt>
                <c:pt idx="24">
                  <c:v>12992</c:v>
                </c:pt>
                <c:pt idx="25">
                  <c:v>12472</c:v>
                </c:pt>
                <c:pt idx="26">
                  <c:v>530</c:v>
                </c:pt>
                <c:pt idx="27">
                  <c:v>1673.7</c:v>
                </c:pt>
                <c:pt idx="28">
                  <c:v>10814</c:v>
                </c:pt>
                <c:pt idx="29">
                  <c:v>7665</c:v>
                </c:pt>
                <c:pt idx="30">
                  <c:v>9726</c:v>
                </c:pt>
                <c:pt idx="31">
                  <c:v>10426</c:v>
                </c:pt>
                <c:pt idx="32">
                  <c:v>8500</c:v>
                </c:pt>
                <c:pt idx="33">
                  <c:v>171.1</c:v>
                </c:pt>
                <c:pt idx="34">
                  <c:v>1200</c:v>
                </c:pt>
                <c:pt idx="35">
                  <c:v>4687.2</c:v>
                </c:pt>
                <c:pt idx="36">
                  <c:v>1372</c:v>
                </c:pt>
                <c:pt idx="37">
                  <c:v>626</c:v>
                </c:pt>
                <c:pt idx="38">
                  <c:v>1200</c:v>
                </c:pt>
                <c:pt idx="39">
                  <c:v>1200</c:v>
                </c:pt>
                <c:pt idx="40">
                  <c:v>9861</c:v>
                </c:pt>
                <c:pt idx="41">
                  <c:v>340</c:v>
                </c:pt>
                <c:pt idx="42">
                  <c:v>770</c:v>
                </c:pt>
                <c:pt idx="43">
                  <c:v>190</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1035-42B2-89B6-94DA8ED27C7D}"/>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56593518715746838"/>
          <c:y val="0.55528118196360576"/>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Real Landers'!$G$3:$G$33</c:f>
              <c:numCache>
                <c:formatCode>General</c:formatCode>
                <c:ptCount val="31"/>
                <c:pt idx="0">
                  <c:v>30</c:v>
                </c:pt>
                <c:pt idx="1">
                  <c:v>27</c:v>
                </c:pt>
                <c:pt idx="2">
                  <c:v>30</c:v>
                </c:pt>
                <c:pt idx="3">
                  <c:v>20</c:v>
                </c:pt>
                <c:pt idx="4">
                  <c:v>99.8</c:v>
                </c:pt>
                <c:pt idx="5">
                  <c:v>33</c:v>
                </c:pt>
                <c:pt idx="6">
                  <c:v>33</c:v>
                </c:pt>
                <c:pt idx="7">
                  <c:v>33</c:v>
                </c:pt>
                <c:pt idx="8">
                  <c:v>33</c:v>
                </c:pt>
                <c:pt idx="9">
                  <c:v>33</c:v>
                </c:pt>
                <c:pt idx="10">
                  <c:v>112</c:v>
                </c:pt>
                <c:pt idx="11">
                  <c:v>170</c:v>
                </c:pt>
                <c:pt idx="12">
                  <c:v>170</c:v>
                </c:pt>
                <c:pt idx="13">
                  <c:v>515</c:v>
                </c:pt>
                <c:pt idx="14">
                  <c:v>520</c:v>
                </c:pt>
                <c:pt idx="15">
                  <c:v>520</c:v>
                </c:pt>
                <c:pt idx="16">
                  <c:v>756</c:v>
                </c:pt>
                <c:pt idx="17">
                  <c:v>800</c:v>
                </c:pt>
                <c:pt idx="18">
                  <c:v>836</c:v>
                </c:pt>
                <c:pt idx="19">
                  <c:v>4795</c:v>
                </c:pt>
                <c:pt idx="20">
                  <c:v>4795</c:v>
                </c:pt>
                <c:pt idx="21">
                  <c:v>4795</c:v>
                </c:pt>
                <c:pt idx="22">
                  <c:v>4489</c:v>
                </c:pt>
                <c:pt idx="23">
                  <c:v>4700</c:v>
                </c:pt>
                <c:pt idx="24">
                  <c:v>4819</c:v>
                </c:pt>
                <c:pt idx="25">
                  <c:v>4821</c:v>
                </c:pt>
                <c:pt idx="26">
                  <c:v>0.1</c:v>
                </c:pt>
                <c:pt idx="27">
                  <c:v>0.1</c:v>
                </c:pt>
                <c:pt idx="28">
                  <c:v>26</c:v>
                </c:pt>
                <c:pt idx="29">
                  <c:v>90</c:v>
                </c:pt>
                <c:pt idx="30">
                  <c:v>100</c:v>
                </c:pt>
              </c:numCache>
            </c:numRef>
          </c:xVal>
          <c:yVal>
            <c:numRef>
              <c:f>'All Real Landers'!$F$3:$F$33</c:f>
              <c:numCache>
                <c:formatCode>General</c:formatCode>
                <c:ptCount val="31"/>
                <c:pt idx="0">
                  <c:v>770</c:v>
                </c:pt>
                <c:pt idx="1">
                  <c:v>626</c:v>
                </c:pt>
                <c:pt idx="2">
                  <c:v>340</c:v>
                </c:pt>
                <c:pt idx="3">
                  <c:v>190</c:v>
                </c:pt>
                <c:pt idx="4">
                  <c:v>847</c:v>
                </c:pt>
                <c:pt idx="5">
                  <c:v>273</c:v>
                </c:pt>
                <c:pt idx="6">
                  <c:v>271</c:v>
                </c:pt>
                <c:pt idx="7">
                  <c:v>267</c:v>
                </c:pt>
                <c:pt idx="8">
                  <c:v>266</c:v>
                </c:pt>
                <c:pt idx="9">
                  <c:v>262</c:v>
                </c:pt>
                <c:pt idx="10">
                  <c:v>800</c:v>
                </c:pt>
                <c:pt idx="11">
                  <c:v>1200</c:v>
                </c:pt>
                <c:pt idx="12">
                  <c:v>1200</c:v>
                </c:pt>
                <c:pt idx="13">
                  <c:v>1365</c:v>
                </c:pt>
                <c:pt idx="14">
                  <c:v>1360</c:v>
                </c:pt>
                <c:pt idx="15">
                  <c:v>1360</c:v>
                </c:pt>
                <c:pt idx="16">
                  <c:v>1144</c:v>
                </c:pt>
                <c:pt idx="17">
                  <c:v>1200</c:v>
                </c:pt>
                <c:pt idx="18">
                  <c:v>1000</c:v>
                </c:pt>
                <c:pt idx="19">
                  <c:v>2626</c:v>
                </c:pt>
                <c:pt idx="20">
                  <c:v>2626</c:v>
                </c:pt>
                <c:pt idx="21">
                  <c:v>2626</c:v>
                </c:pt>
                <c:pt idx="22">
                  <c:v>2109</c:v>
                </c:pt>
                <c:pt idx="23">
                  <c:v>2134</c:v>
                </c:pt>
                <c:pt idx="24">
                  <c:v>2034</c:v>
                </c:pt>
                <c:pt idx="25">
                  <c:v>2034</c:v>
                </c:pt>
                <c:pt idx="26">
                  <c:v>150</c:v>
                </c:pt>
                <c:pt idx="27">
                  <c:v>0.7</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09A7-4456-B453-972AACAB6569}"/>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payload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mprop</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Real Landers'!$F$3:$F$33</c:f>
              <c:numCache>
                <c:formatCode>General</c:formatCode>
                <c:ptCount val="31"/>
                <c:pt idx="0">
                  <c:v>770</c:v>
                </c:pt>
                <c:pt idx="1">
                  <c:v>626</c:v>
                </c:pt>
                <c:pt idx="2">
                  <c:v>340</c:v>
                </c:pt>
                <c:pt idx="3">
                  <c:v>190</c:v>
                </c:pt>
                <c:pt idx="4">
                  <c:v>847</c:v>
                </c:pt>
                <c:pt idx="5">
                  <c:v>273</c:v>
                </c:pt>
                <c:pt idx="6">
                  <c:v>271</c:v>
                </c:pt>
                <c:pt idx="7">
                  <c:v>267</c:v>
                </c:pt>
                <c:pt idx="8">
                  <c:v>266</c:v>
                </c:pt>
                <c:pt idx="9">
                  <c:v>262</c:v>
                </c:pt>
                <c:pt idx="10">
                  <c:v>800</c:v>
                </c:pt>
                <c:pt idx="11">
                  <c:v>1200</c:v>
                </c:pt>
                <c:pt idx="12">
                  <c:v>1200</c:v>
                </c:pt>
                <c:pt idx="13">
                  <c:v>1365</c:v>
                </c:pt>
                <c:pt idx="14">
                  <c:v>1360</c:v>
                </c:pt>
                <c:pt idx="15">
                  <c:v>1360</c:v>
                </c:pt>
                <c:pt idx="16">
                  <c:v>1144</c:v>
                </c:pt>
                <c:pt idx="17">
                  <c:v>1200</c:v>
                </c:pt>
                <c:pt idx="18">
                  <c:v>1000</c:v>
                </c:pt>
                <c:pt idx="19">
                  <c:v>2626</c:v>
                </c:pt>
                <c:pt idx="20">
                  <c:v>2626</c:v>
                </c:pt>
                <c:pt idx="21">
                  <c:v>2626</c:v>
                </c:pt>
                <c:pt idx="22">
                  <c:v>2109</c:v>
                </c:pt>
                <c:pt idx="23">
                  <c:v>2134</c:v>
                </c:pt>
                <c:pt idx="24">
                  <c:v>2034</c:v>
                </c:pt>
                <c:pt idx="25">
                  <c:v>2034</c:v>
                </c:pt>
                <c:pt idx="26">
                  <c:v>150</c:v>
                </c:pt>
                <c:pt idx="27">
                  <c:v>0.7</c:v>
                </c:pt>
              </c:numCache>
            </c:numRef>
          </c:xVal>
          <c:yVal>
            <c:numRef>
              <c:f>'All Real Landers'!$H$3:$H$33</c:f>
              <c:numCache>
                <c:formatCode>General</c:formatCode>
                <c:ptCount val="31"/>
                <c:pt idx="0">
                  <c:v>950</c:v>
                </c:pt>
                <c:pt idx="1">
                  <c:v>818</c:v>
                </c:pt>
                <c:pt idx="2">
                  <c:v>630</c:v>
                </c:pt>
                <c:pt idx="3">
                  <c:v>500</c:v>
                </c:pt>
                <c:pt idx="4">
                  <c:v>591.20000000000005</c:v>
                </c:pt>
                <c:pt idx="5">
                  <c:v>733</c:v>
                </c:pt>
                <c:pt idx="6">
                  <c:v>702</c:v>
                </c:pt>
                <c:pt idx="7">
                  <c:v>726</c:v>
                </c:pt>
                <c:pt idx="8">
                  <c:v>727</c:v>
                </c:pt>
                <c:pt idx="9">
                  <c:v>700.2</c:v>
                </c:pt>
                <c:pt idx="10">
                  <c:v>708</c:v>
                </c:pt>
                <c:pt idx="11">
                  <c:v>2410</c:v>
                </c:pt>
                <c:pt idx="12">
                  <c:v>2270</c:v>
                </c:pt>
                <c:pt idx="13">
                  <c:v>3915</c:v>
                </c:pt>
                <c:pt idx="14">
                  <c:v>3847</c:v>
                </c:pt>
                <c:pt idx="15">
                  <c:v>3870</c:v>
                </c:pt>
                <c:pt idx="16">
                  <c:v>3760</c:v>
                </c:pt>
                <c:pt idx="17">
                  <c:v>1800</c:v>
                </c:pt>
                <c:pt idx="18">
                  <c:v>3864</c:v>
                </c:pt>
                <c:pt idx="19">
                  <c:v>9026</c:v>
                </c:pt>
                <c:pt idx="20">
                  <c:v>9026</c:v>
                </c:pt>
                <c:pt idx="21">
                  <c:v>9026</c:v>
                </c:pt>
                <c:pt idx="22">
                  <c:v>8318</c:v>
                </c:pt>
                <c:pt idx="23">
                  <c:v>8200</c:v>
                </c:pt>
                <c:pt idx="24">
                  <c:v>8212</c:v>
                </c:pt>
                <c:pt idx="25">
                  <c:v>8248</c:v>
                </c:pt>
                <c:pt idx="26">
                  <c:v>435</c:v>
                </c:pt>
                <c:pt idx="27">
                  <c:v>13.9</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A8B0-4D6C-861B-7DEED13E11AD}"/>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propellant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solidFill>
                  <a:schemeClr val="tx1"/>
                </a:solidFill>
              </a:rPr>
              <a:t>md</a:t>
            </a:r>
            <a:r>
              <a:rPr lang="en-GB" baseline="0">
                <a:solidFill>
                  <a:schemeClr val="tx1"/>
                </a:solidFill>
              </a:rPr>
              <a:t> v mt</a:t>
            </a:r>
          </a:p>
        </c:rich>
      </c:tx>
      <c:layout>
        <c:manualLayout>
          <c:xMode val="edge"/>
          <c:yMode val="edge"/>
          <c:x val="0.35074432788034593"/>
          <c:y val="1.3889029497420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0"/>
            <c:dispRSqr val="1"/>
            <c:dispEq val="1"/>
            <c:trendlineLbl>
              <c:layout>
                <c:manualLayout>
                  <c:x val="4.4599728174963604E-2"/>
                  <c:y val="-0.38357641736211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Real Landers'!$F$3:$F$33</c:f>
              <c:numCache>
                <c:formatCode>General</c:formatCode>
                <c:ptCount val="31"/>
                <c:pt idx="0">
                  <c:v>770</c:v>
                </c:pt>
                <c:pt idx="1">
                  <c:v>626</c:v>
                </c:pt>
                <c:pt idx="2">
                  <c:v>340</c:v>
                </c:pt>
                <c:pt idx="3">
                  <c:v>190</c:v>
                </c:pt>
                <c:pt idx="4">
                  <c:v>847</c:v>
                </c:pt>
                <c:pt idx="5">
                  <c:v>273</c:v>
                </c:pt>
                <c:pt idx="6">
                  <c:v>271</c:v>
                </c:pt>
                <c:pt idx="7">
                  <c:v>267</c:v>
                </c:pt>
                <c:pt idx="8">
                  <c:v>266</c:v>
                </c:pt>
                <c:pt idx="9">
                  <c:v>262</c:v>
                </c:pt>
                <c:pt idx="10">
                  <c:v>800</c:v>
                </c:pt>
                <c:pt idx="11">
                  <c:v>1200</c:v>
                </c:pt>
                <c:pt idx="12">
                  <c:v>1200</c:v>
                </c:pt>
                <c:pt idx="13">
                  <c:v>1365</c:v>
                </c:pt>
                <c:pt idx="14">
                  <c:v>1360</c:v>
                </c:pt>
                <c:pt idx="15">
                  <c:v>1360</c:v>
                </c:pt>
                <c:pt idx="16">
                  <c:v>1144</c:v>
                </c:pt>
                <c:pt idx="17">
                  <c:v>1200</c:v>
                </c:pt>
                <c:pt idx="18">
                  <c:v>1000</c:v>
                </c:pt>
                <c:pt idx="19">
                  <c:v>2626</c:v>
                </c:pt>
                <c:pt idx="20">
                  <c:v>2626</c:v>
                </c:pt>
                <c:pt idx="21">
                  <c:v>2626</c:v>
                </c:pt>
                <c:pt idx="22">
                  <c:v>2109</c:v>
                </c:pt>
                <c:pt idx="23">
                  <c:v>2134</c:v>
                </c:pt>
                <c:pt idx="24">
                  <c:v>2034</c:v>
                </c:pt>
                <c:pt idx="25">
                  <c:v>2034</c:v>
                </c:pt>
                <c:pt idx="26">
                  <c:v>150</c:v>
                </c:pt>
                <c:pt idx="27">
                  <c:v>0.7</c:v>
                </c:pt>
              </c:numCache>
            </c:numRef>
          </c:xVal>
          <c:yVal>
            <c:numRef>
              <c:f>'All Real Landers'!$E$3:$E$33</c:f>
              <c:numCache>
                <c:formatCode>General</c:formatCode>
                <c:ptCount val="31"/>
                <c:pt idx="0">
                  <c:v>1750</c:v>
                </c:pt>
                <c:pt idx="1">
                  <c:v>1471</c:v>
                </c:pt>
                <c:pt idx="2">
                  <c:v>1000</c:v>
                </c:pt>
                <c:pt idx="3">
                  <c:v>710</c:v>
                </c:pt>
                <c:pt idx="4">
                  <c:v>1538</c:v>
                </c:pt>
                <c:pt idx="5">
                  <c:v>1039</c:v>
                </c:pt>
                <c:pt idx="6">
                  <c:v>1006</c:v>
                </c:pt>
                <c:pt idx="7">
                  <c:v>1026</c:v>
                </c:pt>
                <c:pt idx="8">
                  <c:v>1026</c:v>
                </c:pt>
                <c:pt idx="9">
                  <c:v>995.2</c:v>
                </c:pt>
                <c:pt idx="10">
                  <c:v>1620</c:v>
                </c:pt>
                <c:pt idx="11">
                  <c:v>3780</c:v>
                </c:pt>
                <c:pt idx="12">
                  <c:v>3640</c:v>
                </c:pt>
                <c:pt idx="13">
                  <c:v>5795</c:v>
                </c:pt>
                <c:pt idx="14">
                  <c:v>5727</c:v>
                </c:pt>
                <c:pt idx="15">
                  <c:v>5750</c:v>
                </c:pt>
                <c:pt idx="16">
                  <c:v>5660</c:v>
                </c:pt>
                <c:pt idx="17">
                  <c:v>3800</c:v>
                </c:pt>
                <c:pt idx="18">
                  <c:v>5700</c:v>
                </c:pt>
                <c:pt idx="19">
                  <c:v>16447</c:v>
                </c:pt>
                <c:pt idx="20">
                  <c:v>16447</c:v>
                </c:pt>
                <c:pt idx="21">
                  <c:v>16447</c:v>
                </c:pt>
                <c:pt idx="22">
                  <c:v>14916</c:v>
                </c:pt>
                <c:pt idx="23">
                  <c:v>15034</c:v>
                </c:pt>
                <c:pt idx="24">
                  <c:v>15065</c:v>
                </c:pt>
                <c:pt idx="25">
                  <c:v>15103</c:v>
                </c:pt>
                <c:pt idx="26">
                  <c:v>585</c:v>
                </c:pt>
                <c:pt idx="27">
                  <c:v>14.6</c:v>
                </c:pt>
                <c:pt idx="28">
                  <c:v>1750</c:v>
                </c:pt>
                <c:pt idx="29">
                  <c:v>1283</c:v>
                </c:pt>
                <c:pt idx="30">
                  <c:v>1908</c:v>
                </c:pt>
              </c:numCache>
            </c:numRef>
          </c:yVal>
          <c:smooth val="0"/>
          <c:extLst>
            <c:ext xmlns:c15="http://schemas.microsoft.com/office/drawing/2012/chart" uri="{02D57815-91ED-43cb-92C2-25804820EDAC}">
              <c15:filteredSeriesTitle>
                <c15:tx>
                  <c:v>Examples</c:v>
                </c15:tx>
              </c15:filteredSeriesTitle>
            </c:ext>
            <c:ext xmlns:c16="http://schemas.microsoft.com/office/drawing/2014/chart" uri="{C3380CC4-5D6E-409C-BE32-E72D297353CC}">
              <c16:uniqueId val="{00000001-97C1-4A16-BB9E-DECD4E25DF27}"/>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dry mass [units]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a:t>total mass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15642110862949904"/>
          <c:y val="0.12761712696079761"/>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ysClr val="windowText" lastClr="000000"/>
                </a:solidFill>
                <a:latin typeface="CMU Sans Serif" panose="02000603000000000000" pitchFamily="2" charset="0"/>
                <a:ea typeface="CMU Sans Serif" panose="02000603000000000000" pitchFamily="2" charset="0"/>
                <a:cs typeface="CMU Sans Serif" panose="02000603000000000000" pitchFamily="2" charset="0"/>
              </a:defRPr>
            </a:pPr>
            <a:r>
              <a:rPr lang="en-GB" sz="2000">
                <a:solidFill>
                  <a:sysClr val="windowText" lastClr="000000"/>
                </a:solidFill>
              </a:rPr>
              <a:t>md</a:t>
            </a:r>
            <a:r>
              <a:rPr lang="en-GB" sz="2000" baseline="0">
                <a:solidFill>
                  <a:sysClr val="windowText" lastClr="000000"/>
                </a:solidFill>
              </a:rPr>
              <a:t> v mp</a:t>
            </a:r>
          </a:p>
        </c:rich>
      </c:tx>
      <c:layout>
        <c:manualLayout>
          <c:xMode val="edge"/>
          <c:yMode val="edge"/>
          <c:x val="0.3937126290443016"/>
          <c:y val="1.388893676358951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autoTitleDeleted val="0"/>
    <c:plotArea>
      <c:layout>
        <c:manualLayout>
          <c:layoutTarget val="inner"/>
          <c:xMode val="edge"/>
          <c:yMode val="edge"/>
          <c:x val="0.1481741380324206"/>
          <c:y val="0.11395361111111113"/>
          <c:w val="0.80309289060160305"/>
          <c:h val="0.74645662767560128"/>
        </c:manualLayout>
      </c:layout>
      <c:scatterChart>
        <c:scatterStyle val="lineMarker"/>
        <c:varyColors val="0"/>
        <c:ser>
          <c:idx val="1"/>
          <c:order val="0"/>
          <c:spPr>
            <a:ln w="25400" cap="rnd">
              <a:noFill/>
              <a:round/>
            </a:ln>
            <a:effectLst/>
          </c:spPr>
          <c:marker>
            <c:symbol val="circle"/>
            <c:size val="5"/>
            <c:spPr>
              <a:solidFill>
                <a:schemeClr val="tx1"/>
              </a:solidFill>
              <a:ln w="9525">
                <a:noFill/>
              </a:ln>
              <a:effectLst/>
            </c:spPr>
          </c:marker>
          <c:dLbls>
            <c:dLbl>
              <c:idx val="0"/>
              <c:layout>
                <c:manualLayout>
                  <c:x val="4.1362350545781315E-2"/>
                  <c:y val="-2.6198627095000582E-2"/>
                </c:manualLayout>
              </c:layout>
              <c:tx>
                <c:rich>
                  <a:bodyPr/>
                  <a:lstStyle/>
                  <a:p>
                    <a:fld id="{7935E2AC-17C4-4418-AA0C-9018371DCE4C}"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C827-4D7B-9CD0-D3699B21BF0A}"/>
                </c:ext>
              </c:extLst>
            </c:dLbl>
            <c:dLbl>
              <c:idx val="1"/>
              <c:layout>
                <c:manualLayout>
                  <c:x val="6.9205774255659672E-2"/>
                  <c:y val="6.1354625407572055E-2"/>
                </c:manualLayout>
              </c:layout>
              <c:tx>
                <c:rich>
                  <a:bodyPr/>
                  <a:lstStyle/>
                  <a:p>
                    <a:fld id="{9FD4F9C9-81BA-4378-88F8-3DB62B9F8297}"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C827-4D7B-9CD0-D3699B21BF0A}"/>
                </c:ext>
              </c:extLst>
            </c:dLbl>
            <c:dLbl>
              <c:idx val="2"/>
              <c:layout>
                <c:manualLayout>
                  <c:x val="0.17546624776573572"/>
                  <c:y val="1.0843133579164766E-2"/>
                </c:manualLayout>
              </c:layout>
              <c:tx>
                <c:rich>
                  <a:bodyPr/>
                  <a:lstStyle/>
                  <a:p>
                    <a:fld id="{DA746345-9729-4B14-97A8-3E5A4FEA4E36}"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C827-4D7B-9CD0-D3699B21BF0A}"/>
                </c:ext>
              </c:extLst>
            </c:dLbl>
            <c:dLbl>
              <c:idx val="3"/>
              <c:layout>
                <c:manualLayout>
                  <c:x val="4.5927642149616789E-2"/>
                  <c:y val="-5.9940303636376651E-3"/>
                </c:manualLayout>
              </c:layout>
              <c:tx>
                <c:rich>
                  <a:bodyPr/>
                  <a:lstStyle/>
                  <a:p>
                    <a:fld id="{2D1D9D00-54B4-4BFD-B8D1-6E12FFF04713}"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C827-4D7B-9CD0-D3699B21BF0A}"/>
                </c:ext>
              </c:extLst>
            </c:dLbl>
            <c:dLbl>
              <c:idx val="4"/>
              <c:layout>
                <c:manualLayout>
                  <c:x val="4.9429554236584516E-2"/>
                  <c:y val="2.7680297521967195E-2"/>
                </c:manualLayout>
              </c:layout>
              <c:tx>
                <c:rich>
                  <a:bodyPr/>
                  <a:lstStyle/>
                  <a:p>
                    <a:fld id="{179C47B0-AC27-4282-91E9-7B6263A93957}"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C827-4D7B-9CD0-D3699B21BF0A}"/>
                </c:ext>
              </c:extLst>
            </c:dLbl>
            <c:dLbl>
              <c:idx val="5"/>
              <c:tx>
                <c:rich>
                  <a:bodyPr/>
                  <a:lstStyle/>
                  <a:p>
                    <a:fld id="{5F074359-65E0-40C2-B06C-0AC87AE01EE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827-4D7B-9CD0-D3699B21BF0A}"/>
                </c:ext>
              </c:extLst>
            </c:dLbl>
            <c:dLbl>
              <c:idx val="6"/>
              <c:tx>
                <c:rich>
                  <a:bodyPr/>
                  <a:lstStyle/>
                  <a:p>
                    <a:fld id="{4AF880C8-C492-42FA-BBD0-C6CE9B884DA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827-4D7B-9CD0-D3699B21BF0A}"/>
                </c:ext>
              </c:extLst>
            </c:dLbl>
            <c:dLbl>
              <c:idx val="7"/>
              <c:tx>
                <c:rich>
                  <a:bodyPr/>
                  <a:lstStyle/>
                  <a:p>
                    <a:fld id="{72975095-4B21-453A-9CA6-F4662DAE37C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827-4D7B-9CD0-D3699B21BF0A}"/>
                </c:ext>
              </c:extLst>
            </c:dLbl>
            <c:dLbl>
              <c:idx val="8"/>
              <c:tx>
                <c:rich>
                  <a:bodyPr/>
                  <a:lstStyle/>
                  <a:p>
                    <a:fld id="{E3DA5078-722F-4816-BD43-EAD356270FF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827-4D7B-9CD0-D3699B21BF0A}"/>
                </c:ext>
              </c:extLst>
            </c:dLbl>
            <c:dLbl>
              <c:idx val="9"/>
              <c:layout>
                <c:manualLayout>
                  <c:x val="-5.9156617905037491E-2"/>
                  <c:y val="-4.3035791037803015E-2"/>
                </c:manualLayout>
              </c:layout>
              <c:tx>
                <c:rich>
                  <a:bodyPr/>
                  <a:lstStyle/>
                  <a:p>
                    <a:fld id="{C5D20B87-C5FD-402A-81ED-E20B6C26BE76}"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827-4D7B-9CD0-D3699B21BF0A}"/>
                </c:ext>
              </c:extLst>
            </c:dLbl>
            <c:dLbl>
              <c:idx val="10"/>
              <c:layout>
                <c:manualLayout>
                  <c:x val="5.2120482963090235E-2"/>
                  <c:y val="5.4619759830451087E-2"/>
                </c:manualLayout>
              </c:layout>
              <c:tx>
                <c:rich>
                  <a:bodyPr/>
                  <a:lstStyle/>
                  <a:p>
                    <a:fld id="{7B4419AF-5A3E-437C-9665-566B9AF7F585}"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C827-4D7B-9CD0-D3699B21BF0A}"/>
                </c:ext>
              </c:extLst>
            </c:dLbl>
            <c:dLbl>
              <c:idx val="11"/>
              <c:layout>
                <c:manualLayout>
                  <c:x val="8.2869676631803738E-2"/>
                  <c:y val="-3.6300925460682101E-2"/>
                </c:manualLayout>
              </c:layout>
              <c:tx>
                <c:rich>
                  <a:bodyPr/>
                  <a:lstStyle/>
                  <a:p>
                    <a:fld id="{6674D641-48CB-4899-AAA8-83F3EE76B3AB}"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C827-4D7B-9CD0-D3699B21BF0A}"/>
                </c:ext>
              </c:extLst>
            </c:dLbl>
            <c:dLbl>
              <c:idx val="12"/>
              <c:layout>
                <c:manualLayout>
                  <c:x val="8.5018088955096827E-2"/>
                  <c:y val="-7.6710118923407872E-2"/>
                </c:manualLayout>
              </c:layout>
              <c:tx>
                <c:rich>
                  <a:bodyPr/>
                  <a:lstStyle/>
                  <a:p>
                    <a:fld id="{7E29159D-3184-4A43-8C6B-AEF52EEF67EF}"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C827-4D7B-9CD0-D3699B21BF0A}"/>
                </c:ext>
              </c:extLst>
            </c:dLbl>
            <c:dLbl>
              <c:idx val="13"/>
              <c:layout>
                <c:manualLayout>
                  <c:x val="-7.0333606142226252E-2"/>
                  <c:y val="-8.0077551711968425E-2"/>
                </c:manualLayout>
              </c:layout>
              <c:tx>
                <c:rich>
                  <a:bodyPr/>
                  <a:lstStyle/>
                  <a:p>
                    <a:fld id="{CE3FBDC6-ED82-4C0B-988E-596572F90033}"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C827-4D7B-9CD0-D3699B21BF0A}"/>
                </c:ext>
              </c:extLst>
            </c:dLbl>
            <c:dLbl>
              <c:idx val="14"/>
              <c:layout>
                <c:manualLayout>
                  <c:x val="-7.2492845110298132E-2"/>
                  <c:y val="-0.18446796815734343"/>
                </c:manualLayout>
              </c:layout>
              <c:tx>
                <c:rich>
                  <a:bodyPr/>
                  <a:lstStyle/>
                  <a:p>
                    <a:fld id="{0925C476-8A1A-4F33-86C3-3B8B107406FD}"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C827-4D7B-9CD0-D3699B21BF0A}"/>
                </c:ext>
              </c:extLst>
            </c:dLbl>
            <c:dLbl>
              <c:idx val="15"/>
              <c:layout>
                <c:manualLayout>
                  <c:x val="-8.3234906726763563E-2"/>
                  <c:y val="-0.12722161075181518"/>
                </c:manualLayout>
              </c:layout>
              <c:tx>
                <c:rich>
                  <a:bodyPr/>
                  <a:lstStyle/>
                  <a:p>
                    <a:fld id="{D5AD64BB-89AD-41CD-90C1-F2BCD0A11C12}"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827-4D7B-9CD0-D3699B21BF0A}"/>
                </c:ext>
              </c:extLst>
            </c:dLbl>
            <c:dLbl>
              <c:idx val="16"/>
              <c:layout>
                <c:manualLayout>
                  <c:x val="5.3715721404716518E-2"/>
                  <c:y val="4.1150028676209142E-2"/>
                </c:manualLayout>
              </c:layout>
              <c:tx>
                <c:rich>
                  <a:bodyPr/>
                  <a:lstStyle/>
                  <a:p>
                    <a:fld id="{6A5D29CF-9273-4AB6-8900-2E27DE606664}"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C827-4D7B-9CD0-D3699B21BF0A}"/>
                </c:ext>
              </c:extLst>
            </c:dLbl>
            <c:dLbl>
              <c:idx val="17"/>
              <c:layout>
                <c:manualLayout>
                  <c:x val="7.4270614016241993E-2"/>
                  <c:y val="1.0843133579164766E-2"/>
                </c:manualLayout>
              </c:layout>
              <c:tx>
                <c:rich>
                  <a:bodyPr/>
                  <a:lstStyle/>
                  <a:p>
                    <a:fld id="{90ABCDC8-EDC9-447A-873C-EBF22D4FBF1E}"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827-4D7B-9CD0-D3699B21BF0A}"/>
                </c:ext>
              </c:extLst>
            </c:dLbl>
            <c:dLbl>
              <c:idx val="18"/>
              <c:layout>
                <c:manualLayout>
                  <c:x val="3.8676835141664957E-2"/>
                  <c:y val="5.7987192619011571E-2"/>
                </c:manualLayout>
              </c:layout>
              <c:tx>
                <c:rich>
                  <a:bodyPr/>
                  <a:lstStyle/>
                  <a:p>
                    <a:fld id="{9E426452-50DD-4D21-87B6-B7399B7DD977}"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C827-4D7B-9CD0-D3699B21BF0A}"/>
                </c:ext>
              </c:extLst>
            </c:dLbl>
            <c:dLbl>
              <c:idx val="19"/>
              <c:layout>
                <c:manualLayout>
                  <c:x val="-0.12403325674609927"/>
                  <c:y val="-6.3240387769165934E-2"/>
                </c:manualLayout>
              </c:layout>
              <c:tx>
                <c:rich>
                  <a:bodyPr/>
                  <a:lstStyle/>
                  <a:p>
                    <a:fld id="{0760BB59-6349-4F4A-922A-457104C09E03}"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827-4D7B-9CD0-D3699B21BF0A}"/>
                </c:ext>
              </c:extLst>
            </c:dLbl>
            <c:dLbl>
              <c:idx val="20"/>
              <c:layout>
                <c:manualLayout>
                  <c:x val="2.6076312282388669E-2"/>
                  <c:y val="-4.6403223826363513E-2"/>
                </c:manualLayout>
              </c:layout>
              <c:tx>
                <c:rich>
                  <a:bodyPr/>
                  <a:lstStyle/>
                  <a:p>
                    <a:fld id="{7AADB0A9-D9D7-49C7-8C6A-79D02CC96857}"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827-4D7B-9CD0-D3699B21BF0A}"/>
                </c:ext>
              </c:extLst>
            </c:dLbl>
            <c:dLbl>
              <c:idx val="21"/>
              <c:layout>
                <c:manualLayout>
                  <c:x val="-0.18687973052481147"/>
                  <c:y val="-5.9940303636376964E-3"/>
                </c:manualLayout>
              </c:layout>
              <c:tx>
                <c:rich>
                  <a:bodyPr/>
                  <a:lstStyle/>
                  <a:p>
                    <a:fld id="{2DE34830-8A74-40EB-8DFF-2986CB57D184}"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827-4D7B-9CD0-D3699B21BF0A}"/>
                </c:ext>
              </c:extLst>
            </c:dLbl>
            <c:dLbl>
              <c:idx val="22"/>
              <c:layout>
                <c:manualLayout>
                  <c:x val="-0.15595325054784523"/>
                  <c:y val="-8.0077551711968398E-2"/>
                </c:manualLayout>
              </c:layout>
              <c:tx>
                <c:rich>
                  <a:bodyPr/>
                  <a:lstStyle/>
                  <a:p>
                    <a:fld id="{AE5D8319-609F-4D76-85D6-B3D1722CE26C}"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827-4D7B-9CD0-D3699B21BF0A}"/>
                </c:ext>
              </c:extLst>
            </c:dLbl>
            <c:dLbl>
              <c:idx val="23"/>
              <c:layout>
                <c:manualLayout>
                  <c:x val="4.1915524427448114E-2"/>
                  <c:y val="-4.6403223826363527E-2"/>
                </c:manualLayout>
              </c:layout>
              <c:tx>
                <c:rich>
                  <a:bodyPr/>
                  <a:lstStyle/>
                  <a:p>
                    <a:fld id="{B03499DC-EC7A-4F95-8CE7-E5863CEA469C}"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827-4D7B-9CD0-D3699B21BF0A}"/>
                </c:ext>
              </c:extLst>
            </c:dLbl>
            <c:dLbl>
              <c:idx val="24"/>
              <c:layout>
                <c:manualLayout>
                  <c:x val="2.0232630763031317E-2"/>
                  <c:y val="1.7577999156285738E-2"/>
                </c:manualLayout>
              </c:layout>
              <c:tx>
                <c:rich>
                  <a:bodyPr/>
                  <a:lstStyle/>
                  <a:p>
                    <a:fld id="{B012C393-22AB-498C-B479-4A3E003BE7D7}"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827-4D7B-9CD0-D3699B21BF0A}"/>
                </c:ext>
              </c:extLst>
            </c:dLbl>
            <c:dLbl>
              <c:idx val="25"/>
              <c:layout>
                <c:manualLayout>
                  <c:x val="1.8718084658272183E-2"/>
                  <c:y val="6.8089490984693024E-2"/>
                </c:manualLayout>
              </c:layout>
              <c:tx>
                <c:rich>
                  <a:bodyPr/>
                  <a:lstStyle/>
                  <a:p>
                    <a:fld id="{5BD3B8E7-230E-4737-AD70-60FE7F62028A}"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827-4D7B-9CD0-D3699B21BF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ysDot"/>
              </a:ln>
              <a:effectLst/>
            </c:spPr>
            <c:trendlineType val="log"/>
            <c:dispRSqr val="1"/>
            <c:dispEq val="1"/>
            <c:trendlineLbl>
              <c:layout>
                <c:manualLayout>
                  <c:x val="0.16303016202201367"/>
                  <c:y val="-0.24153333422674056"/>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rendlineLbl>
          </c:trendline>
          <c:xVal>
            <c:numRef>
              <c:f>'All Real Landers'!$G$3:$G$28</c:f>
              <c:numCache>
                <c:formatCode>General</c:formatCode>
                <c:ptCount val="26"/>
                <c:pt idx="0">
                  <c:v>30</c:v>
                </c:pt>
                <c:pt idx="1">
                  <c:v>27</c:v>
                </c:pt>
                <c:pt idx="2">
                  <c:v>30</c:v>
                </c:pt>
                <c:pt idx="3">
                  <c:v>20</c:v>
                </c:pt>
                <c:pt idx="4">
                  <c:v>99.8</c:v>
                </c:pt>
                <c:pt idx="5">
                  <c:v>33</c:v>
                </c:pt>
                <c:pt idx="6">
                  <c:v>33</c:v>
                </c:pt>
                <c:pt idx="7">
                  <c:v>33</c:v>
                </c:pt>
                <c:pt idx="8">
                  <c:v>33</c:v>
                </c:pt>
                <c:pt idx="9">
                  <c:v>33</c:v>
                </c:pt>
                <c:pt idx="10">
                  <c:v>112</c:v>
                </c:pt>
                <c:pt idx="11">
                  <c:v>170</c:v>
                </c:pt>
                <c:pt idx="12">
                  <c:v>170</c:v>
                </c:pt>
                <c:pt idx="13">
                  <c:v>515</c:v>
                </c:pt>
                <c:pt idx="14">
                  <c:v>520</c:v>
                </c:pt>
                <c:pt idx="15">
                  <c:v>520</c:v>
                </c:pt>
                <c:pt idx="16">
                  <c:v>756</c:v>
                </c:pt>
                <c:pt idx="17">
                  <c:v>800</c:v>
                </c:pt>
                <c:pt idx="18">
                  <c:v>836</c:v>
                </c:pt>
                <c:pt idx="19">
                  <c:v>4795</c:v>
                </c:pt>
                <c:pt idx="20">
                  <c:v>4795</c:v>
                </c:pt>
                <c:pt idx="21">
                  <c:v>4795</c:v>
                </c:pt>
                <c:pt idx="22">
                  <c:v>4489</c:v>
                </c:pt>
                <c:pt idx="23">
                  <c:v>4700</c:v>
                </c:pt>
                <c:pt idx="24">
                  <c:v>4819</c:v>
                </c:pt>
                <c:pt idx="25">
                  <c:v>4821</c:v>
                </c:pt>
              </c:numCache>
            </c:numRef>
          </c:xVal>
          <c:yVal>
            <c:numRef>
              <c:f>'All Real Landers'!$F$3:$F$28</c:f>
              <c:numCache>
                <c:formatCode>General</c:formatCode>
                <c:ptCount val="26"/>
                <c:pt idx="0">
                  <c:v>770</c:v>
                </c:pt>
                <c:pt idx="1">
                  <c:v>626</c:v>
                </c:pt>
                <c:pt idx="2">
                  <c:v>340</c:v>
                </c:pt>
                <c:pt idx="3">
                  <c:v>190</c:v>
                </c:pt>
                <c:pt idx="4">
                  <c:v>847</c:v>
                </c:pt>
                <c:pt idx="5">
                  <c:v>273</c:v>
                </c:pt>
                <c:pt idx="6">
                  <c:v>271</c:v>
                </c:pt>
                <c:pt idx="7">
                  <c:v>267</c:v>
                </c:pt>
                <c:pt idx="8">
                  <c:v>266</c:v>
                </c:pt>
                <c:pt idx="9">
                  <c:v>262</c:v>
                </c:pt>
                <c:pt idx="10">
                  <c:v>800</c:v>
                </c:pt>
                <c:pt idx="11">
                  <c:v>1200</c:v>
                </c:pt>
                <c:pt idx="12">
                  <c:v>1200</c:v>
                </c:pt>
                <c:pt idx="13">
                  <c:v>1365</c:v>
                </c:pt>
                <c:pt idx="14">
                  <c:v>1360</c:v>
                </c:pt>
                <c:pt idx="15">
                  <c:v>1360</c:v>
                </c:pt>
                <c:pt idx="16">
                  <c:v>1144</c:v>
                </c:pt>
                <c:pt idx="17">
                  <c:v>1200</c:v>
                </c:pt>
                <c:pt idx="18">
                  <c:v>1000</c:v>
                </c:pt>
                <c:pt idx="19">
                  <c:v>2626</c:v>
                </c:pt>
                <c:pt idx="20">
                  <c:v>2626</c:v>
                </c:pt>
                <c:pt idx="21">
                  <c:v>2626</c:v>
                </c:pt>
                <c:pt idx="22">
                  <c:v>2109</c:v>
                </c:pt>
                <c:pt idx="23">
                  <c:v>2134</c:v>
                </c:pt>
                <c:pt idx="24">
                  <c:v>2034</c:v>
                </c:pt>
                <c:pt idx="25">
                  <c:v>2034</c:v>
                </c:pt>
              </c:numCache>
            </c:numRef>
          </c:yVal>
          <c:smooth val="0"/>
          <c:extLst>
            <c:ext xmlns:c15="http://schemas.microsoft.com/office/drawing/2012/chart" uri="{02D57815-91ED-43cb-92C2-25804820EDAC}">
              <c15:datalabelsRange>
                <c15:f>'All Real Landers'!$C$3:$C$28</c15:f>
                <c15:dlblRangeCache>
                  <c:ptCount val="26"/>
                  <c:pt idx="0">
                    <c:v>Luna 25</c:v>
                  </c:pt>
                  <c:pt idx="1">
                    <c:v>Vikram 1</c:v>
                  </c:pt>
                  <c:pt idx="2">
                    <c:v>Hakuto-R M1</c:v>
                  </c:pt>
                  <c:pt idx="3">
                    <c:v>SLIM</c:v>
                  </c:pt>
                  <c:pt idx="4">
                    <c:v> Luna 9</c:v>
                  </c:pt>
                  <c:pt idx="5">
                    <c:v>Surveyor 7</c:v>
                  </c:pt>
                  <c:pt idx="6">
                    <c:v>Surveyor 5</c:v>
                  </c:pt>
                  <c:pt idx="7">
                    <c:v>Surveyor 6</c:v>
                  </c:pt>
                  <c:pt idx="8">
                    <c:v>Surveyor 3</c:v>
                  </c:pt>
                  <c:pt idx="9">
                    <c:v>Surveyor 1</c:v>
                  </c:pt>
                  <c:pt idx="10">
                    <c:v>Luna 13</c:v>
                  </c:pt>
                  <c:pt idx="11">
                    <c:v>Chang'e 3</c:v>
                  </c:pt>
                  <c:pt idx="12">
                    <c:v>Chang'e 4</c:v>
                  </c:pt>
                  <c:pt idx="13">
                    <c:v>Ye-8-5 (413)</c:v>
                  </c:pt>
                  <c:pt idx="14">
                    <c:v>Ye-8-5 (405)</c:v>
                  </c:pt>
                  <c:pt idx="15">
                    <c:v>Ye-8-5 (408)</c:v>
                  </c:pt>
                  <c:pt idx="16">
                    <c:v>Ye-8 (203)</c:v>
                  </c:pt>
                  <c:pt idx="17">
                    <c:v>Chang' 5</c:v>
                  </c:pt>
                  <c:pt idx="18">
                    <c:v>Ye-8 (204)</c:v>
                  </c:pt>
                  <c:pt idx="19">
                    <c:v>LM-10 Falcon</c:v>
                  </c:pt>
                  <c:pt idx="20">
                    <c:v>LM-11 Orion</c:v>
                  </c:pt>
                  <c:pt idx="21">
                    <c:v>LM-12 Challenger</c:v>
                  </c:pt>
                  <c:pt idx="22">
                    <c:v>LM-7 Aquarius</c:v>
                  </c:pt>
                  <c:pt idx="23">
                    <c:v>LM-8 Antares</c:v>
                  </c:pt>
                  <c:pt idx="24">
                    <c:v>LM-6 Intrepid</c:v>
                  </c:pt>
                  <c:pt idx="25">
                    <c:v>LM-5 Eagle</c:v>
                  </c:pt>
                </c15:dlblRangeCache>
              </c15:datalabelsRange>
            </c:ext>
            <c:ext xmlns:c16="http://schemas.microsoft.com/office/drawing/2014/chart" uri="{C3380CC4-5D6E-409C-BE32-E72D297353CC}">
              <c16:uniqueId val="{00000001-3FF2-4275-8D75-AEE7E3006CDC}"/>
            </c:ext>
          </c:extLst>
        </c:ser>
        <c:dLbls>
          <c:dLblPos val="t"/>
          <c:showLegendKey val="0"/>
          <c:showVal val="1"/>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sz="1400"/>
                  <a:t>payload mass [tons]</a:t>
                </a:r>
              </a:p>
            </c:rich>
          </c:tx>
          <c:layout>
            <c:manualLayout>
              <c:xMode val="edge"/>
              <c:yMode val="edge"/>
              <c:x val="0.39414880996202517"/>
              <c:y val="0.9190875786921263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90192"/>
        <c:crosses val="autoZero"/>
        <c:crossBetween val="midCat"/>
        <c:dispUnits>
          <c:builtInUnit val="thousands"/>
        </c:dispUnits>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r>
                  <a:rPr lang="en-GB" sz="1400"/>
                  <a:t>dry mass [tons]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crossAx val="682688880"/>
        <c:crosses val="autoZero"/>
        <c:crossBetween val="midCat"/>
        <c:dispUnits>
          <c:builtInUnit val="thousands"/>
        </c:dispUnits>
      </c:valAx>
      <c:spPr>
        <a:noFill/>
        <a:ln>
          <a:noFill/>
        </a:ln>
        <a:effectLst/>
      </c:spPr>
    </c:plotArea>
    <c:legend>
      <c:legendPos val="r"/>
      <c:layout>
        <c:manualLayout>
          <c:xMode val="edge"/>
          <c:yMode val="edge"/>
          <c:x val="0.57050908692565017"/>
          <c:y val="0.71691795581450912"/>
          <c:w val="0.37066512829253584"/>
          <c:h val="0.11633861488708215"/>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latin typeface="CMU Sans Serif" panose="02000603000000000000" pitchFamily="2" charset="0"/>
          <a:ea typeface="CMU Sans Serif" panose="02000603000000000000" pitchFamily="2" charset="0"/>
          <a:cs typeface="CMU Sans Serif" panose="02000603000000000000" pitchFamily="2" charset="0"/>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23</xdr:col>
      <xdr:colOff>204108</xdr:colOff>
      <xdr:row>1</xdr:row>
      <xdr:rowOff>13606</xdr:rowOff>
    </xdr:from>
    <xdr:to>
      <xdr:col>30</xdr:col>
      <xdr:colOff>180961</xdr:colOff>
      <xdr:row>24</xdr:row>
      <xdr:rowOff>43060</xdr:rowOff>
    </xdr:to>
    <xdr:graphicFrame macro="">
      <xdr:nvGraphicFramePr>
        <xdr:cNvPr id="2" name="Chart 7">
          <a:extLst>
            <a:ext uri="{FF2B5EF4-FFF2-40B4-BE49-F238E27FC236}">
              <a16:creationId xmlns:a16="http://schemas.microsoft.com/office/drawing/2014/main" id="{E12FB341-676F-441B-86B5-854F670D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163285</xdr:colOff>
      <xdr:row>52</xdr:row>
      <xdr:rowOff>1</xdr:rowOff>
    </xdr:from>
    <xdr:to>
      <xdr:col>2</xdr:col>
      <xdr:colOff>2058745</xdr:colOff>
      <xdr:row>71</xdr:row>
      <xdr:rowOff>151920</xdr:rowOff>
    </xdr:to>
    <xdr:graphicFrame macro="">
      <xdr:nvGraphicFramePr>
        <xdr:cNvPr id="3" name="Chart 7">
          <a:extLst>
            <a:ext uri="{FF2B5EF4-FFF2-40B4-BE49-F238E27FC236}">
              <a16:creationId xmlns:a16="http://schemas.microsoft.com/office/drawing/2014/main" id="{16515A8A-8ADD-41F6-A72D-67E6E4753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2272393</xdr:colOff>
      <xdr:row>52</xdr:row>
      <xdr:rowOff>0</xdr:rowOff>
    </xdr:from>
    <xdr:to>
      <xdr:col>8</xdr:col>
      <xdr:colOff>180960</xdr:colOff>
      <xdr:row>71</xdr:row>
      <xdr:rowOff>151919</xdr:rowOff>
    </xdr:to>
    <xdr:graphicFrame macro="">
      <xdr:nvGraphicFramePr>
        <xdr:cNvPr id="4" name="Chart 7">
          <a:extLst>
            <a:ext uri="{FF2B5EF4-FFF2-40B4-BE49-F238E27FC236}">
              <a16:creationId xmlns:a16="http://schemas.microsoft.com/office/drawing/2014/main" id="{7E2F702B-377D-4857-8B03-352A28217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340178</xdr:colOff>
      <xdr:row>52</xdr:row>
      <xdr:rowOff>40822</xdr:rowOff>
    </xdr:from>
    <xdr:to>
      <xdr:col>17</xdr:col>
      <xdr:colOff>44889</xdr:colOff>
      <xdr:row>72</xdr:row>
      <xdr:rowOff>2241</xdr:rowOff>
    </xdr:to>
    <xdr:graphicFrame macro="">
      <xdr:nvGraphicFramePr>
        <xdr:cNvPr id="5" name="Chart 7">
          <a:extLst>
            <a:ext uri="{FF2B5EF4-FFF2-40B4-BE49-F238E27FC236}">
              <a16:creationId xmlns:a16="http://schemas.microsoft.com/office/drawing/2014/main" id="{298FD202-0BBD-4B94-837E-03DF751F9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268941</xdr:colOff>
      <xdr:row>74</xdr:row>
      <xdr:rowOff>67235</xdr:rowOff>
    </xdr:from>
    <xdr:to>
      <xdr:col>2</xdr:col>
      <xdr:colOff>2164401</xdr:colOff>
      <xdr:row>94</xdr:row>
      <xdr:rowOff>28654</xdr:rowOff>
    </xdr:to>
    <xdr:graphicFrame macro="">
      <xdr:nvGraphicFramePr>
        <xdr:cNvPr id="6" name="Chart 7">
          <a:extLst>
            <a:ext uri="{FF2B5EF4-FFF2-40B4-BE49-F238E27FC236}">
              <a16:creationId xmlns:a16="http://schemas.microsoft.com/office/drawing/2014/main" id="{0A636298-AB95-4ADB-B17F-2A23DD9CB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235676</xdr:colOff>
      <xdr:row>44</xdr:row>
      <xdr:rowOff>21203</xdr:rowOff>
    </xdr:from>
    <xdr:to>
      <xdr:col>6</xdr:col>
      <xdr:colOff>688779</xdr:colOff>
      <xdr:row>63</xdr:row>
      <xdr:rowOff>176660</xdr:rowOff>
    </xdr:to>
    <xdr:graphicFrame macro="">
      <xdr:nvGraphicFramePr>
        <xdr:cNvPr id="2" name="Chart 7">
          <a:extLst>
            <a:ext uri="{FF2B5EF4-FFF2-40B4-BE49-F238E27FC236}">
              <a16:creationId xmlns:a16="http://schemas.microsoft.com/office/drawing/2014/main" id="{A1DFC888-4E4E-4A8F-9120-6866F8A59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1150725</xdr:colOff>
      <xdr:row>44</xdr:row>
      <xdr:rowOff>62638</xdr:rowOff>
    </xdr:from>
    <xdr:to>
      <xdr:col>18</xdr:col>
      <xdr:colOff>671104</xdr:colOff>
      <xdr:row>64</xdr:row>
      <xdr:rowOff>24057</xdr:rowOff>
    </xdr:to>
    <xdr:graphicFrame macro="">
      <xdr:nvGraphicFramePr>
        <xdr:cNvPr id="3" name="Chart 7">
          <a:extLst>
            <a:ext uri="{FF2B5EF4-FFF2-40B4-BE49-F238E27FC236}">
              <a16:creationId xmlns:a16="http://schemas.microsoft.com/office/drawing/2014/main" id="{C567628F-5F63-42BF-8F50-F97149848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3612</xdr:colOff>
      <xdr:row>45</xdr:row>
      <xdr:rowOff>68185</xdr:rowOff>
    </xdr:from>
    <xdr:to>
      <xdr:col>25</xdr:col>
      <xdr:colOff>458620</xdr:colOff>
      <xdr:row>65</xdr:row>
      <xdr:rowOff>29604</xdr:rowOff>
    </xdr:to>
    <xdr:graphicFrame macro="">
      <xdr:nvGraphicFramePr>
        <xdr:cNvPr id="4" name="Chart 7">
          <a:extLst>
            <a:ext uri="{FF2B5EF4-FFF2-40B4-BE49-F238E27FC236}">
              <a16:creationId xmlns:a16="http://schemas.microsoft.com/office/drawing/2014/main" id="{519F1819-E41A-46F6-9E74-956B13353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194310</xdr:colOff>
      <xdr:row>65</xdr:row>
      <xdr:rowOff>120114</xdr:rowOff>
    </xdr:from>
    <xdr:to>
      <xdr:col>6</xdr:col>
      <xdr:colOff>647413</xdr:colOff>
      <xdr:row>85</xdr:row>
      <xdr:rowOff>81533</xdr:rowOff>
    </xdr:to>
    <xdr:graphicFrame macro="">
      <xdr:nvGraphicFramePr>
        <xdr:cNvPr id="5" name="Chart 7">
          <a:extLst>
            <a:ext uri="{FF2B5EF4-FFF2-40B4-BE49-F238E27FC236}">
              <a16:creationId xmlns:a16="http://schemas.microsoft.com/office/drawing/2014/main" id="{2294AF40-A65C-4C4D-A75F-C91634396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1179252</xdr:colOff>
      <xdr:row>65</xdr:row>
      <xdr:rowOff>174482</xdr:rowOff>
    </xdr:from>
    <xdr:to>
      <xdr:col>19</xdr:col>
      <xdr:colOff>58238</xdr:colOff>
      <xdr:row>85</xdr:row>
      <xdr:rowOff>160666</xdr:rowOff>
    </xdr:to>
    <xdr:graphicFrame macro="">
      <xdr:nvGraphicFramePr>
        <xdr:cNvPr id="6" name="Chart 7">
          <a:extLst>
            <a:ext uri="{FF2B5EF4-FFF2-40B4-BE49-F238E27FC236}">
              <a16:creationId xmlns:a16="http://schemas.microsoft.com/office/drawing/2014/main" id="{05FB332E-B029-463F-A463-108F609B2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685875</xdr:colOff>
      <xdr:row>65</xdr:row>
      <xdr:rowOff>107496</xdr:rowOff>
    </xdr:from>
    <xdr:to>
      <xdr:col>25</xdr:col>
      <xdr:colOff>376978</xdr:colOff>
      <xdr:row>85</xdr:row>
      <xdr:rowOff>70820</xdr:rowOff>
    </xdr:to>
    <xdr:graphicFrame macro="">
      <xdr:nvGraphicFramePr>
        <xdr:cNvPr id="7" name="Chart 7">
          <a:extLst>
            <a:ext uri="{FF2B5EF4-FFF2-40B4-BE49-F238E27FC236}">
              <a16:creationId xmlns:a16="http://schemas.microsoft.com/office/drawing/2014/main" id="{1D4357B1-AA2E-49A9-9EAE-9BE0BA67E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277906</xdr:colOff>
      <xdr:row>87</xdr:row>
      <xdr:rowOff>35859</xdr:rowOff>
    </xdr:from>
    <xdr:to>
      <xdr:col>6</xdr:col>
      <xdr:colOff>731009</xdr:colOff>
      <xdr:row>106</xdr:row>
      <xdr:rowOff>176572</xdr:rowOff>
    </xdr:to>
    <xdr:graphicFrame macro="">
      <xdr:nvGraphicFramePr>
        <xdr:cNvPr id="8" name="Chart 7">
          <a:extLst>
            <a:ext uri="{FF2B5EF4-FFF2-40B4-BE49-F238E27FC236}">
              <a16:creationId xmlns:a16="http://schemas.microsoft.com/office/drawing/2014/main" id="{3248E28B-517D-47BD-A60A-8DBCAF23F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87</xdr:row>
      <xdr:rowOff>0</xdr:rowOff>
    </xdr:from>
    <xdr:to>
      <xdr:col>19</xdr:col>
      <xdr:colOff>32008</xdr:colOff>
      <xdr:row>106</xdr:row>
      <xdr:rowOff>146476</xdr:rowOff>
    </xdr:to>
    <xdr:graphicFrame macro="">
      <xdr:nvGraphicFramePr>
        <xdr:cNvPr id="9" name="Chart 7">
          <a:extLst>
            <a:ext uri="{FF2B5EF4-FFF2-40B4-BE49-F238E27FC236}">
              <a16:creationId xmlns:a16="http://schemas.microsoft.com/office/drawing/2014/main" id="{B2B8FB9D-175E-4DDA-BD4E-D08E2705B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52524</xdr:colOff>
      <xdr:row>27</xdr:row>
      <xdr:rowOff>168185</xdr:rowOff>
    </xdr:from>
    <xdr:to>
      <xdr:col>6</xdr:col>
      <xdr:colOff>48427</xdr:colOff>
      <xdr:row>47</xdr:row>
      <xdr:rowOff>124161</xdr:rowOff>
    </xdr:to>
    <xdr:graphicFrame macro="">
      <xdr:nvGraphicFramePr>
        <xdr:cNvPr id="2" name="Chart 7">
          <a:extLst>
            <a:ext uri="{FF2B5EF4-FFF2-40B4-BE49-F238E27FC236}">
              <a16:creationId xmlns:a16="http://schemas.microsoft.com/office/drawing/2014/main" id="{DB1B2C23-5926-40D3-8B66-1A1E7F0E2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329022</xdr:colOff>
      <xdr:row>27</xdr:row>
      <xdr:rowOff>169273</xdr:rowOff>
    </xdr:from>
    <xdr:to>
      <xdr:col>10</xdr:col>
      <xdr:colOff>397315</xdr:colOff>
      <xdr:row>47</xdr:row>
      <xdr:rowOff>130691</xdr:rowOff>
    </xdr:to>
    <xdr:graphicFrame macro="">
      <xdr:nvGraphicFramePr>
        <xdr:cNvPr id="3" name="Chart 7">
          <a:extLst>
            <a:ext uri="{FF2B5EF4-FFF2-40B4-BE49-F238E27FC236}">
              <a16:creationId xmlns:a16="http://schemas.microsoft.com/office/drawing/2014/main" id="{427EFF72-8831-40AC-97C2-218636791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843372</xdr:colOff>
      <xdr:row>28</xdr:row>
      <xdr:rowOff>60416</xdr:rowOff>
    </xdr:from>
    <xdr:to>
      <xdr:col>18</xdr:col>
      <xdr:colOff>389695</xdr:colOff>
      <xdr:row>48</xdr:row>
      <xdr:rowOff>27277</xdr:rowOff>
    </xdr:to>
    <xdr:graphicFrame macro="">
      <xdr:nvGraphicFramePr>
        <xdr:cNvPr id="4" name="Chart 7">
          <a:extLst>
            <a:ext uri="{FF2B5EF4-FFF2-40B4-BE49-F238E27FC236}">
              <a16:creationId xmlns:a16="http://schemas.microsoft.com/office/drawing/2014/main" id="{DAA0FC7F-1B1B-4FCD-B2C2-BE4C0A156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63409</xdr:colOff>
      <xdr:row>48</xdr:row>
      <xdr:rowOff>68852</xdr:rowOff>
    </xdr:from>
    <xdr:to>
      <xdr:col>6</xdr:col>
      <xdr:colOff>59312</xdr:colOff>
      <xdr:row>68</xdr:row>
      <xdr:rowOff>26733</xdr:rowOff>
    </xdr:to>
    <xdr:graphicFrame macro="">
      <xdr:nvGraphicFramePr>
        <xdr:cNvPr id="5" name="Chart 7">
          <a:extLst>
            <a:ext uri="{FF2B5EF4-FFF2-40B4-BE49-F238E27FC236}">
              <a16:creationId xmlns:a16="http://schemas.microsoft.com/office/drawing/2014/main" id="{D86716D7-68BC-4791-9105-98365A13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367394</xdr:colOff>
      <xdr:row>48</xdr:row>
      <xdr:rowOff>66947</xdr:rowOff>
    </xdr:from>
    <xdr:to>
      <xdr:col>10</xdr:col>
      <xdr:colOff>429972</xdr:colOff>
      <xdr:row>68</xdr:row>
      <xdr:rowOff>24828</xdr:rowOff>
    </xdr:to>
    <xdr:graphicFrame macro="">
      <xdr:nvGraphicFramePr>
        <xdr:cNvPr id="6" name="Chart 7">
          <a:extLst>
            <a:ext uri="{FF2B5EF4-FFF2-40B4-BE49-F238E27FC236}">
              <a16:creationId xmlns:a16="http://schemas.microsoft.com/office/drawing/2014/main" id="{6DE987F7-5166-40EB-8A7C-BB76F3863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72937</xdr:colOff>
      <xdr:row>50</xdr:row>
      <xdr:rowOff>102870</xdr:rowOff>
    </xdr:from>
    <xdr:to>
      <xdr:col>18</xdr:col>
      <xdr:colOff>535565</xdr:colOff>
      <xdr:row>70</xdr:row>
      <xdr:rowOff>56941</xdr:rowOff>
    </xdr:to>
    <xdr:graphicFrame macro="">
      <xdr:nvGraphicFramePr>
        <xdr:cNvPr id="7" name="Chart 7">
          <a:extLst>
            <a:ext uri="{FF2B5EF4-FFF2-40B4-BE49-F238E27FC236}">
              <a16:creationId xmlns:a16="http://schemas.microsoft.com/office/drawing/2014/main" id="{00CA17B4-E19F-4B0A-91E1-EDA78726D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486318</xdr:colOff>
      <xdr:row>28</xdr:row>
      <xdr:rowOff>57150</xdr:rowOff>
    </xdr:from>
    <xdr:to>
      <xdr:col>27</xdr:col>
      <xdr:colOff>179160</xdr:colOff>
      <xdr:row>47</xdr:row>
      <xdr:rowOff>98306</xdr:rowOff>
    </xdr:to>
    <xdr:graphicFrame macro="">
      <xdr:nvGraphicFramePr>
        <xdr:cNvPr id="8" name="Chart 7">
          <a:extLst>
            <a:ext uri="{FF2B5EF4-FFF2-40B4-BE49-F238E27FC236}">
              <a16:creationId xmlns:a16="http://schemas.microsoft.com/office/drawing/2014/main" id="{B6ED5922-8036-4E6A-9232-6022FB810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26942</xdr:colOff>
      <xdr:row>15</xdr:row>
      <xdr:rowOff>181470</xdr:rowOff>
    </xdr:from>
    <xdr:to>
      <xdr:col>6</xdr:col>
      <xdr:colOff>198105</xdr:colOff>
      <xdr:row>35</xdr:row>
      <xdr:rowOff>142889</xdr:rowOff>
    </xdr:to>
    <xdr:graphicFrame macro="">
      <xdr:nvGraphicFramePr>
        <xdr:cNvPr id="2" name="Chart 7">
          <a:extLst>
            <a:ext uri="{FF2B5EF4-FFF2-40B4-BE49-F238E27FC236}">
              <a16:creationId xmlns:a16="http://schemas.microsoft.com/office/drawing/2014/main" id="{75886701-B8B6-415B-94D1-E15137612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333920</xdr:colOff>
      <xdr:row>15</xdr:row>
      <xdr:rowOff>148269</xdr:rowOff>
    </xdr:from>
    <xdr:to>
      <xdr:col>10</xdr:col>
      <xdr:colOff>545088</xdr:colOff>
      <xdr:row>35</xdr:row>
      <xdr:rowOff>109688</xdr:rowOff>
    </xdr:to>
    <xdr:graphicFrame macro="">
      <xdr:nvGraphicFramePr>
        <xdr:cNvPr id="3" name="Chart 7">
          <a:extLst>
            <a:ext uri="{FF2B5EF4-FFF2-40B4-BE49-F238E27FC236}">
              <a16:creationId xmlns:a16="http://schemas.microsoft.com/office/drawing/2014/main" id="{72BD5F3E-D1B1-462E-BD96-29AA9B377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633822</xdr:colOff>
      <xdr:row>15</xdr:row>
      <xdr:rowOff>143370</xdr:rowOff>
    </xdr:from>
    <xdr:to>
      <xdr:col>18</xdr:col>
      <xdr:colOff>324925</xdr:colOff>
      <xdr:row>35</xdr:row>
      <xdr:rowOff>104789</xdr:rowOff>
    </xdr:to>
    <xdr:graphicFrame macro="">
      <xdr:nvGraphicFramePr>
        <xdr:cNvPr id="4" name="Chart 7">
          <a:extLst>
            <a:ext uri="{FF2B5EF4-FFF2-40B4-BE49-F238E27FC236}">
              <a16:creationId xmlns:a16="http://schemas.microsoft.com/office/drawing/2014/main" id="{04EE5C86-D832-495F-B8F6-0CDDE3F7E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37</xdr:row>
      <xdr:rowOff>65809</xdr:rowOff>
    </xdr:from>
    <xdr:to>
      <xdr:col>6</xdr:col>
      <xdr:colOff>178783</xdr:colOff>
      <xdr:row>57</xdr:row>
      <xdr:rowOff>23765</xdr:rowOff>
    </xdr:to>
    <xdr:graphicFrame macro="">
      <xdr:nvGraphicFramePr>
        <xdr:cNvPr id="5" name="Chart 7">
          <a:extLst>
            <a:ext uri="{FF2B5EF4-FFF2-40B4-BE49-F238E27FC236}">
              <a16:creationId xmlns:a16="http://schemas.microsoft.com/office/drawing/2014/main" id="{5A3C1F26-771A-419E-B1FF-AD86B7168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308883</xdr:colOff>
      <xdr:row>37</xdr:row>
      <xdr:rowOff>32608</xdr:rowOff>
    </xdr:from>
    <xdr:to>
      <xdr:col>10</xdr:col>
      <xdr:colOff>525766</xdr:colOff>
      <xdr:row>56</xdr:row>
      <xdr:rowOff>184527</xdr:rowOff>
    </xdr:to>
    <xdr:graphicFrame macro="">
      <xdr:nvGraphicFramePr>
        <xdr:cNvPr id="6" name="Chart 7">
          <a:extLst>
            <a:ext uri="{FF2B5EF4-FFF2-40B4-BE49-F238E27FC236}">
              <a16:creationId xmlns:a16="http://schemas.microsoft.com/office/drawing/2014/main" id="{C9C0A4D0-401B-498E-9ACE-B0D3D6FD1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606880</xdr:colOff>
      <xdr:row>37</xdr:row>
      <xdr:rowOff>27709</xdr:rowOff>
    </xdr:from>
    <xdr:to>
      <xdr:col>18</xdr:col>
      <xdr:colOff>299888</xdr:colOff>
      <xdr:row>56</xdr:row>
      <xdr:rowOff>179628</xdr:rowOff>
    </xdr:to>
    <xdr:graphicFrame macro="">
      <xdr:nvGraphicFramePr>
        <xdr:cNvPr id="7" name="Chart 7">
          <a:extLst>
            <a:ext uri="{FF2B5EF4-FFF2-40B4-BE49-F238E27FC236}">
              <a16:creationId xmlns:a16="http://schemas.microsoft.com/office/drawing/2014/main" id="{A566D52F-4D43-4C55-8B50-285BE3441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13</xdr:row>
      <xdr:rowOff>85725</xdr:rowOff>
    </xdr:from>
    <xdr:to>
      <xdr:col>5</xdr:col>
      <xdr:colOff>186403</xdr:colOff>
      <xdr:row>33</xdr:row>
      <xdr:rowOff>47144</xdr:rowOff>
    </xdr:to>
    <xdr:graphicFrame macro="">
      <xdr:nvGraphicFramePr>
        <xdr:cNvPr id="2" name="Chart 7">
          <a:extLst>
            <a:ext uri="{FF2B5EF4-FFF2-40B4-BE49-F238E27FC236}">
              <a16:creationId xmlns:a16="http://schemas.microsoft.com/office/drawing/2014/main" id="{81C006D0-4B93-4068-8A9F-309547622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318408</xdr:colOff>
      <xdr:row>13</xdr:row>
      <xdr:rowOff>54429</xdr:rowOff>
    </xdr:from>
    <xdr:to>
      <xdr:col>9</xdr:col>
      <xdr:colOff>533386</xdr:colOff>
      <xdr:row>33</xdr:row>
      <xdr:rowOff>15848</xdr:rowOff>
    </xdr:to>
    <xdr:graphicFrame macro="">
      <xdr:nvGraphicFramePr>
        <xdr:cNvPr id="3" name="Chart 7">
          <a:extLst>
            <a:ext uri="{FF2B5EF4-FFF2-40B4-BE49-F238E27FC236}">
              <a16:creationId xmlns:a16="http://schemas.microsoft.com/office/drawing/2014/main" id="{925AD521-44F3-4838-AB24-F386A952D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616405</xdr:colOff>
      <xdr:row>13</xdr:row>
      <xdr:rowOff>47625</xdr:rowOff>
    </xdr:from>
    <xdr:to>
      <xdr:col>17</xdr:col>
      <xdr:colOff>307508</xdr:colOff>
      <xdr:row>33</xdr:row>
      <xdr:rowOff>9044</xdr:rowOff>
    </xdr:to>
    <xdr:graphicFrame macro="">
      <xdr:nvGraphicFramePr>
        <xdr:cNvPr id="4" name="Chart 7">
          <a:extLst>
            <a:ext uri="{FF2B5EF4-FFF2-40B4-BE49-F238E27FC236}">
              <a16:creationId xmlns:a16="http://schemas.microsoft.com/office/drawing/2014/main" id="{F7B43507-3F9E-4351-B669-05EA77854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35</xdr:row>
      <xdr:rowOff>38100</xdr:rowOff>
    </xdr:from>
    <xdr:to>
      <xdr:col>5</xdr:col>
      <xdr:colOff>176878</xdr:colOff>
      <xdr:row>54</xdr:row>
      <xdr:rowOff>190019</xdr:rowOff>
    </xdr:to>
    <xdr:graphicFrame macro="">
      <xdr:nvGraphicFramePr>
        <xdr:cNvPr id="5" name="Chart 7">
          <a:extLst>
            <a:ext uri="{FF2B5EF4-FFF2-40B4-BE49-F238E27FC236}">
              <a16:creationId xmlns:a16="http://schemas.microsoft.com/office/drawing/2014/main" id="{7C7D0CBB-9C81-4F5D-B289-4FF3AAFB2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308883</xdr:colOff>
      <xdr:row>35</xdr:row>
      <xdr:rowOff>6804</xdr:rowOff>
    </xdr:from>
    <xdr:to>
      <xdr:col>9</xdr:col>
      <xdr:colOff>523861</xdr:colOff>
      <xdr:row>54</xdr:row>
      <xdr:rowOff>158723</xdr:rowOff>
    </xdr:to>
    <xdr:graphicFrame macro="">
      <xdr:nvGraphicFramePr>
        <xdr:cNvPr id="6" name="Chart 7">
          <a:extLst>
            <a:ext uri="{FF2B5EF4-FFF2-40B4-BE49-F238E27FC236}">
              <a16:creationId xmlns:a16="http://schemas.microsoft.com/office/drawing/2014/main" id="{05F2A8C4-CBFF-4B8D-8925-741D37AF3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606880</xdr:colOff>
      <xdr:row>35</xdr:row>
      <xdr:rowOff>0</xdr:rowOff>
    </xdr:from>
    <xdr:to>
      <xdr:col>17</xdr:col>
      <xdr:colOff>297983</xdr:colOff>
      <xdr:row>54</xdr:row>
      <xdr:rowOff>151919</xdr:rowOff>
    </xdr:to>
    <xdr:graphicFrame macro="">
      <xdr:nvGraphicFramePr>
        <xdr:cNvPr id="7" name="Chart 7">
          <a:extLst>
            <a:ext uri="{FF2B5EF4-FFF2-40B4-BE49-F238E27FC236}">
              <a16:creationId xmlns:a16="http://schemas.microsoft.com/office/drawing/2014/main" id="{8AA81EF0-5662-46BA-B173-44CD2D37C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0</xdr:rowOff>
    </xdr:from>
    <xdr:to>
      <xdr:col>5</xdr:col>
      <xdr:colOff>450468</xdr:colOff>
      <xdr:row>43</xdr:row>
      <xdr:rowOff>1951</xdr:rowOff>
    </xdr:to>
    <xdr:graphicFrame macro="">
      <xdr:nvGraphicFramePr>
        <xdr:cNvPr id="2" name="Chart 7">
          <a:extLst>
            <a:ext uri="{FF2B5EF4-FFF2-40B4-BE49-F238E27FC236}">
              <a16:creationId xmlns:a16="http://schemas.microsoft.com/office/drawing/2014/main" id="{C42076B6-59A6-4670-9B18-AE817B744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590550</xdr:colOff>
      <xdr:row>2</xdr:row>
      <xdr:rowOff>152400</xdr:rowOff>
    </xdr:from>
    <xdr:to>
      <xdr:col>20</xdr:col>
      <xdr:colOff>279018</xdr:colOff>
      <xdr:row>23</xdr:row>
      <xdr:rowOff>21001</xdr:rowOff>
    </xdr:to>
    <xdr:graphicFrame macro="">
      <xdr:nvGraphicFramePr>
        <xdr:cNvPr id="2" name="Chart 7">
          <a:extLst>
            <a:ext uri="{FF2B5EF4-FFF2-40B4-BE49-F238E27FC236}">
              <a16:creationId xmlns:a16="http://schemas.microsoft.com/office/drawing/2014/main" id="{35B3A4CB-C458-4C50-9415-3019188F1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95250</xdr:colOff>
      <xdr:row>17</xdr:row>
      <xdr:rowOff>76200</xdr:rowOff>
    </xdr:from>
    <xdr:to>
      <xdr:col>5</xdr:col>
      <xdr:colOff>545718</xdr:colOff>
      <xdr:row>37</xdr:row>
      <xdr:rowOff>135301</xdr:rowOff>
    </xdr:to>
    <xdr:graphicFrame macro="">
      <xdr:nvGraphicFramePr>
        <xdr:cNvPr id="2" name="Chart 7">
          <a:extLst>
            <a:ext uri="{FF2B5EF4-FFF2-40B4-BE49-F238E27FC236}">
              <a16:creationId xmlns:a16="http://schemas.microsoft.com/office/drawing/2014/main" id="{8F62F73A-0AF3-4F36-ADE3-25AE7FF76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17</xdr:row>
      <xdr:rowOff>0</xdr:rowOff>
    </xdr:from>
    <xdr:to>
      <xdr:col>14</xdr:col>
      <xdr:colOff>450468</xdr:colOff>
      <xdr:row>37</xdr:row>
      <xdr:rowOff>59101</xdr:rowOff>
    </xdr:to>
    <xdr:graphicFrame macro="">
      <xdr:nvGraphicFramePr>
        <xdr:cNvPr id="3" name="Chart 7">
          <a:extLst>
            <a:ext uri="{FF2B5EF4-FFF2-40B4-BE49-F238E27FC236}">
              <a16:creationId xmlns:a16="http://schemas.microsoft.com/office/drawing/2014/main" id="{7868170F-ABCC-4C07-AC91-B5238D6E5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XPIRYSET-ULStudent:CONALL.DE PAOR" id="{02D8CC7B-4ABE-4AA9-B589-72AEA0E3389D}" userId="S::17219752@oldstudentmail.ul.ie::d21f4c12-0dc9-4f62-9883-a14dc92bbe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2-08-26T15:20:54.08" personId="{02D8CC7B-4ABE-4AA9-B589-72AEA0E3389D}" id="{426D83E4-5240-4609-A105-F0D790780297}">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2-08-26T15:20:54.08" personId="{02D8CC7B-4ABE-4AA9-B589-72AEA0E3389D}" id="{5B6368C2-255D-41BB-8FC9-3287384A11B3}">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3.xml><?xml version="1.0" encoding="utf-8"?>
<ThreadedComments xmlns="http://schemas.microsoft.com/office/spreadsheetml/2018/threadedcomments" xmlns:x="http://schemas.openxmlformats.org/spreadsheetml/2006/main">
  <threadedComment ref="G2" dT="2022-08-26T15:20:54.08" personId="{02D8CC7B-4ABE-4AA9-B589-72AEA0E3389D}" id="{4AB1ACBF-8E91-4DA4-AF4E-0251131B41BE}">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4.xml><?xml version="1.0" encoding="utf-8"?>
<ThreadedComments xmlns="http://schemas.microsoft.com/office/spreadsheetml/2018/threadedcomments" xmlns:x="http://schemas.openxmlformats.org/spreadsheetml/2006/main">
  <threadedComment ref="G2" dT="2022-08-26T15:20:54.08" personId="{02D8CC7B-4ABE-4AA9-B589-72AEA0E3389D}" id="{1ED511A7-4D05-4C7E-9BC4-2E80CF5B939A}">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2-08-26T15:20:54.08" personId="{02D8CC7B-4ABE-4AA9-B589-72AEA0E3389D}" id="{11CDB544-4299-4933-BE6D-2C3C0CFB1400}">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6.xml><?xml version="1.0" encoding="utf-8"?>
<ThreadedComments xmlns="http://schemas.microsoft.com/office/spreadsheetml/2018/threadedcomments" xmlns:x="http://schemas.openxmlformats.org/spreadsheetml/2006/main">
  <threadedComment ref="F2" dT="2022-08-26T15:20:54.08" personId="{02D8CC7B-4ABE-4AA9-B589-72AEA0E3389D}" id="{042D7327-D0B9-4245-A848-3A7716A6C6F8}">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2-08-26T15:20:54.08" personId="{02D8CC7B-4ABE-4AA9-B589-72AEA0E3389D}" id="{B42AB370-7225-4D4C-A48F-95FEE32F42D1}">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8.xml><?xml version="1.0" encoding="utf-8"?>
<ThreadedComments xmlns="http://schemas.microsoft.com/office/spreadsheetml/2018/threadedcomments" xmlns:x="http://schemas.openxmlformats.org/spreadsheetml/2006/main">
  <threadedComment ref="F2" dT="2022-08-26T15:20:54.08" personId="{02D8CC7B-4ABE-4AA9-B589-72AEA0E3389D}" id="{5208AC11-52EE-4155-92DE-223D65538383}">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nssdc.gsfc.nasa.gov/nmc/spacecraft/display.action?id=IM-1-NOVAIsp%20from%20SpaceX%20raptor%20value%20for%20that%20fuel" TargetMode="External"/><Relationship Id="rId7" Type="http://schemas.openxmlformats.org/officeDocument/2006/relationships/comments" Target="../comments1.xml"/><Relationship Id="rId2" Type="http://schemas.openxmlformats.org/officeDocument/2006/relationships/hyperlink" Target="https://nssdc.gsfc.nasa.gov/nmc/spacecraft/display.action?id=HAKUTO-R1" TargetMode="External"/><Relationship Id="rId1" Type="http://schemas.openxmlformats.org/officeDocument/2006/relationships/hyperlink" Target="https://global.jaxa.jp/countdown/slim/SLIM-mediakit-EN_2308.pdf"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s://web.archive.org/web/20190603165910/https:/www.astrobotic.com/payload-user-guide" TargetMode="External"/></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s://web.archive.org/web/20190603165910/https:/www.astrobotic.com/payload-user-guide" TargetMode="External"/><Relationship Id="rId7" Type="http://schemas.openxmlformats.org/officeDocument/2006/relationships/comments" Target="../comments2.xml"/><Relationship Id="rId2" Type="http://schemas.openxmlformats.org/officeDocument/2006/relationships/hyperlink" Target="https://global.jaxa.jp/countdown/slim/SLIM-mediakit-EN_2308.pdf" TargetMode="External"/><Relationship Id="rId1" Type="http://schemas.openxmlformats.org/officeDocument/2006/relationships/hyperlink" Target="https://nssdc.gsfc.nasa.gov/nmc/spacecraft/display.action?id=HAKUTO-R1"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nssdc.gsfc.nasa.gov/nmc/spacecraft/display.action?id=IM-1-NOVAIsp%20from%20SpaceX%20raptor%20value%20for%20that%20fue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7/10/relationships/threadedComment" Target="../threadedComments/threadedComment3.xml"/><Relationship Id="rId2" Type="http://schemas.openxmlformats.org/officeDocument/2006/relationships/hyperlink" Target="https://global.jaxa.jp/countdown/slim/SLIM-mediakit-EN_2308.pdf" TargetMode="External"/><Relationship Id="rId1" Type="http://schemas.openxmlformats.org/officeDocument/2006/relationships/hyperlink" Target="https://nssdc.gsfc.nasa.gov/nmc/spacecraft/display.action?id=HAKUTO-R1"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nssdc.gsfc.nasa.gov/nmc/spacecraft/display.action?id=HAKUTO-R1"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global.jaxa.jp/countdown/slim/SLIM-mediakit-EN_2308.pdf" TargetMode="External"/><Relationship Id="rId1" Type="http://schemas.openxmlformats.org/officeDocument/2006/relationships/hyperlink" Target="https://nssdc.gsfc.nasa.gov/nmc/spacecraft/display.action?id=HAKUTO-R1"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6.xml"/><Relationship Id="rId3" Type="http://schemas.openxmlformats.org/officeDocument/2006/relationships/hyperlink" Target="https://nssdc.gsfc.nasa.gov/nmc/spacecraft/display.action?id=IM-1-NOVAIsp%20from%20SpaceX%20raptor%20value%20for%20that%20fuel" TargetMode="External"/><Relationship Id="rId7" Type="http://schemas.openxmlformats.org/officeDocument/2006/relationships/comments" Target="../comments6.xml"/><Relationship Id="rId2" Type="http://schemas.openxmlformats.org/officeDocument/2006/relationships/hyperlink" Target="https://nssdc.gsfc.nasa.gov/nmc/spacecraft/display.action?id=HAKUTO-R1" TargetMode="External"/><Relationship Id="rId1" Type="http://schemas.openxmlformats.org/officeDocument/2006/relationships/hyperlink" Target="https://global.jaxa.jp/countdown/slim/SLIM-mediakit-EN_2308.pdf" TargetMode="External"/><Relationship Id="rId6" Type="http://schemas.openxmlformats.org/officeDocument/2006/relationships/vmlDrawing" Target="../drawings/vmlDrawing6.vml"/><Relationship Id="rId5" Type="http://schemas.openxmlformats.org/officeDocument/2006/relationships/drawing" Target="../drawings/drawing6.xml"/><Relationship Id="rId4" Type="http://schemas.openxmlformats.org/officeDocument/2006/relationships/hyperlink" Target="https://web.archive.org/web/20190603165910/https:/www.astrobotic.com/payload-user-guide" TargetMode="External"/></Relationships>
</file>

<file path=xl/worksheets/_rels/sheet7.xml.rels><?xml version="1.0" encoding="UTF-8" standalone="yes"?>
<Relationships xmlns="http://schemas.openxmlformats.org/package/2006/relationships"><Relationship Id="rId8" Type="http://schemas.microsoft.com/office/2017/10/relationships/threadedComment" Target="../threadedComments/threadedComment7.xml"/><Relationship Id="rId3" Type="http://schemas.openxmlformats.org/officeDocument/2006/relationships/hyperlink" Target="https://nssdc.gsfc.nasa.gov/nmc/spacecraft/display.action?id=IM-1-NOVAIsp%20from%20SpaceX%20raptor%20value%20for%20that%20fuel" TargetMode="External"/><Relationship Id="rId7" Type="http://schemas.openxmlformats.org/officeDocument/2006/relationships/comments" Target="../comments7.xml"/><Relationship Id="rId2" Type="http://schemas.openxmlformats.org/officeDocument/2006/relationships/hyperlink" Target="https://nssdc.gsfc.nasa.gov/nmc/spacecraft/display.action?id=HAKUTO-R1" TargetMode="External"/><Relationship Id="rId1" Type="http://schemas.openxmlformats.org/officeDocument/2006/relationships/hyperlink" Target="https://global.jaxa.jp/countdown/slim/SLIM-mediakit-EN_2308.pdf" TargetMode="External"/><Relationship Id="rId6" Type="http://schemas.openxmlformats.org/officeDocument/2006/relationships/vmlDrawing" Target="../drawings/vmlDrawing7.vml"/><Relationship Id="rId5" Type="http://schemas.openxmlformats.org/officeDocument/2006/relationships/drawing" Target="../drawings/drawing7.xml"/><Relationship Id="rId4" Type="http://schemas.openxmlformats.org/officeDocument/2006/relationships/hyperlink" Target="https://web.archive.org/web/20190603165910/https:/www.astrobotic.com/payload-user-guide" TargetMode="External"/></Relationships>
</file>

<file path=xl/worksheets/_rels/sheet8.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https://web.archive.org/web/20190603165910/https:/www.astrobotic.com/payload-user-guide" TargetMode="External"/><Relationship Id="rId7" Type="http://schemas.openxmlformats.org/officeDocument/2006/relationships/vmlDrawing" Target="../drawings/vmlDrawing8.vml"/><Relationship Id="rId2" Type="http://schemas.openxmlformats.org/officeDocument/2006/relationships/hyperlink" Target="https://nssdc.gsfc.nasa.gov/nmc/spacecraft/display.action?id=IM-1-NOVAIsp%20from%20SpaceX%20raptor%20value%20for%20that%20fuel" TargetMode="External"/><Relationship Id="rId1" Type="http://schemas.openxmlformats.org/officeDocument/2006/relationships/hyperlink" Target="https://nssdc.gsfc.nasa.gov/nmc/spacecraft/display.action?id=HAKUTO-R1" TargetMode="External"/><Relationship Id="rId6" Type="http://schemas.openxmlformats.org/officeDocument/2006/relationships/drawing" Target="../drawings/drawing8.xml"/><Relationship Id="rId5" Type="http://schemas.openxmlformats.org/officeDocument/2006/relationships/printerSettings" Target="../printerSettings/printerSettings2.bin"/><Relationship Id="rId4" Type="http://schemas.openxmlformats.org/officeDocument/2006/relationships/hyperlink" Target="https://global.jaxa.jp/countdown/slim/SLIM-mediakit-EN_2308.pdf" TargetMode="External"/><Relationship Id="rId9"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zoomScale="70" zoomScaleNormal="70" workbookViewId="0">
      <selection activeCell="A2" sqref="A2:O21"/>
    </sheetView>
  </sheetViews>
  <sheetFormatPr baseColWidth="10" defaultColWidth="9.109375" defaultRowHeight="14.4" x14ac:dyDescent="0.3"/>
  <cols>
    <col min="2" max="2" width="26.33203125" bestFit="1" customWidth="1"/>
    <col min="3" max="3" width="35" customWidth="1"/>
    <col min="4" max="4" width="22.88671875" customWidth="1"/>
    <col min="5" max="5" width="10.6640625" bestFit="1" customWidth="1"/>
    <col min="6" max="6" width="9.5546875" bestFit="1" customWidth="1"/>
    <col min="7" max="7" width="20.33203125" bestFit="1" customWidth="1"/>
    <col min="8" max="8" width="19.5546875" bestFit="1" customWidth="1"/>
    <col min="9" max="9" width="10.6640625" bestFit="1" customWidth="1"/>
    <col min="10" max="10" width="13.88671875" bestFit="1" customWidth="1"/>
    <col min="11" max="11" width="11" bestFit="1" customWidth="1"/>
    <col min="12" max="12" width="6.33203125" bestFit="1" customWidth="1"/>
    <col min="13" max="13" width="7.88671875" customWidth="1"/>
    <col min="14" max="14" width="255.6640625" hidden="1" customWidth="1"/>
    <col min="15" max="15" width="22.6640625" style="12" customWidth="1"/>
  </cols>
  <sheetData>
    <row r="1" spans="1:15" x14ac:dyDescent="0.3">
      <c r="A1" s="36" t="s">
        <v>0</v>
      </c>
      <c r="B1" s="36"/>
      <c r="C1" s="36"/>
      <c r="D1" s="36"/>
      <c r="E1" s="36"/>
      <c r="F1" s="36"/>
      <c r="G1" s="36"/>
      <c r="H1" s="36"/>
      <c r="I1" s="36"/>
      <c r="J1" s="36"/>
      <c r="K1" s="36"/>
      <c r="L1" s="36"/>
      <c r="M1" s="36"/>
      <c r="N1" s="36"/>
      <c r="O1" s="36"/>
    </row>
    <row r="2" spans="1:15" x14ac:dyDescent="0.3">
      <c r="A2" s="1" t="s">
        <v>1</v>
      </c>
      <c r="B2" s="1" t="s">
        <v>2</v>
      </c>
      <c r="C2" s="1" t="s">
        <v>167</v>
      </c>
      <c r="D2" s="1" t="s">
        <v>166</v>
      </c>
      <c r="E2" s="1" t="s">
        <v>4</v>
      </c>
      <c r="F2" s="1" t="s">
        <v>5</v>
      </c>
      <c r="G2" s="1" t="s">
        <v>6</v>
      </c>
      <c r="H2" s="1" t="s">
        <v>7</v>
      </c>
      <c r="I2" s="1" t="s">
        <v>8</v>
      </c>
      <c r="J2" s="1" t="s">
        <v>9</v>
      </c>
      <c r="K2" s="1" t="s">
        <v>10</v>
      </c>
      <c r="L2" s="1" t="s">
        <v>11</v>
      </c>
      <c r="M2" s="1" t="s">
        <v>12</v>
      </c>
      <c r="N2" s="1" t="s">
        <v>13</v>
      </c>
      <c r="O2" s="1" t="s">
        <v>14</v>
      </c>
    </row>
    <row r="3" spans="1:15" x14ac:dyDescent="0.3">
      <c r="A3" s="2">
        <v>1966</v>
      </c>
      <c r="B3" s="2" t="s">
        <v>15</v>
      </c>
      <c r="C3" s="7" t="s">
        <v>168</v>
      </c>
      <c r="D3" s="7" t="s">
        <v>169</v>
      </c>
      <c r="E3" s="2">
        <v>1538</v>
      </c>
      <c r="F3" s="2">
        <v>847</v>
      </c>
      <c r="G3" s="2">
        <v>99.8</v>
      </c>
      <c r="H3" s="2">
        <f t="shared" ref="H3:H12" si="0">E3-F3-G3</f>
        <v>591.20000000000005</v>
      </c>
      <c r="I3" s="2">
        <f>E3-H3</f>
        <v>946.8</v>
      </c>
      <c r="J3" s="2" t="s">
        <v>17</v>
      </c>
      <c r="K3" s="2">
        <v>287</v>
      </c>
      <c r="L3" s="2">
        <v>2630</v>
      </c>
      <c r="M3" s="2" t="s">
        <v>18</v>
      </c>
      <c r="N3" s="7" t="s">
        <v>19</v>
      </c>
      <c r="O3" s="7" t="s">
        <v>20</v>
      </c>
    </row>
    <row r="4" spans="1:15" x14ac:dyDescent="0.3">
      <c r="A4" s="3">
        <v>1966</v>
      </c>
      <c r="B4" s="3" t="s">
        <v>15</v>
      </c>
      <c r="C4" s="8" t="s">
        <v>170</v>
      </c>
      <c r="D4" s="8" t="s">
        <v>171</v>
      </c>
      <c r="E4" s="3">
        <v>1620</v>
      </c>
      <c r="F4" s="3">
        <v>800</v>
      </c>
      <c r="G4" s="3">
        <v>112</v>
      </c>
      <c r="H4" s="3">
        <f t="shared" si="0"/>
        <v>708</v>
      </c>
      <c r="I4" s="3">
        <f>E4-H4</f>
        <v>912</v>
      </c>
      <c r="J4" s="3" t="s">
        <v>17</v>
      </c>
      <c r="K4" s="3">
        <v>287</v>
      </c>
      <c r="L4" s="3">
        <v>1880</v>
      </c>
      <c r="M4" s="3" t="s">
        <v>18</v>
      </c>
      <c r="N4" s="8" t="s">
        <v>22</v>
      </c>
      <c r="O4" s="8" t="s">
        <v>23</v>
      </c>
    </row>
    <row r="5" spans="1:15" x14ac:dyDescent="0.3">
      <c r="A5" s="4">
        <v>1966</v>
      </c>
      <c r="B5" s="4" t="s">
        <v>24</v>
      </c>
      <c r="C5" s="9" t="s">
        <v>25</v>
      </c>
      <c r="D5" s="9" t="s">
        <v>25</v>
      </c>
      <c r="E5" s="4">
        <v>995.2</v>
      </c>
      <c r="F5" s="4">
        <v>262</v>
      </c>
      <c r="G5" s="4">
        <v>33</v>
      </c>
      <c r="H5" s="4">
        <f t="shared" si="0"/>
        <v>700.2</v>
      </c>
      <c r="I5" s="4">
        <v>295</v>
      </c>
      <c r="J5" s="4" t="s">
        <v>26</v>
      </c>
      <c r="K5" s="4">
        <v>230</v>
      </c>
      <c r="L5" s="5">
        <v>2612</v>
      </c>
      <c r="M5" s="4" t="s">
        <v>27</v>
      </c>
      <c r="N5" s="9" t="s">
        <v>28</v>
      </c>
      <c r="O5" s="20" t="s">
        <v>173</v>
      </c>
    </row>
    <row r="6" spans="1:15" x14ac:dyDescent="0.3">
      <c r="A6" s="3">
        <v>1967</v>
      </c>
      <c r="B6" s="3" t="s">
        <v>24</v>
      </c>
      <c r="C6" s="8" t="s">
        <v>30</v>
      </c>
      <c r="D6" s="8" t="s">
        <v>30</v>
      </c>
      <c r="E6" s="3">
        <v>1026</v>
      </c>
      <c r="F6" s="3">
        <v>266</v>
      </c>
      <c r="G6" s="3">
        <v>33</v>
      </c>
      <c r="H6" s="3">
        <f t="shared" si="0"/>
        <v>727</v>
      </c>
      <c r="I6" s="3">
        <v>299</v>
      </c>
      <c r="J6" s="3" t="s">
        <v>26</v>
      </c>
      <c r="K6" s="3">
        <v>230</v>
      </c>
      <c r="L6" s="5">
        <v>2612</v>
      </c>
      <c r="M6" s="3" t="s">
        <v>27</v>
      </c>
      <c r="N6" s="8" t="s">
        <v>28</v>
      </c>
      <c r="O6" s="21" t="s">
        <v>173</v>
      </c>
    </row>
    <row r="7" spans="1:15" x14ac:dyDescent="0.3">
      <c r="A7" s="4">
        <v>1967</v>
      </c>
      <c r="B7" s="4" t="s">
        <v>24</v>
      </c>
      <c r="C7" s="9" t="s">
        <v>31</v>
      </c>
      <c r="D7" s="9" t="s">
        <v>31</v>
      </c>
      <c r="E7" s="4">
        <v>1006</v>
      </c>
      <c r="F7" s="4">
        <v>271</v>
      </c>
      <c r="G7" s="4">
        <v>33</v>
      </c>
      <c r="H7" s="4">
        <f t="shared" si="0"/>
        <v>702</v>
      </c>
      <c r="I7" s="4">
        <v>304</v>
      </c>
      <c r="J7" s="4" t="s">
        <v>26</v>
      </c>
      <c r="K7" s="4">
        <v>230</v>
      </c>
      <c r="L7" s="5">
        <v>2612</v>
      </c>
      <c r="M7" s="4" t="s">
        <v>27</v>
      </c>
      <c r="N7" s="9" t="s">
        <v>28</v>
      </c>
      <c r="O7" s="20" t="s">
        <v>173</v>
      </c>
    </row>
    <row r="8" spans="1:15" x14ac:dyDescent="0.3">
      <c r="A8" s="3">
        <v>1967</v>
      </c>
      <c r="B8" s="3" t="s">
        <v>24</v>
      </c>
      <c r="C8" s="8" t="s">
        <v>172</v>
      </c>
      <c r="D8" s="8" t="s">
        <v>172</v>
      </c>
      <c r="E8" s="3">
        <v>1026</v>
      </c>
      <c r="F8" s="3">
        <v>267</v>
      </c>
      <c r="G8" s="3">
        <v>33</v>
      </c>
      <c r="H8" s="3">
        <f t="shared" si="0"/>
        <v>726</v>
      </c>
      <c r="I8" s="3">
        <v>300</v>
      </c>
      <c r="J8" s="3" t="s">
        <v>26</v>
      </c>
      <c r="K8" s="3">
        <v>230</v>
      </c>
      <c r="L8" s="5">
        <v>2612</v>
      </c>
      <c r="M8" s="3" t="s">
        <v>27</v>
      </c>
      <c r="N8" s="8" t="s">
        <v>28</v>
      </c>
      <c r="O8" s="21" t="s">
        <v>173</v>
      </c>
    </row>
    <row r="9" spans="1:15" x14ac:dyDescent="0.3">
      <c r="A9" s="4">
        <v>1968</v>
      </c>
      <c r="B9" s="4" t="s">
        <v>24</v>
      </c>
      <c r="C9" s="9" t="s">
        <v>32</v>
      </c>
      <c r="D9" s="9" t="s">
        <v>32</v>
      </c>
      <c r="E9" s="4">
        <v>1039</v>
      </c>
      <c r="F9" s="4">
        <v>273</v>
      </c>
      <c r="G9" s="4">
        <v>33</v>
      </c>
      <c r="H9" s="4">
        <f t="shared" si="0"/>
        <v>733</v>
      </c>
      <c r="I9" s="4">
        <v>306</v>
      </c>
      <c r="J9" s="4" t="s">
        <v>26</v>
      </c>
      <c r="K9" s="4">
        <v>230</v>
      </c>
      <c r="L9" s="5">
        <v>2612</v>
      </c>
      <c r="M9" s="4" t="s">
        <v>27</v>
      </c>
      <c r="N9" s="9" t="s">
        <v>28</v>
      </c>
      <c r="O9" s="20" t="s">
        <v>173</v>
      </c>
    </row>
    <row r="10" spans="1:15" x14ac:dyDescent="0.3">
      <c r="A10" s="3">
        <v>1969</v>
      </c>
      <c r="B10" s="3" t="s">
        <v>24</v>
      </c>
      <c r="C10" s="8" t="s">
        <v>187</v>
      </c>
      <c r="D10" s="8" t="s">
        <v>40</v>
      </c>
      <c r="E10" s="3">
        <v>15065</v>
      </c>
      <c r="F10" s="25">
        <v>2034</v>
      </c>
      <c r="G10" s="3">
        <v>4819</v>
      </c>
      <c r="H10" s="3">
        <f t="shared" si="0"/>
        <v>8212</v>
      </c>
      <c r="I10" s="3">
        <f>E10-H10</f>
        <v>6853</v>
      </c>
      <c r="J10" s="3" t="s">
        <v>41</v>
      </c>
      <c r="K10" s="3">
        <v>311</v>
      </c>
      <c r="L10" s="3">
        <v>2273</v>
      </c>
      <c r="M10" s="3" t="s">
        <v>27</v>
      </c>
      <c r="N10" s="8" t="s">
        <v>42</v>
      </c>
      <c r="O10" s="8" t="s">
        <v>43</v>
      </c>
    </row>
    <row r="11" spans="1:15" x14ac:dyDescent="0.3">
      <c r="A11" s="4">
        <v>1969</v>
      </c>
      <c r="B11" s="4" t="s">
        <v>24</v>
      </c>
      <c r="C11" s="9" t="s">
        <v>188</v>
      </c>
      <c r="D11" s="9" t="s">
        <v>44</v>
      </c>
      <c r="E11" s="4">
        <v>15103</v>
      </c>
      <c r="F11" s="26">
        <v>2034</v>
      </c>
      <c r="G11" s="4">
        <v>4821</v>
      </c>
      <c r="H11" s="4">
        <f t="shared" si="0"/>
        <v>8248</v>
      </c>
      <c r="I11" s="4">
        <f>E11-H11</f>
        <v>6855</v>
      </c>
      <c r="J11" s="4" t="s">
        <v>45</v>
      </c>
      <c r="K11" s="4">
        <v>311</v>
      </c>
      <c r="L11" s="4">
        <v>2261</v>
      </c>
      <c r="M11" s="4" t="s">
        <v>27</v>
      </c>
      <c r="N11" s="9" t="s">
        <v>42</v>
      </c>
      <c r="O11" s="9" t="s">
        <v>43</v>
      </c>
    </row>
    <row r="12" spans="1:15" x14ac:dyDescent="0.3">
      <c r="A12" s="3">
        <v>1970</v>
      </c>
      <c r="B12" s="3" t="s">
        <v>15</v>
      </c>
      <c r="C12" s="8" t="s">
        <v>176</v>
      </c>
      <c r="D12" s="8" t="s">
        <v>175</v>
      </c>
      <c r="E12" s="3">
        <v>5660</v>
      </c>
      <c r="F12" s="23">
        <f>I12-G12</f>
        <v>1144</v>
      </c>
      <c r="G12" s="3">
        <v>756</v>
      </c>
      <c r="H12" s="3">
        <f t="shared" si="0"/>
        <v>3760</v>
      </c>
      <c r="I12" s="3">
        <v>1900</v>
      </c>
      <c r="J12" s="3" t="s">
        <v>34</v>
      </c>
      <c r="K12" s="3">
        <v>314</v>
      </c>
      <c r="L12" s="3">
        <v>1880</v>
      </c>
      <c r="M12" s="3" t="s">
        <v>35</v>
      </c>
      <c r="N12" s="8" t="s">
        <v>36</v>
      </c>
      <c r="O12" s="8" t="s">
        <v>178</v>
      </c>
    </row>
    <row r="13" spans="1:15" x14ac:dyDescent="0.3">
      <c r="A13" s="4">
        <v>1970</v>
      </c>
      <c r="B13" s="4" t="s">
        <v>15</v>
      </c>
      <c r="C13" s="9" t="s">
        <v>180</v>
      </c>
      <c r="D13" s="9" t="s">
        <v>179</v>
      </c>
      <c r="E13" s="4">
        <v>5727</v>
      </c>
      <c r="F13" s="27">
        <f>I13-G13</f>
        <v>1360</v>
      </c>
      <c r="G13" s="4">
        <v>520</v>
      </c>
      <c r="H13" s="4">
        <f>E13-I13</f>
        <v>3847</v>
      </c>
      <c r="I13" s="4">
        <v>1880</v>
      </c>
      <c r="J13" s="4" t="s">
        <v>34</v>
      </c>
      <c r="K13" s="4">
        <v>314</v>
      </c>
      <c r="L13" s="4">
        <v>1880</v>
      </c>
      <c r="M13" s="4" t="s">
        <v>27</v>
      </c>
      <c r="N13" s="9" t="s">
        <v>38</v>
      </c>
      <c r="O13" s="9" t="s">
        <v>185</v>
      </c>
    </row>
    <row r="14" spans="1:15" x14ac:dyDescent="0.3">
      <c r="A14" s="3">
        <v>1970</v>
      </c>
      <c r="B14" s="3" t="s">
        <v>24</v>
      </c>
      <c r="C14" s="8" t="s">
        <v>189</v>
      </c>
      <c r="D14" s="8" t="s">
        <v>46</v>
      </c>
      <c r="E14" s="3">
        <v>14916</v>
      </c>
      <c r="F14" s="3">
        <v>2109</v>
      </c>
      <c r="G14" s="3">
        <v>4489</v>
      </c>
      <c r="H14" s="3">
        <f>E14-F14-G14</f>
        <v>8318</v>
      </c>
      <c r="I14" s="3">
        <f>E14-H14</f>
        <v>6598</v>
      </c>
      <c r="J14" s="3" t="s">
        <v>47</v>
      </c>
      <c r="K14" s="3">
        <v>311</v>
      </c>
      <c r="L14" s="3">
        <v>2263</v>
      </c>
      <c r="M14" s="3" t="s">
        <v>27</v>
      </c>
      <c r="N14" s="8" t="s">
        <v>48</v>
      </c>
      <c r="O14" s="8" t="s">
        <v>43</v>
      </c>
    </row>
    <row r="15" spans="1:15" x14ac:dyDescent="0.3">
      <c r="A15" s="4">
        <v>1971</v>
      </c>
      <c r="B15" s="4" t="s">
        <v>24</v>
      </c>
      <c r="C15" s="24" t="s">
        <v>190</v>
      </c>
      <c r="D15" s="9" t="s">
        <v>49</v>
      </c>
      <c r="E15" s="4">
        <v>15034</v>
      </c>
      <c r="F15" s="4">
        <v>2134</v>
      </c>
      <c r="G15" s="4">
        <v>4700</v>
      </c>
      <c r="H15" s="4">
        <f>E15-F15-G15</f>
        <v>8200</v>
      </c>
      <c r="I15" s="4">
        <f>E15-H15</f>
        <v>6834</v>
      </c>
      <c r="J15" s="4" t="s">
        <v>50</v>
      </c>
      <c r="K15" s="4">
        <v>311</v>
      </c>
      <c r="L15" s="4">
        <v>2263</v>
      </c>
      <c r="M15" s="4" t="s">
        <v>27</v>
      </c>
      <c r="N15" s="9" t="s">
        <v>51</v>
      </c>
      <c r="O15" s="9" t="s">
        <v>43</v>
      </c>
    </row>
    <row r="16" spans="1:15" x14ac:dyDescent="0.3">
      <c r="A16" s="3">
        <v>1971</v>
      </c>
      <c r="B16" s="3" t="s">
        <v>24</v>
      </c>
      <c r="C16" s="8" t="s">
        <v>191</v>
      </c>
      <c r="D16" s="8" t="s">
        <v>52</v>
      </c>
      <c r="E16" s="3">
        <v>16447</v>
      </c>
      <c r="F16" s="3">
        <v>2626</v>
      </c>
      <c r="G16" s="3">
        <v>4795</v>
      </c>
      <c r="H16" s="3">
        <f>E16-F16-G16</f>
        <v>9026</v>
      </c>
      <c r="I16" s="3">
        <f>E16-H16</f>
        <v>7421</v>
      </c>
      <c r="J16" s="3" t="s">
        <v>53</v>
      </c>
      <c r="K16" s="3">
        <v>311</v>
      </c>
      <c r="L16" s="3">
        <v>2250</v>
      </c>
      <c r="M16" s="3" t="s">
        <v>27</v>
      </c>
      <c r="N16" s="8" t="s">
        <v>54</v>
      </c>
      <c r="O16" s="8" t="s">
        <v>43</v>
      </c>
    </row>
    <row r="17" spans="1:15" x14ac:dyDescent="0.3">
      <c r="A17" s="3">
        <v>1972</v>
      </c>
      <c r="B17" s="3" t="s">
        <v>15</v>
      </c>
      <c r="C17" s="8" t="s">
        <v>181</v>
      </c>
      <c r="D17" s="8" t="s">
        <v>183</v>
      </c>
      <c r="E17" s="3">
        <v>5750</v>
      </c>
      <c r="F17" s="3">
        <f>I17-G17</f>
        <v>1360</v>
      </c>
      <c r="G17" s="3">
        <v>520</v>
      </c>
      <c r="H17" s="3">
        <f>E17-I17</f>
        <v>3870</v>
      </c>
      <c r="I17" s="3">
        <v>1880</v>
      </c>
      <c r="J17" s="3" t="s">
        <v>34</v>
      </c>
      <c r="K17" s="3">
        <v>314</v>
      </c>
      <c r="L17" s="3">
        <v>1880</v>
      </c>
      <c r="M17" s="3"/>
      <c r="N17" s="8"/>
      <c r="O17" s="8" t="s">
        <v>186</v>
      </c>
    </row>
    <row r="18" spans="1:15" x14ac:dyDescent="0.3">
      <c r="A18" s="4">
        <v>1972</v>
      </c>
      <c r="B18" s="4" t="s">
        <v>24</v>
      </c>
      <c r="C18" s="24" t="s">
        <v>192</v>
      </c>
      <c r="D18" s="9" t="s">
        <v>55</v>
      </c>
      <c r="E18" s="4">
        <v>16447</v>
      </c>
      <c r="F18" s="4">
        <v>2626</v>
      </c>
      <c r="G18" s="4">
        <v>4795</v>
      </c>
      <c r="H18" s="4">
        <f>E18-F18-G18</f>
        <v>9026</v>
      </c>
      <c r="I18" s="4">
        <f>E18-H18</f>
        <v>7421</v>
      </c>
      <c r="J18" s="4" t="s">
        <v>56</v>
      </c>
      <c r="K18" s="4">
        <v>311</v>
      </c>
      <c r="L18" s="4">
        <v>2267</v>
      </c>
      <c r="M18" s="4" t="s">
        <v>27</v>
      </c>
      <c r="N18" s="9" t="s">
        <v>57</v>
      </c>
      <c r="O18" s="9" t="s">
        <v>43</v>
      </c>
    </row>
    <row r="19" spans="1:15" x14ac:dyDescent="0.3">
      <c r="A19" s="3">
        <v>1972</v>
      </c>
      <c r="B19" s="3" t="s">
        <v>24</v>
      </c>
      <c r="C19" s="8" t="s">
        <v>193</v>
      </c>
      <c r="D19" s="8" t="s">
        <v>58</v>
      </c>
      <c r="E19" s="3">
        <v>16447</v>
      </c>
      <c r="F19" s="3">
        <v>2626</v>
      </c>
      <c r="G19" s="3">
        <v>4795</v>
      </c>
      <c r="H19" s="3">
        <f>E19-F19-G19</f>
        <v>9026</v>
      </c>
      <c r="I19" s="3">
        <f>E19-H19</f>
        <v>7421</v>
      </c>
      <c r="J19" s="3" t="s">
        <v>59</v>
      </c>
      <c r="K19" s="3">
        <v>311</v>
      </c>
      <c r="L19" s="3">
        <v>2265</v>
      </c>
      <c r="M19" s="3" t="s">
        <v>27</v>
      </c>
      <c r="N19" s="8" t="s">
        <v>51</v>
      </c>
      <c r="O19" s="8" t="s">
        <v>43</v>
      </c>
    </row>
    <row r="20" spans="1:15" x14ac:dyDescent="0.3">
      <c r="A20" s="3">
        <v>1973</v>
      </c>
      <c r="B20" s="3" t="s">
        <v>15</v>
      </c>
      <c r="C20" s="8" t="s">
        <v>177</v>
      </c>
      <c r="D20" s="8" t="s">
        <v>174</v>
      </c>
      <c r="E20" s="3">
        <v>5700</v>
      </c>
      <c r="F20" s="3">
        <f>I20-G20</f>
        <v>1000</v>
      </c>
      <c r="G20" s="3">
        <v>836</v>
      </c>
      <c r="H20" s="3">
        <f>E20-F20-G20</f>
        <v>3864</v>
      </c>
      <c r="I20" s="3">
        <v>1836</v>
      </c>
      <c r="J20" s="3"/>
      <c r="K20" s="3"/>
      <c r="L20" s="3"/>
      <c r="M20" s="3"/>
      <c r="N20" s="8"/>
      <c r="O20" s="8" t="s">
        <v>178</v>
      </c>
    </row>
    <row r="21" spans="1:15" x14ac:dyDescent="0.3">
      <c r="A21" s="4">
        <v>1976</v>
      </c>
      <c r="B21" s="4" t="s">
        <v>15</v>
      </c>
      <c r="C21" s="9" t="s">
        <v>182</v>
      </c>
      <c r="D21" s="9" t="s">
        <v>184</v>
      </c>
      <c r="E21" s="4">
        <v>5795</v>
      </c>
      <c r="F21" s="4">
        <f>I21-G21</f>
        <v>1365</v>
      </c>
      <c r="G21" s="4">
        <v>515</v>
      </c>
      <c r="H21" s="4">
        <f>E21-I21</f>
        <v>3915</v>
      </c>
      <c r="I21" s="4">
        <v>1880</v>
      </c>
      <c r="J21" s="4" t="s">
        <v>34</v>
      </c>
      <c r="K21" s="4">
        <v>314</v>
      </c>
      <c r="L21" s="4">
        <v>1880</v>
      </c>
      <c r="M21" s="4"/>
      <c r="N21" s="9"/>
      <c r="O21" s="9" t="s">
        <v>186</v>
      </c>
    </row>
    <row r="22" spans="1:15" x14ac:dyDescent="0.3">
      <c r="A22" s="4">
        <v>1988</v>
      </c>
      <c r="B22" s="4" t="s">
        <v>24</v>
      </c>
      <c r="C22" s="9" t="s">
        <v>60</v>
      </c>
      <c r="D22" s="9"/>
      <c r="E22" s="4">
        <v>54463</v>
      </c>
      <c r="F22" s="4">
        <v>9823</v>
      </c>
      <c r="G22" s="4">
        <v>14000</v>
      </c>
      <c r="H22" s="4">
        <f t="shared" ref="H22:H46" si="1">E22-F22-G22</f>
        <v>30640</v>
      </c>
      <c r="I22" s="4">
        <f t="shared" ref="I22:I51" si="2">E22-H22</f>
        <v>23823</v>
      </c>
      <c r="J22" s="4" t="s">
        <v>61</v>
      </c>
      <c r="K22" s="4">
        <v>451</v>
      </c>
      <c r="L22" s="4">
        <v>4380</v>
      </c>
      <c r="M22" s="4" t="s">
        <v>35</v>
      </c>
      <c r="N22" s="9" t="s">
        <v>62</v>
      </c>
      <c r="O22" s="9" t="s">
        <v>43</v>
      </c>
    </row>
    <row r="23" spans="1:15" x14ac:dyDescent="0.3">
      <c r="A23" s="3">
        <v>1988</v>
      </c>
      <c r="B23" s="3" t="s">
        <v>24</v>
      </c>
      <c r="C23" s="8" t="s">
        <v>63</v>
      </c>
      <c r="D23" s="8"/>
      <c r="E23" s="3">
        <v>67326</v>
      </c>
      <c r="F23" s="3">
        <v>7899</v>
      </c>
      <c r="G23" s="3">
        <v>14000</v>
      </c>
      <c r="H23" s="3">
        <f t="shared" si="1"/>
        <v>45427</v>
      </c>
      <c r="I23" s="3">
        <f t="shared" si="2"/>
        <v>21899</v>
      </c>
      <c r="J23" s="3" t="s">
        <v>64</v>
      </c>
      <c r="K23" s="3">
        <v>333</v>
      </c>
      <c r="L23" s="3">
        <v>4380</v>
      </c>
      <c r="M23" s="3" t="s">
        <v>35</v>
      </c>
      <c r="N23" s="8" t="s">
        <v>62</v>
      </c>
      <c r="O23" s="8" t="s">
        <v>43</v>
      </c>
    </row>
    <row r="24" spans="1:15" x14ac:dyDescent="0.3">
      <c r="A24" s="4">
        <v>1988</v>
      </c>
      <c r="B24" s="4" t="s">
        <v>24</v>
      </c>
      <c r="C24" s="9" t="s">
        <v>65</v>
      </c>
      <c r="D24" s="9"/>
      <c r="E24" s="4">
        <v>48218</v>
      </c>
      <c r="F24" s="4">
        <v>9823</v>
      </c>
      <c r="G24" s="4">
        <v>6000</v>
      </c>
      <c r="H24" s="4">
        <f t="shared" si="1"/>
        <v>32395</v>
      </c>
      <c r="I24" s="4">
        <f t="shared" si="2"/>
        <v>15823</v>
      </c>
      <c r="J24" s="4" t="s">
        <v>61</v>
      </c>
      <c r="K24" s="4">
        <v>451</v>
      </c>
      <c r="L24" s="4">
        <v>4380</v>
      </c>
      <c r="M24" s="4" t="s">
        <v>35</v>
      </c>
      <c r="N24" s="9" t="s">
        <v>66</v>
      </c>
      <c r="O24" s="9"/>
    </row>
    <row r="25" spans="1:15" x14ac:dyDescent="0.3">
      <c r="A25" s="3">
        <v>1988</v>
      </c>
      <c r="B25" s="3" t="s">
        <v>24</v>
      </c>
      <c r="C25" s="8" t="s">
        <v>67</v>
      </c>
      <c r="D25" s="8"/>
      <c r="E25" s="3">
        <v>60075</v>
      </c>
      <c r="F25" s="3">
        <v>9823</v>
      </c>
      <c r="G25" s="3">
        <v>25000</v>
      </c>
      <c r="H25" s="3">
        <f t="shared" si="1"/>
        <v>25252</v>
      </c>
      <c r="I25" s="3">
        <f t="shared" si="2"/>
        <v>34823</v>
      </c>
      <c r="J25" s="3" t="s">
        <v>61</v>
      </c>
      <c r="K25" s="3">
        <v>451</v>
      </c>
      <c r="L25" s="3">
        <v>2100</v>
      </c>
      <c r="M25" s="3" t="s">
        <v>35</v>
      </c>
      <c r="N25" s="8"/>
      <c r="O25" s="8" t="s">
        <v>43</v>
      </c>
    </row>
    <row r="26" spans="1:15" x14ac:dyDescent="0.3">
      <c r="A26" s="4">
        <v>1988</v>
      </c>
      <c r="B26" s="4" t="s">
        <v>24</v>
      </c>
      <c r="C26" s="9" t="s">
        <v>68</v>
      </c>
      <c r="D26" s="9"/>
      <c r="E26" s="4">
        <v>69298</v>
      </c>
      <c r="F26" s="4">
        <v>7899</v>
      </c>
      <c r="G26" s="4">
        <v>25000</v>
      </c>
      <c r="H26" s="4">
        <f t="shared" si="1"/>
        <v>36399</v>
      </c>
      <c r="I26" s="4">
        <f t="shared" si="2"/>
        <v>32899</v>
      </c>
      <c r="J26" s="4" t="s">
        <v>64</v>
      </c>
      <c r="K26" s="4">
        <v>333</v>
      </c>
      <c r="L26" s="4">
        <v>2100</v>
      </c>
      <c r="M26" s="4" t="s">
        <v>35</v>
      </c>
      <c r="N26" s="9"/>
      <c r="O26" s="9" t="s">
        <v>43</v>
      </c>
    </row>
    <row r="27" spans="1:15" x14ac:dyDescent="0.3">
      <c r="A27" s="3">
        <v>1992</v>
      </c>
      <c r="B27" s="3" t="s">
        <v>24</v>
      </c>
      <c r="C27" s="8" t="s">
        <v>69</v>
      </c>
      <c r="D27" s="8"/>
      <c r="E27" s="3">
        <v>93037</v>
      </c>
      <c r="F27" s="3">
        <v>12992</v>
      </c>
      <c r="G27" s="3">
        <v>35894</v>
      </c>
      <c r="H27" s="3">
        <f t="shared" si="1"/>
        <v>44151</v>
      </c>
      <c r="I27" s="3">
        <f t="shared" si="2"/>
        <v>48886</v>
      </c>
      <c r="J27" s="3" t="s">
        <v>61</v>
      </c>
      <c r="K27" s="3">
        <v>466</v>
      </c>
      <c r="L27" s="5"/>
      <c r="M27" s="3" t="s">
        <v>27</v>
      </c>
      <c r="N27" s="8" t="s">
        <v>70</v>
      </c>
      <c r="O27" s="8"/>
    </row>
    <row r="28" spans="1:15" x14ac:dyDescent="0.3">
      <c r="A28" s="4">
        <v>1992</v>
      </c>
      <c r="B28" s="4" t="s">
        <v>24</v>
      </c>
      <c r="C28" s="9" t="s">
        <v>71</v>
      </c>
      <c r="D28" s="9"/>
      <c r="E28" s="4">
        <v>93038</v>
      </c>
      <c r="F28" s="4">
        <v>12472</v>
      </c>
      <c r="G28" s="4">
        <v>36384</v>
      </c>
      <c r="H28" s="4">
        <f t="shared" si="1"/>
        <v>44182</v>
      </c>
      <c r="I28" s="4">
        <f t="shared" si="2"/>
        <v>48856</v>
      </c>
      <c r="J28" s="4" t="s">
        <v>61</v>
      </c>
      <c r="K28" s="4">
        <v>465.5</v>
      </c>
      <c r="L28" s="5"/>
      <c r="M28" s="4" t="s">
        <v>27</v>
      </c>
      <c r="N28" s="9" t="s">
        <v>70</v>
      </c>
      <c r="O28" s="9" t="s">
        <v>43</v>
      </c>
    </row>
    <row r="29" spans="1:15" x14ac:dyDescent="0.3">
      <c r="A29" s="3">
        <v>1994</v>
      </c>
      <c r="B29" s="3" t="s">
        <v>72</v>
      </c>
      <c r="C29" s="8" t="s">
        <v>73</v>
      </c>
      <c r="D29" s="8"/>
      <c r="E29" s="3">
        <v>3775</v>
      </c>
      <c r="F29" s="3">
        <v>530</v>
      </c>
      <c r="G29" s="3">
        <v>200</v>
      </c>
      <c r="H29" s="3">
        <f t="shared" si="1"/>
        <v>3045</v>
      </c>
      <c r="I29" s="3">
        <f t="shared" si="2"/>
        <v>730</v>
      </c>
      <c r="J29" s="3" t="s">
        <v>74</v>
      </c>
      <c r="K29" s="3">
        <v>320</v>
      </c>
      <c r="L29" s="5"/>
      <c r="M29" s="3" t="s">
        <v>27</v>
      </c>
      <c r="N29" s="8"/>
      <c r="O29" s="8" t="s">
        <v>75</v>
      </c>
    </row>
    <row r="30" spans="1:15" x14ac:dyDescent="0.3">
      <c r="A30" s="4">
        <v>1995</v>
      </c>
      <c r="B30" s="4" t="s">
        <v>24</v>
      </c>
      <c r="C30" s="9" t="s">
        <v>76</v>
      </c>
      <c r="D30" s="9"/>
      <c r="E30" s="4">
        <v>5038.6000000000004</v>
      </c>
      <c r="F30" s="4">
        <v>1673.7</v>
      </c>
      <c r="G30" s="4">
        <v>473.3</v>
      </c>
      <c r="H30" s="4">
        <f t="shared" si="1"/>
        <v>2891.6000000000004</v>
      </c>
      <c r="I30" s="4">
        <f t="shared" si="2"/>
        <v>2147</v>
      </c>
      <c r="J30" s="4" t="s">
        <v>77</v>
      </c>
      <c r="K30" s="4">
        <v>300</v>
      </c>
      <c r="L30" s="4">
        <v>3732</v>
      </c>
      <c r="M30" s="4" t="s">
        <v>35</v>
      </c>
      <c r="N30" s="9" t="s">
        <v>78</v>
      </c>
      <c r="O30" s="9" t="s">
        <v>79</v>
      </c>
    </row>
    <row r="31" spans="1:15" x14ac:dyDescent="0.3">
      <c r="A31" s="3">
        <v>2005</v>
      </c>
      <c r="B31" s="3" t="s">
        <v>24</v>
      </c>
      <c r="C31" s="8" t="s">
        <v>80</v>
      </c>
      <c r="D31" s="8"/>
      <c r="E31" s="3">
        <v>37494</v>
      </c>
      <c r="F31" s="3">
        <v>10814</v>
      </c>
      <c r="G31" s="3">
        <v>980</v>
      </c>
      <c r="H31" s="3">
        <f t="shared" si="1"/>
        <v>25700</v>
      </c>
      <c r="I31" s="3">
        <f t="shared" si="2"/>
        <v>11794</v>
      </c>
      <c r="J31" s="3" t="s">
        <v>81</v>
      </c>
      <c r="K31" s="3">
        <v>362</v>
      </c>
      <c r="L31" s="3">
        <v>3772</v>
      </c>
      <c r="M31" s="3" t="s">
        <v>35</v>
      </c>
      <c r="N31" s="8" t="s">
        <v>82</v>
      </c>
      <c r="O31" s="8" t="s">
        <v>43</v>
      </c>
    </row>
    <row r="32" spans="1:15" x14ac:dyDescent="0.3">
      <c r="A32" s="4">
        <v>2005</v>
      </c>
      <c r="B32" s="4" t="s">
        <v>24</v>
      </c>
      <c r="C32" s="9" t="s">
        <v>83</v>
      </c>
      <c r="D32" s="9"/>
      <c r="E32" s="4">
        <v>45862</v>
      </c>
      <c r="F32" s="4">
        <v>7665</v>
      </c>
      <c r="G32" s="4">
        <v>13102</v>
      </c>
      <c r="H32" s="4">
        <f t="shared" si="1"/>
        <v>25095</v>
      </c>
      <c r="I32" s="4">
        <f t="shared" si="2"/>
        <v>20767</v>
      </c>
      <c r="J32" s="4" t="s">
        <v>61</v>
      </c>
      <c r="K32" s="4">
        <v>451</v>
      </c>
      <c r="L32" s="4">
        <v>1900</v>
      </c>
      <c r="M32" s="4" t="s">
        <v>27</v>
      </c>
      <c r="N32" s="9" t="s">
        <v>84</v>
      </c>
      <c r="O32" s="9" t="s">
        <v>43</v>
      </c>
    </row>
    <row r="33" spans="1:15" x14ac:dyDescent="0.3">
      <c r="A33" s="3">
        <v>2005</v>
      </c>
      <c r="B33" s="3" t="s">
        <v>24</v>
      </c>
      <c r="C33" s="8" t="s">
        <v>85</v>
      </c>
      <c r="D33" s="8"/>
      <c r="E33" s="3">
        <v>81911</v>
      </c>
      <c r="F33" s="3">
        <v>9726</v>
      </c>
      <c r="G33" s="3">
        <v>42472</v>
      </c>
      <c r="H33" s="3">
        <f t="shared" si="1"/>
        <v>29713</v>
      </c>
      <c r="I33" s="3">
        <f t="shared" si="2"/>
        <v>52198</v>
      </c>
      <c r="J33" s="3" t="s">
        <v>81</v>
      </c>
      <c r="K33" s="3">
        <v>350</v>
      </c>
      <c r="L33" s="3">
        <v>2841</v>
      </c>
      <c r="M33" s="3" t="s">
        <v>27</v>
      </c>
      <c r="N33" s="8"/>
      <c r="O33" s="8" t="s">
        <v>43</v>
      </c>
    </row>
    <row r="34" spans="1:15" x14ac:dyDescent="0.3">
      <c r="A34" s="4">
        <v>2006</v>
      </c>
      <c r="B34" s="4" t="s">
        <v>24</v>
      </c>
      <c r="C34" s="9" t="s">
        <v>86</v>
      </c>
      <c r="D34" s="9"/>
      <c r="E34" s="4">
        <v>49972</v>
      </c>
      <c r="F34" s="4">
        <v>10426</v>
      </c>
      <c r="G34" s="4">
        <v>11502</v>
      </c>
      <c r="H34" s="4">
        <f t="shared" si="1"/>
        <v>28044</v>
      </c>
      <c r="I34" s="4">
        <f t="shared" si="2"/>
        <v>21928</v>
      </c>
      <c r="J34" s="4" t="s">
        <v>61</v>
      </c>
      <c r="K34" s="4">
        <v>450</v>
      </c>
      <c r="L34" s="5"/>
      <c r="M34" s="4" t="s">
        <v>27</v>
      </c>
      <c r="N34" s="9" t="s">
        <v>87</v>
      </c>
      <c r="O34" s="9" t="s">
        <v>43</v>
      </c>
    </row>
    <row r="35" spans="1:15" x14ac:dyDescent="0.3">
      <c r="A35" s="3">
        <v>2007</v>
      </c>
      <c r="B35" s="3" t="s">
        <v>24</v>
      </c>
      <c r="C35" s="8" t="s">
        <v>88</v>
      </c>
      <c r="D35" s="8"/>
      <c r="E35" s="3">
        <v>43501</v>
      </c>
      <c r="F35" s="3">
        <v>8500</v>
      </c>
      <c r="G35" s="3">
        <v>18634</v>
      </c>
      <c r="H35" s="3">
        <f t="shared" si="1"/>
        <v>16367</v>
      </c>
      <c r="I35" s="3">
        <f t="shared" si="2"/>
        <v>27134</v>
      </c>
      <c r="J35" s="3" t="s">
        <v>61</v>
      </c>
      <c r="K35" s="3">
        <v>451</v>
      </c>
      <c r="L35" s="3">
        <v>2117</v>
      </c>
      <c r="M35" s="3" t="s">
        <v>35</v>
      </c>
      <c r="N35" s="8"/>
      <c r="O35" s="8" t="s">
        <v>89</v>
      </c>
    </row>
    <row r="36" spans="1:15" x14ac:dyDescent="0.3">
      <c r="A36" s="4">
        <v>2010</v>
      </c>
      <c r="B36" s="4" t="s">
        <v>24</v>
      </c>
      <c r="C36" s="9" t="s">
        <v>90</v>
      </c>
      <c r="D36" s="9"/>
      <c r="E36" s="4">
        <v>462</v>
      </c>
      <c r="F36" s="4">
        <v>171.1</v>
      </c>
      <c r="G36" s="4">
        <v>14.9</v>
      </c>
      <c r="H36" s="4">
        <f t="shared" si="1"/>
        <v>276</v>
      </c>
      <c r="I36" s="4">
        <f t="shared" si="2"/>
        <v>186</v>
      </c>
      <c r="J36" s="4" t="s">
        <v>91</v>
      </c>
      <c r="K36" s="4">
        <v>160</v>
      </c>
      <c r="L36" s="5"/>
      <c r="M36" s="4" t="s">
        <v>27</v>
      </c>
      <c r="N36" s="9" t="s">
        <v>92</v>
      </c>
      <c r="O36" s="9" t="s">
        <v>93</v>
      </c>
    </row>
    <row r="37" spans="1:15" x14ac:dyDescent="0.3">
      <c r="A37" s="3">
        <v>2013</v>
      </c>
      <c r="B37" s="3" t="s">
        <v>94</v>
      </c>
      <c r="C37" s="8" t="s">
        <v>95</v>
      </c>
      <c r="D37" s="8"/>
      <c r="E37" s="3">
        <v>3780</v>
      </c>
      <c r="F37" s="3">
        <v>1200</v>
      </c>
      <c r="G37" s="3">
        <v>170</v>
      </c>
      <c r="H37" s="3">
        <f t="shared" si="1"/>
        <v>2410</v>
      </c>
      <c r="I37" s="3">
        <f t="shared" si="2"/>
        <v>1370</v>
      </c>
      <c r="J37" s="3" t="s">
        <v>96</v>
      </c>
      <c r="K37" s="3">
        <v>333</v>
      </c>
      <c r="L37" s="3">
        <v>1880</v>
      </c>
      <c r="M37" s="3" t="s">
        <v>35</v>
      </c>
      <c r="N37" s="8" t="s">
        <v>97</v>
      </c>
      <c r="O37" s="8" t="s">
        <v>98</v>
      </c>
    </row>
    <row r="38" spans="1:15" x14ac:dyDescent="0.3">
      <c r="A38" s="4">
        <v>2018</v>
      </c>
      <c r="B38" s="4" t="s">
        <v>24</v>
      </c>
      <c r="C38" s="9" t="s">
        <v>99</v>
      </c>
      <c r="D38" s="9"/>
      <c r="E38" s="4">
        <v>15387.2</v>
      </c>
      <c r="F38" s="4">
        <v>4687.2</v>
      </c>
      <c r="G38" s="4">
        <v>1000</v>
      </c>
      <c r="H38" s="4">
        <f t="shared" si="1"/>
        <v>9700</v>
      </c>
      <c r="I38" s="4">
        <f t="shared" si="2"/>
        <v>5687.2000000000007</v>
      </c>
      <c r="J38" s="4" t="s">
        <v>81</v>
      </c>
      <c r="K38" s="4">
        <v>350</v>
      </c>
      <c r="L38" s="4">
        <v>3006</v>
      </c>
      <c r="M38" s="4" t="s">
        <v>35</v>
      </c>
      <c r="N38" s="9"/>
      <c r="O38" s="9" t="s">
        <v>100</v>
      </c>
    </row>
    <row r="39" spans="1:15" x14ac:dyDescent="0.3">
      <c r="A39" s="3">
        <v>2019</v>
      </c>
      <c r="B39" s="3" t="s">
        <v>24</v>
      </c>
      <c r="C39" s="8" t="s">
        <v>101</v>
      </c>
      <c r="D39" s="8"/>
      <c r="E39" s="3">
        <v>4250</v>
      </c>
      <c r="F39" s="3">
        <v>1372</v>
      </c>
      <c r="G39" s="3">
        <v>300</v>
      </c>
      <c r="H39" s="3">
        <f t="shared" si="1"/>
        <v>2578</v>
      </c>
      <c r="I39" s="3">
        <f t="shared" si="2"/>
        <v>1672</v>
      </c>
      <c r="J39" s="3" t="s">
        <v>102</v>
      </c>
      <c r="K39" s="3">
        <v>333</v>
      </c>
      <c r="L39" s="5"/>
      <c r="M39" s="3" t="s">
        <v>27</v>
      </c>
      <c r="N39" s="8" t="s">
        <v>103</v>
      </c>
      <c r="O39" s="8" t="s">
        <v>104</v>
      </c>
    </row>
    <row r="40" spans="1:15" x14ac:dyDescent="0.3">
      <c r="A40" s="4">
        <v>2019</v>
      </c>
      <c r="B40" s="4" t="s">
        <v>105</v>
      </c>
      <c r="C40" s="9" t="s">
        <v>106</v>
      </c>
      <c r="D40" s="9"/>
      <c r="E40" s="4">
        <v>585</v>
      </c>
      <c r="F40" s="4">
        <v>150</v>
      </c>
      <c r="G40" s="4">
        <v>0</v>
      </c>
      <c r="H40" s="4">
        <f t="shared" si="1"/>
        <v>435</v>
      </c>
      <c r="I40" s="4">
        <f t="shared" si="2"/>
        <v>150</v>
      </c>
      <c r="J40" s="4" t="s">
        <v>74</v>
      </c>
      <c r="K40" s="4">
        <v>318</v>
      </c>
      <c r="L40" s="4">
        <v>1930</v>
      </c>
      <c r="M40" s="4" t="s">
        <v>35</v>
      </c>
      <c r="N40" s="9" t="s">
        <v>107</v>
      </c>
      <c r="O40" s="9" t="s">
        <v>108</v>
      </c>
    </row>
    <row r="41" spans="1:15" x14ac:dyDescent="0.3">
      <c r="A41" s="3">
        <v>2019</v>
      </c>
      <c r="B41" s="3" t="s">
        <v>109</v>
      </c>
      <c r="C41" s="8" t="s">
        <v>110</v>
      </c>
      <c r="D41" s="8"/>
      <c r="E41" s="3">
        <v>1471</v>
      </c>
      <c r="F41" s="3">
        <v>626</v>
      </c>
      <c r="G41" s="3">
        <v>27</v>
      </c>
      <c r="H41" s="3">
        <f t="shared" si="1"/>
        <v>818</v>
      </c>
      <c r="I41" s="3">
        <f t="shared" si="2"/>
        <v>653</v>
      </c>
      <c r="J41" s="3" t="s">
        <v>74</v>
      </c>
      <c r="K41" s="3">
        <v>318</v>
      </c>
      <c r="L41" s="5"/>
      <c r="M41" s="3" t="s">
        <v>35</v>
      </c>
      <c r="N41" s="8" t="s">
        <v>111</v>
      </c>
      <c r="O41" s="8" t="s">
        <v>112</v>
      </c>
    </row>
    <row r="42" spans="1:15" x14ac:dyDescent="0.3">
      <c r="A42" s="4">
        <v>2019</v>
      </c>
      <c r="B42" s="4" t="s">
        <v>94</v>
      </c>
      <c r="C42" s="9" t="s">
        <v>113</v>
      </c>
      <c r="D42" s="9"/>
      <c r="E42" s="4">
        <v>3640</v>
      </c>
      <c r="F42" s="4">
        <v>1200</v>
      </c>
      <c r="G42" s="4">
        <v>170</v>
      </c>
      <c r="H42" s="4">
        <f t="shared" si="1"/>
        <v>2270</v>
      </c>
      <c r="I42" s="4">
        <f t="shared" si="2"/>
        <v>1370</v>
      </c>
      <c r="J42" s="4" t="s">
        <v>96</v>
      </c>
      <c r="K42" s="4">
        <v>333</v>
      </c>
      <c r="L42" s="4">
        <v>1880</v>
      </c>
      <c r="M42" s="4" t="s">
        <v>35</v>
      </c>
      <c r="N42" s="9" t="s">
        <v>114</v>
      </c>
      <c r="O42" s="9" t="s">
        <v>115</v>
      </c>
    </row>
    <row r="43" spans="1:15" x14ac:dyDescent="0.3">
      <c r="A43" s="3">
        <v>2020</v>
      </c>
      <c r="B43" s="3" t="s">
        <v>94</v>
      </c>
      <c r="C43" s="8" t="s">
        <v>116</v>
      </c>
      <c r="D43" s="8"/>
      <c r="E43" s="3">
        <v>3800</v>
      </c>
      <c r="F43" s="3">
        <v>1200</v>
      </c>
      <c r="G43" s="3">
        <v>800</v>
      </c>
      <c r="H43" s="3">
        <f t="shared" si="1"/>
        <v>1800</v>
      </c>
      <c r="I43" s="3">
        <f t="shared" si="2"/>
        <v>2000</v>
      </c>
      <c r="J43" s="3" t="s">
        <v>96</v>
      </c>
      <c r="K43" s="3">
        <v>333</v>
      </c>
      <c r="L43" s="3">
        <v>1930</v>
      </c>
      <c r="M43" s="3" t="s">
        <v>27</v>
      </c>
      <c r="N43" s="8" t="s">
        <v>117</v>
      </c>
      <c r="O43" s="8" t="s">
        <v>118</v>
      </c>
    </row>
    <row r="44" spans="1:15" x14ac:dyDescent="0.3">
      <c r="A44" s="4">
        <v>2022</v>
      </c>
      <c r="B44" s="4" t="s">
        <v>119</v>
      </c>
      <c r="C44" s="9" t="s">
        <v>120</v>
      </c>
      <c r="D44" s="9"/>
      <c r="E44" s="4">
        <v>14.6</v>
      </c>
      <c r="F44" s="4">
        <v>0.7</v>
      </c>
      <c r="G44" s="4">
        <v>0</v>
      </c>
      <c r="H44" s="4">
        <f t="shared" si="1"/>
        <v>13.9</v>
      </c>
      <c r="I44" s="4">
        <f t="shared" si="2"/>
        <v>0.69999999999999929</v>
      </c>
      <c r="J44" s="4" t="s">
        <v>121</v>
      </c>
      <c r="K44" s="4"/>
      <c r="L44" s="4">
        <v>2500</v>
      </c>
      <c r="M44" s="4" t="s">
        <v>18</v>
      </c>
      <c r="N44" s="9" t="s">
        <v>122</v>
      </c>
      <c r="O44" s="9" t="s">
        <v>123</v>
      </c>
    </row>
    <row r="45" spans="1:15" x14ac:dyDescent="0.3">
      <c r="A45" s="3">
        <v>2022</v>
      </c>
      <c r="B45" s="3" t="s">
        <v>124</v>
      </c>
      <c r="C45" s="8" t="s">
        <v>125</v>
      </c>
      <c r="D45" s="8"/>
      <c r="E45" s="3">
        <v>42267</v>
      </c>
      <c r="F45" s="3">
        <v>9861</v>
      </c>
      <c r="G45" s="3">
        <v>9121</v>
      </c>
      <c r="H45" s="3">
        <f t="shared" si="1"/>
        <v>23285</v>
      </c>
      <c r="I45" s="3">
        <f t="shared" si="2"/>
        <v>18982</v>
      </c>
      <c r="J45" s="3" t="s">
        <v>126</v>
      </c>
      <c r="K45" s="3">
        <v>340</v>
      </c>
      <c r="L45" s="3">
        <v>2520</v>
      </c>
      <c r="M45" s="3" t="s">
        <v>27</v>
      </c>
      <c r="N45" s="8" t="s">
        <v>127</v>
      </c>
      <c r="O45" s="8" t="s">
        <v>128</v>
      </c>
    </row>
    <row r="46" spans="1:15" x14ac:dyDescent="0.3">
      <c r="A46" s="4">
        <v>2023</v>
      </c>
      <c r="B46" s="4" t="s">
        <v>129</v>
      </c>
      <c r="C46" s="9" t="s">
        <v>130</v>
      </c>
      <c r="D46" s="9"/>
      <c r="E46" s="4">
        <v>1000</v>
      </c>
      <c r="F46" s="4">
        <v>340</v>
      </c>
      <c r="G46" s="4">
        <v>30</v>
      </c>
      <c r="H46" s="4">
        <f t="shared" si="1"/>
        <v>630</v>
      </c>
      <c r="I46" s="4">
        <f t="shared" si="2"/>
        <v>370</v>
      </c>
      <c r="J46" s="4" t="s">
        <v>131</v>
      </c>
      <c r="K46" s="4">
        <v>333</v>
      </c>
      <c r="L46" s="5"/>
      <c r="M46" s="4" t="s">
        <v>35</v>
      </c>
      <c r="N46" s="9" t="s">
        <v>132</v>
      </c>
      <c r="O46" s="9" t="s">
        <v>133</v>
      </c>
    </row>
    <row r="47" spans="1:15" x14ac:dyDescent="0.3">
      <c r="A47" s="3">
        <v>2023</v>
      </c>
      <c r="B47" s="3" t="s">
        <v>109</v>
      </c>
      <c r="C47" s="8" t="s">
        <v>134</v>
      </c>
      <c r="D47" s="8"/>
      <c r="E47" s="3">
        <v>1750</v>
      </c>
      <c r="F47" s="5"/>
      <c r="G47" s="3">
        <v>26</v>
      </c>
      <c r="H47" s="5"/>
      <c r="I47" s="3">
        <f t="shared" si="2"/>
        <v>1750</v>
      </c>
      <c r="J47" s="3" t="s">
        <v>74</v>
      </c>
      <c r="K47" s="3">
        <v>318</v>
      </c>
      <c r="L47" s="5"/>
      <c r="M47" s="3" t="s">
        <v>35</v>
      </c>
      <c r="N47" s="8" t="s">
        <v>135</v>
      </c>
      <c r="O47" s="8" t="s">
        <v>136</v>
      </c>
    </row>
    <row r="48" spans="1:15" x14ac:dyDescent="0.3">
      <c r="A48" s="4">
        <v>2023</v>
      </c>
      <c r="B48" s="4" t="s">
        <v>137</v>
      </c>
      <c r="C48" s="9" t="s">
        <v>138</v>
      </c>
      <c r="D48" s="9"/>
      <c r="E48" s="4">
        <v>1750</v>
      </c>
      <c r="F48" s="4">
        <f>E48-H48-G48</f>
        <v>770</v>
      </c>
      <c r="G48" s="4">
        <v>30</v>
      </c>
      <c r="H48" s="4">
        <v>950</v>
      </c>
      <c r="I48" s="4">
        <f t="shared" si="2"/>
        <v>800</v>
      </c>
      <c r="J48" s="4" t="s">
        <v>96</v>
      </c>
      <c r="K48" s="4">
        <v>333</v>
      </c>
      <c r="L48" s="5"/>
      <c r="M48" s="4" t="s">
        <v>35</v>
      </c>
      <c r="N48" s="9"/>
      <c r="O48" s="9" t="s">
        <v>139</v>
      </c>
    </row>
    <row r="49" spans="1:15" x14ac:dyDescent="0.3">
      <c r="A49" s="3">
        <v>2024</v>
      </c>
      <c r="B49" s="3" t="s">
        <v>119</v>
      </c>
      <c r="C49" s="8" t="s">
        <v>140</v>
      </c>
      <c r="D49" s="8"/>
      <c r="E49" s="3">
        <v>710</v>
      </c>
      <c r="F49" s="3">
        <v>190</v>
      </c>
      <c r="G49" s="3">
        <v>20</v>
      </c>
      <c r="H49" s="3">
        <f>E49-F49-G49</f>
        <v>500</v>
      </c>
      <c r="I49" s="3">
        <f t="shared" si="2"/>
        <v>210</v>
      </c>
      <c r="J49" s="3" t="s">
        <v>141</v>
      </c>
      <c r="K49" s="3">
        <v>328</v>
      </c>
      <c r="L49" s="3">
        <v>2774</v>
      </c>
      <c r="M49" s="3" t="s">
        <v>35</v>
      </c>
      <c r="N49" s="8" t="s">
        <v>142</v>
      </c>
      <c r="O49" s="8" t="s">
        <v>143</v>
      </c>
    </row>
    <row r="50" spans="1:15" x14ac:dyDescent="0.3">
      <c r="A50" s="4">
        <v>2024</v>
      </c>
      <c r="B50" s="4" t="s">
        <v>144</v>
      </c>
      <c r="C50" s="9" t="s">
        <v>145</v>
      </c>
      <c r="D50" s="9"/>
      <c r="E50" s="4">
        <v>1283</v>
      </c>
      <c r="F50" s="5"/>
      <c r="G50" s="4">
        <v>90</v>
      </c>
      <c r="H50" s="5"/>
      <c r="I50" s="4">
        <f t="shared" si="2"/>
        <v>1283</v>
      </c>
      <c r="J50" s="4" t="s">
        <v>74</v>
      </c>
      <c r="K50" s="4">
        <v>318</v>
      </c>
      <c r="L50" s="5"/>
      <c r="M50" s="4" t="s">
        <v>35</v>
      </c>
      <c r="N50" s="9"/>
      <c r="O50" s="6" t="s">
        <v>146</v>
      </c>
    </row>
    <row r="51" spans="1:15" x14ac:dyDescent="0.3">
      <c r="A51" s="3">
        <v>2024</v>
      </c>
      <c r="B51" s="3" t="s">
        <v>147</v>
      </c>
      <c r="C51" s="8" t="s">
        <v>148</v>
      </c>
      <c r="D51" s="8"/>
      <c r="E51" s="3">
        <v>1908</v>
      </c>
      <c r="F51" s="10"/>
      <c r="G51" s="3">
        <v>100</v>
      </c>
      <c r="H51" s="10"/>
      <c r="I51" s="3">
        <f t="shared" si="2"/>
        <v>1908</v>
      </c>
      <c r="J51" s="3" t="s">
        <v>149</v>
      </c>
      <c r="K51" s="3">
        <v>360</v>
      </c>
      <c r="L51" s="10"/>
      <c r="M51" s="3" t="s">
        <v>35</v>
      </c>
      <c r="N51" s="8"/>
      <c r="O51" s="11" t="s">
        <v>150</v>
      </c>
    </row>
  </sheetData>
  <sortState xmlns:xlrd2="http://schemas.microsoft.com/office/spreadsheetml/2017/richdata2" ref="A3:O51">
    <sortCondition ref="A3:A51"/>
  </sortState>
  <mergeCells count="1">
    <mergeCell ref="A1:O1"/>
  </mergeCells>
  <hyperlinks>
    <hyperlink ref="O49" r:id="rId1" display="https://global.jaxa.jp/countdown/slim/SLIM-mediakit-EN_2308.pdf" xr:uid="{6A598666-4C86-4846-883A-45DE7534F5BE}"/>
    <hyperlink ref="O46" r:id="rId2" xr:uid="{C369BD08-2862-4701-9C49-F51815C5D75D}"/>
    <hyperlink ref="O51" r:id="rId3" xr:uid="{1116A273-A661-4EBC-93EF-B72B1BCD65A1}"/>
    <hyperlink ref="O50" r:id="rId4" xr:uid="{61FF00FD-8E35-4A90-95CB-3E0469630E98}"/>
  </hyperlinks>
  <pageMargins left="0.7" right="0.7" top="0.75" bottom="0.75" header="0.3" footer="0.3"/>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6FA50-5D35-4DB3-B812-A1C3E9A67CC8}">
  <dimension ref="A1:R34"/>
  <sheetViews>
    <sheetView tabSelected="1" zoomScale="70" zoomScaleNormal="70" workbookViewId="0">
      <selection activeCell="Q3" sqref="Q3:Q28"/>
    </sheetView>
  </sheetViews>
  <sheetFormatPr baseColWidth="10" defaultRowHeight="14.4" x14ac:dyDescent="0.3"/>
  <cols>
    <col min="2" max="2" width="18" bestFit="1" customWidth="1"/>
    <col min="3" max="3" width="14" bestFit="1" customWidth="1"/>
    <col min="4" max="4" width="15.5546875" bestFit="1" customWidth="1"/>
    <col min="7" max="7" width="19.109375" bestFit="1" customWidth="1"/>
    <col min="10" max="13" width="0" hidden="1" customWidth="1"/>
    <col min="14" max="14" width="255.6640625" hidden="1" customWidth="1"/>
    <col min="15" max="15" width="10.33203125" customWidth="1"/>
  </cols>
  <sheetData>
    <row r="1" spans="1:18" x14ac:dyDescent="0.3">
      <c r="A1" s="36" t="s">
        <v>0</v>
      </c>
      <c r="B1" s="36"/>
      <c r="C1" s="36"/>
      <c r="D1" s="36"/>
      <c r="E1" s="36"/>
      <c r="F1" s="36"/>
      <c r="G1" s="36"/>
      <c r="H1" s="36"/>
      <c r="I1" s="36"/>
      <c r="J1" s="36"/>
      <c r="K1" s="36"/>
      <c r="L1" s="36"/>
      <c r="M1" s="36"/>
      <c r="N1" s="36"/>
      <c r="O1" s="36"/>
    </row>
    <row r="2" spans="1:18" x14ac:dyDescent="0.3">
      <c r="A2" s="1" t="s">
        <v>1</v>
      </c>
      <c r="B2" s="1" t="s">
        <v>2</v>
      </c>
      <c r="C2" s="1" t="s">
        <v>167</v>
      </c>
      <c r="D2" s="1" t="s">
        <v>166</v>
      </c>
      <c r="E2" s="1" t="s">
        <v>4</v>
      </c>
      <c r="F2" s="1" t="s">
        <v>5</v>
      </c>
      <c r="G2" s="1" t="s">
        <v>6</v>
      </c>
      <c r="H2" s="1" t="s">
        <v>7</v>
      </c>
      <c r="I2" s="1" t="s">
        <v>8</v>
      </c>
      <c r="J2" s="1" t="s">
        <v>9</v>
      </c>
      <c r="K2" s="1" t="s">
        <v>10</v>
      </c>
      <c r="L2" s="1" t="s">
        <v>11</v>
      </c>
      <c r="M2" s="1" t="s">
        <v>12</v>
      </c>
      <c r="N2" s="1" t="s">
        <v>13</v>
      </c>
      <c r="O2" s="1" t="s">
        <v>14</v>
      </c>
      <c r="P2" s="15" t="s">
        <v>151</v>
      </c>
      <c r="Q2" s="15" t="s">
        <v>203</v>
      </c>
    </row>
    <row r="3" spans="1:18" x14ac:dyDescent="0.3">
      <c r="A3" s="2">
        <v>2023</v>
      </c>
      <c r="B3" s="2" t="s">
        <v>137</v>
      </c>
      <c r="C3" s="7" t="s">
        <v>138</v>
      </c>
      <c r="D3" s="7"/>
      <c r="E3" s="2">
        <v>1750</v>
      </c>
      <c r="F3" s="2">
        <v>770</v>
      </c>
      <c r="G3" s="2">
        <v>30</v>
      </c>
      <c r="H3" s="2">
        <v>950</v>
      </c>
      <c r="I3" s="2">
        <v>800</v>
      </c>
      <c r="J3" s="2" t="s">
        <v>96</v>
      </c>
      <c r="K3" s="2">
        <v>333</v>
      </c>
      <c r="L3" s="28"/>
      <c r="M3" s="2" t="s">
        <v>35</v>
      </c>
      <c r="N3" s="7"/>
      <c r="O3" s="7" t="s">
        <v>139</v>
      </c>
      <c r="P3" s="14">
        <f t="shared" ref="P3:P28" si="0">G3/F3</f>
        <v>3.896103896103896E-2</v>
      </c>
      <c r="Q3" s="14">
        <f>G3/(F3+G3)</f>
        <v>3.7499999999999999E-2</v>
      </c>
      <c r="R3" s="17">
        <f>F3+G3</f>
        <v>800</v>
      </c>
    </row>
    <row r="4" spans="1:18" x14ac:dyDescent="0.3">
      <c r="A4" s="3">
        <v>2019</v>
      </c>
      <c r="B4" s="3" t="s">
        <v>109</v>
      </c>
      <c r="C4" s="8" t="s">
        <v>110</v>
      </c>
      <c r="D4" s="8"/>
      <c r="E4" s="3">
        <v>1471</v>
      </c>
      <c r="F4" s="3">
        <v>626</v>
      </c>
      <c r="G4" s="3">
        <v>27</v>
      </c>
      <c r="H4" s="3">
        <v>818</v>
      </c>
      <c r="I4" s="3">
        <v>653</v>
      </c>
      <c r="J4" s="3" t="s">
        <v>74</v>
      </c>
      <c r="K4" s="3">
        <v>318</v>
      </c>
      <c r="L4" s="5"/>
      <c r="M4" s="3" t="s">
        <v>35</v>
      </c>
      <c r="N4" s="8" t="s">
        <v>111</v>
      </c>
      <c r="O4" s="8" t="s">
        <v>112</v>
      </c>
      <c r="P4" s="14">
        <f t="shared" si="0"/>
        <v>4.3130990415335461E-2</v>
      </c>
      <c r="Q4" s="14">
        <f t="shared" ref="Q4:Q28" si="1">G4/(F4+G4)</f>
        <v>4.1347626339969371E-2</v>
      </c>
      <c r="R4" s="17">
        <f t="shared" ref="R4:R28" si="2">F4+G4</f>
        <v>653</v>
      </c>
    </row>
    <row r="5" spans="1:18" x14ac:dyDescent="0.3">
      <c r="A5" s="4">
        <v>2023</v>
      </c>
      <c r="B5" s="4" t="s">
        <v>129</v>
      </c>
      <c r="C5" s="9" t="s">
        <v>130</v>
      </c>
      <c r="D5" s="9"/>
      <c r="E5" s="4">
        <v>1000</v>
      </c>
      <c r="F5" s="4">
        <v>340</v>
      </c>
      <c r="G5" s="4">
        <v>30</v>
      </c>
      <c r="H5" s="4">
        <v>630</v>
      </c>
      <c r="I5" s="4">
        <v>370</v>
      </c>
      <c r="J5" s="4" t="s">
        <v>131</v>
      </c>
      <c r="K5" s="4">
        <v>333</v>
      </c>
      <c r="L5" s="5"/>
      <c r="M5" s="4" t="s">
        <v>35</v>
      </c>
      <c r="N5" s="9" t="s">
        <v>132</v>
      </c>
      <c r="O5" s="9" t="s">
        <v>133</v>
      </c>
      <c r="P5" s="14">
        <f t="shared" si="0"/>
        <v>8.8235294117647065E-2</v>
      </c>
      <c r="Q5" s="14">
        <f t="shared" si="1"/>
        <v>8.1081081081081086E-2</v>
      </c>
      <c r="R5" s="17">
        <f t="shared" si="2"/>
        <v>370</v>
      </c>
    </row>
    <row r="6" spans="1:18" x14ac:dyDescent="0.3">
      <c r="A6" s="3">
        <v>2024</v>
      </c>
      <c r="B6" s="3" t="s">
        <v>119</v>
      </c>
      <c r="C6" s="8" t="s">
        <v>140</v>
      </c>
      <c r="D6" s="8"/>
      <c r="E6" s="3">
        <v>710</v>
      </c>
      <c r="F6" s="3">
        <v>190</v>
      </c>
      <c r="G6" s="3">
        <v>20</v>
      </c>
      <c r="H6" s="3">
        <v>500</v>
      </c>
      <c r="I6" s="3">
        <v>210</v>
      </c>
      <c r="J6" s="3" t="s">
        <v>141</v>
      </c>
      <c r="K6" s="3">
        <v>328</v>
      </c>
      <c r="L6" s="3">
        <v>2774</v>
      </c>
      <c r="M6" s="3" t="s">
        <v>35</v>
      </c>
      <c r="N6" s="8" t="s">
        <v>142</v>
      </c>
      <c r="O6" s="8" t="s">
        <v>143</v>
      </c>
      <c r="P6" s="14">
        <f t="shared" si="0"/>
        <v>0.10526315789473684</v>
      </c>
      <c r="Q6" s="14">
        <f t="shared" si="1"/>
        <v>9.5238095238095233E-2</v>
      </c>
      <c r="R6" s="17">
        <f t="shared" si="2"/>
        <v>210</v>
      </c>
    </row>
    <row r="7" spans="1:18" x14ac:dyDescent="0.3">
      <c r="A7" s="4">
        <v>1966</v>
      </c>
      <c r="B7" s="4" t="s">
        <v>15</v>
      </c>
      <c r="C7" s="9" t="s">
        <v>168</v>
      </c>
      <c r="D7" s="9" t="s">
        <v>169</v>
      </c>
      <c r="E7" s="4">
        <v>1538</v>
      </c>
      <c r="F7" s="4">
        <v>847</v>
      </c>
      <c r="G7" s="4">
        <v>99.8</v>
      </c>
      <c r="H7" s="4">
        <f t="shared" ref="H7:H13" si="3">E7-F7-G7</f>
        <v>591.20000000000005</v>
      </c>
      <c r="I7" s="4">
        <f>E7-H7</f>
        <v>946.8</v>
      </c>
      <c r="J7" s="4" t="s">
        <v>17</v>
      </c>
      <c r="K7" s="4">
        <v>287</v>
      </c>
      <c r="L7" s="4">
        <v>2630</v>
      </c>
      <c r="M7" s="4" t="s">
        <v>18</v>
      </c>
      <c r="N7" s="9" t="s">
        <v>19</v>
      </c>
      <c r="O7" s="9" t="s">
        <v>20</v>
      </c>
      <c r="P7" s="14">
        <f t="shared" si="0"/>
        <v>0.117827626918536</v>
      </c>
      <c r="Q7" s="14">
        <f t="shared" si="1"/>
        <v>0.10540768905787917</v>
      </c>
      <c r="R7" s="17">
        <f t="shared" si="2"/>
        <v>946.8</v>
      </c>
    </row>
    <row r="8" spans="1:18" x14ac:dyDescent="0.3">
      <c r="A8" s="4">
        <v>1968</v>
      </c>
      <c r="B8" s="4" t="s">
        <v>24</v>
      </c>
      <c r="C8" s="9" t="s">
        <v>32</v>
      </c>
      <c r="D8" s="9" t="s">
        <v>32</v>
      </c>
      <c r="E8" s="4">
        <v>1039</v>
      </c>
      <c r="F8" s="4">
        <v>273</v>
      </c>
      <c r="G8" s="4">
        <v>33</v>
      </c>
      <c r="H8" s="4">
        <f t="shared" si="3"/>
        <v>733</v>
      </c>
      <c r="I8" s="4">
        <v>306</v>
      </c>
      <c r="J8" s="4" t="s">
        <v>26</v>
      </c>
      <c r="K8" s="4">
        <v>230</v>
      </c>
      <c r="L8" s="5">
        <v>2612</v>
      </c>
      <c r="M8" s="4" t="s">
        <v>27</v>
      </c>
      <c r="N8" s="9" t="s">
        <v>28</v>
      </c>
      <c r="O8" s="20" t="s">
        <v>173</v>
      </c>
      <c r="P8" s="14">
        <f t="shared" si="0"/>
        <v>0.12087912087912088</v>
      </c>
      <c r="Q8" s="14">
        <f t="shared" si="1"/>
        <v>0.10784313725490197</v>
      </c>
      <c r="R8" s="17">
        <f t="shared" si="2"/>
        <v>306</v>
      </c>
    </row>
    <row r="9" spans="1:18" x14ac:dyDescent="0.3">
      <c r="A9" s="4">
        <v>1967</v>
      </c>
      <c r="B9" s="4" t="s">
        <v>24</v>
      </c>
      <c r="C9" s="9" t="s">
        <v>31</v>
      </c>
      <c r="D9" s="9" t="s">
        <v>31</v>
      </c>
      <c r="E9" s="4">
        <v>1006</v>
      </c>
      <c r="F9" s="4">
        <v>271</v>
      </c>
      <c r="G9" s="4">
        <v>33</v>
      </c>
      <c r="H9" s="4">
        <f t="shared" si="3"/>
        <v>702</v>
      </c>
      <c r="I9" s="4">
        <v>304</v>
      </c>
      <c r="J9" s="4" t="s">
        <v>26</v>
      </c>
      <c r="K9" s="4">
        <v>230</v>
      </c>
      <c r="L9" s="5">
        <v>2612</v>
      </c>
      <c r="M9" s="4" t="s">
        <v>27</v>
      </c>
      <c r="N9" s="9" t="s">
        <v>28</v>
      </c>
      <c r="O9" s="20" t="s">
        <v>173</v>
      </c>
      <c r="P9" s="14">
        <f t="shared" si="0"/>
        <v>0.12177121771217712</v>
      </c>
      <c r="Q9" s="14">
        <f t="shared" si="1"/>
        <v>0.10855263157894737</v>
      </c>
      <c r="R9" s="17">
        <f t="shared" si="2"/>
        <v>304</v>
      </c>
    </row>
    <row r="10" spans="1:18" x14ac:dyDescent="0.3">
      <c r="A10" s="3">
        <v>1967</v>
      </c>
      <c r="B10" s="3" t="s">
        <v>24</v>
      </c>
      <c r="C10" s="8" t="s">
        <v>172</v>
      </c>
      <c r="D10" s="8" t="s">
        <v>172</v>
      </c>
      <c r="E10" s="3">
        <v>1026</v>
      </c>
      <c r="F10" s="25">
        <v>267</v>
      </c>
      <c r="G10" s="3">
        <v>33</v>
      </c>
      <c r="H10" s="3">
        <f t="shared" si="3"/>
        <v>726</v>
      </c>
      <c r="I10" s="3">
        <v>300</v>
      </c>
      <c r="J10" s="3" t="s">
        <v>26</v>
      </c>
      <c r="K10" s="3">
        <v>230</v>
      </c>
      <c r="L10" s="5">
        <v>2612</v>
      </c>
      <c r="M10" s="3" t="s">
        <v>27</v>
      </c>
      <c r="N10" s="8" t="s">
        <v>28</v>
      </c>
      <c r="O10" s="21" t="s">
        <v>173</v>
      </c>
      <c r="P10" s="14">
        <f t="shared" si="0"/>
        <v>0.12359550561797752</v>
      </c>
      <c r="Q10" s="14">
        <f t="shared" si="1"/>
        <v>0.11</v>
      </c>
      <c r="R10" s="17">
        <f t="shared" si="2"/>
        <v>300</v>
      </c>
    </row>
    <row r="11" spans="1:18" x14ac:dyDescent="0.3">
      <c r="A11" s="3">
        <v>1967</v>
      </c>
      <c r="B11" s="3" t="s">
        <v>24</v>
      </c>
      <c r="C11" s="8" t="s">
        <v>30</v>
      </c>
      <c r="D11" s="8" t="s">
        <v>30</v>
      </c>
      <c r="E11" s="3">
        <v>1026</v>
      </c>
      <c r="F11" s="25">
        <v>266</v>
      </c>
      <c r="G11" s="3">
        <v>33</v>
      </c>
      <c r="H11" s="3">
        <f t="shared" si="3"/>
        <v>727</v>
      </c>
      <c r="I11" s="3">
        <v>299</v>
      </c>
      <c r="J11" s="3" t="s">
        <v>26</v>
      </c>
      <c r="K11" s="3">
        <v>230</v>
      </c>
      <c r="L11" s="5">
        <v>2612</v>
      </c>
      <c r="M11" s="3" t="s">
        <v>27</v>
      </c>
      <c r="N11" s="8" t="s">
        <v>28</v>
      </c>
      <c r="O11" s="21" t="s">
        <v>173</v>
      </c>
      <c r="P11" s="14">
        <f t="shared" si="0"/>
        <v>0.12406015037593984</v>
      </c>
      <c r="Q11" s="14">
        <f t="shared" si="1"/>
        <v>0.11036789297658862</v>
      </c>
      <c r="R11" s="17">
        <f t="shared" si="2"/>
        <v>299</v>
      </c>
    </row>
    <row r="12" spans="1:18" x14ac:dyDescent="0.3">
      <c r="A12" s="4">
        <v>1966</v>
      </c>
      <c r="B12" s="4" t="s">
        <v>24</v>
      </c>
      <c r="C12" s="9" t="s">
        <v>25</v>
      </c>
      <c r="D12" s="9" t="s">
        <v>25</v>
      </c>
      <c r="E12" s="4">
        <v>995.2</v>
      </c>
      <c r="F12" s="26">
        <v>262</v>
      </c>
      <c r="G12" s="4">
        <v>33</v>
      </c>
      <c r="H12" s="4">
        <f t="shared" si="3"/>
        <v>700.2</v>
      </c>
      <c r="I12" s="4">
        <v>295</v>
      </c>
      <c r="J12" s="4" t="s">
        <v>26</v>
      </c>
      <c r="K12" s="4">
        <v>230</v>
      </c>
      <c r="L12" s="5">
        <v>2612</v>
      </c>
      <c r="M12" s="4" t="s">
        <v>27</v>
      </c>
      <c r="N12" s="9" t="s">
        <v>28</v>
      </c>
      <c r="O12" s="20" t="s">
        <v>173</v>
      </c>
      <c r="P12" s="14">
        <f t="shared" si="0"/>
        <v>0.12595419847328243</v>
      </c>
      <c r="Q12" s="14">
        <f t="shared" si="1"/>
        <v>0.11186440677966102</v>
      </c>
      <c r="R12" s="17">
        <f t="shared" si="2"/>
        <v>295</v>
      </c>
    </row>
    <row r="13" spans="1:18" x14ac:dyDescent="0.3">
      <c r="A13" s="3">
        <v>1966</v>
      </c>
      <c r="B13" s="3" t="s">
        <v>15</v>
      </c>
      <c r="C13" s="8" t="s">
        <v>170</v>
      </c>
      <c r="D13" s="8" t="s">
        <v>171</v>
      </c>
      <c r="E13" s="3">
        <v>1620</v>
      </c>
      <c r="F13" s="3">
        <v>800</v>
      </c>
      <c r="G13" s="3">
        <v>112</v>
      </c>
      <c r="H13" s="3">
        <f t="shared" si="3"/>
        <v>708</v>
      </c>
      <c r="I13" s="3">
        <f>E13-H13</f>
        <v>912</v>
      </c>
      <c r="J13" s="3" t="s">
        <v>17</v>
      </c>
      <c r="K13" s="3">
        <v>287</v>
      </c>
      <c r="L13" s="3">
        <v>1880</v>
      </c>
      <c r="M13" s="3" t="s">
        <v>18</v>
      </c>
      <c r="N13" s="8" t="s">
        <v>22</v>
      </c>
      <c r="O13" s="8" t="s">
        <v>23</v>
      </c>
      <c r="P13" s="14">
        <f t="shared" si="0"/>
        <v>0.14000000000000001</v>
      </c>
      <c r="Q13" s="14">
        <f t="shared" si="1"/>
        <v>0.12280701754385964</v>
      </c>
      <c r="R13" s="17">
        <f t="shared" si="2"/>
        <v>912</v>
      </c>
    </row>
    <row r="14" spans="1:18" x14ac:dyDescent="0.3">
      <c r="A14" s="3">
        <v>2013</v>
      </c>
      <c r="B14" s="3" t="s">
        <v>94</v>
      </c>
      <c r="C14" s="8" t="s">
        <v>95</v>
      </c>
      <c r="D14" s="8"/>
      <c r="E14" s="3">
        <v>3780</v>
      </c>
      <c r="F14" s="3">
        <v>1200</v>
      </c>
      <c r="G14" s="3">
        <v>170</v>
      </c>
      <c r="H14" s="3">
        <v>2410</v>
      </c>
      <c r="I14" s="3">
        <v>1370</v>
      </c>
      <c r="J14" s="3" t="s">
        <v>96</v>
      </c>
      <c r="K14" s="3">
        <v>333</v>
      </c>
      <c r="L14" s="3">
        <v>1880</v>
      </c>
      <c r="M14" s="3" t="s">
        <v>35</v>
      </c>
      <c r="N14" s="8" t="s">
        <v>97</v>
      </c>
      <c r="O14" s="8" t="s">
        <v>98</v>
      </c>
      <c r="P14" s="14">
        <f t="shared" si="0"/>
        <v>0.14166666666666666</v>
      </c>
      <c r="Q14" s="14">
        <f t="shared" si="1"/>
        <v>0.12408759124087591</v>
      </c>
      <c r="R14" s="17">
        <f t="shared" si="2"/>
        <v>1370</v>
      </c>
    </row>
    <row r="15" spans="1:18" x14ac:dyDescent="0.3">
      <c r="A15" s="4">
        <v>2019</v>
      </c>
      <c r="B15" s="4" t="s">
        <v>94</v>
      </c>
      <c r="C15" s="9" t="s">
        <v>113</v>
      </c>
      <c r="D15" s="9"/>
      <c r="E15" s="4">
        <v>3640</v>
      </c>
      <c r="F15" s="4">
        <v>1200</v>
      </c>
      <c r="G15" s="4">
        <v>170</v>
      </c>
      <c r="H15" s="4">
        <v>2270</v>
      </c>
      <c r="I15" s="4">
        <v>1370</v>
      </c>
      <c r="J15" s="4" t="s">
        <v>96</v>
      </c>
      <c r="K15" s="4">
        <v>333</v>
      </c>
      <c r="L15" s="4">
        <v>1880</v>
      </c>
      <c r="M15" s="4" t="s">
        <v>35</v>
      </c>
      <c r="N15" s="9" t="s">
        <v>114</v>
      </c>
      <c r="O15" s="9" t="s">
        <v>115</v>
      </c>
      <c r="P15" s="14">
        <f t="shared" si="0"/>
        <v>0.14166666666666666</v>
      </c>
      <c r="Q15" s="14">
        <f t="shared" si="1"/>
        <v>0.12408759124087591</v>
      </c>
      <c r="R15" s="17">
        <f t="shared" si="2"/>
        <v>1370</v>
      </c>
    </row>
    <row r="16" spans="1:18" x14ac:dyDescent="0.3">
      <c r="A16" s="4">
        <v>1976</v>
      </c>
      <c r="B16" s="4" t="s">
        <v>15</v>
      </c>
      <c r="C16" s="9" t="s">
        <v>182</v>
      </c>
      <c r="D16" s="9" t="s">
        <v>184</v>
      </c>
      <c r="E16" s="4">
        <v>5795</v>
      </c>
      <c r="F16" s="4">
        <f>I16-G16</f>
        <v>1365</v>
      </c>
      <c r="G16" s="4">
        <v>515</v>
      </c>
      <c r="H16" s="4">
        <f>E16-I16</f>
        <v>3915</v>
      </c>
      <c r="I16" s="4">
        <v>1880</v>
      </c>
      <c r="J16" s="4" t="s">
        <v>34</v>
      </c>
      <c r="K16" s="4">
        <v>314</v>
      </c>
      <c r="L16" s="4">
        <v>1880</v>
      </c>
      <c r="M16" s="4"/>
      <c r="N16" s="9"/>
      <c r="O16" s="9" t="s">
        <v>186</v>
      </c>
      <c r="P16" s="14">
        <f t="shared" si="0"/>
        <v>0.37728937728937728</v>
      </c>
      <c r="Q16" s="14">
        <f t="shared" si="1"/>
        <v>0.27393617021276595</v>
      </c>
      <c r="R16" s="17">
        <f t="shared" si="2"/>
        <v>1880</v>
      </c>
    </row>
    <row r="17" spans="1:18" x14ac:dyDescent="0.3">
      <c r="A17" s="4">
        <v>1970</v>
      </c>
      <c r="B17" s="4" t="s">
        <v>15</v>
      </c>
      <c r="C17" s="9" t="s">
        <v>180</v>
      </c>
      <c r="D17" s="9" t="s">
        <v>179</v>
      </c>
      <c r="E17" s="4">
        <v>5727</v>
      </c>
      <c r="F17" s="27">
        <f>I17-G17</f>
        <v>1360</v>
      </c>
      <c r="G17" s="4">
        <v>520</v>
      </c>
      <c r="H17" s="4">
        <f>E17-I17</f>
        <v>3847</v>
      </c>
      <c r="I17" s="4">
        <v>1880</v>
      </c>
      <c r="J17" s="4" t="s">
        <v>34</v>
      </c>
      <c r="K17" s="4">
        <v>314</v>
      </c>
      <c r="L17" s="4">
        <v>1880</v>
      </c>
      <c r="M17" s="4" t="s">
        <v>27</v>
      </c>
      <c r="N17" s="9" t="s">
        <v>38</v>
      </c>
      <c r="O17" s="9" t="s">
        <v>185</v>
      </c>
      <c r="P17" s="14">
        <f t="shared" si="0"/>
        <v>0.38235294117647056</v>
      </c>
      <c r="Q17" s="14">
        <f t="shared" si="1"/>
        <v>0.27659574468085107</v>
      </c>
      <c r="R17" s="17">
        <f t="shared" si="2"/>
        <v>1880</v>
      </c>
    </row>
    <row r="18" spans="1:18" x14ac:dyDescent="0.3">
      <c r="A18" s="3">
        <v>1972</v>
      </c>
      <c r="B18" s="3" t="s">
        <v>15</v>
      </c>
      <c r="C18" s="8" t="s">
        <v>181</v>
      </c>
      <c r="D18" s="8" t="s">
        <v>183</v>
      </c>
      <c r="E18" s="3">
        <v>5750</v>
      </c>
      <c r="F18" s="3">
        <f>I18-G18</f>
        <v>1360</v>
      </c>
      <c r="G18" s="3">
        <v>520</v>
      </c>
      <c r="H18" s="3">
        <f>E18-I18</f>
        <v>3870</v>
      </c>
      <c r="I18" s="3">
        <v>1880</v>
      </c>
      <c r="J18" s="3" t="s">
        <v>34</v>
      </c>
      <c r="K18" s="3">
        <v>314</v>
      </c>
      <c r="L18" s="3">
        <v>1880</v>
      </c>
      <c r="M18" s="3"/>
      <c r="N18" s="8"/>
      <c r="O18" s="8" t="s">
        <v>186</v>
      </c>
      <c r="P18" s="14">
        <f t="shared" si="0"/>
        <v>0.38235294117647056</v>
      </c>
      <c r="Q18" s="14">
        <f t="shared" si="1"/>
        <v>0.27659574468085107</v>
      </c>
      <c r="R18" s="17">
        <f t="shared" si="2"/>
        <v>1880</v>
      </c>
    </row>
    <row r="19" spans="1:18" x14ac:dyDescent="0.3">
      <c r="A19" s="3">
        <v>1970</v>
      </c>
      <c r="B19" s="3" t="s">
        <v>15</v>
      </c>
      <c r="C19" s="8" t="s">
        <v>176</v>
      </c>
      <c r="D19" s="8" t="s">
        <v>175</v>
      </c>
      <c r="E19" s="3">
        <v>5660</v>
      </c>
      <c r="F19" s="3">
        <f>I19-G19</f>
        <v>1144</v>
      </c>
      <c r="G19" s="3">
        <v>756</v>
      </c>
      <c r="H19" s="3">
        <f>E19-F19-G19</f>
        <v>3760</v>
      </c>
      <c r="I19" s="3">
        <v>1900</v>
      </c>
      <c r="J19" s="3" t="s">
        <v>34</v>
      </c>
      <c r="K19" s="3">
        <v>314</v>
      </c>
      <c r="L19" s="3">
        <v>1880</v>
      </c>
      <c r="M19" s="3" t="s">
        <v>35</v>
      </c>
      <c r="N19" s="8" t="s">
        <v>36</v>
      </c>
      <c r="O19" s="8" t="s">
        <v>178</v>
      </c>
      <c r="P19" s="14">
        <f t="shared" si="0"/>
        <v>0.66083916083916083</v>
      </c>
      <c r="Q19" s="14">
        <f t="shared" si="1"/>
        <v>0.39789473684210525</v>
      </c>
      <c r="R19" s="17">
        <f t="shared" si="2"/>
        <v>1900</v>
      </c>
    </row>
    <row r="20" spans="1:18" x14ac:dyDescent="0.3">
      <c r="A20" s="3">
        <v>2020</v>
      </c>
      <c r="B20" s="3" t="s">
        <v>94</v>
      </c>
      <c r="C20" s="8" t="s">
        <v>116</v>
      </c>
      <c r="D20" s="8"/>
      <c r="E20" s="3">
        <v>3800</v>
      </c>
      <c r="F20" s="3">
        <v>1200</v>
      </c>
      <c r="G20" s="3">
        <v>800</v>
      </c>
      <c r="H20" s="3">
        <v>1800</v>
      </c>
      <c r="I20" s="3">
        <v>2000</v>
      </c>
      <c r="J20" s="3" t="s">
        <v>96</v>
      </c>
      <c r="K20" s="3">
        <v>333</v>
      </c>
      <c r="L20" s="3">
        <v>1930</v>
      </c>
      <c r="M20" s="3" t="s">
        <v>27</v>
      </c>
      <c r="N20" s="8" t="s">
        <v>117</v>
      </c>
      <c r="O20" s="8" t="s">
        <v>118</v>
      </c>
      <c r="P20" s="14">
        <f t="shared" si="0"/>
        <v>0.66666666666666663</v>
      </c>
      <c r="Q20" s="14">
        <f t="shared" si="1"/>
        <v>0.4</v>
      </c>
      <c r="R20" s="17">
        <f t="shared" si="2"/>
        <v>2000</v>
      </c>
    </row>
    <row r="21" spans="1:18" x14ac:dyDescent="0.3">
      <c r="A21" s="3">
        <v>1973</v>
      </c>
      <c r="B21" s="3" t="s">
        <v>15</v>
      </c>
      <c r="C21" s="8" t="s">
        <v>177</v>
      </c>
      <c r="D21" s="8" t="s">
        <v>174</v>
      </c>
      <c r="E21" s="3">
        <v>5700</v>
      </c>
      <c r="F21" s="3">
        <f>I21-G21</f>
        <v>1000</v>
      </c>
      <c r="G21" s="3">
        <v>836</v>
      </c>
      <c r="H21" s="3">
        <f t="shared" ref="H21:H28" si="4">E21-F21-G21</f>
        <v>3864</v>
      </c>
      <c r="I21" s="3">
        <v>1836</v>
      </c>
      <c r="J21" s="3"/>
      <c r="K21" s="3"/>
      <c r="L21" s="3"/>
      <c r="M21" s="3"/>
      <c r="N21" s="8"/>
      <c r="O21" s="8" t="s">
        <v>178</v>
      </c>
      <c r="P21" s="14">
        <f t="shared" si="0"/>
        <v>0.83599999999999997</v>
      </c>
      <c r="Q21" s="14">
        <f t="shared" si="1"/>
        <v>0.45533769063180829</v>
      </c>
      <c r="R21" s="17">
        <f t="shared" si="2"/>
        <v>1836</v>
      </c>
    </row>
    <row r="22" spans="1:18" x14ac:dyDescent="0.3">
      <c r="A22" s="3">
        <v>1971</v>
      </c>
      <c r="B22" s="3" t="s">
        <v>24</v>
      </c>
      <c r="C22" s="8" t="s">
        <v>191</v>
      </c>
      <c r="D22" s="8" t="s">
        <v>52</v>
      </c>
      <c r="E22" s="3">
        <v>16447</v>
      </c>
      <c r="F22" s="3">
        <v>2626</v>
      </c>
      <c r="G22" s="3">
        <v>4795</v>
      </c>
      <c r="H22" s="3">
        <f t="shared" si="4"/>
        <v>9026</v>
      </c>
      <c r="I22" s="3">
        <f t="shared" ref="I22:I28" si="5">E22-H22</f>
        <v>7421</v>
      </c>
      <c r="J22" s="3" t="s">
        <v>53</v>
      </c>
      <c r="K22" s="3">
        <v>311</v>
      </c>
      <c r="L22" s="3">
        <v>2250</v>
      </c>
      <c r="M22" s="3" t="s">
        <v>27</v>
      </c>
      <c r="N22" s="8" t="s">
        <v>54</v>
      </c>
      <c r="O22" s="8" t="s">
        <v>43</v>
      </c>
      <c r="P22" s="14">
        <f t="shared" si="0"/>
        <v>1.8259710586443261</v>
      </c>
      <c r="Q22" s="14">
        <f t="shared" si="1"/>
        <v>0.64613933432152004</v>
      </c>
      <c r="R22" s="17">
        <f t="shared" si="2"/>
        <v>7421</v>
      </c>
    </row>
    <row r="23" spans="1:18" x14ac:dyDescent="0.3">
      <c r="A23" s="4">
        <v>1972</v>
      </c>
      <c r="B23" s="4" t="s">
        <v>24</v>
      </c>
      <c r="C23" s="24" t="s">
        <v>192</v>
      </c>
      <c r="D23" s="9" t="s">
        <v>55</v>
      </c>
      <c r="E23" s="4">
        <v>16447</v>
      </c>
      <c r="F23" s="4">
        <v>2626</v>
      </c>
      <c r="G23" s="4">
        <v>4795</v>
      </c>
      <c r="H23" s="4">
        <f t="shared" si="4"/>
        <v>9026</v>
      </c>
      <c r="I23" s="4">
        <f t="shared" si="5"/>
        <v>7421</v>
      </c>
      <c r="J23" s="4" t="s">
        <v>56</v>
      </c>
      <c r="K23" s="4">
        <v>311</v>
      </c>
      <c r="L23" s="4">
        <v>2267</v>
      </c>
      <c r="M23" s="4" t="s">
        <v>27</v>
      </c>
      <c r="N23" s="9" t="s">
        <v>57</v>
      </c>
      <c r="O23" s="9" t="s">
        <v>43</v>
      </c>
      <c r="P23" s="14">
        <f t="shared" si="0"/>
        <v>1.8259710586443261</v>
      </c>
      <c r="Q23" s="14">
        <f t="shared" si="1"/>
        <v>0.64613933432152004</v>
      </c>
      <c r="R23" s="17">
        <f t="shared" si="2"/>
        <v>7421</v>
      </c>
    </row>
    <row r="24" spans="1:18" x14ac:dyDescent="0.3">
      <c r="A24" s="3">
        <v>1972</v>
      </c>
      <c r="B24" s="3" t="s">
        <v>24</v>
      </c>
      <c r="C24" s="8" t="s">
        <v>193</v>
      </c>
      <c r="D24" s="8" t="s">
        <v>58</v>
      </c>
      <c r="E24" s="3">
        <v>16447</v>
      </c>
      <c r="F24" s="3">
        <v>2626</v>
      </c>
      <c r="G24" s="3">
        <v>4795</v>
      </c>
      <c r="H24" s="3">
        <f t="shared" si="4"/>
        <v>9026</v>
      </c>
      <c r="I24" s="3">
        <f t="shared" si="5"/>
        <v>7421</v>
      </c>
      <c r="J24" s="3" t="s">
        <v>59</v>
      </c>
      <c r="K24" s="3">
        <v>311</v>
      </c>
      <c r="L24" s="3">
        <v>2265</v>
      </c>
      <c r="M24" s="3" t="s">
        <v>27</v>
      </c>
      <c r="N24" s="8" t="s">
        <v>51</v>
      </c>
      <c r="O24" s="8" t="s">
        <v>43</v>
      </c>
      <c r="P24" s="14">
        <f t="shared" si="0"/>
        <v>1.8259710586443261</v>
      </c>
      <c r="Q24" s="14">
        <f t="shared" si="1"/>
        <v>0.64613933432152004</v>
      </c>
      <c r="R24" s="17">
        <f t="shared" si="2"/>
        <v>7421</v>
      </c>
    </row>
    <row r="25" spans="1:18" x14ac:dyDescent="0.3">
      <c r="A25" s="3">
        <v>1970</v>
      </c>
      <c r="B25" s="3" t="s">
        <v>24</v>
      </c>
      <c r="C25" s="8" t="s">
        <v>189</v>
      </c>
      <c r="D25" s="8" t="s">
        <v>46</v>
      </c>
      <c r="E25" s="3">
        <v>14916</v>
      </c>
      <c r="F25" s="3">
        <v>2109</v>
      </c>
      <c r="G25" s="3">
        <v>4489</v>
      </c>
      <c r="H25" s="3">
        <f t="shared" si="4"/>
        <v>8318</v>
      </c>
      <c r="I25" s="3">
        <f t="shared" si="5"/>
        <v>6598</v>
      </c>
      <c r="J25" s="3" t="s">
        <v>47</v>
      </c>
      <c r="K25" s="3">
        <v>311</v>
      </c>
      <c r="L25" s="3">
        <v>2263</v>
      </c>
      <c r="M25" s="3" t="s">
        <v>27</v>
      </c>
      <c r="N25" s="8" t="s">
        <v>48</v>
      </c>
      <c r="O25" s="8" t="s">
        <v>43</v>
      </c>
      <c r="P25" s="14">
        <f t="shared" si="0"/>
        <v>2.1284969179706024</v>
      </c>
      <c r="Q25" s="14">
        <f t="shared" si="1"/>
        <v>0.68035768414671116</v>
      </c>
      <c r="R25" s="17">
        <f t="shared" si="2"/>
        <v>6598</v>
      </c>
    </row>
    <row r="26" spans="1:18" x14ac:dyDescent="0.3">
      <c r="A26" s="4">
        <v>1971</v>
      </c>
      <c r="B26" s="4" t="s">
        <v>24</v>
      </c>
      <c r="C26" s="24" t="s">
        <v>190</v>
      </c>
      <c r="D26" s="9" t="s">
        <v>49</v>
      </c>
      <c r="E26" s="4">
        <v>15034</v>
      </c>
      <c r="F26" s="4">
        <v>2134</v>
      </c>
      <c r="G26" s="4">
        <v>4700</v>
      </c>
      <c r="H26" s="4">
        <f t="shared" si="4"/>
        <v>8200</v>
      </c>
      <c r="I26" s="4">
        <f t="shared" si="5"/>
        <v>6834</v>
      </c>
      <c r="J26" s="4" t="s">
        <v>50</v>
      </c>
      <c r="K26" s="4">
        <v>311</v>
      </c>
      <c r="L26" s="4">
        <v>2263</v>
      </c>
      <c r="M26" s="4" t="s">
        <v>27</v>
      </c>
      <c r="N26" s="9" t="s">
        <v>51</v>
      </c>
      <c r="O26" s="9" t="s">
        <v>43</v>
      </c>
      <c r="P26" s="14">
        <f t="shared" si="0"/>
        <v>2.202436738519213</v>
      </c>
      <c r="Q26" s="14">
        <f t="shared" si="1"/>
        <v>0.68773778167983612</v>
      </c>
      <c r="R26" s="17">
        <f t="shared" si="2"/>
        <v>6834</v>
      </c>
    </row>
    <row r="27" spans="1:18" x14ac:dyDescent="0.3">
      <c r="A27" s="3">
        <v>1969</v>
      </c>
      <c r="B27" s="3" t="s">
        <v>24</v>
      </c>
      <c r="C27" s="8" t="s">
        <v>187</v>
      </c>
      <c r="D27" s="8" t="s">
        <v>40</v>
      </c>
      <c r="E27" s="3">
        <v>15065</v>
      </c>
      <c r="F27" s="3">
        <v>2034</v>
      </c>
      <c r="G27" s="3">
        <v>4819</v>
      </c>
      <c r="H27" s="3">
        <f t="shared" si="4"/>
        <v>8212</v>
      </c>
      <c r="I27" s="3">
        <f t="shared" si="5"/>
        <v>6853</v>
      </c>
      <c r="J27" s="3" t="s">
        <v>41</v>
      </c>
      <c r="K27" s="3">
        <v>311</v>
      </c>
      <c r="L27" s="3">
        <v>2273</v>
      </c>
      <c r="M27" s="3" t="s">
        <v>27</v>
      </c>
      <c r="N27" s="8" t="s">
        <v>42</v>
      </c>
      <c r="O27" s="8" t="s">
        <v>43</v>
      </c>
      <c r="P27" s="14">
        <f t="shared" si="0"/>
        <v>2.3692232055063913</v>
      </c>
      <c r="Q27" s="14">
        <f t="shared" si="1"/>
        <v>0.70319568072377059</v>
      </c>
      <c r="R27" s="17">
        <f t="shared" si="2"/>
        <v>6853</v>
      </c>
    </row>
    <row r="28" spans="1:18" x14ac:dyDescent="0.3">
      <c r="A28" s="4">
        <v>1969</v>
      </c>
      <c r="B28" s="4" t="s">
        <v>24</v>
      </c>
      <c r="C28" s="9" t="s">
        <v>188</v>
      </c>
      <c r="D28" s="9" t="s">
        <v>44</v>
      </c>
      <c r="E28" s="4">
        <v>15103</v>
      </c>
      <c r="F28" s="4">
        <v>2034</v>
      </c>
      <c r="G28" s="4">
        <v>4821</v>
      </c>
      <c r="H28" s="4">
        <f t="shared" si="4"/>
        <v>8248</v>
      </c>
      <c r="I28" s="4">
        <f t="shared" si="5"/>
        <v>6855</v>
      </c>
      <c r="J28" s="4" t="s">
        <v>45</v>
      </c>
      <c r="K28" s="4">
        <v>311</v>
      </c>
      <c r="L28" s="4">
        <v>2261</v>
      </c>
      <c r="M28" s="4" t="s">
        <v>27</v>
      </c>
      <c r="N28" s="9" t="s">
        <v>42</v>
      </c>
      <c r="O28" s="9" t="s">
        <v>43</v>
      </c>
      <c r="P28" s="14">
        <f t="shared" si="0"/>
        <v>2.3702064896755162</v>
      </c>
      <c r="Q28" s="14">
        <f t="shared" si="1"/>
        <v>0.70328227571115975</v>
      </c>
      <c r="R28" s="17">
        <f t="shared" si="2"/>
        <v>6855</v>
      </c>
    </row>
    <row r="29" spans="1:18" x14ac:dyDescent="0.3">
      <c r="A29" s="4">
        <v>2019</v>
      </c>
      <c r="B29" s="4" t="s">
        <v>105</v>
      </c>
      <c r="C29" s="9" t="s">
        <v>106</v>
      </c>
      <c r="D29" s="9"/>
      <c r="E29" s="4">
        <v>585</v>
      </c>
      <c r="F29" s="4">
        <v>150</v>
      </c>
      <c r="G29" s="4">
        <v>0.1</v>
      </c>
      <c r="H29" s="4">
        <v>435</v>
      </c>
      <c r="I29" s="4">
        <v>150</v>
      </c>
      <c r="J29" s="4" t="s">
        <v>74</v>
      </c>
      <c r="K29" s="4">
        <v>318</v>
      </c>
      <c r="L29" s="4">
        <v>1930</v>
      </c>
      <c r="M29" s="4" t="s">
        <v>35</v>
      </c>
      <c r="N29" s="9" t="s">
        <v>107</v>
      </c>
      <c r="O29" s="9" t="s">
        <v>108</v>
      </c>
      <c r="P29" s="14"/>
    </row>
    <row r="30" spans="1:18" x14ac:dyDescent="0.3">
      <c r="A30" s="4">
        <v>2022</v>
      </c>
      <c r="B30" s="4" t="s">
        <v>119</v>
      </c>
      <c r="C30" s="9" t="s">
        <v>120</v>
      </c>
      <c r="D30" s="9"/>
      <c r="E30" s="4">
        <v>14.6</v>
      </c>
      <c r="F30" s="4">
        <v>0.7</v>
      </c>
      <c r="G30" s="4">
        <v>0.1</v>
      </c>
      <c r="H30" s="4">
        <v>13.9</v>
      </c>
      <c r="I30" s="4">
        <v>0.69999999999999929</v>
      </c>
      <c r="J30" s="4" t="s">
        <v>121</v>
      </c>
      <c r="K30" s="4"/>
      <c r="L30" s="4">
        <v>2500</v>
      </c>
      <c r="M30" s="4" t="s">
        <v>18</v>
      </c>
      <c r="N30" s="9" t="s">
        <v>122</v>
      </c>
      <c r="O30" s="9" t="s">
        <v>123</v>
      </c>
      <c r="P30" s="14"/>
    </row>
    <row r="31" spans="1:18" x14ac:dyDescent="0.3">
      <c r="A31" s="3">
        <v>2023</v>
      </c>
      <c r="B31" s="3" t="s">
        <v>109</v>
      </c>
      <c r="C31" s="8" t="s">
        <v>134</v>
      </c>
      <c r="D31" s="8"/>
      <c r="E31" s="3">
        <v>1750</v>
      </c>
      <c r="F31" s="5"/>
      <c r="G31" s="3">
        <v>26</v>
      </c>
      <c r="H31" s="5"/>
      <c r="I31" s="3">
        <v>1750</v>
      </c>
      <c r="J31" s="3" t="s">
        <v>74</v>
      </c>
      <c r="K31" s="3">
        <v>318</v>
      </c>
      <c r="L31" s="5"/>
      <c r="M31" s="3" t="s">
        <v>35</v>
      </c>
      <c r="N31" s="8" t="s">
        <v>135</v>
      </c>
      <c r="O31" s="8" t="s">
        <v>136</v>
      </c>
      <c r="P31" s="14"/>
    </row>
    <row r="32" spans="1:18" x14ac:dyDescent="0.3">
      <c r="A32" s="4">
        <v>2024</v>
      </c>
      <c r="B32" s="4" t="s">
        <v>144</v>
      </c>
      <c r="C32" s="9" t="s">
        <v>145</v>
      </c>
      <c r="D32" s="9"/>
      <c r="E32" s="4">
        <v>1283</v>
      </c>
      <c r="F32" s="5"/>
      <c r="G32" s="4">
        <v>90</v>
      </c>
      <c r="H32" s="5"/>
      <c r="I32" s="4">
        <v>1283</v>
      </c>
      <c r="J32" s="4" t="s">
        <v>74</v>
      </c>
      <c r="K32" s="4">
        <v>318</v>
      </c>
      <c r="L32" s="5"/>
      <c r="M32" s="4" t="s">
        <v>35</v>
      </c>
      <c r="N32" s="9"/>
      <c r="O32" s="6" t="s">
        <v>146</v>
      </c>
      <c r="P32" s="14"/>
    </row>
    <row r="33" spans="1:16" x14ac:dyDescent="0.3">
      <c r="A33" s="3">
        <v>2024</v>
      </c>
      <c r="B33" s="3" t="s">
        <v>147</v>
      </c>
      <c r="C33" s="8" t="s">
        <v>148</v>
      </c>
      <c r="D33" s="8"/>
      <c r="E33" s="3">
        <v>1908</v>
      </c>
      <c r="F33" s="10"/>
      <c r="G33" s="3">
        <v>100</v>
      </c>
      <c r="H33" s="10"/>
      <c r="I33" s="3">
        <v>1908</v>
      </c>
      <c r="J33" s="3" t="s">
        <v>149</v>
      </c>
      <c r="K33" s="3">
        <v>360</v>
      </c>
      <c r="L33" s="10"/>
      <c r="M33" s="3" t="s">
        <v>35</v>
      </c>
      <c r="N33" s="8"/>
      <c r="O33" s="11" t="s">
        <v>150</v>
      </c>
      <c r="P33" s="14"/>
    </row>
    <row r="34" spans="1:16" x14ac:dyDescent="0.3">
      <c r="A34" s="27">
        <v>2024</v>
      </c>
      <c r="B34" s="27" t="s">
        <v>94</v>
      </c>
      <c r="C34" s="24" t="s">
        <v>194</v>
      </c>
    </row>
  </sheetData>
  <sortState xmlns:xlrd2="http://schemas.microsoft.com/office/spreadsheetml/2017/richdata2" ref="A3:P33">
    <sortCondition ref="P3:P33"/>
  </sortState>
  <mergeCells count="1">
    <mergeCell ref="A1:O1"/>
  </mergeCells>
  <conditionalFormatting sqref="P3:P33">
    <cfRule type="colorScale" priority="1">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T23">
    <cfRule type="colorScale" priority="2">
      <colorScale>
        <cfvo type="min"/>
        <cfvo type="percentile" val="50"/>
        <cfvo type="max"/>
        <color rgb="FFF8696B"/>
        <color rgb="FFFFEB84"/>
        <color rgb="FF63BE7B"/>
      </colorScale>
    </cfRule>
  </conditionalFormatting>
  <hyperlinks>
    <hyperlink ref="O5" r:id="rId1" xr:uid="{62EB445E-3EFC-45BE-AE3F-B26EB3C5D745}"/>
    <hyperlink ref="O6" r:id="rId2" display="https://global.jaxa.jp/countdown/slim/SLIM-mediakit-EN_2308.pdf" xr:uid="{D5AEB7C3-665F-441B-AE20-04DF06287585}"/>
    <hyperlink ref="O32" r:id="rId3" xr:uid="{E1FCD59E-6F3F-4D2D-AA74-F3CDC3BAB2D7}"/>
    <hyperlink ref="O33" r:id="rId4" xr:uid="{2E7C77BF-628F-4863-8A00-EDBC8B18FCC6}"/>
  </hyperlinks>
  <pageMargins left="0.7" right="0.7" top="0.75" bottom="0.75" header="0.3" footer="0.3"/>
  <drawing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B8D9C-EB20-40E8-B480-93EE3F8AD9B6}">
  <dimension ref="A1:T27"/>
  <sheetViews>
    <sheetView topLeftCell="A31" zoomScale="70" zoomScaleNormal="70" workbookViewId="0">
      <selection activeCell="A3" sqref="A3:P21"/>
    </sheetView>
  </sheetViews>
  <sheetFormatPr baseColWidth="10" defaultRowHeight="14.4" x14ac:dyDescent="0.3"/>
  <cols>
    <col min="2" max="2" width="17.5546875" bestFit="1" customWidth="1"/>
    <col min="3" max="3" width="13.5546875" bestFit="1" customWidth="1"/>
    <col min="4" max="4" width="13.5546875" customWidth="1"/>
    <col min="5" max="5" width="10" bestFit="1" customWidth="1"/>
    <col min="7" max="7" width="19.109375" bestFit="1" customWidth="1"/>
    <col min="8" max="8" width="19.44140625" customWidth="1"/>
    <col min="9" max="9" width="10.5546875" bestFit="1" customWidth="1"/>
    <col min="10" max="10" width="15.109375" customWidth="1"/>
    <col min="11" max="11" width="13.5546875" customWidth="1"/>
    <col min="14" max="15" width="0" hidden="1" customWidth="1"/>
    <col min="19" max="19" width="13.109375" bestFit="1" customWidth="1"/>
  </cols>
  <sheetData>
    <row r="1" spans="1:20" x14ac:dyDescent="0.3">
      <c r="A1" s="36" t="s">
        <v>0</v>
      </c>
      <c r="B1" s="36"/>
      <c r="C1" s="36"/>
      <c r="D1" s="36"/>
      <c r="E1" s="36"/>
      <c r="F1" s="36"/>
      <c r="G1" s="36"/>
      <c r="H1" s="36"/>
      <c r="I1" s="36"/>
      <c r="J1" s="36"/>
      <c r="K1" s="36"/>
      <c r="L1" s="36"/>
      <c r="M1" s="36"/>
      <c r="N1" s="36"/>
      <c r="O1" s="36"/>
    </row>
    <row r="2" spans="1:20" x14ac:dyDescent="0.3">
      <c r="A2" s="1" t="s">
        <v>1</v>
      </c>
      <c r="B2" s="1" t="s">
        <v>2</v>
      </c>
      <c r="C2" s="1" t="s">
        <v>196</v>
      </c>
      <c r="D2" s="1" t="s">
        <v>195</v>
      </c>
      <c r="E2" s="1" t="s">
        <v>4</v>
      </c>
      <c r="F2" s="1" t="s">
        <v>5</v>
      </c>
      <c r="G2" s="1" t="s">
        <v>6</v>
      </c>
      <c r="H2" s="1" t="s">
        <v>7</v>
      </c>
      <c r="I2" s="1" t="s">
        <v>8</v>
      </c>
      <c r="J2" s="1" t="s">
        <v>9</v>
      </c>
      <c r="K2" s="1" t="s">
        <v>10</v>
      </c>
      <c r="L2" s="1" t="s">
        <v>11</v>
      </c>
      <c r="M2" s="1" t="s">
        <v>12</v>
      </c>
      <c r="N2" s="1" t="s">
        <v>13</v>
      </c>
      <c r="O2" s="1" t="s">
        <v>14</v>
      </c>
      <c r="P2" s="13" t="s">
        <v>151</v>
      </c>
      <c r="Q2" s="13" t="s">
        <v>162</v>
      </c>
      <c r="R2" s="13" t="s">
        <v>163</v>
      </c>
      <c r="S2" s="13" t="s">
        <v>164</v>
      </c>
      <c r="T2" s="13" t="s">
        <v>165</v>
      </c>
    </row>
    <row r="3" spans="1:20" x14ac:dyDescent="0.3">
      <c r="A3" s="31">
        <v>1973</v>
      </c>
      <c r="B3" s="31" t="s">
        <v>15</v>
      </c>
      <c r="C3" s="32" t="s">
        <v>177</v>
      </c>
      <c r="D3" s="32" t="s">
        <v>174</v>
      </c>
      <c r="E3" s="31">
        <v>5700</v>
      </c>
      <c r="F3" s="31">
        <f>I3-G3</f>
        <v>1000</v>
      </c>
      <c r="G3" s="31">
        <v>836</v>
      </c>
      <c r="H3" s="31">
        <f>E3-F3-G3</f>
        <v>3864</v>
      </c>
      <c r="I3" s="31">
        <v>1836</v>
      </c>
      <c r="J3" s="31"/>
      <c r="K3" s="31">
        <v>314</v>
      </c>
      <c r="L3" s="31">
        <v>1880</v>
      </c>
      <c r="M3" s="31"/>
      <c r="N3" s="32" t="s">
        <v>22</v>
      </c>
      <c r="O3" s="32" t="s">
        <v>23</v>
      </c>
      <c r="P3" s="14">
        <f t="shared" ref="P3:P23" si="0">G3/F3</f>
        <v>0.83599999999999997</v>
      </c>
      <c r="Q3" s="19">
        <f t="shared" ref="Q3:Q8" si="1">(F3+H3)/(EXP(L3/(K3*9.81)))</f>
        <v>2642.0071371298236</v>
      </c>
      <c r="R3" s="17">
        <f t="shared" ref="R3:R27" si="2">G3+F3</f>
        <v>1836</v>
      </c>
      <c r="S3" s="19">
        <f t="shared" ref="S3:S8" si="3">((397*LN(G3)-956.19)+G3)*EXP(L3/(K3*9.81))</f>
        <v>4696.5927330444356</v>
      </c>
      <c r="T3" s="14">
        <f t="shared" ref="T3:T8" si="4">ABS((S3-E3)/E3)</f>
        <v>0.17603636262378322</v>
      </c>
    </row>
    <row r="4" spans="1:20" x14ac:dyDescent="0.3">
      <c r="A4" s="3">
        <v>2020</v>
      </c>
      <c r="B4" s="3" t="s">
        <v>94</v>
      </c>
      <c r="C4" s="8" t="s">
        <v>116</v>
      </c>
      <c r="D4" s="8"/>
      <c r="E4" s="3">
        <v>3800</v>
      </c>
      <c r="F4" s="3">
        <v>1200</v>
      </c>
      <c r="G4" s="3">
        <v>800</v>
      </c>
      <c r="H4" s="3">
        <v>1800</v>
      </c>
      <c r="I4" s="3">
        <v>2000</v>
      </c>
      <c r="J4" s="3" t="s">
        <v>96</v>
      </c>
      <c r="K4" s="3">
        <v>333</v>
      </c>
      <c r="L4" s="3">
        <v>1930</v>
      </c>
      <c r="M4" s="3" t="s">
        <v>27</v>
      </c>
      <c r="N4" s="8"/>
      <c r="O4" s="8" t="s">
        <v>186</v>
      </c>
      <c r="P4" s="14">
        <f t="shared" si="0"/>
        <v>0.66666666666666663</v>
      </c>
      <c r="Q4" s="19">
        <f t="shared" si="1"/>
        <v>1661.6439049336711</v>
      </c>
      <c r="R4" s="17">
        <f t="shared" si="2"/>
        <v>2000</v>
      </c>
      <c r="S4" s="19">
        <f t="shared" si="3"/>
        <v>4509.2709366942227</v>
      </c>
      <c r="T4" s="14">
        <f t="shared" si="4"/>
        <v>0.18665024649847964</v>
      </c>
    </row>
    <row r="5" spans="1:20" x14ac:dyDescent="0.3">
      <c r="A5" s="3">
        <v>1970</v>
      </c>
      <c r="B5" s="3" t="s">
        <v>15</v>
      </c>
      <c r="C5" s="8" t="s">
        <v>176</v>
      </c>
      <c r="D5" s="8" t="s">
        <v>175</v>
      </c>
      <c r="E5" s="3">
        <v>5660</v>
      </c>
      <c r="F5" s="3">
        <f>I5-G5</f>
        <v>1144</v>
      </c>
      <c r="G5" s="3">
        <v>756</v>
      </c>
      <c r="H5" s="3">
        <f>E5-F5-G5</f>
        <v>3760</v>
      </c>
      <c r="I5" s="3">
        <v>1900</v>
      </c>
      <c r="J5" s="3" t="s">
        <v>34</v>
      </c>
      <c r="K5" s="3">
        <v>314</v>
      </c>
      <c r="L5" s="3">
        <v>1880</v>
      </c>
      <c r="M5" s="3" t="s">
        <v>35</v>
      </c>
      <c r="N5" s="8" t="s">
        <v>28</v>
      </c>
      <c r="O5" s="21" t="s">
        <v>173</v>
      </c>
      <c r="P5" s="14">
        <f t="shared" si="0"/>
        <v>0.66083916083916083</v>
      </c>
      <c r="Q5" s="19">
        <f t="shared" si="1"/>
        <v>2663.7341695075361</v>
      </c>
      <c r="R5" s="17">
        <f t="shared" si="2"/>
        <v>1900</v>
      </c>
      <c r="S5" s="19">
        <f t="shared" si="3"/>
        <v>4475.7928907716741</v>
      </c>
      <c r="T5" s="14">
        <f t="shared" si="4"/>
        <v>0.20922387088839681</v>
      </c>
    </row>
    <row r="6" spans="1:20" x14ac:dyDescent="0.3">
      <c r="A6" s="4">
        <v>1970</v>
      </c>
      <c r="B6" s="4" t="s">
        <v>15</v>
      </c>
      <c r="C6" s="9" t="s">
        <v>180</v>
      </c>
      <c r="D6" s="9" t="s">
        <v>179</v>
      </c>
      <c r="E6" s="4">
        <v>5727</v>
      </c>
      <c r="F6" s="27">
        <f>I6-G6</f>
        <v>1360</v>
      </c>
      <c r="G6" s="4">
        <v>520</v>
      </c>
      <c r="H6" s="4">
        <f>E6-I6</f>
        <v>3847</v>
      </c>
      <c r="I6" s="4">
        <v>1880</v>
      </c>
      <c r="J6" s="4" t="s">
        <v>34</v>
      </c>
      <c r="K6" s="4">
        <v>314</v>
      </c>
      <c r="L6" s="4">
        <v>1880</v>
      </c>
      <c r="M6" s="4" t="s">
        <v>27</v>
      </c>
      <c r="N6" s="8" t="s">
        <v>28</v>
      </c>
      <c r="O6" s="21" t="s">
        <v>173</v>
      </c>
      <c r="P6" s="14">
        <f t="shared" si="0"/>
        <v>0.38235294117647056</v>
      </c>
      <c r="Q6" s="19">
        <f t="shared" si="1"/>
        <v>2828.3164397687069</v>
      </c>
      <c r="R6" s="17">
        <f t="shared" si="2"/>
        <v>1880</v>
      </c>
      <c r="S6" s="19">
        <f t="shared" si="3"/>
        <v>3767.8040932913577</v>
      </c>
      <c r="T6" s="14">
        <f t="shared" si="4"/>
        <v>0.3420981153673201</v>
      </c>
    </row>
    <row r="7" spans="1:20" x14ac:dyDescent="0.3">
      <c r="A7" s="3">
        <v>1972</v>
      </c>
      <c r="B7" s="3" t="s">
        <v>15</v>
      </c>
      <c r="C7" s="8" t="s">
        <v>181</v>
      </c>
      <c r="D7" s="8" t="s">
        <v>183</v>
      </c>
      <c r="E7" s="3">
        <v>5750</v>
      </c>
      <c r="F7" s="3">
        <f>I7-G7</f>
        <v>1360</v>
      </c>
      <c r="G7" s="3">
        <v>520</v>
      </c>
      <c r="H7" s="3">
        <f>E7-I7</f>
        <v>3870</v>
      </c>
      <c r="I7" s="3">
        <v>1880</v>
      </c>
      <c r="J7" s="3" t="s">
        <v>34</v>
      </c>
      <c r="K7" s="3">
        <v>314</v>
      </c>
      <c r="L7" s="3">
        <v>1880</v>
      </c>
      <c r="M7" s="3"/>
      <c r="N7" s="9" t="s">
        <v>28</v>
      </c>
      <c r="O7" s="20" t="s">
        <v>173</v>
      </c>
      <c r="P7" s="14">
        <f t="shared" si="0"/>
        <v>0.38235294117647056</v>
      </c>
      <c r="Q7" s="19">
        <f t="shared" si="1"/>
        <v>2840.8094833858918</v>
      </c>
      <c r="R7" s="17">
        <f t="shared" si="2"/>
        <v>1880</v>
      </c>
      <c r="S7" s="19">
        <f t="shared" si="3"/>
        <v>3767.8040932913577</v>
      </c>
      <c r="T7" s="14">
        <f t="shared" si="4"/>
        <v>0.34472972290585085</v>
      </c>
    </row>
    <row r="8" spans="1:20" x14ac:dyDescent="0.3">
      <c r="A8" s="4">
        <v>1976</v>
      </c>
      <c r="B8" s="4" t="s">
        <v>15</v>
      </c>
      <c r="C8" s="9" t="s">
        <v>182</v>
      </c>
      <c r="D8" s="9" t="s">
        <v>184</v>
      </c>
      <c r="E8" s="4">
        <v>5795</v>
      </c>
      <c r="F8" s="4">
        <f>I8-G8</f>
        <v>1365</v>
      </c>
      <c r="G8" s="4">
        <v>515</v>
      </c>
      <c r="H8" s="4">
        <f>E8-I8</f>
        <v>3915</v>
      </c>
      <c r="I8" s="4">
        <v>1880</v>
      </c>
      <c r="J8" s="4" t="s">
        <v>34</v>
      </c>
      <c r="K8" s="4">
        <v>314</v>
      </c>
      <c r="L8" s="4">
        <v>1880</v>
      </c>
      <c r="M8" s="4"/>
      <c r="N8" s="8" t="s">
        <v>97</v>
      </c>
      <c r="O8" s="8" t="s">
        <v>98</v>
      </c>
      <c r="P8" s="14">
        <f t="shared" si="0"/>
        <v>0.37728937728937728</v>
      </c>
      <c r="Q8" s="19">
        <f t="shared" si="1"/>
        <v>2867.9682738580323</v>
      </c>
      <c r="R8" s="17">
        <f t="shared" si="2"/>
        <v>1880</v>
      </c>
      <c r="S8" s="19">
        <f t="shared" si="3"/>
        <v>3751.5372079140006</v>
      </c>
      <c r="T8" s="14">
        <f t="shared" si="4"/>
        <v>0.3526251582547022</v>
      </c>
    </row>
    <row r="9" spans="1:20" x14ac:dyDescent="0.3">
      <c r="A9" s="4">
        <v>2022</v>
      </c>
      <c r="B9" s="4" t="s">
        <v>119</v>
      </c>
      <c r="C9" s="9" t="s">
        <v>120</v>
      </c>
      <c r="D9" s="9"/>
      <c r="E9" s="4">
        <v>14.6</v>
      </c>
      <c r="F9" s="4">
        <v>0.7</v>
      </c>
      <c r="G9" s="4">
        <v>0.1</v>
      </c>
      <c r="H9" s="4">
        <v>13.9</v>
      </c>
      <c r="I9" s="4">
        <v>0.69999999999999929</v>
      </c>
      <c r="J9" s="20"/>
      <c r="K9" s="20"/>
      <c r="L9" s="20"/>
      <c r="M9" s="20"/>
      <c r="N9" s="20"/>
      <c r="O9" s="20"/>
      <c r="P9" s="14">
        <f t="shared" si="0"/>
        <v>0.14285714285714288</v>
      </c>
      <c r="Q9" s="19"/>
      <c r="R9" s="17">
        <f t="shared" si="2"/>
        <v>0.79999999999999993</v>
      </c>
      <c r="S9" s="19"/>
      <c r="T9" s="14"/>
    </row>
    <row r="10" spans="1:20" x14ac:dyDescent="0.3">
      <c r="A10" s="3">
        <v>2013</v>
      </c>
      <c r="B10" s="3" t="s">
        <v>94</v>
      </c>
      <c r="C10" s="8" t="s">
        <v>95</v>
      </c>
      <c r="D10" s="8"/>
      <c r="E10" s="3">
        <v>3780</v>
      </c>
      <c r="F10" s="25">
        <v>1200</v>
      </c>
      <c r="G10" s="3">
        <v>170</v>
      </c>
      <c r="H10" s="3">
        <v>2410</v>
      </c>
      <c r="I10" s="3">
        <v>1370</v>
      </c>
      <c r="J10" s="3" t="s">
        <v>96</v>
      </c>
      <c r="K10" s="3">
        <v>333</v>
      </c>
      <c r="L10" s="3">
        <v>1880</v>
      </c>
      <c r="M10" s="3" t="s">
        <v>35</v>
      </c>
      <c r="N10" s="9" t="s">
        <v>114</v>
      </c>
      <c r="O10" s="9" t="s">
        <v>115</v>
      </c>
      <c r="P10" s="14">
        <f t="shared" si="0"/>
        <v>0.14166666666666666</v>
      </c>
      <c r="Q10" s="19">
        <f t="shared" ref="Q10:Q22" si="5">(F10+H10)/(EXP(L10/(K10*9.81)))</f>
        <v>2030.351084029496</v>
      </c>
      <c r="R10" s="17">
        <f t="shared" si="2"/>
        <v>1370</v>
      </c>
      <c r="S10" s="19">
        <f t="shared" ref="S10:S22" si="6">((397*LN(G10)-956.19)+G10)*EXP(L10/(K10*9.81))</f>
        <v>2227.3617511766383</v>
      </c>
      <c r="T10" s="14">
        <f t="shared" ref="T10:T22" si="7">ABS((S10-E10)/E10)</f>
        <v>0.41075085947707979</v>
      </c>
    </row>
    <row r="11" spans="1:20" x14ac:dyDescent="0.3">
      <c r="A11" s="4">
        <v>2019</v>
      </c>
      <c r="B11" s="4" t="s">
        <v>94</v>
      </c>
      <c r="C11" s="9" t="s">
        <v>113</v>
      </c>
      <c r="D11" s="9"/>
      <c r="E11" s="4">
        <v>3640</v>
      </c>
      <c r="F11" s="26">
        <v>1200</v>
      </c>
      <c r="G11" s="4">
        <v>170</v>
      </c>
      <c r="H11" s="4">
        <v>2270</v>
      </c>
      <c r="I11" s="4">
        <v>1370</v>
      </c>
      <c r="J11" s="4" t="s">
        <v>96</v>
      </c>
      <c r="K11" s="4">
        <v>333</v>
      </c>
      <c r="L11" s="4">
        <v>1880</v>
      </c>
      <c r="M11" s="4" t="s">
        <v>35</v>
      </c>
      <c r="N11" s="9" t="s">
        <v>38</v>
      </c>
      <c r="O11" s="9" t="s">
        <v>185</v>
      </c>
      <c r="P11" s="14">
        <f t="shared" si="0"/>
        <v>0.14166666666666666</v>
      </c>
      <c r="Q11" s="19">
        <f t="shared" si="5"/>
        <v>1951.6117068095155</v>
      </c>
      <c r="R11" s="17">
        <f t="shared" si="2"/>
        <v>1370</v>
      </c>
      <c r="S11" s="19">
        <f t="shared" si="6"/>
        <v>2227.3617511766383</v>
      </c>
      <c r="T11" s="14">
        <f t="shared" si="7"/>
        <v>0.38808743099542903</v>
      </c>
    </row>
    <row r="12" spans="1:20" x14ac:dyDescent="0.3">
      <c r="A12" s="3">
        <v>1966</v>
      </c>
      <c r="B12" s="3" t="s">
        <v>15</v>
      </c>
      <c r="C12" s="8" t="s">
        <v>170</v>
      </c>
      <c r="D12" s="8" t="s">
        <v>171</v>
      </c>
      <c r="E12" s="3">
        <v>1620</v>
      </c>
      <c r="F12" s="25">
        <v>800</v>
      </c>
      <c r="G12" s="3">
        <v>112</v>
      </c>
      <c r="H12" s="3">
        <f t="shared" ref="H12:H18" si="8">E12-F12-G12</f>
        <v>708</v>
      </c>
      <c r="I12" s="3">
        <f>E12-H12</f>
        <v>912</v>
      </c>
      <c r="J12" s="3" t="s">
        <v>17</v>
      </c>
      <c r="K12" s="3">
        <v>287</v>
      </c>
      <c r="L12" s="3">
        <v>1880</v>
      </c>
      <c r="M12" s="3" t="s">
        <v>18</v>
      </c>
      <c r="N12" s="9" t="s">
        <v>132</v>
      </c>
      <c r="O12" s="9" t="s">
        <v>133</v>
      </c>
      <c r="P12" s="14">
        <f t="shared" si="0"/>
        <v>0.14000000000000001</v>
      </c>
      <c r="Q12" s="19">
        <f t="shared" si="5"/>
        <v>773.40298352266575</v>
      </c>
      <c r="R12" s="17">
        <f t="shared" si="2"/>
        <v>912</v>
      </c>
      <c r="S12" s="19">
        <f t="shared" si="6"/>
        <v>2006.474688270948</v>
      </c>
      <c r="T12" s="14">
        <f t="shared" si="7"/>
        <v>0.2385646223894741</v>
      </c>
    </row>
    <row r="13" spans="1:20" x14ac:dyDescent="0.3">
      <c r="A13" s="4">
        <v>1966</v>
      </c>
      <c r="B13" s="4" t="s">
        <v>24</v>
      </c>
      <c r="C13" s="9" t="s">
        <v>25</v>
      </c>
      <c r="D13" s="9" t="s">
        <v>25</v>
      </c>
      <c r="E13" s="4">
        <v>995.2</v>
      </c>
      <c r="F13" s="4">
        <v>262</v>
      </c>
      <c r="G13" s="4">
        <v>33</v>
      </c>
      <c r="H13" s="4">
        <f t="shared" si="8"/>
        <v>700.2</v>
      </c>
      <c r="I13" s="4">
        <v>295</v>
      </c>
      <c r="J13" s="4" t="s">
        <v>26</v>
      </c>
      <c r="K13" s="4">
        <v>230</v>
      </c>
      <c r="L13" s="5">
        <v>2612</v>
      </c>
      <c r="M13" s="4" t="s">
        <v>27</v>
      </c>
      <c r="N13" s="8" t="s">
        <v>111</v>
      </c>
      <c r="O13" s="8" t="s">
        <v>112</v>
      </c>
      <c r="P13" s="14">
        <f t="shared" si="0"/>
        <v>0.12595419847328243</v>
      </c>
      <c r="Q13" s="19">
        <f t="shared" si="5"/>
        <v>302.34684547491861</v>
      </c>
      <c r="R13" s="17">
        <f t="shared" si="2"/>
        <v>295</v>
      </c>
      <c r="S13" s="19">
        <f t="shared" si="6"/>
        <v>1479.5900808146514</v>
      </c>
      <c r="T13" s="14">
        <f t="shared" si="7"/>
        <v>0.48672636737806607</v>
      </c>
    </row>
    <row r="14" spans="1:20" x14ac:dyDescent="0.3">
      <c r="A14" s="3">
        <v>1967</v>
      </c>
      <c r="B14" s="3" t="s">
        <v>24</v>
      </c>
      <c r="C14" s="8" t="s">
        <v>30</v>
      </c>
      <c r="D14" s="8" t="s">
        <v>30</v>
      </c>
      <c r="E14" s="3">
        <v>1026</v>
      </c>
      <c r="F14" s="3">
        <v>266</v>
      </c>
      <c r="G14" s="3">
        <v>33</v>
      </c>
      <c r="H14" s="3">
        <f t="shared" si="8"/>
        <v>727</v>
      </c>
      <c r="I14" s="3">
        <v>299</v>
      </c>
      <c r="J14" s="3" t="s">
        <v>26</v>
      </c>
      <c r="K14" s="3">
        <v>230</v>
      </c>
      <c r="L14" s="5">
        <v>2612</v>
      </c>
      <c r="M14" s="3" t="s">
        <v>27</v>
      </c>
      <c r="N14" s="9" t="s">
        <v>28</v>
      </c>
      <c r="O14" s="20" t="s">
        <v>173</v>
      </c>
      <c r="P14" s="14">
        <f t="shared" si="0"/>
        <v>0.12406015037593984</v>
      </c>
      <c r="Q14" s="19">
        <f t="shared" si="5"/>
        <v>312.02496108563099</v>
      </c>
      <c r="R14" s="17">
        <f t="shared" si="2"/>
        <v>299</v>
      </c>
      <c r="S14" s="19">
        <f t="shared" si="6"/>
        <v>1479.5900808146514</v>
      </c>
      <c r="T14" s="14">
        <f t="shared" si="7"/>
        <v>0.44209559533591752</v>
      </c>
    </row>
    <row r="15" spans="1:20" x14ac:dyDescent="0.3">
      <c r="A15" s="3">
        <v>1967</v>
      </c>
      <c r="B15" s="3" t="s">
        <v>24</v>
      </c>
      <c r="C15" s="8" t="s">
        <v>172</v>
      </c>
      <c r="D15" s="8" t="s">
        <v>172</v>
      </c>
      <c r="E15" s="3">
        <v>1026</v>
      </c>
      <c r="F15" s="3">
        <v>267</v>
      </c>
      <c r="G15" s="3">
        <v>33</v>
      </c>
      <c r="H15" s="3">
        <f t="shared" si="8"/>
        <v>726</v>
      </c>
      <c r="I15" s="3">
        <v>300</v>
      </c>
      <c r="J15" s="3" t="s">
        <v>26</v>
      </c>
      <c r="K15" s="3">
        <v>230</v>
      </c>
      <c r="L15" s="5">
        <v>2612</v>
      </c>
      <c r="M15" s="3" t="s">
        <v>27</v>
      </c>
      <c r="N15" s="9" t="s">
        <v>19</v>
      </c>
      <c r="O15" s="9" t="s">
        <v>20</v>
      </c>
      <c r="P15" s="14">
        <f t="shared" si="0"/>
        <v>0.12359550561797752</v>
      </c>
      <c r="Q15" s="19">
        <f t="shared" si="5"/>
        <v>312.02496108563099</v>
      </c>
      <c r="R15" s="17">
        <f t="shared" si="2"/>
        <v>300</v>
      </c>
      <c r="S15" s="19">
        <f t="shared" si="6"/>
        <v>1479.5900808146514</v>
      </c>
      <c r="T15" s="14">
        <f t="shared" si="7"/>
        <v>0.44209559533591752</v>
      </c>
    </row>
    <row r="16" spans="1:20" x14ac:dyDescent="0.3">
      <c r="A16" s="4">
        <v>1967</v>
      </c>
      <c r="B16" s="4" t="s">
        <v>24</v>
      </c>
      <c r="C16" s="9" t="s">
        <v>31</v>
      </c>
      <c r="D16" s="9" t="s">
        <v>31</v>
      </c>
      <c r="E16" s="4">
        <v>1006</v>
      </c>
      <c r="F16" s="4">
        <v>271</v>
      </c>
      <c r="G16" s="4">
        <v>33</v>
      </c>
      <c r="H16" s="4">
        <f t="shared" si="8"/>
        <v>702</v>
      </c>
      <c r="I16" s="4">
        <v>304</v>
      </c>
      <c r="J16" s="4" t="s">
        <v>26</v>
      </c>
      <c r="K16" s="4">
        <v>230</v>
      </c>
      <c r="L16" s="5">
        <v>2612</v>
      </c>
      <c r="M16" s="4" t="s">
        <v>27</v>
      </c>
      <c r="N16" s="8" t="s">
        <v>142</v>
      </c>
      <c r="O16" s="8" t="s">
        <v>143</v>
      </c>
      <c r="P16" s="14">
        <f t="shared" si="0"/>
        <v>0.12177121771217712</v>
      </c>
      <c r="Q16" s="19">
        <f t="shared" si="5"/>
        <v>305.7404704293242</v>
      </c>
      <c r="R16" s="17">
        <f t="shared" si="2"/>
        <v>304</v>
      </c>
      <c r="S16" s="19">
        <f t="shared" si="6"/>
        <v>1479.5900808146514</v>
      </c>
      <c r="T16" s="14">
        <f t="shared" si="7"/>
        <v>0.47076548788732742</v>
      </c>
    </row>
    <row r="17" spans="1:20" x14ac:dyDescent="0.3">
      <c r="A17" s="4">
        <v>1968</v>
      </c>
      <c r="B17" s="4" t="s">
        <v>24</v>
      </c>
      <c r="C17" s="9" t="s">
        <v>32</v>
      </c>
      <c r="D17" s="9" t="s">
        <v>32</v>
      </c>
      <c r="E17" s="4">
        <v>1039</v>
      </c>
      <c r="F17" s="4">
        <v>273</v>
      </c>
      <c r="G17" s="4">
        <v>33</v>
      </c>
      <c r="H17" s="4">
        <f t="shared" si="8"/>
        <v>733</v>
      </c>
      <c r="I17" s="4">
        <v>306</v>
      </c>
      <c r="J17" s="4" t="s">
        <v>26</v>
      </c>
      <c r="K17" s="4">
        <v>230</v>
      </c>
      <c r="L17" s="5">
        <v>2612</v>
      </c>
      <c r="M17" s="4" t="s">
        <v>27</v>
      </c>
      <c r="N17" s="9" t="s">
        <v>28</v>
      </c>
      <c r="O17" s="20" t="s">
        <v>173</v>
      </c>
      <c r="P17" s="14">
        <f t="shared" si="0"/>
        <v>0.12087912087912088</v>
      </c>
      <c r="Q17" s="19">
        <f t="shared" si="5"/>
        <v>316.10988001223041</v>
      </c>
      <c r="R17" s="17">
        <f t="shared" si="2"/>
        <v>306</v>
      </c>
      <c r="S17" s="19">
        <f t="shared" si="6"/>
        <v>1479.5900808146514</v>
      </c>
      <c r="T17" s="14">
        <f t="shared" si="7"/>
        <v>0.42405205083219577</v>
      </c>
    </row>
    <row r="18" spans="1:20" x14ac:dyDescent="0.3">
      <c r="A18" s="4">
        <v>1966</v>
      </c>
      <c r="B18" s="4" t="s">
        <v>15</v>
      </c>
      <c r="C18" s="9" t="s">
        <v>168</v>
      </c>
      <c r="D18" s="9" t="s">
        <v>169</v>
      </c>
      <c r="E18" s="4">
        <v>1538</v>
      </c>
      <c r="F18" s="4">
        <v>847</v>
      </c>
      <c r="G18" s="4">
        <v>99.8</v>
      </c>
      <c r="H18" s="4">
        <f t="shared" si="8"/>
        <v>591.20000000000005</v>
      </c>
      <c r="I18" s="4">
        <f>E18-H18</f>
        <v>946.8</v>
      </c>
      <c r="J18" s="4" t="s">
        <v>17</v>
      </c>
      <c r="K18" s="4">
        <v>287</v>
      </c>
      <c r="L18" s="4">
        <v>2630</v>
      </c>
      <c r="M18" s="4" t="s">
        <v>18</v>
      </c>
      <c r="N18" s="9"/>
      <c r="O18" s="9" t="s">
        <v>139</v>
      </c>
      <c r="P18" s="14">
        <f t="shared" si="0"/>
        <v>0.117827626918536</v>
      </c>
      <c r="Q18" s="19">
        <f t="shared" si="5"/>
        <v>565.1114312854786</v>
      </c>
      <c r="R18" s="17">
        <f t="shared" si="2"/>
        <v>946.8</v>
      </c>
      <c r="S18" s="19">
        <f t="shared" si="6"/>
        <v>2471.3527062764097</v>
      </c>
      <c r="T18" s="14">
        <f t="shared" si="7"/>
        <v>0.60686131747490879</v>
      </c>
    </row>
    <row r="19" spans="1:20" x14ac:dyDescent="0.3">
      <c r="A19" s="3">
        <v>2024</v>
      </c>
      <c r="B19" s="3" t="s">
        <v>119</v>
      </c>
      <c r="C19" s="8" t="s">
        <v>140</v>
      </c>
      <c r="D19" s="8"/>
      <c r="E19" s="3">
        <v>710</v>
      </c>
      <c r="F19" s="3">
        <v>190</v>
      </c>
      <c r="G19" s="3">
        <v>20</v>
      </c>
      <c r="H19" s="3">
        <v>500</v>
      </c>
      <c r="I19" s="3">
        <v>210</v>
      </c>
      <c r="J19" s="3" t="s">
        <v>141</v>
      </c>
      <c r="K19" s="3">
        <v>328</v>
      </c>
      <c r="L19" s="3">
        <v>2774</v>
      </c>
      <c r="M19" s="3" t="s">
        <v>35</v>
      </c>
      <c r="N19" s="8"/>
      <c r="O19" s="8" t="s">
        <v>178</v>
      </c>
      <c r="P19" s="14">
        <f t="shared" si="0"/>
        <v>0.10526315789473684</v>
      </c>
      <c r="Q19" s="19">
        <f t="shared" si="5"/>
        <v>291.36587081295409</v>
      </c>
      <c r="R19" s="17">
        <f t="shared" si="2"/>
        <v>210</v>
      </c>
      <c r="S19" s="19">
        <f t="shared" si="6"/>
        <v>599.41763668938188</v>
      </c>
      <c r="T19" s="14">
        <f t="shared" si="7"/>
        <v>0.15574980747974382</v>
      </c>
    </row>
    <row r="20" spans="1:20" x14ac:dyDescent="0.3">
      <c r="A20" s="4">
        <v>2023</v>
      </c>
      <c r="B20" s="4" t="s">
        <v>129</v>
      </c>
      <c r="C20" s="9" t="s">
        <v>130</v>
      </c>
      <c r="D20" s="9"/>
      <c r="E20" s="4">
        <v>1000</v>
      </c>
      <c r="F20" s="4">
        <v>340</v>
      </c>
      <c r="G20" s="4">
        <v>30</v>
      </c>
      <c r="H20" s="4">
        <v>630</v>
      </c>
      <c r="I20" s="4">
        <v>370</v>
      </c>
      <c r="J20" s="4" t="s">
        <v>131</v>
      </c>
      <c r="K20" s="4">
        <v>333</v>
      </c>
      <c r="L20" s="5"/>
      <c r="M20" s="4" t="s">
        <v>35</v>
      </c>
      <c r="N20" s="8" t="s">
        <v>117</v>
      </c>
      <c r="O20" s="8" t="s">
        <v>118</v>
      </c>
      <c r="P20" s="14">
        <f t="shared" si="0"/>
        <v>8.8235294117647065E-2</v>
      </c>
      <c r="Q20" s="19">
        <f t="shared" si="5"/>
        <v>970</v>
      </c>
      <c r="R20" s="17">
        <f t="shared" si="2"/>
        <v>370</v>
      </c>
      <c r="S20" s="19">
        <f t="shared" si="6"/>
        <v>424.08536051987562</v>
      </c>
      <c r="T20" s="14">
        <f t="shared" si="7"/>
        <v>0.57591463948012434</v>
      </c>
    </row>
    <row r="21" spans="1:20" x14ac:dyDescent="0.3">
      <c r="A21" s="3">
        <v>2019</v>
      </c>
      <c r="B21" s="3" t="s">
        <v>109</v>
      </c>
      <c r="C21" s="8" t="s">
        <v>201</v>
      </c>
      <c r="D21" s="8" t="s">
        <v>110</v>
      </c>
      <c r="E21" s="3">
        <v>1471</v>
      </c>
      <c r="F21" s="3">
        <v>626</v>
      </c>
      <c r="G21" s="3">
        <v>27</v>
      </c>
      <c r="H21" s="3">
        <v>818</v>
      </c>
      <c r="I21" s="3">
        <v>653</v>
      </c>
      <c r="J21" s="3" t="s">
        <v>74</v>
      </c>
      <c r="K21" s="3">
        <v>318</v>
      </c>
      <c r="L21" s="5"/>
      <c r="M21" s="3" t="s">
        <v>35</v>
      </c>
      <c r="N21" s="9"/>
      <c r="O21" s="9" t="s">
        <v>186</v>
      </c>
      <c r="P21" s="14">
        <f t="shared" si="0"/>
        <v>4.3130990415335461E-2</v>
      </c>
      <c r="Q21" s="19">
        <f t="shared" si="5"/>
        <v>1444</v>
      </c>
      <c r="R21" s="17">
        <f t="shared" si="2"/>
        <v>653</v>
      </c>
      <c r="S21" s="19">
        <f t="shared" si="6"/>
        <v>379.25723580371869</v>
      </c>
      <c r="T21" s="14">
        <f t="shared" si="7"/>
        <v>0.74217727001786626</v>
      </c>
    </row>
    <row r="22" spans="1:20" x14ac:dyDescent="0.3">
      <c r="A22" s="4">
        <v>2023</v>
      </c>
      <c r="B22" s="4" t="s">
        <v>137</v>
      </c>
      <c r="C22" s="9" t="s">
        <v>138</v>
      </c>
      <c r="D22" s="9"/>
      <c r="E22" s="4">
        <v>1750</v>
      </c>
      <c r="F22" s="4">
        <v>770</v>
      </c>
      <c r="G22" s="4">
        <v>30</v>
      </c>
      <c r="H22" s="4">
        <v>950</v>
      </c>
      <c r="I22" s="4">
        <v>800</v>
      </c>
      <c r="J22" s="26" t="s">
        <v>96</v>
      </c>
      <c r="K22" s="26">
        <v>333</v>
      </c>
      <c r="L22" s="33"/>
      <c r="M22" s="26" t="s">
        <v>35</v>
      </c>
      <c r="N22" s="34" t="s">
        <v>36</v>
      </c>
      <c r="O22" s="34" t="s">
        <v>178</v>
      </c>
      <c r="P22" s="14">
        <f t="shared" si="0"/>
        <v>3.896103896103896E-2</v>
      </c>
      <c r="Q22" s="19">
        <f t="shared" si="5"/>
        <v>1720</v>
      </c>
      <c r="R22" s="17">
        <f t="shared" si="2"/>
        <v>800</v>
      </c>
      <c r="S22" s="19">
        <f t="shared" si="6"/>
        <v>424.08536051987562</v>
      </c>
      <c r="T22" s="14">
        <f t="shared" si="7"/>
        <v>0.75766550827435675</v>
      </c>
    </row>
    <row r="23" spans="1:20" x14ac:dyDescent="0.3">
      <c r="A23" s="4">
        <v>2019</v>
      </c>
      <c r="B23" s="4" t="s">
        <v>105</v>
      </c>
      <c r="C23" s="9" t="s">
        <v>106</v>
      </c>
      <c r="D23" s="9"/>
      <c r="E23" s="4">
        <v>585</v>
      </c>
      <c r="F23" s="4">
        <v>150</v>
      </c>
      <c r="G23" s="4">
        <v>0.1</v>
      </c>
      <c r="H23" s="4">
        <v>435</v>
      </c>
      <c r="I23" s="4">
        <v>150</v>
      </c>
      <c r="P23" s="14">
        <f t="shared" si="0"/>
        <v>6.6666666666666675E-4</v>
      </c>
      <c r="Q23" s="19"/>
      <c r="R23" s="17">
        <f t="shared" si="2"/>
        <v>150.1</v>
      </c>
      <c r="S23" s="19"/>
      <c r="T23" s="14"/>
    </row>
    <row r="24" spans="1:20" x14ac:dyDescent="0.3">
      <c r="A24" s="3">
        <v>2023</v>
      </c>
      <c r="B24" s="3" t="s">
        <v>109</v>
      </c>
      <c r="C24" s="8" t="s">
        <v>200</v>
      </c>
      <c r="D24" s="8" t="s">
        <v>134</v>
      </c>
      <c r="E24" s="3">
        <v>1750</v>
      </c>
      <c r="F24" s="5"/>
      <c r="G24" s="3">
        <v>26</v>
      </c>
      <c r="H24" s="5"/>
      <c r="I24" s="3">
        <v>1750</v>
      </c>
      <c r="P24" s="14"/>
      <c r="Q24" s="19"/>
      <c r="R24" s="17">
        <f t="shared" si="2"/>
        <v>26</v>
      </c>
      <c r="S24" s="19"/>
      <c r="T24" s="14"/>
    </row>
    <row r="25" spans="1:20" x14ac:dyDescent="0.3">
      <c r="A25" s="4">
        <v>2024</v>
      </c>
      <c r="B25" s="4" t="s">
        <v>144</v>
      </c>
      <c r="C25" s="9" t="s">
        <v>197</v>
      </c>
      <c r="D25" s="9" t="s">
        <v>145</v>
      </c>
      <c r="E25" s="4">
        <v>1283</v>
      </c>
      <c r="F25" s="5"/>
      <c r="G25" s="4">
        <v>90</v>
      </c>
      <c r="H25" s="5"/>
      <c r="I25" s="4">
        <v>1283</v>
      </c>
      <c r="P25" s="14"/>
      <c r="Q25" s="19"/>
      <c r="R25" s="17">
        <f t="shared" si="2"/>
        <v>90</v>
      </c>
      <c r="S25" s="19"/>
      <c r="T25" s="14"/>
    </row>
    <row r="26" spans="1:20" x14ac:dyDescent="0.3">
      <c r="A26" s="3">
        <v>2024</v>
      </c>
      <c r="B26" s="3" t="s">
        <v>147</v>
      </c>
      <c r="C26" s="8" t="s">
        <v>198</v>
      </c>
      <c r="D26" s="8" t="s">
        <v>199</v>
      </c>
      <c r="E26" s="3">
        <v>1908</v>
      </c>
      <c r="F26" s="10"/>
      <c r="G26" s="3">
        <v>100</v>
      </c>
      <c r="H26" s="10"/>
      <c r="I26" s="3">
        <v>1908</v>
      </c>
      <c r="J26" s="22"/>
      <c r="K26" s="22"/>
      <c r="L26" s="22"/>
      <c r="M26" s="22"/>
      <c r="N26" s="22"/>
      <c r="O26" s="22"/>
      <c r="P26" s="29"/>
      <c r="Q26" s="30"/>
      <c r="R26" s="23">
        <f t="shared" si="2"/>
        <v>100</v>
      </c>
      <c r="S26" s="30"/>
      <c r="T26" s="14"/>
    </row>
    <row r="27" spans="1:20" x14ac:dyDescent="0.3">
      <c r="A27" s="27">
        <v>2024</v>
      </c>
      <c r="B27" s="27" t="s">
        <v>94</v>
      </c>
      <c r="C27" s="24" t="s">
        <v>194</v>
      </c>
      <c r="R27" s="17">
        <f t="shared" si="2"/>
        <v>0</v>
      </c>
      <c r="S27" s="19"/>
      <c r="T27" s="14"/>
    </row>
  </sheetData>
  <sortState xmlns:xlrd2="http://schemas.microsoft.com/office/spreadsheetml/2017/richdata2" ref="A3:T27">
    <sortCondition descending="1" ref="P3:P27"/>
  </sortState>
  <mergeCells count="1">
    <mergeCell ref="A1:O1"/>
  </mergeCells>
  <conditionalFormatting sqref="T3:T27">
    <cfRule type="colorScale" priority="1">
      <colorScale>
        <cfvo type="min"/>
        <cfvo type="max"/>
        <color rgb="FFFCFCFF"/>
        <color rgb="FFF8696B"/>
      </colorScale>
    </cfRule>
  </conditionalFormatting>
  <hyperlinks>
    <hyperlink ref="O12" r:id="rId1" xr:uid="{C96E1502-222B-4B6A-8E4C-A2BD2CBDFD45}"/>
    <hyperlink ref="O16" r:id="rId2" display="https://global.jaxa.jp/countdown/slim/SLIM-mediakit-EN_2308.pdf" xr:uid="{C9B8076E-D65C-4E8F-BEE0-AB4D13C7C982}"/>
  </hyperlinks>
  <pageMargins left="0.7" right="0.7" top="0.75" bottom="0.75" header="0.3" footer="0.3"/>
  <pageSetup paperSize="9" orientation="portrait" r:id="rId3"/>
  <drawing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742C6-9C00-4F67-9696-AFFA6E6C1118}">
  <dimension ref="A1:P13"/>
  <sheetViews>
    <sheetView topLeftCell="A4" zoomScale="85" zoomScaleNormal="85" workbookViewId="0">
      <selection activeCell="G16" sqref="G16"/>
    </sheetView>
  </sheetViews>
  <sheetFormatPr baseColWidth="10" defaultRowHeight="14.4" x14ac:dyDescent="0.3"/>
  <cols>
    <col min="2" max="2" width="17.5546875" bestFit="1" customWidth="1"/>
    <col min="3" max="3" width="13.5546875" bestFit="1" customWidth="1"/>
    <col min="4" max="4" width="13.5546875" customWidth="1"/>
    <col min="5" max="5" width="10" bestFit="1" customWidth="1"/>
    <col min="6" max="6" width="8.6640625" bestFit="1" customWidth="1"/>
    <col min="7" max="7" width="19.109375" bestFit="1" customWidth="1"/>
    <col min="8" max="8" width="18.5546875" bestFit="1" customWidth="1"/>
    <col min="9" max="9" width="10.109375" bestFit="1" customWidth="1"/>
    <col min="10" max="10" width="12.88671875" bestFit="1" customWidth="1"/>
    <col min="14" max="15" width="0" hidden="1" customWidth="1"/>
  </cols>
  <sheetData>
    <row r="1" spans="1:16" x14ac:dyDescent="0.3">
      <c r="A1" s="36" t="s">
        <v>0</v>
      </c>
      <c r="B1" s="36"/>
      <c r="C1" s="36"/>
      <c r="D1" s="36"/>
      <c r="E1" s="36"/>
      <c r="F1" s="36"/>
      <c r="G1" s="36"/>
      <c r="H1" s="36"/>
      <c r="I1" s="36"/>
      <c r="J1" s="36"/>
      <c r="K1" s="36"/>
      <c r="L1" s="36"/>
      <c r="M1" s="36"/>
      <c r="N1" s="36"/>
      <c r="O1" s="36"/>
    </row>
    <row r="2" spans="1:16" x14ac:dyDescent="0.3">
      <c r="A2" s="1" t="s">
        <v>1</v>
      </c>
      <c r="B2" s="1" t="s">
        <v>2</v>
      </c>
      <c r="C2" s="1" t="s">
        <v>202</v>
      </c>
      <c r="D2" s="1" t="s">
        <v>195</v>
      </c>
      <c r="E2" s="1" t="s">
        <v>4</v>
      </c>
      <c r="F2" s="1" t="s">
        <v>5</v>
      </c>
      <c r="G2" s="1" t="s">
        <v>6</v>
      </c>
      <c r="H2" s="1" t="s">
        <v>7</v>
      </c>
      <c r="I2" s="1" t="s">
        <v>8</v>
      </c>
      <c r="J2" s="1" t="s">
        <v>9</v>
      </c>
      <c r="K2" s="1" t="s">
        <v>10</v>
      </c>
      <c r="L2" s="1" t="s">
        <v>11</v>
      </c>
      <c r="M2" s="1" t="s">
        <v>12</v>
      </c>
      <c r="N2" s="1" t="s">
        <v>13</v>
      </c>
      <c r="O2" s="1" t="s">
        <v>14</v>
      </c>
      <c r="P2" s="15" t="s">
        <v>151</v>
      </c>
    </row>
    <row r="3" spans="1:16" x14ac:dyDescent="0.3">
      <c r="A3" s="31">
        <v>1973</v>
      </c>
      <c r="B3" s="31" t="s">
        <v>15</v>
      </c>
      <c r="C3" s="32" t="s">
        <v>177</v>
      </c>
      <c r="D3" s="32" t="s">
        <v>174</v>
      </c>
      <c r="E3" s="31">
        <v>5700</v>
      </c>
      <c r="F3" s="31">
        <f>I3-G3</f>
        <v>1000</v>
      </c>
      <c r="G3" s="31">
        <v>836</v>
      </c>
      <c r="H3" s="31">
        <f>E3-F3-G3</f>
        <v>3864</v>
      </c>
      <c r="I3" s="31">
        <v>1836</v>
      </c>
      <c r="J3" s="31"/>
      <c r="K3" s="31">
        <v>314</v>
      </c>
      <c r="L3" s="31">
        <v>1880</v>
      </c>
      <c r="M3" s="31"/>
      <c r="N3" s="32" t="s">
        <v>22</v>
      </c>
      <c r="O3" s="32" t="s">
        <v>23</v>
      </c>
      <c r="P3" s="29">
        <f t="shared" ref="P3:P13" si="0">G3/F3</f>
        <v>0.83599999999999997</v>
      </c>
    </row>
    <row r="4" spans="1:16" x14ac:dyDescent="0.3">
      <c r="A4" s="27">
        <v>2020</v>
      </c>
      <c r="B4" s="27" t="s">
        <v>94</v>
      </c>
      <c r="C4" s="24" t="s">
        <v>116</v>
      </c>
      <c r="D4" s="24"/>
      <c r="E4" s="27">
        <v>3800</v>
      </c>
      <c r="F4" s="27">
        <v>1200</v>
      </c>
      <c r="G4" s="27">
        <v>800</v>
      </c>
      <c r="H4" s="27">
        <v>1800</v>
      </c>
      <c r="I4" s="27">
        <v>2000</v>
      </c>
      <c r="J4" s="27" t="s">
        <v>96</v>
      </c>
      <c r="K4" s="27">
        <v>333</v>
      </c>
      <c r="L4" s="27">
        <v>1930</v>
      </c>
      <c r="M4" s="27" t="s">
        <v>27</v>
      </c>
      <c r="N4" s="24"/>
      <c r="O4" s="24" t="s">
        <v>186</v>
      </c>
      <c r="P4" s="35">
        <f t="shared" si="0"/>
        <v>0.66666666666666663</v>
      </c>
    </row>
    <row r="5" spans="1:16" x14ac:dyDescent="0.3">
      <c r="A5" s="3">
        <v>1970</v>
      </c>
      <c r="B5" s="3" t="s">
        <v>15</v>
      </c>
      <c r="C5" s="8" t="s">
        <v>176</v>
      </c>
      <c r="D5" s="8" t="s">
        <v>175</v>
      </c>
      <c r="E5" s="3">
        <v>5660</v>
      </c>
      <c r="F5" s="3">
        <f>I5-G5</f>
        <v>1144</v>
      </c>
      <c r="G5" s="3">
        <v>756</v>
      </c>
      <c r="H5" s="3">
        <f>E5-F5-G5</f>
        <v>3760</v>
      </c>
      <c r="I5" s="3">
        <v>1900</v>
      </c>
      <c r="J5" s="3" t="s">
        <v>34</v>
      </c>
      <c r="K5" s="3">
        <v>314</v>
      </c>
      <c r="L5" s="3">
        <v>1880</v>
      </c>
      <c r="M5" s="3" t="s">
        <v>35</v>
      </c>
      <c r="N5" s="8" t="s">
        <v>28</v>
      </c>
      <c r="O5" s="21" t="s">
        <v>173</v>
      </c>
      <c r="P5" s="29">
        <f t="shared" si="0"/>
        <v>0.66083916083916083</v>
      </c>
    </row>
    <row r="6" spans="1:16" x14ac:dyDescent="0.3">
      <c r="A6" s="4">
        <v>1970</v>
      </c>
      <c r="B6" s="4" t="s">
        <v>15</v>
      </c>
      <c r="C6" s="9" t="s">
        <v>180</v>
      </c>
      <c r="D6" s="9" t="s">
        <v>179</v>
      </c>
      <c r="E6" s="4">
        <v>5727</v>
      </c>
      <c r="F6" s="27">
        <f>I6-G6</f>
        <v>1360</v>
      </c>
      <c r="G6" s="4">
        <v>520</v>
      </c>
      <c r="H6" s="4">
        <f>E6-I6</f>
        <v>3847</v>
      </c>
      <c r="I6" s="4">
        <v>1880</v>
      </c>
      <c r="J6" s="4" t="s">
        <v>34</v>
      </c>
      <c r="K6" s="4">
        <v>314</v>
      </c>
      <c r="L6" s="4">
        <v>1880</v>
      </c>
      <c r="M6" s="4" t="s">
        <v>27</v>
      </c>
      <c r="N6" s="8" t="s">
        <v>28</v>
      </c>
      <c r="O6" s="21" t="s">
        <v>173</v>
      </c>
      <c r="P6" s="14">
        <f t="shared" si="0"/>
        <v>0.38235294117647056</v>
      </c>
    </row>
    <row r="7" spans="1:16" x14ac:dyDescent="0.3">
      <c r="A7" s="3">
        <v>1972</v>
      </c>
      <c r="B7" s="3" t="s">
        <v>15</v>
      </c>
      <c r="C7" s="8" t="s">
        <v>181</v>
      </c>
      <c r="D7" s="8" t="s">
        <v>183</v>
      </c>
      <c r="E7" s="3">
        <v>5750</v>
      </c>
      <c r="F7" s="3">
        <f>I7-G7</f>
        <v>1360</v>
      </c>
      <c r="G7" s="3">
        <v>520</v>
      </c>
      <c r="H7" s="3">
        <f>E7-I7</f>
        <v>3870</v>
      </c>
      <c r="I7" s="3">
        <v>1880</v>
      </c>
      <c r="J7" s="3" t="s">
        <v>34</v>
      </c>
      <c r="K7" s="3">
        <v>314</v>
      </c>
      <c r="L7" s="3">
        <v>1880</v>
      </c>
      <c r="M7" s="3"/>
      <c r="N7" s="9" t="s">
        <v>28</v>
      </c>
      <c r="O7" s="20" t="s">
        <v>173</v>
      </c>
      <c r="P7" s="29">
        <f t="shared" si="0"/>
        <v>0.38235294117647056</v>
      </c>
    </row>
    <row r="8" spans="1:16" x14ac:dyDescent="0.3">
      <c r="A8" s="4">
        <v>1976</v>
      </c>
      <c r="B8" s="4" t="s">
        <v>15</v>
      </c>
      <c r="C8" s="9" t="s">
        <v>182</v>
      </c>
      <c r="D8" s="9" t="s">
        <v>184</v>
      </c>
      <c r="E8" s="4">
        <v>5795</v>
      </c>
      <c r="F8" s="4">
        <f>I8-G8</f>
        <v>1365</v>
      </c>
      <c r="G8" s="4">
        <v>515</v>
      </c>
      <c r="H8" s="4">
        <f>E8-I8</f>
        <v>3915</v>
      </c>
      <c r="I8" s="4">
        <v>1880</v>
      </c>
      <c r="J8" s="4" t="s">
        <v>34</v>
      </c>
      <c r="K8" s="4">
        <v>314</v>
      </c>
      <c r="L8" s="4">
        <v>1880</v>
      </c>
      <c r="M8" s="4"/>
      <c r="N8" s="8" t="s">
        <v>97</v>
      </c>
      <c r="O8" s="8" t="s">
        <v>98</v>
      </c>
      <c r="P8" s="14">
        <f t="shared" si="0"/>
        <v>0.37728937728937728</v>
      </c>
    </row>
    <row r="9" spans="1:16" x14ac:dyDescent="0.3">
      <c r="A9" s="3">
        <v>1966</v>
      </c>
      <c r="B9" s="3" t="s">
        <v>15</v>
      </c>
      <c r="C9" s="8" t="s">
        <v>170</v>
      </c>
      <c r="D9" s="8" t="s">
        <v>171</v>
      </c>
      <c r="E9" s="3">
        <v>1620</v>
      </c>
      <c r="F9" s="25">
        <v>800</v>
      </c>
      <c r="G9" s="3">
        <v>112</v>
      </c>
      <c r="H9" s="3">
        <f>E9-F9-G9</f>
        <v>708</v>
      </c>
      <c r="I9" s="3">
        <f>E9-H9</f>
        <v>912</v>
      </c>
      <c r="J9" s="3" t="s">
        <v>17</v>
      </c>
      <c r="K9" s="3">
        <v>287</v>
      </c>
      <c r="L9" s="3">
        <v>1880</v>
      </c>
      <c r="M9" s="3" t="s">
        <v>18</v>
      </c>
      <c r="N9" s="9" t="s">
        <v>132</v>
      </c>
      <c r="O9" s="9" t="s">
        <v>133</v>
      </c>
      <c r="P9" s="29">
        <f t="shared" si="0"/>
        <v>0.14000000000000001</v>
      </c>
    </row>
    <row r="10" spans="1:16" x14ac:dyDescent="0.3">
      <c r="A10" s="4">
        <v>1966</v>
      </c>
      <c r="B10" s="4" t="s">
        <v>24</v>
      </c>
      <c r="C10" s="9" t="s">
        <v>25</v>
      </c>
      <c r="D10" s="9" t="s">
        <v>25</v>
      </c>
      <c r="E10" s="4">
        <v>995.2</v>
      </c>
      <c r="F10" s="4">
        <v>262</v>
      </c>
      <c r="G10" s="4">
        <v>33</v>
      </c>
      <c r="H10" s="4">
        <f>E10-F10-G10</f>
        <v>700.2</v>
      </c>
      <c r="I10" s="4">
        <v>295</v>
      </c>
      <c r="J10" s="4" t="s">
        <v>26</v>
      </c>
      <c r="K10" s="4">
        <v>230</v>
      </c>
      <c r="L10" s="5">
        <v>2612</v>
      </c>
      <c r="M10" s="4" t="s">
        <v>27</v>
      </c>
      <c r="N10" s="8" t="s">
        <v>111</v>
      </c>
      <c r="O10" s="8" t="s">
        <v>112</v>
      </c>
      <c r="P10" s="14">
        <f t="shared" si="0"/>
        <v>0.12595419847328243</v>
      </c>
    </row>
    <row r="11" spans="1:16" x14ac:dyDescent="0.3">
      <c r="A11" s="3">
        <v>1966</v>
      </c>
      <c r="B11" s="3" t="s">
        <v>15</v>
      </c>
      <c r="C11" s="8" t="s">
        <v>168</v>
      </c>
      <c r="D11" s="8" t="s">
        <v>169</v>
      </c>
      <c r="E11" s="3">
        <v>1538</v>
      </c>
      <c r="F11" s="3">
        <v>847</v>
      </c>
      <c r="G11" s="3">
        <v>99.8</v>
      </c>
      <c r="H11" s="3">
        <f>E11-F11-G11</f>
        <v>591.20000000000005</v>
      </c>
      <c r="I11" s="3">
        <f>E11-H11</f>
        <v>946.8</v>
      </c>
      <c r="J11" s="3" t="s">
        <v>17</v>
      </c>
      <c r="K11" s="3">
        <v>287</v>
      </c>
      <c r="L11" s="3">
        <v>2630</v>
      </c>
      <c r="M11" s="3" t="s">
        <v>18</v>
      </c>
      <c r="N11" s="8"/>
      <c r="O11" s="8" t="s">
        <v>139</v>
      </c>
      <c r="P11" s="29">
        <f t="shared" si="0"/>
        <v>0.117827626918536</v>
      </c>
    </row>
    <row r="12" spans="1:16" x14ac:dyDescent="0.3">
      <c r="A12" s="27">
        <v>2024</v>
      </c>
      <c r="B12" s="27" t="s">
        <v>119</v>
      </c>
      <c r="C12" s="24" t="s">
        <v>140</v>
      </c>
      <c r="D12" s="24"/>
      <c r="E12" s="27">
        <v>710</v>
      </c>
      <c r="F12" s="27">
        <v>190</v>
      </c>
      <c r="G12" s="27">
        <v>20</v>
      </c>
      <c r="H12" s="27">
        <v>500</v>
      </c>
      <c r="I12" s="27">
        <v>210</v>
      </c>
      <c r="J12" s="27" t="s">
        <v>141</v>
      </c>
      <c r="K12" s="27">
        <v>328</v>
      </c>
      <c r="L12" s="27">
        <v>2774</v>
      </c>
      <c r="M12" s="27" t="s">
        <v>35</v>
      </c>
      <c r="N12" s="24"/>
      <c r="O12" s="24" t="s">
        <v>178</v>
      </c>
      <c r="P12" s="35">
        <f t="shared" si="0"/>
        <v>0.10526315789473684</v>
      </c>
    </row>
    <row r="13" spans="1:16" x14ac:dyDescent="0.3">
      <c r="A13" s="3">
        <v>2023</v>
      </c>
      <c r="B13" s="3" t="s">
        <v>129</v>
      </c>
      <c r="C13" s="8" t="s">
        <v>130</v>
      </c>
      <c r="D13" s="8"/>
      <c r="E13" s="3">
        <v>1000</v>
      </c>
      <c r="F13" s="3">
        <v>340</v>
      </c>
      <c r="G13" s="3">
        <v>30</v>
      </c>
      <c r="H13" s="3">
        <v>630</v>
      </c>
      <c r="I13" s="3">
        <v>370</v>
      </c>
      <c r="J13" s="3" t="s">
        <v>131</v>
      </c>
      <c r="K13" s="3">
        <v>333</v>
      </c>
      <c r="L13" s="3"/>
      <c r="M13" s="3" t="s">
        <v>35</v>
      </c>
      <c r="N13" s="8" t="s">
        <v>117</v>
      </c>
      <c r="O13" s="8" t="s">
        <v>118</v>
      </c>
      <c r="P13" s="29">
        <f t="shared" si="0"/>
        <v>8.8235294117647065E-2</v>
      </c>
    </row>
  </sheetData>
  <mergeCells count="1">
    <mergeCell ref="A1:O1"/>
  </mergeCells>
  <hyperlinks>
    <hyperlink ref="O9" r:id="rId1" xr:uid="{0749BAF8-B06F-46C5-B9D8-1A1A634DBBB5}"/>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637ED-BCAD-44BF-9AF8-32E306D84238}">
  <dimension ref="A1:N7"/>
  <sheetViews>
    <sheetView zoomScale="94" zoomScaleNormal="70" workbookViewId="0">
      <selection activeCell="S16" sqref="S16"/>
    </sheetView>
  </sheetViews>
  <sheetFormatPr baseColWidth="10" defaultRowHeight="14.4" x14ac:dyDescent="0.3"/>
  <cols>
    <col min="2" max="2" width="17.5546875" bestFit="1" customWidth="1"/>
    <col min="3" max="3" width="13.5546875" bestFit="1" customWidth="1"/>
    <col min="4" max="4" width="10" bestFit="1" customWidth="1"/>
    <col min="5" max="5" width="8.6640625" bestFit="1" customWidth="1"/>
    <col min="6" max="6" width="19.109375" bestFit="1" customWidth="1"/>
    <col min="7" max="7" width="18.5546875" bestFit="1" customWidth="1"/>
    <col min="8" max="8" width="10.109375" bestFit="1" customWidth="1"/>
    <col min="9" max="9" width="12.88671875" bestFit="1" customWidth="1"/>
    <col min="13" max="14" width="0" hidden="1" customWidth="1"/>
  </cols>
  <sheetData>
    <row r="1" spans="1:14" x14ac:dyDescent="0.3">
      <c r="A1" s="36" t="s">
        <v>0</v>
      </c>
      <c r="B1" s="36"/>
      <c r="C1" s="36"/>
      <c r="D1" s="36"/>
      <c r="E1" s="36"/>
      <c r="F1" s="36"/>
      <c r="G1" s="36"/>
      <c r="H1" s="36"/>
      <c r="I1" s="36"/>
      <c r="J1" s="36"/>
      <c r="K1" s="36"/>
      <c r="L1" s="36"/>
      <c r="M1" s="36"/>
      <c r="N1" s="36"/>
    </row>
    <row r="2" spans="1:14" x14ac:dyDescent="0.3">
      <c r="A2" s="1" t="s">
        <v>1</v>
      </c>
      <c r="B2" s="1" t="s">
        <v>2</v>
      </c>
      <c r="C2" s="1" t="s">
        <v>3</v>
      </c>
      <c r="D2" s="1" t="s">
        <v>4</v>
      </c>
      <c r="E2" s="1" t="s">
        <v>5</v>
      </c>
      <c r="F2" s="1" t="s">
        <v>6</v>
      </c>
      <c r="G2" s="1" t="s">
        <v>7</v>
      </c>
      <c r="H2" s="1" t="s">
        <v>8</v>
      </c>
      <c r="I2" s="1" t="s">
        <v>9</v>
      </c>
      <c r="J2" s="1" t="s">
        <v>10</v>
      </c>
      <c r="K2" s="1" t="s">
        <v>11</v>
      </c>
      <c r="L2" s="1" t="s">
        <v>12</v>
      </c>
      <c r="M2" s="1" t="s">
        <v>13</v>
      </c>
      <c r="N2" s="1" t="s">
        <v>14</v>
      </c>
    </row>
    <row r="3" spans="1:14" x14ac:dyDescent="0.3">
      <c r="A3" s="4">
        <v>1966</v>
      </c>
      <c r="B3" s="4" t="s">
        <v>24</v>
      </c>
      <c r="C3" s="9" t="s">
        <v>25</v>
      </c>
      <c r="D3" s="4">
        <v>995.2</v>
      </c>
      <c r="E3" s="4">
        <v>294.3</v>
      </c>
      <c r="F3" s="4">
        <v>33</v>
      </c>
      <c r="G3" s="4">
        <v>667.90000000000009</v>
      </c>
      <c r="H3" s="4">
        <v>327.29999999999995</v>
      </c>
      <c r="I3" s="4" t="s">
        <v>26</v>
      </c>
      <c r="J3" s="4">
        <v>230</v>
      </c>
      <c r="K3" s="5">
        <v>2612</v>
      </c>
      <c r="L3" s="4" t="s">
        <v>27</v>
      </c>
      <c r="M3" s="9" t="s">
        <v>28</v>
      </c>
      <c r="N3" s="9" t="s">
        <v>29</v>
      </c>
    </row>
    <row r="4" spans="1:14" x14ac:dyDescent="0.3">
      <c r="A4" s="3">
        <v>1968</v>
      </c>
      <c r="B4" s="3" t="s">
        <v>15</v>
      </c>
      <c r="C4" s="8" t="s">
        <v>33</v>
      </c>
      <c r="D4" s="3">
        <v>5700</v>
      </c>
      <c r="E4" s="3">
        <v>1814</v>
      </c>
      <c r="F4" s="3">
        <v>756</v>
      </c>
      <c r="G4" s="3">
        <v>3130</v>
      </c>
      <c r="H4" s="3">
        <v>2570</v>
      </c>
      <c r="I4" s="3" t="s">
        <v>34</v>
      </c>
      <c r="J4" s="3">
        <v>314</v>
      </c>
      <c r="K4" s="3">
        <v>1880</v>
      </c>
      <c r="L4" s="3" t="s">
        <v>35</v>
      </c>
      <c r="M4" s="8" t="s">
        <v>36</v>
      </c>
      <c r="N4" s="8" t="s">
        <v>23</v>
      </c>
    </row>
    <row r="5" spans="1:14" x14ac:dyDescent="0.3">
      <c r="A5" s="3">
        <v>2020</v>
      </c>
      <c r="B5" s="3" t="s">
        <v>94</v>
      </c>
      <c r="C5" s="8" t="s">
        <v>116</v>
      </c>
      <c r="D5" s="3">
        <v>3800</v>
      </c>
      <c r="E5" s="3">
        <v>1200</v>
      </c>
      <c r="F5" s="3">
        <v>800</v>
      </c>
      <c r="G5" s="3">
        <v>1800</v>
      </c>
      <c r="H5" s="3">
        <v>2000</v>
      </c>
      <c r="I5" s="3" t="s">
        <v>96</v>
      </c>
      <c r="J5" s="3">
        <v>333</v>
      </c>
      <c r="K5" s="3">
        <v>1930</v>
      </c>
      <c r="L5" s="3" t="s">
        <v>27</v>
      </c>
      <c r="M5" s="8" t="s">
        <v>117</v>
      </c>
      <c r="N5" s="8" t="s">
        <v>118</v>
      </c>
    </row>
    <row r="6" spans="1:14" x14ac:dyDescent="0.3">
      <c r="A6" s="4">
        <v>2023</v>
      </c>
      <c r="B6" s="4" t="s">
        <v>129</v>
      </c>
      <c r="C6" s="9" t="s">
        <v>130</v>
      </c>
      <c r="D6" s="4">
        <v>1000</v>
      </c>
      <c r="E6" s="4">
        <v>340</v>
      </c>
      <c r="F6" s="4">
        <v>30</v>
      </c>
      <c r="G6" s="4">
        <v>630</v>
      </c>
      <c r="H6" s="4">
        <v>370</v>
      </c>
      <c r="I6" s="4" t="s">
        <v>131</v>
      </c>
      <c r="J6" s="4">
        <v>333</v>
      </c>
      <c r="K6" s="5"/>
      <c r="L6" s="4" t="s">
        <v>35</v>
      </c>
      <c r="M6" s="9" t="s">
        <v>132</v>
      </c>
      <c r="N6" s="9" t="s">
        <v>133</v>
      </c>
    </row>
    <row r="7" spans="1:14" x14ac:dyDescent="0.3">
      <c r="A7" s="3">
        <v>2024</v>
      </c>
      <c r="B7" s="3" t="s">
        <v>119</v>
      </c>
      <c r="C7" s="8" t="s">
        <v>140</v>
      </c>
      <c r="D7" s="3">
        <v>710</v>
      </c>
      <c r="E7" s="3">
        <v>190</v>
      </c>
      <c r="F7" s="3">
        <v>20</v>
      </c>
      <c r="G7" s="3">
        <v>500</v>
      </c>
      <c r="H7" s="3">
        <v>210</v>
      </c>
      <c r="I7" s="3" t="s">
        <v>141</v>
      </c>
      <c r="J7" s="3">
        <v>328</v>
      </c>
      <c r="K7" s="3">
        <v>2774</v>
      </c>
      <c r="L7" s="3" t="s">
        <v>35</v>
      </c>
      <c r="M7" s="8" t="s">
        <v>142</v>
      </c>
      <c r="N7" s="8" t="s">
        <v>143</v>
      </c>
    </row>
  </sheetData>
  <mergeCells count="1">
    <mergeCell ref="A1:N1"/>
  </mergeCells>
  <hyperlinks>
    <hyperlink ref="N6" r:id="rId1" xr:uid="{2C47A36F-69B1-4970-8514-ADB8F1E1769A}"/>
    <hyperlink ref="N7" r:id="rId2" display="https://global.jaxa.jp/countdown/slim/SLIM-mediakit-EN_2308.pdf" xr:uid="{4C84BBAF-CE5C-46BF-B1C2-08F7005D052F}"/>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A3AE3-534E-4F49-8D77-F05C5F3C46AF}">
  <dimension ref="A1:N22"/>
  <sheetViews>
    <sheetView workbookViewId="0">
      <selection activeCell="O27" sqref="O27"/>
    </sheetView>
  </sheetViews>
  <sheetFormatPr baseColWidth="10" defaultRowHeight="14.4" x14ac:dyDescent="0.3"/>
  <cols>
    <col min="13" max="14" width="0" hidden="1" customWidth="1"/>
  </cols>
  <sheetData>
    <row r="1" spans="1:14" x14ac:dyDescent="0.3">
      <c r="A1" s="36" t="s">
        <v>0</v>
      </c>
      <c r="B1" s="36"/>
      <c r="C1" s="36"/>
      <c r="D1" s="36"/>
      <c r="E1" s="36"/>
      <c r="F1" s="36"/>
      <c r="G1" s="36"/>
      <c r="H1" s="36"/>
      <c r="I1" s="36"/>
      <c r="J1" s="36"/>
      <c r="K1" s="36"/>
      <c r="L1" s="36"/>
      <c r="M1" s="36"/>
      <c r="N1" s="36"/>
    </row>
    <row r="2" spans="1:14" x14ac:dyDescent="0.3">
      <c r="A2" s="1" t="s">
        <v>1</v>
      </c>
      <c r="B2" s="1" t="s">
        <v>2</v>
      </c>
      <c r="C2" s="1" t="s">
        <v>3</v>
      </c>
      <c r="D2" s="1" t="s">
        <v>4</v>
      </c>
      <c r="E2" s="1" t="s">
        <v>5</v>
      </c>
      <c r="F2" s="1" t="s">
        <v>6</v>
      </c>
      <c r="G2" s="1" t="s">
        <v>7</v>
      </c>
      <c r="H2" s="1" t="s">
        <v>8</v>
      </c>
      <c r="I2" s="1" t="s">
        <v>9</v>
      </c>
      <c r="J2" s="1" t="s">
        <v>10</v>
      </c>
      <c r="K2" s="1" t="s">
        <v>11</v>
      </c>
      <c r="L2" s="1" t="s">
        <v>12</v>
      </c>
      <c r="M2" s="1" t="s">
        <v>13</v>
      </c>
      <c r="N2" s="1" t="s">
        <v>14</v>
      </c>
    </row>
    <row r="3" spans="1:14" x14ac:dyDescent="0.3">
      <c r="A3" s="4">
        <v>2010</v>
      </c>
      <c r="B3" s="4" t="s">
        <v>24</v>
      </c>
      <c r="C3" s="9" t="s">
        <v>90</v>
      </c>
      <c r="D3" s="4">
        <v>462</v>
      </c>
      <c r="E3" s="4">
        <v>171.1</v>
      </c>
      <c r="F3" s="4">
        <v>14.9</v>
      </c>
      <c r="G3" s="4">
        <f>D3-E3-F3</f>
        <v>276</v>
      </c>
      <c r="H3" s="4">
        <f t="shared" ref="H3:H18" si="0">D3-G3</f>
        <v>186</v>
      </c>
      <c r="I3" s="4" t="s">
        <v>91</v>
      </c>
      <c r="J3" s="4">
        <v>160</v>
      </c>
      <c r="K3" s="5"/>
      <c r="L3" s="4" t="s">
        <v>27</v>
      </c>
      <c r="M3" s="9" t="s">
        <v>92</v>
      </c>
      <c r="N3" s="9" t="s">
        <v>93</v>
      </c>
    </row>
    <row r="4" spans="1:14" x14ac:dyDescent="0.3">
      <c r="A4" s="3">
        <v>2024</v>
      </c>
      <c r="B4" s="3" t="s">
        <v>119</v>
      </c>
      <c r="C4" s="8" t="s">
        <v>140</v>
      </c>
      <c r="D4" s="3">
        <v>710</v>
      </c>
      <c r="E4" s="3">
        <v>190</v>
      </c>
      <c r="F4" s="3">
        <v>20</v>
      </c>
      <c r="G4" s="3">
        <f>D4-E4-F4</f>
        <v>500</v>
      </c>
      <c r="H4" s="3">
        <f t="shared" si="0"/>
        <v>210</v>
      </c>
      <c r="I4" s="3" t="s">
        <v>141</v>
      </c>
      <c r="J4" s="3">
        <v>328</v>
      </c>
      <c r="K4" s="3">
        <v>2774</v>
      </c>
      <c r="L4" s="3" t="s">
        <v>35</v>
      </c>
      <c r="M4" s="8" t="s">
        <v>142</v>
      </c>
      <c r="N4" s="8" t="s">
        <v>143</v>
      </c>
    </row>
    <row r="5" spans="1:14" x14ac:dyDescent="0.3">
      <c r="A5" s="3">
        <v>2023</v>
      </c>
      <c r="B5" s="3" t="s">
        <v>109</v>
      </c>
      <c r="C5" s="8" t="s">
        <v>134</v>
      </c>
      <c r="D5" s="3">
        <v>1750</v>
      </c>
      <c r="E5" s="5"/>
      <c r="F5" s="3">
        <v>26</v>
      </c>
      <c r="G5" s="5"/>
      <c r="H5" s="3">
        <f t="shared" si="0"/>
        <v>1750</v>
      </c>
      <c r="I5" s="3" t="s">
        <v>74</v>
      </c>
      <c r="J5" s="3">
        <v>318</v>
      </c>
      <c r="K5" s="5"/>
      <c r="L5" s="3" t="s">
        <v>35</v>
      </c>
      <c r="M5" s="8" t="s">
        <v>135</v>
      </c>
      <c r="N5" s="8" t="s">
        <v>136</v>
      </c>
    </row>
    <row r="6" spans="1:14" x14ac:dyDescent="0.3">
      <c r="A6" s="3">
        <v>2019</v>
      </c>
      <c r="B6" s="3" t="s">
        <v>109</v>
      </c>
      <c r="C6" s="8" t="s">
        <v>110</v>
      </c>
      <c r="D6" s="3">
        <v>1471</v>
      </c>
      <c r="E6" s="3">
        <v>626</v>
      </c>
      <c r="F6" s="3">
        <v>27</v>
      </c>
      <c r="G6" s="3">
        <f>D6-E6-F6</f>
        <v>818</v>
      </c>
      <c r="H6" s="3">
        <f t="shared" si="0"/>
        <v>653</v>
      </c>
      <c r="I6" s="3" t="s">
        <v>74</v>
      </c>
      <c r="J6" s="3">
        <v>318</v>
      </c>
      <c r="K6" s="5"/>
      <c r="L6" s="3" t="s">
        <v>35</v>
      </c>
      <c r="M6" s="8" t="s">
        <v>111</v>
      </c>
      <c r="N6" s="8" t="s">
        <v>112</v>
      </c>
    </row>
    <row r="7" spans="1:14" x14ac:dyDescent="0.3">
      <c r="A7" s="4">
        <v>2023</v>
      </c>
      <c r="B7" s="4" t="s">
        <v>129</v>
      </c>
      <c r="C7" s="9" t="s">
        <v>130</v>
      </c>
      <c r="D7" s="4">
        <v>1000</v>
      </c>
      <c r="E7" s="4">
        <v>340</v>
      </c>
      <c r="F7" s="4">
        <v>30</v>
      </c>
      <c r="G7" s="4">
        <f>D7-E7-F7</f>
        <v>630</v>
      </c>
      <c r="H7" s="4">
        <f t="shared" si="0"/>
        <v>370</v>
      </c>
      <c r="I7" s="4" t="s">
        <v>131</v>
      </c>
      <c r="J7" s="4">
        <v>333</v>
      </c>
      <c r="K7" s="5"/>
      <c r="L7" s="4" t="s">
        <v>35</v>
      </c>
      <c r="M7" s="9" t="s">
        <v>132</v>
      </c>
      <c r="N7" s="9" t="s">
        <v>133</v>
      </c>
    </row>
    <row r="8" spans="1:14" x14ac:dyDescent="0.3">
      <c r="A8" s="4">
        <v>2023</v>
      </c>
      <c r="B8" s="4" t="s">
        <v>137</v>
      </c>
      <c r="C8" s="9" t="s">
        <v>138</v>
      </c>
      <c r="D8" s="4">
        <v>1750</v>
      </c>
      <c r="E8" s="4">
        <f>D8-G8-F8</f>
        <v>770</v>
      </c>
      <c r="F8" s="4">
        <v>30</v>
      </c>
      <c r="G8" s="4">
        <v>950</v>
      </c>
      <c r="H8" s="4">
        <f t="shared" si="0"/>
        <v>800</v>
      </c>
      <c r="I8" s="4" t="s">
        <v>96</v>
      </c>
      <c r="J8" s="4">
        <v>333</v>
      </c>
      <c r="K8" s="5"/>
      <c r="L8" s="4" t="s">
        <v>35</v>
      </c>
      <c r="M8" s="9"/>
      <c r="N8" s="9" t="s">
        <v>139</v>
      </c>
    </row>
    <row r="9" spans="1:14" x14ac:dyDescent="0.3">
      <c r="A9" s="4">
        <v>1966</v>
      </c>
      <c r="B9" s="4" t="s">
        <v>24</v>
      </c>
      <c r="C9" s="9" t="s">
        <v>25</v>
      </c>
      <c r="D9" s="4">
        <v>995.2</v>
      </c>
      <c r="E9" s="4">
        <v>294.3</v>
      </c>
      <c r="F9" s="4">
        <v>33</v>
      </c>
      <c r="G9" s="4">
        <f>D9-E9-F9</f>
        <v>667.90000000000009</v>
      </c>
      <c r="H9" s="4">
        <f t="shared" si="0"/>
        <v>327.29999999999995</v>
      </c>
      <c r="I9" s="4" t="s">
        <v>26</v>
      </c>
      <c r="J9" s="4">
        <v>230</v>
      </c>
      <c r="K9" s="5">
        <v>2612</v>
      </c>
      <c r="L9" s="4" t="s">
        <v>27</v>
      </c>
      <c r="M9" s="9" t="s">
        <v>28</v>
      </c>
      <c r="N9" s="9" t="s">
        <v>29</v>
      </c>
    </row>
    <row r="10" spans="1:14" x14ac:dyDescent="0.3">
      <c r="A10" s="4">
        <v>2024</v>
      </c>
      <c r="B10" s="4" t="s">
        <v>144</v>
      </c>
      <c r="C10" s="9" t="s">
        <v>145</v>
      </c>
      <c r="D10" s="4">
        <v>1283</v>
      </c>
      <c r="E10" s="5"/>
      <c r="F10" s="4">
        <v>90</v>
      </c>
      <c r="G10" s="5"/>
      <c r="H10" s="4">
        <f t="shared" si="0"/>
        <v>1283</v>
      </c>
      <c r="I10" s="4" t="s">
        <v>74</v>
      </c>
      <c r="J10" s="4">
        <v>318</v>
      </c>
      <c r="K10" s="5"/>
      <c r="L10" s="4" t="s">
        <v>35</v>
      </c>
      <c r="M10" s="9"/>
      <c r="N10" s="6" t="s">
        <v>146</v>
      </c>
    </row>
    <row r="11" spans="1:14" x14ac:dyDescent="0.3">
      <c r="A11" s="4">
        <v>1966</v>
      </c>
      <c r="B11" s="4" t="s">
        <v>15</v>
      </c>
      <c r="C11" s="9" t="s">
        <v>16</v>
      </c>
      <c r="D11" s="4">
        <v>1538</v>
      </c>
      <c r="E11" s="4">
        <v>847</v>
      </c>
      <c r="F11" s="4">
        <v>99.8</v>
      </c>
      <c r="G11" s="4">
        <f>D11-E11-F11</f>
        <v>591.20000000000005</v>
      </c>
      <c r="H11" s="4">
        <f t="shared" si="0"/>
        <v>946.8</v>
      </c>
      <c r="I11" s="4" t="s">
        <v>17</v>
      </c>
      <c r="J11" s="4">
        <v>287</v>
      </c>
      <c r="K11" s="4">
        <v>2630</v>
      </c>
      <c r="L11" s="4" t="s">
        <v>18</v>
      </c>
      <c r="M11" s="9" t="s">
        <v>19</v>
      </c>
      <c r="N11" s="9" t="s">
        <v>20</v>
      </c>
    </row>
    <row r="12" spans="1:14" x14ac:dyDescent="0.3">
      <c r="A12" s="3">
        <v>2024</v>
      </c>
      <c r="B12" s="3" t="s">
        <v>147</v>
      </c>
      <c r="C12" s="8" t="s">
        <v>148</v>
      </c>
      <c r="D12" s="3">
        <v>1908</v>
      </c>
      <c r="E12" s="10"/>
      <c r="F12" s="3">
        <v>100</v>
      </c>
      <c r="G12" s="10"/>
      <c r="H12" s="3">
        <f t="shared" si="0"/>
        <v>1908</v>
      </c>
      <c r="I12" s="3" t="s">
        <v>149</v>
      </c>
      <c r="J12" s="3">
        <v>360</v>
      </c>
      <c r="K12" s="10"/>
      <c r="L12" s="3" t="s">
        <v>35</v>
      </c>
      <c r="M12" s="8"/>
      <c r="N12" s="11" t="s">
        <v>150</v>
      </c>
    </row>
    <row r="13" spans="1:14" x14ac:dyDescent="0.3">
      <c r="A13" s="3">
        <v>1966</v>
      </c>
      <c r="B13" s="3" t="s">
        <v>15</v>
      </c>
      <c r="C13" s="8" t="s">
        <v>21</v>
      </c>
      <c r="D13" s="3">
        <v>1620</v>
      </c>
      <c r="E13" s="3">
        <v>800</v>
      </c>
      <c r="F13" s="3">
        <v>112</v>
      </c>
      <c r="G13" s="3">
        <f t="shared" ref="G13:G18" si="1">D13-E13-F13</f>
        <v>708</v>
      </c>
      <c r="H13" s="3">
        <f t="shared" si="0"/>
        <v>912</v>
      </c>
      <c r="I13" s="3" t="s">
        <v>17</v>
      </c>
      <c r="J13" s="3">
        <v>287</v>
      </c>
      <c r="K13" s="3">
        <v>1880</v>
      </c>
      <c r="L13" s="3" t="s">
        <v>18</v>
      </c>
      <c r="M13" s="8" t="s">
        <v>22</v>
      </c>
      <c r="N13" s="8" t="s">
        <v>23</v>
      </c>
    </row>
    <row r="14" spans="1:14" x14ac:dyDescent="0.3">
      <c r="A14" s="3">
        <v>2013</v>
      </c>
      <c r="B14" s="3" t="s">
        <v>94</v>
      </c>
      <c r="C14" s="8" t="s">
        <v>95</v>
      </c>
      <c r="D14" s="3">
        <v>3780</v>
      </c>
      <c r="E14" s="3">
        <v>1200</v>
      </c>
      <c r="F14" s="3">
        <v>170</v>
      </c>
      <c r="G14" s="3">
        <f t="shared" si="1"/>
        <v>2410</v>
      </c>
      <c r="H14" s="3">
        <f t="shared" si="0"/>
        <v>1370</v>
      </c>
      <c r="I14" s="3" t="s">
        <v>96</v>
      </c>
      <c r="J14" s="3">
        <v>333</v>
      </c>
      <c r="K14" s="3">
        <v>1880</v>
      </c>
      <c r="L14" s="3" t="s">
        <v>35</v>
      </c>
      <c r="M14" s="8" t="s">
        <v>97</v>
      </c>
      <c r="N14" s="8" t="s">
        <v>98</v>
      </c>
    </row>
    <row r="15" spans="1:14" x14ac:dyDescent="0.3">
      <c r="A15" s="4">
        <v>2019</v>
      </c>
      <c r="B15" s="4" t="s">
        <v>94</v>
      </c>
      <c r="C15" s="9" t="s">
        <v>113</v>
      </c>
      <c r="D15" s="4">
        <v>3640</v>
      </c>
      <c r="E15" s="4">
        <v>1200</v>
      </c>
      <c r="F15" s="4">
        <v>170</v>
      </c>
      <c r="G15" s="4">
        <f t="shared" si="1"/>
        <v>2270</v>
      </c>
      <c r="H15" s="4">
        <f t="shared" si="0"/>
        <v>1370</v>
      </c>
      <c r="I15" s="4" t="s">
        <v>96</v>
      </c>
      <c r="J15" s="4">
        <v>333</v>
      </c>
      <c r="K15" s="4">
        <v>1880</v>
      </c>
      <c r="L15" s="4" t="s">
        <v>35</v>
      </c>
      <c r="M15" s="9" t="s">
        <v>114</v>
      </c>
      <c r="N15" s="9" t="s">
        <v>115</v>
      </c>
    </row>
    <row r="16" spans="1:14" x14ac:dyDescent="0.3">
      <c r="A16" s="3">
        <v>1994</v>
      </c>
      <c r="B16" s="3" t="s">
        <v>72</v>
      </c>
      <c r="C16" s="8" t="s">
        <v>73</v>
      </c>
      <c r="D16" s="3">
        <v>3775</v>
      </c>
      <c r="E16" s="3">
        <v>530</v>
      </c>
      <c r="F16" s="3">
        <v>200</v>
      </c>
      <c r="G16" s="3">
        <f t="shared" si="1"/>
        <v>3045</v>
      </c>
      <c r="H16" s="3">
        <f t="shared" si="0"/>
        <v>730</v>
      </c>
      <c r="I16" s="3" t="s">
        <v>74</v>
      </c>
      <c r="J16" s="3">
        <v>320</v>
      </c>
      <c r="K16" s="5"/>
      <c r="L16" s="3" t="s">
        <v>27</v>
      </c>
      <c r="M16" s="8"/>
      <c r="N16" s="8" t="s">
        <v>75</v>
      </c>
    </row>
    <row r="17" spans="1:14" x14ac:dyDescent="0.3">
      <c r="A17" s="3">
        <v>2019</v>
      </c>
      <c r="B17" s="3" t="s">
        <v>24</v>
      </c>
      <c r="C17" s="8" t="s">
        <v>101</v>
      </c>
      <c r="D17" s="3">
        <v>4250</v>
      </c>
      <c r="E17" s="3">
        <v>1372</v>
      </c>
      <c r="F17" s="3">
        <v>300</v>
      </c>
      <c r="G17" s="3">
        <f t="shared" si="1"/>
        <v>2578</v>
      </c>
      <c r="H17" s="3">
        <f t="shared" si="0"/>
        <v>1672</v>
      </c>
      <c r="I17" s="3" t="s">
        <v>102</v>
      </c>
      <c r="J17" s="3">
        <v>333</v>
      </c>
      <c r="K17" s="5"/>
      <c r="L17" s="3" t="s">
        <v>27</v>
      </c>
      <c r="M17" s="8" t="s">
        <v>103</v>
      </c>
      <c r="N17" s="8" t="s">
        <v>104</v>
      </c>
    </row>
    <row r="18" spans="1:14" x14ac:dyDescent="0.3">
      <c r="A18" s="4">
        <v>1995</v>
      </c>
      <c r="B18" s="4" t="s">
        <v>24</v>
      </c>
      <c r="C18" s="9" t="s">
        <v>76</v>
      </c>
      <c r="D18" s="4">
        <v>5038.6000000000004</v>
      </c>
      <c r="E18" s="4">
        <v>1673.7</v>
      </c>
      <c r="F18" s="4">
        <v>473.3</v>
      </c>
      <c r="G18" s="4">
        <f t="shared" si="1"/>
        <v>2891.6000000000004</v>
      </c>
      <c r="H18" s="4">
        <f t="shared" si="0"/>
        <v>2147</v>
      </c>
      <c r="I18" s="4" t="s">
        <v>77</v>
      </c>
      <c r="J18" s="4">
        <v>300</v>
      </c>
      <c r="K18" s="4">
        <v>3732</v>
      </c>
      <c r="L18" s="4" t="s">
        <v>35</v>
      </c>
      <c r="M18" s="9" t="s">
        <v>78</v>
      </c>
      <c r="N18" s="9" t="s">
        <v>79</v>
      </c>
    </row>
    <row r="19" spans="1:14" x14ac:dyDescent="0.3">
      <c r="A19" s="4">
        <v>1969</v>
      </c>
      <c r="B19" s="4" t="s">
        <v>15</v>
      </c>
      <c r="C19" s="9" t="s">
        <v>37</v>
      </c>
      <c r="D19" s="4">
        <v>5750</v>
      </c>
      <c r="E19" s="4">
        <v>1880</v>
      </c>
      <c r="F19" s="4">
        <v>520</v>
      </c>
      <c r="G19" s="4">
        <v>3350</v>
      </c>
      <c r="H19" s="4">
        <v>2400</v>
      </c>
      <c r="I19" s="4" t="s">
        <v>34</v>
      </c>
      <c r="J19" s="4">
        <v>314</v>
      </c>
      <c r="K19" s="4">
        <v>1880</v>
      </c>
      <c r="L19" s="4" t="s">
        <v>27</v>
      </c>
      <c r="M19" s="9" t="s">
        <v>38</v>
      </c>
      <c r="N19" s="9" t="s">
        <v>39</v>
      </c>
    </row>
    <row r="20" spans="1:14" x14ac:dyDescent="0.3">
      <c r="A20" s="3">
        <v>1968</v>
      </c>
      <c r="B20" s="3" t="s">
        <v>15</v>
      </c>
      <c r="C20" s="8" t="s">
        <v>33</v>
      </c>
      <c r="D20" s="3">
        <v>5700</v>
      </c>
      <c r="E20" s="3">
        <v>1814</v>
      </c>
      <c r="F20" s="3">
        <v>756</v>
      </c>
      <c r="G20" s="3">
        <v>3130</v>
      </c>
      <c r="H20" s="3">
        <v>2570</v>
      </c>
      <c r="I20" s="3" t="s">
        <v>34</v>
      </c>
      <c r="J20" s="3">
        <v>314</v>
      </c>
      <c r="K20" s="3">
        <v>1880</v>
      </c>
      <c r="L20" s="3" t="s">
        <v>35</v>
      </c>
      <c r="M20" s="8" t="s">
        <v>36</v>
      </c>
      <c r="N20" s="8" t="s">
        <v>23</v>
      </c>
    </row>
    <row r="21" spans="1:14" x14ac:dyDescent="0.3">
      <c r="A21" s="3">
        <v>2020</v>
      </c>
      <c r="B21" s="3" t="s">
        <v>94</v>
      </c>
      <c r="C21" s="8" t="s">
        <v>116</v>
      </c>
      <c r="D21" s="3">
        <v>3800</v>
      </c>
      <c r="E21" s="3">
        <v>1200</v>
      </c>
      <c r="F21" s="3">
        <v>800</v>
      </c>
      <c r="G21" s="3">
        <f>D21-E21-F21</f>
        <v>1800</v>
      </c>
      <c r="H21" s="3">
        <f>D21-G21</f>
        <v>2000</v>
      </c>
      <c r="I21" s="3" t="s">
        <v>96</v>
      </c>
      <c r="J21" s="3">
        <v>333</v>
      </c>
      <c r="K21" s="3">
        <v>1930</v>
      </c>
      <c r="L21" s="3" t="s">
        <v>27</v>
      </c>
      <c r="M21" s="8" t="s">
        <v>117</v>
      </c>
      <c r="N21" s="8" t="s">
        <v>118</v>
      </c>
    </row>
    <row r="22" spans="1:14" x14ac:dyDescent="0.3">
      <c r="A22" s="4">
        <v>2018</v>
      </c>
      <c r="B22" s="4" t="s">
        <v>24</v>
      </c>
      <c r="C22" s="9" t="s">
        <v>99</v>
      </c>
      <c r="D22" s="4">
        <v>15387.2</v>
      </c>
      <c r="E22" s="4">
        <v>4687.2</v>
      </c>
      <c r="F22" s="4">
        <v>1000</v>
      </c>
      <c r="G22" s="4">
        <f>D22-E22-F22</f>
        <v>9700</v>
      </c>
      <c r="H22" s="4">
        <f>D22-G22</f>
        <v>5687.2000000000007</v>
      </c>
      <c r="I22" s="4" t="s">
        <v>81</v>
      </c>
      <c r="J22" s="4">
        <v>350</v>
      </c>
      <c r="K22" s="4">
        <v>3006</v>
      </c>
      <c r="L22" s="4" t="s">
        <v>35</v>
      </c>
      <c r="M22" s="9"/>
      <c r="N22" s="9" t="s">
        <v>100</v>
      </c>
    </row>
  </sheetData>
  <autoFilter ref="A2:N22" xr:uid="{6DFA3AE3-534E-4F49-8D77-F05C5F3C46AF}">
    <sortState xmlns:xlrd2="http://schemas.microsoft.com/office/spreadsheetml/2017/richdata2" ref="A3:N22">
      <sortCondition ref="F2:F22"/>
    </sortState>
  </autoFilter>
  <mergeCells count="1">
    <mergeCell ref="A1:N1"/>
  </mergeCells>
  <hyperlinks>
    <hyperlink ref="N4" r:id="rId1" display="https://global.jaxa.jp/countdown/slim/SLIM-mediakit-EN_2308.pdf" xr:uid="{0EBDDEFE-1113-4BEB-8E2B-166887854F5D}"/>
    <hyperlink ref="N7" r:id="rId2" xr:uid="{7F5592CD-7CFC-45E6-9295-384262B5AFCE}"/>
    <hyperlink ref="N12" r:id="rId3" xr:uid="{AD10B1D7-9723-42F0-A16A-50BB6ECCC015}"/>
    <hyperlink ref="N10" r:id="rId4" xr:uid="{DC597B2C-9290-4C9D-8F77-72D5A6518782}"/>
  </hyperlinks>
  <pageMargins left="0.7" right="0.7" top="0.75" bottom="0.75" header="0.3" footer="0.3"/>
  <drawing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23433-AA21-48AF-B253-B2C46D20492C}">
  <dimension ref="A1:N18"/>
  <sheetViews>
    <sheetView workbookViewId="0">
      <selection sqref="A1:N19"/>
    </sheetView>
  </sheetViews>
  <sheetFormatPr baseColWidth="10" defaultRowHeight="14.4" x14ac:dyDescent="0.3"/>
  <cols>
    <col min="2" max="2" width="17.5546875" bestFit="1" customWidth="1"/>
    <col min="3" max="3" width="16.109375" customWidth="1"/>
    <col min="13" max="14" width="0" hidden="1" customWidth="1"/>
  </cols>
  <sheetData>
    <row r="1" spans="1:14" x14ac:dyDescent="0.3">
      <c r="A1" s="36" t="s">
        <v>0</v>
      </c>
      <c r="B1" s="36"/>
      <c r="C1" s="36"/>
      <c r="D1" s="36"/>
      <c r="E1" s="36"/>
      <c r="F1" s="36"/>
      <c r="G1" s="36"/>
      <c r="H1" s="36"/>
      <c r="I1" s="36"/>
      <c r="J1" s="36"/>
      <c r="K1" s="36"/>
      <c r="L1" s="36"/>
      <c r="M1" s="36"/>
      <c r="N1" s="36"/>
    </row>
    <row r="2" spans="1:14" x14ac:dyDescent="0.3">
      <c r="A2" s="1" t="s">
        <v>1</v>
      </c>
      <c r="B2" s="1" t="s">
        <v>2</v>
      </c>
      <c r="C2" s="1" t="s">
        <v>3</v>
      </c>
      <c r="D2" s="1" t="s">
        <v>4</v>
      </c>
      <c r="E2" s="1" t="s">
        <v>5</v>
      </c>
      <c r="F2" s="1" t="s">
        <v>6</v>
      </c>
      <c r="G2" s="1" t="s">
        <v>7</v>
      </c>
      <c r="H2" s="1" t="s">
        <v>8</v>
      </c>
      <c r="I2" s="1" t="s">
        <v>9</v>
      </c>
      <c r="J2" s="1" t="s">
        <v>10</v>
      </c>
      <c r="K2" s="1" t="s">
        <v>11</v>
      </c>
      <c r="L2" s="1" t="s">
        <v>12</v>
      </c>
      <c r="M2" s="1" t="s">
        <v>13</v>
      </c>
      <c r="N2" s="1" t="s">
        <v>14</v>
      </c>
    </row>
    <row r="3" spans="1:14" x14ac:dyDescent="0.3">
      <c r="A3" s="4">
        <v>1966</v>
      </c>
      <c r="B3" s="4" t="s">
        <v>15</v>
      </c>
      <c r="C3" s="9" t="s">
        <v>16</v>
      </c>
      <c r="D3" s="4">
        <v>1538</v>
      </c>
      <c r="E3" s="4">
        <v>847</v>
      </c>
      <c r="F3" s="4">
        <v>99.8</v>
      </c>
      <c r="G3" s="4">
        <f>D3-E3-F3</f>
        <v>591.20000000000005</v>
      </c>
      <c r="H3" s="4">
        <f>D3-G3</f>
        <v>946.8</v>
      </c>
      <c r="I3" s="4" t="s">
        <v>17</v>
      </c>
      <c r="J3" s="4">
        <v>287</v>
      </c>
      <c r="K3" s="4">
        <v>2630</v>
      </c>
      <c r="L3" s="4" t="s">
        <v>18</v>
      </c>
      <c r="M3" s="8" t="s">
        <v>142</v>
      </c>
      <c r="N3" s="8" t="s">
        <v>143</v>
      </c>
    </row>
    <row r="4" spans="1:14" x14ac:dyDescent="0.3">
      <c r="A4" s="3">
        <v>1966</v>
      </c>
      <c r="B4" s="3" t="s">
        <v>15</v>
      </c>
      <c r="C4" s="8" t="s">
        <v>21</v>
      </c>
      <c r="D4" s="3">
        <v>1620</v>
      </c>
      <c r="E4" s="3">
        <v>800</v>
      </c>
      <c r="F4" s="3">
        <v>112</v>
      </c>
      <c r="G4" s="3">
        <f>D4-E4-F4</f>
        <v>708</v>
      </c>
      <c r="H4" s="3">
        <f>D4-G4</f>
        <v>912</v>
      </c>
      <c r="I4" s="3" t="s">
        <v>17</v>
      </c>
      <c r="J4" s="3">
        <v>287</v>
      </c>
      <c r="K4" s="3">
        <v>1880</v>
      </c>
      <c r="L4" s="3" t="s">
        <v>18</v>
      </c>
      <c r="M4" s="8" t="s">
        <v>135</v>
      </c>
      <c r="N4" s="8" t="s">
        <v>136</v>
      </c>
    </row>
    <row r="5" spans="1:14" x14ac:dyDescent="0.3">
      <c r="A5" s="4">
        <v>1995</v>
      </c>
      <c r="B5" s="4" t="s">
        <v>24</v>
      </c>
      <c r="C5" s="9" t="s">
        <v>76</v>
      </c>
      <c r="D5" s="4">
        <v>5038.6000000000004</v>
      </c>
      <c r="E5" s="4">
        <v>1673.7</v>
      </c>
      <c r="F5" s="4">
        <v>473.3</v>
      </c>
      <c r="G5" s="4">
        <f>D5-E5-F5</f>
        <v>2891.6000000000004</v>
      </c>
      <c r="H5" s="4">
        <f>D5-G5</f>
        <v>2147</v>
      </c>
      <c r="I5" s="4" t="s">
        <v>77</v>
      </c>
      <c r="J5" s="4">
        <v>300</v>
      </c>
      <c r="K5" s="4">
        <v>3732</v>
      </c>
      <c r="L5" s="4" t="s">
        <v>35</v>
      </c>
      <c r="M5" s="8" t="s">
        <v>111</v>
      </c>
      <c r="N5" s="8" t="s">
        <v>112</v>
      </c>
    </row>
    <row r="6" spans="1:14" x14ac:dyDescent="0.3">
      <c r="A6" s="3">
        <v>1968</v>
      </c>
      <c r="B6" s="3" t="s">
        <v>15</v>
      </c>
      <c r="C6" s="8" t="s">
        <v>33</v>
      </c>
      <c r="D6" s="3">
        <v>5700</v>
      </c>
      <c r="E6" s="3">
        <v>1814</v>
      </c>
      <c r="F6" s="3">
        <v>756</v>
      </c>
      <c r="G6" s="3">
        <v>3130</v>
      </c>
      <c r="H6" s="3">
        <v>2570</v>
      </c>
      <c r="I6" s="3" t="s">
        <v>34</v>
      </c>
      <c r="J6" s="3">
        <v>314</v>
      </c>
      <c r="K6" s="3">
        <v>1880</v>
      </c>
      <c r="L6" s="3" t="s">
        <v>35</v>
      </c>
      <c r="M6" s="9" t="s">
        <v>132</v>
      </c>
      <c r="N6" s="9" t="s">
        <v>133</v>
      </c>
    </row>
    <row r="7" spans="1:14" x14ac:dyDescent="0.3">
      <c r="A7" s="3">
        <v>2023</v>
      </c>
      <c r="B7" s="3" t="s">
        <v>109</v>
      </c>
      <c r="C7" s="8" t="s">
        <v>134</v>
      </c>
      <c r="D7" s="3">
        <v>1750</v>
      </c>
      <c r="E7" s="5"/>
      <c r="F7" s="3">
        <v>26</v>
      </c>
      <c r="G7" s="5"/>
      <c r="H7" s="3">
        <f t="shared" ref="H7:H18" si="0">D7-G7</f>
        <v>1750</v>
      </c>
      <c r="I7" s="3" t="s">
        <v>74</v>
      </c>
      <c r="J7" s="3">
        <v>318</v>
      </c>
      <c r="K7" s="5"/>
      <c r="L7" s="3" t="s">
        <v>35</v>
      </c>
      <c r="M7" s="9"/>
      <c r="N7" s="9" t="s">
        <v>139</v>
      </c>
    </row>
    <row r="8" spans="1:14" x14ac:dyDescent="0.3">
      <c r="A8" s="3">
        <v>2019</v>
      </c>
      <c r="B8" s="3" t="s">
        <v>109</v>
      </c>
      <c r="C8" s="8" t="s">
        <v>110</v>
      </c>
      <c r="D8" s="3">
        <v>1471</v>
      </c>
      <c r="E8" s="3">
        <v>626</v>
      </c>
      <c r="F8" s="3">
        <v>27</v>
      </c>
      <c r="G8" s="3">
        <f>D8-E8-F8</f>
        <v>818</v>
      </c>
      <c r="H8" s="3">
        <f t="shared" si="0"/>
        <v>653</v>
      </c>
      <c r="I8" s="3" t="s">
        <v>74</v>
      </c>
      <c r="J8" s="3">
        <v>318</v>
      </c>
      <c r="K8" s="5"/>
      <c r="L8" s="3" t="s">
        <v>35</v>
      </c>
      <c r="M8" s="9"/>
      <c r="N8" s="6" t="s">
        <v>146</v>
      </c>
    </row>
    <row r="9" spans="1:14" x14ac:dyDescent="0.3">
      <c r="A9" s="4">
        <v>2024</v>
      </c>
      <c r="B9" s="4" t="s">
        <v>144</v>
      </c>
      <c r="C9" s="9" t="s">
        <v>145</v>
      </c>
      <c r="D9" s="4">
        <v>1283</v>
      </c>
      <c r="E9" s="5"/>
      <c r="F9" s="4">
        <v>90</v>
      </c>
      <c r="G9" s="5"/>
      <c r="H9" s="4">
        <f t="shared" si="0"/>
        <v>1283</v>
      </c>
      <c r="I9" s="4" t="s">
        <v>74</v>
      </c>
      <c r="J9" s="4">
        <v>318</v>
      </c>
      <c r="K9" s="5"/>
      <c r="L9" s="4" t="s">
        <v>35</v>
      </c>
      <c r="M9" s="9" t="s">
        <v>19</v>
      </c>
      <c r="N9" s="9" t="s">
        <v>20</v>
      </c>
    </row>
    <row r="10" spans="1:14" x14ac:dyDescent="0.3">
      <c r="A10" s="3">
        <v>2024</v>
      </c>
      <c r="B10" s="3" t="s">
        <v>119</v>
      </c>
      <c r="C10" s="8" t="s">
        <v>140</v>
      </c>
      <c r="D10" s="3">
        <v>710</v>
      </c>
      <c r="E10" s="3">
        <v>190</v>
      </c>
      <c r="F10" s="3">
        <v>20</v>
      </c>
      <c r="G10" s="3">
        <f>D10-E10-F10</f>
        <v>500</v>
      </c>
      <c r="H10" s="3">
        <f t="shared" si="0"/>
        <v>210</v>
      </c>
      <c r="I10" s="3" t="s">
        <v>141</v>
      </c>
      <c r="J10" s="3">
        <v>328</v>
      </c>
      <c r="K10" s="3">
        <v>2774</v>
      </c>
      <c r="L10" s="3" t="s">
        <v>35</v>
      </c>
      <c r="M10" s="8"/>
      <c r="N10" s="11" t="s">
        <v>150</v>
      </c>
    </row>
    <row r="11" spans="1:14" x14ac:dyDescent="0.3">
      <c r="A11" s="4">
        <v>2023</v>
      </c>
      <c r="B11" s="4" t="s">
        <v>129</v>
      </c>
      <c r="C11" s="9" t="s">
        <v>130</v>
      </c>
      <c r="D11" s="4">
        <v>1000</v>
      </c>
      <c r="E11" s="4">
        <v>340</v>
      </c>
      <c r="F11" s="4">
        <v>30</v>
      </c>
      <c r="G11" s="4">
        <f>D11-E11-F11</f>
        <v>630</v>
      </c>
      <c r="H11" s="4">
        <f t="shared" si="0"/>
        <v>370</v>
      </c>
      <c r="I11" s="4" t="s">
        <v>131</v>
      </c>
      <c r="J11" s="4">
        <v>333</v>
      </c>
      <c r="K11" s="5"/>
      <c r="L11" s="4" t="s">
        <v>35</v>
      </c>
      <c r="M11" s="8" t="s">
        <v>22</v>
      </c>
      <c r="N11" s="8" t="s">
        <v>23</v>
      </c>
    </row>
    <row r="12" spans="1:14" x14ac:dyDescent="0.3">
      <c r="A12" s="4">
        <v>2023</v>
      </c>
      <c r="B12" s="4" t="s">
        <v>137</v>
      </c>
      <c r="C12" s="9" t="s">
        <v>138</v>
      </c>
      <c r="D12" s="4">
        <v>1750</v>
      </c>
      <c r="E12" s="4">
        <f>D12-G12-F12</f>
        <v>770</v>
      </c>
      <c r="F12" s="4">
        <v>30</v>
      </c>
      <c r="G12" s="4">
        <v>950</v>
      </c>
      <c r="H12" s="4">
        <f t="shared" si="0"/>
        <v>800</v>
      </c>
      <c r="I12" s="4" t="s">
        <v>96</v>
      </c>
      <c r="J12" s="4">
        <v>333</v>
      </c>
      <c r="K12" s="5"/>
      <c r="L12" s="4" t="s">
        <v>35</v>
      </c>
      <c r="M12" s="8" t="s">
        <v>97</v>
      </c>
      <c r="N12" s="8" t="s">
        <v>98</v>
      </c>
    </row>
    <row r="13" spans="1:14" x14ac:dyDescent="0.3">
      <c r="A13" s="3">
        <v>2013</v>
      </c>
      <c r="B13" s="3" t="s">
        <v>94</v>
      </c>
      <c r="C13" s="8" t="s">
        <v>95</v>
      </c>
      <c r="D13" s="3">
        <v>3780</v>
      </c>
      <c r="E13" s="3">
        <v>1200</v>
      </c>
      <c r="F13" s="3">
        <v>170</v>
      </c>
      <c r="G13" s="3">
        <f>D13-E13-F13</f>
        <v>2410</v>
      </c>
      <c r="H13" s="3">
        <f t="shared" si="0"/>
        <v>1370</v>
      </c>
      <c r="I13" s="3" t="s">
        <v>96</v>
      </c>
      <c r="J13" s="3">
        <v>333</v>
      </c>
      <c r="K13" s="3">
        <v>1880</v>
      </c>
      <c r="L13" s="3" t="s">
        <v>35</v>
      </c>
      <c r="M13" s="9" t="s">
        <v>114</v>
      </c>
      <c r="N13" s="9" t="s">
        <v>115</v>
      </c>
    </row>
    <row r="14" spans="1:14" x14ac:dyDescent="0.3">
      <c r="A14" s="4">
        <v>2019</v>
      </c>
      <c r="B14" s="4" t="s">
        <v>94</v>
      </c>
      <c r="C14" s="9" t="s">
        <v>113</v>
      </c>
      <c r="D14" s="4">
        <v>3640</v>
      </c>
      <c r="E14" s="4">
        <v>1200</v>
      </c>
      <c r="F14" s="4">
        <v>170</v>
      </c>
      <c r="G14" s="4">
        <f>D14-E14-F14</f>
        <v>2270</v>
      </c>
      <c r="H14" s="4">
        <f t="shared" si="0"/>
        <v>1370</v>
      </c>
      <c r="I14" s="4" t="s">
        <v>96</v>
      </c>
      <c r="J14" s="4">
        <v>333</v>
      </c>
      <c r="K14" s="4">
        <v>1880</v>
      </c>
      <c r="L14" s="4" t="s">
        <v>35</v>
      </c>
      <c r="M14" s="9" t="s">
        <v>78</v>
      </c>
      <c r="N14" s="9" t="s">
        <v>79</v>
      </c>
    </row>
    <row r="15" spans="1:14" x14ac:dyDescent="0.3">
      <c r="A15" s="3">
        <v>2020</v>
      </c>
      <c r="B15" s="3" t="s">
        <v>94</v>
      </c>
      <c r="C15" s="8" t="s">
        <v>116</v>
      </c>
      <c r="D15" s="3">
        <v>3800</v>
      </c>
      <c r="E15" s="3">
        <v>1200</v>
      </c>
      <c r="F15" s="3">
        <v>800</v>
      </c>
      <c r="G15" s="3">
        <f>D15-E15-F15</f>
        <v>1800</v>
      </c>
      <c r="H15" s="3">
        <f t="shared" si="0"/>
        <v>2000</v>
      </c>
      <c r="I15" s="3" t="s">
        <v>96</v>
      </c>
      <c r="J15" s="3">
        <v>333</v>
      </c>
      <c r="K15" s="3">
        <v>1930</v>
      </c>
      <c r="L15" s="3" t="s">
        <v>35</v>
      </c>
      <c r="M15" s="8" t="s">
        <v>36</v>
      </c>
      <c r="N15" s="8" t="s">
        <v>23</v>
      </c>
    </row>
    <row r="16" spans="1:14" x14ac:dyDescent="0.3">
      <c r="A16" s="4">
        <v>2018</v>
      </c>
      <c r="B16" s="4" t="s">
        <v>24</v>
      </c>
      <c r="C16" s="9" t="s">
        <v>99</v>
      </c>
      <c r="D16" s="4">
        <v>15387.2</v>
      </c>
      <c r="E16" s="4">
        <v>4687.2</v>
      </c>
      <c r="F16" s="4">
        <v>1000</v>
      </c>
      <c r="G16" s="4">
        <f>D16-E16-F16</f>
        <v>9700</v>
      </c>
      <c r="H16" s="4">
        <f t="shared" si="0"/>
        <v>5687.2000000000007</v>
      </c>
      <c r="I16" s="4" t="s">
        <v>81</v>
      </c>
      <c r="J16" s="4">
        <v>350</v>
      </c>
      <c r="K16" s="4">
        <v>3006</v>
      </c>
      <c r="L16" s="4" t="s">
        <v>35</v>
      </c>
      <c r="M16" s="8" t="s">
        <v>117</v>
      </c>
      <c r="N16" s="8" t="s">
        <v>118</v>
      </c>
    </row>
    <row r="17" spans="1:14" x14ac:dyDescent="0.3">
      <c r="A17" s="3">
        <v>2024</v>
      </c>
      <c r="B17" s="3" t="s">
        <v>147</v>
      </c>
      <c r="C17" s="8" t="s">
        <v>148</v>
      </c>
      <c r="D17" s="3">
        <v>1908</v>
      </c>
      <c r="E17" s="10"/>
      <c r="F17" s="3">
        <v>100</v>
      </c>
      <c r="G17" s="10"/>
      <c r="H17" s="3">
        <f t="shared" si="0"/>
        <v>1908</v>
      </c>
      <c r="I17" s="3" t="s">
        <v>149</v>
      </c>
      <c r="J17" s="3">
        <v>360</v>
      </c>
      <c r="K17" s="10"/>
      <c r="L17" s="3" t="s">
        <v>35</v>
      </c>
      <c r="M17" s="8" t="s">
        <v>82</v>
      </c>
      <c r="N17" s="8" t="s">
        <v>43</v>
      </c>
    </row>
    <row r="18" spans="1:14" x14ac:dyDescent="0.3">
      <c r="A18" s="3">
        <v>2005</v>
      </c>
      <c r="B18" s="3" t="s">
        <v>24</v>
      </c>
      <c r="C18" s="8" t="s">
        <v>80</v>
      </c>
      <c r="D18" s="3">
        <v>37494</v>
      </c>
      <c r="E18" s="3">
        <v>10814</v>
      </c>
      <c r="F18" s="3">
        <v>980</v>
      </c>
      <c r="G18" s="3">
        <f>D18-E18-F18</f>
        <v>25700</v>
      </c>
      <c r="H18" s="3">
        <f t="shared" si="0"/>
        <v>11794</v>
      </c>
      <c r="I18" s="3" t="s">
        <v>81</v>
      </c>
      <c r="J18" s="3">
        <v>362</v>
      </c>
      <c r="K18" s="3">
        <v>3772</v>
      </c>
      <c r="L18" s="3" t="s">
        <v>35</v>
      </c>
      <c r="M18" s="9"/>
      <c r="N18" s="9" t="s">
        <v>100</v>
      </c>
    </row>
  </sheetData>
  <autoFilter ref="A2:L18" xr:uid="{E7A23433-AA21-48AF-B253-B2C46D20492C}">
    <sortState xmlns:xlrd2="http://schemas.microsoft.com/office/spreadsheetml/2017/richdata2" ref="A3:L18">
      <sortCondition ref="J2:J18"/>
    </sortState>
  </autoFilter>
  <mergeCells count="1">
    <mergeCell ref="A1:N1"/>
  </mergeCells>
  <hyperlinks>
    <hyperlink ref="N3" r:id="rId1" display="https://global.jaxa.jp/countdown/slim/SLIM-mediakit-EN_2308.pdf" xr:uid="{31F70D2D-B117-4A34-82A7-6B3336572984}"/>
    <hyperlink ref="N6" r:id="rId2" xr:uid="{468121EF-1D4E-4178-81CC-AACE160F9C2A}"/>
    <hyperlink ref="N10" r:id="rId3" xr:uid="{F492B589-BF32-4B3B-929C-3BE5E4120381}"/>
    <hyperlink ref="N8" r:id="rId4" xr:uid="{E13B94AE-C35A-4C64-8FFD-784127E644AF}"/>
  </hyperlinks>
  <pageMargins left="0.7" right="0.7" top="0.75" bottom="0.75" header="0.3" footer="0.3"/>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5575F-31DC-4E37-A457-4147203ED130}">
  <dimension ref="A1:O16"/>
  <sheetViews>
    <sheetView workbookViewId="0">
      <selection activeCell="Q25" sqref="Q25"/>
    </sheetView>
  </sheetViews>
  <sheetFormatPr baseColWidth="10" defaultRowHeight="14.4" x14ac:dyDescent="0.3"/>
  <cols>
    <col min="13" max="14" width="0" hidden="1" customWidth="1"/>
  </cols>
  <sheetData>
    <row r="1" spans="1:15" x14ac:dyDescent="0.3">
      <c r="A1" s="36" t="s">
        <v>0</v>
      </c>
      <c r="B1" s="36"/>
      <c r="C1" s="36"/>
      <c r="D1" s="36"/>
      <c r="E1" s="36"/>
      <c r="F1" s="36"/>
      <c r="G1" s="36"/>
      <c r="H1" s="36"/>
      <c r="I1" s="36"/>
      <c r="J1" s="36"/>
      <c r="K1" s="36"/>
      <c r="L1" s="36"/>
      <c r="M1" s="36"/>
      <c r="N1" s="36"/>
    </row>
    <row r="2" spans="1:15" x14ac:dyDescent="0.3">
      <c r="A2" s="1" t="s">
        <v>1</v>
      </c>
      <c r="B2" s="1" t="s">
        <v>2</v>
      </c>
      <c r="C2" s="1" t="s">
        <v>3</v>
      </c>
      <c r="D2" s="1" t="s">
        <v>4</v>
      </c>
      <c r="E2" s="1" t="s">
        <v>5</v>
      </c>
      <c r="F2" s="1" t="s">
        <v>6</v>
      </c>
      <c r="G2" s="1" t="s">
        <v>7</v>
      </c>
      <c r="H2" s="1" t="s">
        <v>8</v>
      </c>
      <c r="I2" s="1" t="s">
        <v>9</v>
      </c>
      <c r="J2" s="1" t="s">
        <v>10</v>
      </c>
      <c r="K2" s="1" t="s">
        <v>11</v>
      </c>
      <c r="L2" s="1" t="s">
        <v>12</v>
      </c>
      <c r="M2" s="1" t="s">
        <v>13</v>
      </c>
      <c r="N2" s="1" t="s">
        <v>14</v>
      </c>
    </row>
    <row r="3" spans="1:15" x14ac:dyDescent="0.3">
      <c r="A3" s="3">
        <v>2024</v>
      </c>
      <c r="B3" s="3" t="s">
        <v>119</v>
      </c>
      <c r="C3" s="8" t="s">
        <v>140</v>
      </c>
      <c r="D3" s="3">
        <v>710</v>
      </c>
      <c r="E3" s="3">
        <v>190</v>
      </c>
      <c r="F3" s="3">
        <v>20</v>
      </c>
      <c r="G3" s="3">
        <f>D3-E3-F3</f>
        <v>500</v>
      </c>
      <c r="H3" s="3">
        <f t="shared" ref="H3:H14" si="0">D3-G3</f>
        <v>210</v>
      </c>
      <c r="I3" s="3" t="s">
        <v>141</v>
      </c>
      <c r="J3" s="3">
        <v>328</v>
      </c>
      <c r="K3" s="3">
        <v>2774</v>
      </c>
      <c r="L3" s="3" t="s">
        <v>35</v>
      </c>
      <c r="M3" s="8" t="s">
        <v>142</v>
      </c>
      <c r="N3" s="8" t="s">
        <v>143</v>
      </c>
      <c r="O3" s="18">
        <f>F3/E3</f>
        <v>0.10526315789473684</v>
      </c>
    </row>
    <row r="4" spans="1:15" x14ac:dyDescent="0.3">
      <c r="A4" s="3">
        <v>2023</v>
      </c>
      <c r="B4" s="3" t="s">
        <v>109</v>
      </c>
      <c r="C4" s="8" t="s">
        <v>134</v>
      </c>
      <c r="D4" s="3">
        <v>1750</v>
      </c>
      <c r="E4" s="5"/>
      <c r="F4" s="3">
        <v>26</v>
      </c>
      <c r="G4" s="5"/>
      <c r="H4" s="3">
        <f t="shared" si="0"/>
        <v>1750</v>
      </c>
      <c r="I4" s="3" t="s">
        <v>74</v>
      </c>
      <c r="J4" s="3">
        <v>318</v>
      </c>
      <c r="K4" s="5"/>
      <c r="L4" s="3" t="s">
        <v>35</v>
      </c>
      <c r="M4" s="8" t="s">
        <v>135</v>
      </c>
      <c r="N4" s="8" t="s">
        <v>136</v>
      </c>
      <c r="O4" s="18"/>
    </row>
    <row r="5" spans="1:15" x14ac:dyDescent="0.3">
      <c r="A5" s="3">
        <v>2019</v>
      </c>
      <c r="B5" s="3" t="s">
        <v>109</v>
      </c>
      <c r="C5" s="8" t="s">
        <v>110</v>
      </c>
      <c r="D5" s="3">
        <v>1471</v>
      </c>
      <c r="E5" s="3">
        <v>626</v>
      </c>
      <c r="F5" s="3">
        <v>27</v>
      </c>
      <c r="G5" s="3">
        <f>D5-E5-F5</f>
        <v>818</v>
      </c>
      <c r="H5" s="3">
        <f t="shared" si="0"/>
        <v>653</v>
      </c>
      <c r="I5" s="3" t="s">
        <v>74</v>
      </c>
      <c r="J5" s="3">
        <v>318</v>
      </c>
      <c r="K5" s="5"/>
      <c r="L5" s="3" t="s">
        <v>35</v>
      </c>
      <c r="M5" s="8" t="s">
        <v>111</v>
      </c>
      <c r="N5" s="8" t="s">
        <v>112</v>
      </c>
      <c r="O5" s="18">
        <f t="shared" ref="O5:O16" si="1">F5/E5</f>
        <v>4.3130990415335461E-2</v>
      </c>
    </row>
    <row r="6" spans="1:15" x14ac:dyDescent="0.3">
      <c r="A6" s="4">
        <v>2023</v>
      </c>
      <c r="B6" s="4" t="s">
        <v>129</v>
      </c>
      <c r="C6" s="9" t="s">
        <v>130</v>
      </c>
      <c r="D6" s="4">
        <v>1000</v>
      </c>
      <c r="E6" s="4">
        <v>340</v>
      </c>
      <c r="F6" s="4">
        <v>30</v>
      </c>
      <c r="G6" s="4">
        <f>D6-E6-F6</f>
        <v>630</v>
      </c>
      <c r="H6" s="4">
        <f t="shared" si="0"/>
        <v>370</v>
      </c>
      <c r="I6" s="4" t="s">
        <v>131</v>
      </c>
      <c r="J6" s="4">
        <v>333</v>
      </c>
      <c r="K6" s="5"/>
      <c r="L6" s="4" t="s">
        <v>35</v>
      </c>
      <c r="M6" s="9" t="s">
        <v>132</v>
      </c>
      <c r="N6" s="9" t="s">
        <v>133</v>
      </c>
      <c r="O6" s="18">
        <f t="shared" si="1"/>
        <v>8.8235294117647065E-2</v>
      </c>
    </row>
    <row r="7" spans="1:15" x14ac:dyDescent="0.3">
      <c r="A7" s="4">
        <v>2023</v>
      </c>
      <c r="B7" s="4" t="s">
        <v>137</v>
      </c>
      <c r="C7" s="9" t="s">
        <v>138</v>
      </c>
      <c r="D7" s="4">
        <v>1750</v>
      </c>
      <c r="E7" s="4">
        <f>D7-G7-F7</f>
        <v>770</v>
      </c>
      <c r="F7" s="4">
        <v>30</v>
      </c>
      <c r="G7" s="4">
        <v>950</v>
      </c>
      <c r="H7" s="4">
        <f t="shared" si="0"/>
        <v>800</v>
      </c>
      <c r="I7" s="4" t="s">
        <v>96</v>
      </c>
      <c r="J7" s="4">
        <v>333</v>
      </c>
      <c r="K7" s="5"/>
      <c r="L7" s="4" t="s">
        <v>35</v>
      </c>
      <c r="M7" s="9"/>
      <c r="N7" s="9" t="s">
        <v>139</v>
      </c>
      <c r="O7" s="18">
        <f t="shared" si="1"/>
        <v>3.896103896103896E-2</v>
      </c>
    </row>
    <row r="8" spans="1:15" x14ac:dyDescent="0.3">
      <c r="A8" s="4">
        <v>2024</v>
      </c>
      <c r="B8" s="4" t="s">
        <v>144</v>
      </c>
      <c r="C8" s="9" t="s">
        <v>145</v>
      </c>
      <c r="D8" s="4">
        <v>1283</v>
      </c>
      <c r="E8" s="5"/>
      <c r="F8" s="4">
        <v>90</v>
      </c>
      <c r="G8" s="5"/>
      <c r="H8" s="4">
        <f t="shared" si="0"/>
        <v>1283</v>
      </c>
      <c r="I8" s="4" t="s">
        <v>74</v>
      </c>
      <c r="J8" s="4">
        <v>318</v>
      </c>
      <c r="K8" s="5"/>
      <c r="L8" s="4" t="s">
        <v>35</v>
      </c>
      <c r="M8" s="9"/>
      <c r="N8" s="6" t="s">
        <v>146</v>
      </c>
      <c r="O8" s="18"/>
    </row>
    <row r="9" spans="1:15" x14ac:dyDescent="0.3">
      <c r="A9" s="4">
        <v>1966</v>
      </c>
      <c r="B9" s="4" t="s">
        <v>15</v>
      </c>
      <c r="C9" s="9" t="s">
        <v>16</v>
      </c>
      <c r="D9" s="4">
        <v>1538</v>
      </c>
      <c r="E9" s="4">
        <v>847</v>
      </c>
      <c r="F9" s="4">
        <v>99.8</v>
      </c>
      <c r="G9" s="4">
        <f>D9-E9-F9</f>
        <v>591.20000000000005</v>
      </c>
      <c r="H9" s="4">
        <f t="shared" si="0"/>
        <v>946.8</v>
      </c>
      <c r="I9" s="4" t="s">
        <v>17</v>
      </c>
      <c r="J9" s="4">
        <v>287</v>
      </c>
      <c r="K9" s="4">
        <v>2630</v>
      </c>
      <c r="L9" s="4" t="s">
        <v>18</v>
      </c>
      <c r="M9" s="9" t="s">
        <v>19</v>
      </c>
      <c r="N9" s="9" t="s">
        <v>20</v>
      </c>
      <c r="O9" s="18">
        <f t="shared" si="1"/>
        <v>0.117827626918536</v>
      </c>
    </row>
    <row r="10" spans="1:15" x14ac:dyDescent="0.3">
      <c r="A10" s="3">
        <v>2024</v>
      </c>
      <c r="B10" s="3" t="s">
        <v>147</v>
      </c>
      <c r="C10" s="8" t="s">
        <v>148</v>
      </c>
      <c r="D10" s="3">
        <v>1908</v>
      </c>
      <c r="E10" s="10"/>
      <c r="F10" s="3">
        <v>100</v>
      </c>
      <c r="G10" s="10"/>
      <c r="H10" s="3">
        <f t="shared" si="0"/>
        <v>1908</v>
      </c>
      <c r="I10" s="3" t="s">
        <v>149</v>
      </c>
      <c r="J10" s="3">
        <v>360</v>
      </c>
      <c r="K10" s="10"/>
      <c r="L10" s="3" t="s">
        <v>35</v>
      </c>
      <c r="M10" s="8"/>
      <c r="N10" s="11" t="s">
        <v>150</v>
      </c>
      <c r="O10" s="18"/>
    </row>
    <row r="11" spans="1:15" x14ac:dyDescent="0.3">
      <c r="A11" s="3">
        <v>1966</v>
      </c>
      <c r="B11" s="3" t="s">
        <v>15</v>
      </c>
      <c r="C11" s="8" t="s">
        <v>21</v>
      </c>
      <c r="D11" s="3">
        <v>1620</v>
      </c>
      <c r="E11" s="3">
        <v>800</v>
      </c>
      <c r="F11" s="3">
        <v>112</v>
      </c>
      <c r="G11" s="3">
        <f>D11-E11-F11</f>
        <v>708</v>
      </c>
      <c r="H11" s="3">
        <f t="shared" si="0"/>
        <v>912</v>
      </c>
      <c r="I11" s="3" t="s">
        <v>17</v>
      </c>
      <c r="J11" s="3">
        <v>287</v>
      </c>
      <c r="K11" s="3">
        <v>1880</v>
      </c>
      <c r="L11" s="3" t="s">
        <v>18</v>
      </c>
      <c r="M11" s="8" t="s">
        <v>22</v>
      </c>
      <c r="N11" s="8" t="s">
        <v>23</v>
      </c>
      <c r="O11" s="18">
        <f t="shared" si="1"/>
        <v>0.14000000000000001</v>
      </c>
    </row>
    <row r="12" spans="1:15" x14ac:dyDescent="0.3">
      <c r="A12" s="3">
        <v>2013</v>
      </c>
      <c r="B12" s="3" t="s">
        <v>94</v>
      </c>
      <c r="C12" s="8" t="s">
        <v>95</v>
      </c>
      <c r="D12" s="3">
        <v>3780</v>
      </c>
      <c r="E12" s="3">
        <v>1200</v>
      </c>
      <c r="F12" s="3">
        <v>170</v>
      </c>
      <c r="G12" s="3">
        <f>D12-E12-F12</f>
        <v>2410</v>
      </c>
      <c r="H12" s="3">
        <f t="shared" si="0"/>
        <v>1370</v>
      </c>
      <c r="I12" s="3" t="s">
        <v>96</v>
      </c>
      <c r="J12" s="3">
        <v>333</v>
      </c>
      <c r="K12" s="3">
        <v>1880</v>
      </c>
      <c r="L12" s="3" t="s">
        <v>35</v>
      </c>
      <c r="M12" s="8" t="s">
        <v>97</v>
      </c>
      <c r="N12" s="8" t="s">
        <v>98</v>
      </c>
      <c r="O12" s="18">
        <f t="shared" si="1"/>
        <v>0.14166666666666666</v>
      </c>
    </row>
    <row r="13" spans="1:15" x14ac:dyDescent="0.3">
      <c r="A13" s="4">
        <v>2019</v>
      </c>
      <c r="B13" s="4" t="s">
        <v>94</v>
      </c>
      <c r="C13" s="9" t="s">
        <v>113</v>
      </c>
      <c r="D13" s="4">
        <v>3640</v>
      </c>
      <c r="E13" s="4">
        <v>1200</v>
      </c>
      <c r="F13" s="4">
        <v>170</v>
      </c>
      <c r="G13" s="4">
        <f>D13-E13-F13</f>
        <v>2270</v>
      </c>
      <c r="H13" s="4">
        <f t="shared" si="0"/>
        <v>1370</v>
      </c>
      <c r="I13" s="4" t="s">
        <v>96</v>
      </c>
      <c r="J13" s="4">
        <v>333</v>
      </c>
      <c r="K13" s="4">
        <v>1880</v>
      </c>
      <c r="L13" s="4" t="s">
        <v>35</v>
      </c>
      <c r="M13" s="9" t="s">
        <v>114</v>
      </c>
      <c r="N13" s="9" t="s">
        <v>115</v>
      </c>
      <c r="O13" s="18">
        <f t="shared" si="1"/>
        <v>0.14166666666666666</v>
      </c>
    </row>
    <row r="14" spans="1:15" x14ac:dyDescent="0.3">
      <c r="A14" s="4">
        <v>1995</v>
      </c>
      <c r="B14" s="4" t="s">
        <v>24</v>
      </c>
      <c r="C14" s="9" t="s">
        <v>76</v>
      </c>
      <c r="D14" s="4">
        <v>5038.6000000000004</v>
      </c>
      <c r="E14" s="4">
        <v>1673.7</v>
      </c>
      <c r="F14" s="4">
        <v>473.3</v>
      </c>
      <c r="G14" s="4">
        <f>D14-E14-F14</f>
        <v>2891.6000000000004</v>
      </c>
      <c r="H14" s="4">
        <f t="shared" si="0"/>
        <v>2147</v>
      </c>
      <c r="I14" s="4" t="s">
        <v>77</v>
      </c>
      <c r="J14" s="4">
        <v>300</v>
      </c>
      <c r="K14" s="4">
        <v>3732</v>
      </c>
      <c r="L14" s="4" t="s">
        <v>35</v>
      </c>
      <c r="M14" s="9" t="s">
        <v>78</v>
      </c>
      <c r="N14" s="9" t="s">
        <v>79</v>
      </c>
      <c r="O14" s="18">
        <f t="shared" si="1"/>
        <v>0.28278664037760648</v>
      </c>
    </row>
    <row r="15" spans="1:15" x14ac:dyDescent="0.3">
      <c r="A15" s="3">
        <v>1968</v>
      </c>
      <c r="B15" s="3" t="s">
        <v>15</v>
      </c>
      <c r="C15" s="8" t="s">
        <v>33</v>
      </c>
      <c r="D15" s="3">
        <v>5700</v>
      </c>
      <c r="E15" s="3">
        <v>1814</v>
      </c>
      <c r="F15" s="3">
        <v>756</v>
      </c>
      <c r="G15" s="3">
        <v>3130</v>
      </c>
      <c r="H15" s="3">
        <v>2570</v>
      </c>
      <c r="I15" s="3" t="s">
        <v>34</v>
      </c>
      <c r="J15" s="3">
        <v>314</v>
      </c>
      <c r="K15" s="3">
        <v>1880</v>
      </c>
      <c r="L15" s="3" t="s">
        <v>35</v>
      </c>
      <c r="M15" s="8" t="s">
        <v>36</v>
      </c>
      <c r="N15" s="8" t="s">
        <v>23</v>
      </c>
      <c r="O15" s="18">
        <f t="shared" si="1"/>
        <v>0.41675854465270123</v>
      </c>
    </row>
    <row r="16" spans="1:15" x14ac:dyDescent="0.3">
      <c r="A16" s="3">
        <v>2020</v>
      </c>
      <c r="B16" s="3" t="s">
        <v>94</v>
      </c>
      <c r="C16" s="8" t="s">
        <v>116</v>
      </c>
      <c r="D16" s="3">
        <v>3800</v>
      </c>
      <c r="E16" s="3">
        <v>1200</v>
      </c>
      <c r="F16" s="3">
        <v>800</v>
      </c>
      <c r="G16" s="3">
        <f>D16-E16-F16</f>
        <v>1800</v>
      </c>
      <c r="H16" s="3">
        <f>D16-G16</f>
        <v>2000</v>
      </c>
      <c r="I16" s="3" t="s">
        <v>96</v>
      </c>
      <c r="J16" s="3">
        <v>333</v>
      </c>
      <c r="K16" s="3">
        <v>1930</v>
      </c>
      <c r="L16" s="3" t="s">
        <v>35</v>
      </c>
      <c r="M16" s="8" t="s">
        <v>117</v>
      </c>
      <c r="N16" s="8" t="s">
        <v>118</v>
      </c>
      <c r="O16" s="18">
        <f t="shared" si="1"/>
        <v>0.66666666666666663</v>
      </c>
    </row>
  </sheetData>
  <autoFilter ref="A2:L16" xr:uid="{A525575F-31DC-4E37-A457-4147203ED130}">
    <sortState xmlns:xlrd2="http://schemas.microsoft.com/office/spreadsheetml/2017/richdata2" ref="A3:L16">
      <sortCondition ref="F2:F16"/>
    </sortState>
  </autoFilter>
  <mergeCells count="1">
    <mergeCell ref="A1:N1"/>
  </mergeCells>
  <hyperlinks>
    <hyperlink ref="N6" r:id="rId1" xr:uid="{73CA9E69-FF03-4C93-BCC5-4281770E31C2}"/>
    <hyperlink ref="N10" r:id="rId2" xr:uid="{67020996-4D15-48A5-B43C-030FC88B67F2}"/>
    <hyperlink ref="N8" r:id="rId3" xr:uid="{73ADAEF3-57E6-4CFC-AB35-15AE0303BC13}"/>
    <hyperlink ref="N3" r:id="rId4" display="https://global.jaxa.jp/countdown/slim/SLIM-mediakit-EN_2308.pdf" xr:uid="{6BB1DF6F-B33A-4C90-B7AC-D900684BAD97}"/>
  </hyperlinks>
  <pageMargins left="0.7" right="0.7" top="0.75" bottom="0.75" header="0.3" footer="0.3"/>
  <pageSetup paperSize="9" orientation="portrait" r:id="rId5"/>
  <drawing r:id="rId6"/>
  <legacyDrawing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2799-A3EB-41B4-A988-B588035F43DA}">
  <dimension ref="A2:D8"/>
  <sheetViews>
    <sheetView workbookViewId="0">
      <selection activeCell="A9" sqref="A9"/>
    </sheetView>
  </sheetViews>
  <sheetFormatPr baseColWidth="10" defaultRowHeight="14.4" x14ac:dyDescent="0.3"/>
  <cols>
    <col min="1" max="1" width="25.88671875" bestFit="1" customWidth="1"/>
  </cols>
  <sheetData>
    <row r="2" spans="1:4" x14ac:dyDescent="0.3">
      <c r="A2" t="s">
        <v>160</v>
      </c>
      <c r="B2" s="16" t="s">
        <v>152</v>
      </c>
      <c r="C2" s="16" t="s">
        <v>153</v>
      </c>
      <c r="D2" s="16" t="s">
        <v>154</v>
      </c>
    </row>
    <row r="3" spans="1:4" x14ac:dyDescent="0.3">
      <c r="A3" t="s">
        <v>155</v>
      </c>
      <c r="B3" s="17">
        <v>1</v>
      </c>
      <c r="C3" s="17">
        <v>0.379</v>
      </c>
      <c r="D3" s="17">
        <v>0.73540000000000005</v>
      </c>
    </row>
    <row r="4" spans="1:4" x14ac:dyDescent="0.3">
      <c r="A4" t="s">
        <v>156</v>
      </c>
      <c r="B4" s="17">
        <v>1</v>
      </c>
      <c r="C4" s="17">
        <v>0.50729999999999997</v>
      </c>
      <c r="D4" s="17">
        <v>0.78910000000000002</v>
      </c>
    </row>
    <row r="5" spans="1:4" x14ac:dyDescent="0.3">
      <c r="A5" t="s">
        <v>157</v>
      </c>
      <c r="B5" s="17">
        <v>1</v>
      </c>
      <c r="C5" s="17">
        <v>2.5053000000000001</v>
      </c>
      <c r="D5" s="17">
        <v>0.73150000000000004</v>
      </c>
    </row>
    <row r="6" spans="1:4" x14ac:dyDescent="0.3">
      <c r="A6" t="s">
        <v>158</v>
      </c>
      <c r="B6" s="17">
        <v>1</v>
      </c>
      <c r="C6" s="17">
        <v>2.3767</v>
      </c>
      <c r="D6" s="17">
        <v>0.81440000000000001</v>
      </c>
    </row>
    <row r="7" spans="1:4" x14ac:dyDescent="0.3">
      <c r="A7" t="s">
        <v>159</v>
      </c>
      <c r="B7" s="17">
        <v>1</v>
      </c>
      <c r="C7" s="17">
        <v>1.9400999999999999</v>
      </c>
      <c r="D7" s="17">
        <v>0.91949999999999998</v>
      </c>
    </row>
    <row r="8" spans="1:4" x14ac:dyDescent="0.3">
      <c r="A8" t="s">
        <v>161</v>
      </c>
      <c r="B8" s="17"/>
      <c r="C8" s="17"/>
      <c r="D8"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All Landers</vt:lpstr>
      <vt:lpstr>All Real Landers</vt:lpstr>
      <vt:lpstr>All Unmanned Real</vt:lpstr>
      <vt:lpstr>Performant Lander Models</vt:lpstr>
      <vt:lpstr>Unmanned Performant Lander Mode</vt:lpstr>
      <vt:lpstr>All Small (0&lt;mp&lt;2t)</vt:lpstr>
      <vt:lpstr>All Small (0&lt;mp&lt;2t) single stag</vt:lpstr>
      <vt:lpstr>Small Handpicked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Conall DE PAOR</dc:creator>
  <cp:lastModifiedBy>Conall DE PAOR</cp:lastModifiedBy>
  <dcterms:created xsi:type="dcterms:W3CDTF">2015-06-05T18:19:34Z</dcterms:created>
  <dcterms:modified xsi:type="dcterms:W3CDTF">2024-08-16T17:27:46Z</dcterms:modified>
</cp:coreProperties>
</file>