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all De Paor\Desktop\Supaero\Research Project\Sizing-Tool\"/>
    </mc:Choice>
  </mc:AlternateContent>
  <xr:revisionPtr revIDLastSave="0" documentId="13_ncr:1_{397AAEE5-3DA4-45EC-90FA-B65CEA7D6271}" xr6:coauthVersionLast="47" xr6:coauthVersionMax="47" xr10:uidLastSave="{00000000-0000-0000-0000-000000000000}"/>
  <bookViews>
    <workbookView xWindow="-120" yWindow="-120" windowWidth="20730" windowHeight="11160" firstSheet="2" activeTab="4" xr2:uid="{A8CC2F8B-8671-446E-BE64-E520A416B0FD}"/>
  </bookViews>
  <sheets>
    <sheet name="Swiss Cheese DB" sheetId="2" r:id="rId1"/>
    <sheet name="Manned Landers" sheetId="3" r:id="rId2"/>
    <sheet name="Science Landers" sheetId="4" r:id="rId3"/>
    <sheet name="Sheet1" sheetId="6" r:id="rId4"/>
    <sheet name="Sheet2" sheetId="9" r:id="rId5"/>
    <sheet name="export sheet" sheetId="7" r:id="rId6"/>
    <sheet name="Cargo Landers" sheetId="5" r:id="rId7"/>
    <sheet name="Summary Shee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7" i="6" l="1"/>
  <c r="T18" i="6"/>
  <c r="T19" i="6"/>
  <c r="T20" i="6"/>
  <c r="T21" i="6"/>
  <c r="T22" i="6"/>
  <c r="T23" i="6"/>
  <c r="T24" i="6"/>
  <c r="T25" i="6"/>
  <c r="T26" i="6"/>
  <c r="T27" i="6"/>
  <c r="T16" i="6"/>
  <c r="T28" i="6" s="1"/>
  <c r="R47" i="6"/>
  <c r="R44" i="6"/>
  <c r="R48" i="6"/>
  <c r="O46" i="6"/>
  <c r="P46" i="6"/>
  <c r="Q46" i="6"/>
  <c r="R46" i="6"/>
  <c r="S46" i="6"/>
  <c r="T46" i="6"/>
  <c r="Q45" i="6"/>
  <c r="R45" i="6"/>
  <c r="S45" i="6"/>
  <c r="T45" i="6"/>
  <c r="R16" i="6"/>
  <c r="P17" i="6"/>
  <c r="P18" i="6"/>
  <c r="P19" i="6"/>
  <c r="P20" i="6"/>
  <c r="P21" i="6"/>
  <c r="P22" i="6"/>
  <c r="P23" i="6"/>
  <c r="P24" i="6"/>
  <c r="P25" i="6"/>
  <c r="P26" i="6"/>
  <c r="P27" i="6"/>
  <c r="P16" i="6"/>
  <c r="P28" i="6" s="1"/>
  <c r="R43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31" i="6"/>
  <c r="R32" i="6"/>
  <c r="R33" i="6"/>
  <c r="R34" i="6"/>
  <c r="R35" i="6"/>
  <c r="R36" i="6"/>
  <c r="R37" i="6"/>
  <c r="R38" i="6"/>
  <c r="R39" i="6"/>
  <c r="R40" i="6"/>
  <c r="R41" i="6"/>
  <c r="R42" i="6"/>
  <c r="R31" i="6"/>
  <c r="P45" i="6"/>
  <c r="P32" i="6"/>
  <c r="P33" i="6"/>
  <c r="P34" i="6"/>
  <c r="P35" i="6"/>
  <c r="P36" i="6"/>
  <c r="P37" i="6"/>
  <c r="P38" i="6"/>
  <c r="P39" i="6"/>
  <c r="P40" i="6"/>
  <c r="P43" i="6"/>
  <c r="P44" i="6"/>
  <c r="P31" i="6"/>
  <c r="Q20" i="6"/>
  <c r="O32" i="6"/>
  <c r="Q32" i="6"/>
  <c r="S32" i="6"/>
  <c r="O33" i="6"/>
  <c r="Q33" i="6"/>
  <c r="S33" i="6"/>
  <c r="O34" i="6"/>
  <c r="Q34" i="6"/>
  <c r="S34" i="6"/>
  <c r="O35" i="6"/>
  <c r="Q35" i="6"/>
  <c r="S35" i="6"/>
  <c r="O36" i="6"/>
  <c r="Q36" i="6"/>
  <c r="S36" i="6"/>
  <c r="O37" i="6"/>
  <c r="Q37" i="6"/>
  <c r="S37" i="6"/>
  <c r="O38" i="6"/>
  <c r="Q38" i="6"/>
  <c r="S38" i="6"/>
  <c r="O39" i="6"/>
  <c r="Q39" i="6"/>
  <c r="S39" i="6"/>
  <c r="O40" i="6"/>
  <c r="Q40" i="6"/>
  <c r="S40" i="6"/>
  <c r="Q41" i="6"/>
  <c r="S41" i="6"/>
  <c r="Q42" i="6"/>
  <c r="S42" i="6"/>
  <c r="O43" i="6"/>
  <c r="Q43" i="6"/>
  <c r="S43" i="6"/>
  <c r="O44" i="6"/>
  <c r="Q44" i="6"/>
  <c r="S44" i="6"/>
  <c r="O45" i="6"/>
  <c r="S31" i="6"/>
  <c r="Q31" i="6"/>
  <c r="O31" i="6"/>
  <c r="R28" i="6"/>
  <c r="O17" i="6"/>
  <c r="Q17" i="6"/>
  <c r="R17" i="6"/>
  <c r="S17" i="6"/>
  <c r="O18" i="6"/>
  <c r="Q18" i="6"/>
  <c r="R18" i="6"/>
  <c r="S18" i="6"/>
  <c r="O19" i="6"/>
  <c r="Q19" i="6"/>
  <c r="R19" i="6"/>
  <c r="S19" i="6"/>
  <c r="O20" i="6"/>
  <c r="R20" i="6"/>
  <c r="S20" i="6"/>
  <c r="O21" i="6"/>
  <c r="Q21" i="6"/>
  <c r="R21" i="6"/>
  <c r="S21" i="6"/>
  <c r="O22" i="6"/>
  <c r="Q22" i="6"/>
  <c r="R22" i="6"/>
  <c r="S22" i="6"/>
  <c r="O23" i="6"/>
  <c r="Q23" i="6"/>
  <c r="R23" i="6"/>
  <c r="S23" i="6"/>
  <c r="O24" i="6"/>
  <c r="Q24" i="6"/>
  <c r="R24" i="6"/>
  <c r="S24" i="6"/>
  <c r="O25" i="6"/>
  <c r="Q25" i="6"/>
  <c r="R25" i="6"/>
  <c r="S25" i="6"/>
  <c r="O26" i="6"/>
  <c r="Q26" i="6"/>
  <c r="R26" i="6"/>
  <c r="S26" i="6"/>
  <c r="O27" i="6"/>
  <c r="Q27" i="6"/>
  <c r="R27" i="6"/>
  <c r="S27" i="6"/>
  <c r="S16" i="6"/>
  <c r="Q16" i="6"/>
  <c r="O16" i="6"/>
  <c r="L3" i="3"/>
  <c r="L4" i="3"/>
  <c r="L5" i="3"/>
  <c r="K3" i="3"/>
  <c r="K4" i="3" s="1"/>
  <c r="K5" i="3" s="1"/>
  <c r="J2" i="3"/>
  <c r="J3" i="3"/>
  <c r="J4" i="3"/>
  <c r="J5" i="3"/>
  <c r="I5" i="3"/>
  <c r="I2" i="3"/>
  <c r="I3" i="3"/>
  <c r="I4" i="3"/>
  <c r="H2" i="3"/>
  <c r="H3" i="3"/>
  <c r="H4" i="3"/>
  <c r="H5" i="3"/>
  <c r="D19" i="2"/>
  <c r="P47" i="6" l="1"/>
  <c r="T4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F19" authorId="0" shapeId="0" xr:uid="{8A4BA3C6-FEF1-4779-82B0-1354598C6B6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 at the time weighed 10790</t>
        </r>
      </text>
    </comment>
    <comment ref="F24" authorId="0" shapeId="0" xr:uid="{A247899A-D930-4824-9A91-8F71491824C3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K2" authorId="0" shapeId="0" xr:uid="{3D8694BD-1FFA-4AE5-950A-CDB3A322977B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derived from NASA MERs Appendix A</t>
        </r>
      </text>
    </comment>
    <comment ref="L2" authorId="0" shapeId="0" xr:uid="{47EDA357-7E2D-4D86-9411-458D8C958708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From NASA MER Appendix A</t>
        </r>
      </text>
    </comment>
    <comment ref="M2" authorId="0" shapeId="0" xr:uid="{68F2D6FF-C9C0-4754-9CF3-8E2F12CA55F1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https://ntrs.nasa.gov/api/citations/20090016295/downloads/20090016295.pdf</t>
        </r>
      </text>
    </comment>
    <comment ref="E13" authorId="0" shapeId="0" xr:uid="{380CF8F9-D37A-40CA-878E-A1BB33C12AD2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CEV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C1" authorId="0" shapeId="0" xr:uid="{F8B153BC-DA71-4436-BCDF-74B5A21B76E5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Conall De Paor</author>
  </authors>
  <commentList>
    <comment ref="H51" authorId="0" shapeId="0" xr:uid="{1DBD8923-8291-4CE8-86B9-6AB6835F395F}">
      <text>
        <r>
          <rPr>
            <b/>
            <sz val="9"/>
            <color indexed="81"/>
            <rFont val="Tahoma"/>
            <family val="2"/>
          </rPr>
          <t>Conall De Paor:</t>
        </r>
        <r>
          <rPr>
            <sz val="9"/>
            <color indexed="81"/>
            <rFont val="Tahoma"/>
            <family val="2"/>
          </rPr>
          <t xml:space="preserve">
dry mass is equivalent to landed mass for oneway science rovers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tc={A3CC6596-3E94-42A9-BBF0-205567752BFE}</author>
  </authors>
  <commentList>
    <comment ref="F1" authorId="0" shapeId="0" xr:uid="{A3CC6596-3E94-42A9-BBF0-205567752BFE}">
      <text>
        <t>[Threaded comment]
Your version of Excel allows you to read this threaded comment; however, any edits to it will get removed if the file is opened in a newer version of Excel. Learn more: https://go.microsoft.com/fwlink/?linkid=870924
Comment:
    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tc={08A83290-5E9B-419F-9813-7EB5FC8E5803}</author>
  </authors>
  <commentList>
    <comment ref="H1" authorId="0" shapeId="0" xr:uid="{08A83290-5E9B-419F-9813-7EB5FC8E5803}">
      <text>
        <t>[Threaded comment]
Your version of Excel allows you to read this threaded comment; however, any edits to it will get removed if the file is opened in a newer version of Excel. Learn more: https://go.microsoft.com/fwlink/?linkid=870924
Comment:
    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>
      </text>
    </comment>
  </commentList>
</comments>
</file>

<file path=xl/sharedStrings.xml><?xml version="1.0" encoding="utf-8"?>
<sst xmlns="http://schemas.openxmlformats.org/spreadsheetml/2006/main" count="404" uniqueCount="158">
  <si>
    <t>Lander names</t>
  </si>
  <si>
    <t>Total Mass (kg)</t>
  </si>
  <si>
    <t>Total Dry mass</t>
  </si>
  <si>
    <t>Payload</t>
  </si>
  <si>
    <t>Propellent</t>
  </si>
  <si>
    <t>Descent Thrust (N)</t>
  </si>
  <si>
    <t>Ascent Thrust (N)</t>
  </si>
  <si>
    <t>Avionics</t>
  </si>
  <si>
    <t>descent stage dry mass</t>
  </si>
  <si>
    <t>Ascent Stage</t>
  </si>
  <si>
    <t>Ascent stage dry mass</t>
  </si>
  <si>
    <t>Descent stage Propelent</t>
  </si>
  <si>
    <t>Ascent stage propellent</t>
  </si>
  <si>
    <t>Other masses</t>
  </si>
  <si>
    <t>Descent stage</t>
  </si>
  <si>
    <t>Apollo 11</t>
  </si>
  <si>
    <t>Apollo 12</t>
  </si>
  <si>
    <t>Apollo 13</t>
  </si>
  <si>
    <t>Apollo 14</t>
  </si>
  <si>
    <t>Apollo 15</t>
  </si>
  <si>
    <t>Apollo 16</t>
  </si>
  <si>
    <t>Apollo 17</t>
  </si>
  <si>
    <t>Eagle Engineering Cargo 8801-EE-1</t>
  </si>
  <si>
    <t>Eagle Engineering Crew 8801-EE-1</t>
  </si>
  <si>
    <t>LEV 8901-90</t>
  </si>
  <si>
    <t>FLO Lander 9205-FLO-1 Cargo</t>
  </si>
  <si>
    <t>FLO Lander 9205-FLO-1 Crewed</t>
  </si>
  <si>
    <t>Phoenix 9306-LUNOX-1 Cargo</t>
  </si>
  <si>
    <t>Phoenix 9306-LUNOX-1 Crewed</t>
  </si>
  <si>
    <t>Inert</t>
  </si>
  <si>
    <t>Landed</t>
  </si>
  <si>
    <t>Power</t>
  </si>
  <si>
    <t>Environmental</t>
  </si>
  <si>
    <t>Structures</t>
  </si>
  <si>
    <t>Propulsion</t>
  </si>
  <si>
    <t>0503-CE&amp;R-3</t>
  </si>
  <si>
    <t>0507-ESAS-A</t>
  </si>
  <si>
    <t>0507-ESAS-B</t>
  </si>
  <si>
    <t>0507-ESAS-C</t>
  </si>
  <si>
    <t>0507-ESAS-E</t>
  </si>
  <si>
    <t>0507-ESAS-G</t>
  </si>
  <si>
    <t>0507-ESAS-I</t>
  </si>
  <si>
    <t>0605-LLPS-LaRC-1</t>
  </si>
  <si>
    <t>0605-LLPS-LaRC-2</t>
  </si>
  <si>
    <t>0605-LLPS-LaRC-3</t>
  </si>
  <si>
    <t>0605-LLPS-LaRC-5</t>
  </si>
  <si>
    <t>0605-LLPS-LaRC-6</t>
  </si>
  <si>
    <t>9508-HLR-1</t>
  </si>
  <si>
    <t>min ISP 360</t>
  </si>
  <si>
    <t>Orbital Sci Corp. 0503-CE&amp;R-6</t>
  </si>
  <si>
    <t>SAIC Lunar Lander 0503-CE&amp;R-8 (descent only)</t>
  </si>
  <si>
    <t>SAIC Lunar Lander 0503-CE&amp;R-8 (Desc-Asc)</t>
  </si>
  <si>
    <t>propratio</t>
  </si>
  <si>
    <t>payloadratio</t>
  </si>
  <si>
    <t>Ye-8 (Luna 24)</t>
  </si>
  <si>
    <t>Ye-8 (Lunakhod 1)</t>
  </si>
  <si>
    <t>Surveyor 1</t>
  </si>
  <si>
    <t>Surveyor 3</t>
  </si>
  <si>
    <t>Surveyor 7</t>
  </si>
  <si>
    <t>Surveyor 6</t>
  </si>
  <si>
    <t>Surveyor 5</t>
  </si>
  <si>
    <t>Chang'e 3</t>
  </si>
  <si>
    <t>Chang'e 4</t>
  </si>
  <si>
    <t>Beresheet</t>
  </si>
  <si>
    <t>Vikram</t>
  </si>
  <si>
    <t>Pallet Lander</t>
  </si>
  <si>
    <t>propulsion</t>
  </si>
  <si>
    <t xml:space="preserve">8801-EE-1 Cargo </t>
  </si>
  <si>
    <t>9205-FLO-1 Crew</t>
  </si>
  <si>
    <t>8801-EE-1 Crew</t>
  </si>
  <si>
    <t>9508-HLR-1 Crew</t>
  </si>
  <si>
    <t>0507-ESAS-A Crew</t>
  </si>
  <si>
    <t>0507-ESAS-B Crew</t>
  </si>
  <si>
    <t xml:space="preserve"> 9205-FLO-1 Cargo</t>
  </si>
  <si>
    <t>0605-LLPS-MSFC-6 Cargo</t>
  </si>
  <si>
    <t>mass</t>
  </si>
  <si>
    <t>dry mass</t>
  </si>
  <si>
    <t>landed</t>
  </si>
  <si>
    <t>payload</t>
  </si>
  <si>
    <t>propellent</t>
  </si>
  <si>
    <t>inert</t>
  </si>
  <si>
    <t>avionics</t>
  </si>
  <si>
    <t>power</t>
  </si>
  <si>
    <t>environment</t>
  </si>
  <si>
    <t>structural</t>
  </si>
  <si>
    <t>descent thrust</t>
  </si>
  <si>
    <t>ascent thrust</t>
  </si>
  <si>
    <t>descent stage</t>
  </si>
  <si>
    <t>ascent stage</t>
  </si>
  <si>
    <t>ascent stage dry mass</t>
  </si>
  <si>
    <t>descent stage propelent</t>
  </si>
  <si>
    <t>ascent stage propellent</t>
  </si>
  <si>
    <t>other mass</t>
  </si>
  <si>
    <t>power cons</t>
  </si>
  <si>
    <t>inert mass</t>
  </si>
  <si>
    <t>wet mass</t>
  </si>
  <si>
    <t>p/load</t>
  </si>
  <si>
    <t>Tabulated data</t>
  </si>
  <si>
    <t>Figure 7</t>
  </si>
  <si>
    <t>drymass</t>
  </si>
  <si>
    <t>Figure 8</t>
  </si>
  <si>
    <t>Figure 9</t>
  </si>
  <si>
    <t>Figure 5</t>
  </si>
  <si>
    <t>Figure 6</t>
  </si>
  <si>
    <t>Figure 10</t>
  </si>
  <si>
    <t>Manned Landers</t>
  </si>
  <si>
    <t>Spacecraft</t>
  </si>
  <si>
    <t>Unmanned Landers</t>
  </si>
  <si>
    <t>0507-ESAS-F</t>
  </si>
  <si>
    <t>0507-ESAS-F Cargo</t>
  </si>
  <si>
    <t>Ye-8</t>
  </si>
  <si>
    <t>Ye-8-5M</t>
  </si>
  <si>
    <t>year</t>
  </si>
  <si>
    <t>author</t>
  </si>
  <si>
    <t>project name</t>
  </si>
  <si>
    <t>mass data?</t>
  </si>
  <si>
    <t>NASA</t>
  </si>
  <si>
    <t>CNSA</t>
  </si>
  <si>
    <t>USSR</t>
  </si>
  <si>
    <t>ISRO</t>
  </si>
  <si>
    <t>SpaceIL</t>
  </si>
  <si>
    <t>manned</t>
  </si>
  <si>
    <t>Mahajan, Condon</t>
  </si>
  <si>
    <t>Optimal NRHO Lander</t>
  </si>
  <si>
    <t>Optimised NRHO Lander</t>
  </si>
  <si>
    <t>bloc payload</t>
  </si>
  <si>
    <t>Organisation</t>
  </si>
  <si>
    <t>Project name</t>
  </si>
  <si>
    <t>dry mass [kg]</t>
  </si>
  <si>
    <t>bloc payload [kg]</t>
  </si>
  <si>
    <t>Lunar Landers Database</t>
  </si>
  <si>
    <t>wet mass [kg]</t>
  </si>
  <si>
    <t>Arizona Hopper</t>
  </si>
  <si>
    <t>Hopper</t>
  </si>
  <si>
    <t>Type</t>
  </si>
  <si>
    <t>Rovers Database</t>
  </si>
  <si>
    <t>MarsFAST</t>
  </si>
  <si>
    <t>MoonNEXT - A5S Config</t>
  </si>
  <si>
    <t>AMALIA - TEAM ITALIA</t>
  </si>
  <si>
    <t>Aerial</t>
  </si>
  <si>
    <t>MASSIVA</t>
  </si>
  <si>
    <t>MoonNEXT - Soyuz Config</t>
  </si>
  <si>
    <t xml:space="preserve"> dry mass [kg]</t>
  </si>
  <si>
    <t>Payload [kg]</t>
  </si>
  <si>
    <t>Power ss [kg]</t>
  </si>
  <si>
    <t>Mobility [kg]</t>
  </si>
  <si>
    <t>Structure+Thermal [kg]</t>
  </si>
  <si>
    <t>Avionics [kg]</t>
  </si>
  <si>
    <t>other [kg]</t>
  </si>
  <si>
    <t>total [kg]</t>
  </si>
  <si>
    <t>Wheeled</t>
  </si>
  <si>
    <t>$m_p $- $m_f$</t>
  </si>
  <si>
    <t>$m_p $- $m_0$</t>
  </si>
  <si>
    <t>Small</t>
  </si>
  <si>
    <t>Medium</t>
  </si>
  <si>
    <t>Large</t>
  </si>
  <si>
    <t>bad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</si>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</sst>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0" tint="-0.1499679555650502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 style="thin">
        <color theme="0" tint="-0.14996795556505021"/>
      </bottom>
      <diagonal/>
    </border>
    <border>
      <left/>
      <right style="medium">
        <color auto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auto="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0" borderId="8" xfId="0" applyBorder="1"/>
    <xf numFmtId="0" fontId="0" fillId="0" borderId="2" xfId="0" applyBorder="1"/>
    <xf numFmtId="164" fontId="0" fillId="2" borderId="9" xfId="0" applyNumberForma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0" fontId="0" fillId="0" borderId="5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5" borderId="7" xfId="0" applyFill="1" applyBorder="1"/>
    <xf numFmtId="0" fontId="0" fillId="5" borderId="5" xfId="0" applyFill="1" applyBorder="1"/>
    <xf numFmtId="0" fontId="0" fillId="5" borderId="0" xfId="0" applyFill="1"/>
    <xf numFmtId="0" fontId="0" fillId="0" borderId="23" xfId="0" applyBorder="1"/>
    <xf numFmtId="0" fontId="0" fillId="5" borderId="23" xfId="0" applyFill="1" applyBorder="1"/>
    <xf numFmtId="0" fontId="0" fillId="0" borderId="22" xfId="0" applyBorder="1"/>
    <xf numFmtId="0" fontId="0" fillId="4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0" borderId="0" xfId="0" applyAlignment="1">
      <alignment horizontal="right"/>
    </xf>
    <xf numFmtId="0" fontId="0" fillId="5" borderId="0" xfId="0" applyFill="1" applyAlignment="1">
      <alignment horizontal="right"/>
    </xf>
    <xf numFmtId="0" fontId="0" fillId="5" borderId="19" xfId="0" applyFill="1" applyBorder="1"/>
    <xf numFmtId="10" fontId="0" fillId="0" borderId="0" xfId="0" applyNumberFormat="1"/>
    <xf numFmtId="0" fontId="0" fillId="0" borderId="28" xfId="0" applyBorder="1" applyAlignment="1">
      <alignment horizontal="right"/>
    </xf>
    <xf numFmtId="0" fontId="0" fillId="5" borderId="29" xfId="0" applyFill="1" applyBorder="1"/>
    <xf numFmtId="0" fontId="0" fillId="5" borderId="20" xfId="0" applyFill="1" applyBorder="1"/>
    <xf numFmtId="0" fontId="0" fillId="5" borderId="27" xfId="0" applyFill="1" applyBorder="1"/>
    <xf numFmtId="0" fontId="0" fillId="5" borderId="22" xfId="0" applyFill="1" applyBorder="1"/>
    <xf numFmtId="10" fontId="0" fillId="0" borderId="20" xfId="0" applyNumberFormat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6" xfId="0" applyBorder="1"/>
    <xf numFmtId="0" fontId="0" fillId="6" borderId="7" xfId="0" applyFill="1" applyBorder="1"/>
    <xf numFmtId="0" fontId="0" fillId="0" borderId="7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0" borderId="28" xfId="0" applyBorder="1"/>
    <xf numFmtId="0" fontId="0" fillId="0" borderId="33" xfId="0" applyBorder="1"/>
    <xf numFmtId="0" fontId="0" fillId="0" borderId="33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5" borderId="33" xfId="0" applyFill="1" applyBorder="1"/>
    <xf numFmtId="0" fontId="0" fillId="5" borderId="33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34" xfId="0" applyFill="1" applyBorder="1"/>
    <xf numFmtId="0" fontId="0" fillId="5" borderId="3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7" borderId="1" xfId="0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32" xfId="0" applyFill="1" applyBorder="1"/>
    <xf numFmtId="0" fontId="0" fillId="0" borderId="35" xfId="0" applyBorder="1"/>
    <xf numFmtId="0" fontId="0" fillId="0" borderId="37" xfId="0" applyBorder="1"/>
    <xf numFmtId="0" fontId="0" fillId="8" borderId="28" xfId="0" applyFill="1" applyBorder="1"/>
    <xf numFmtId="0" fontId="0" fillId="8" borderId="35" xfId="0" applyFill="1" applyBorder="1"/>
    <xf numFmtId="0" fontId="0" fillId="8" borderId="3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5" borderId="36" xfId="0" applyFill="1" applyBorder="1"/>
    <xf numFmtId="0" fontId="0" fillId="0" borderId="38" xfId="0" applyBorder="1" applyAlignment="1">
      <alignment horizontal="center"/>
    </xf>
    <xf numFmtId="0" fontId="0" fillId="7" borderId="39" xfId="0" applyFill="1" applyBorder="1"/>
    <xf numFmtId="0" fontId="0" fillId="0" borderId="40" xfId="0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36" xfId="0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3" borderId="17" xfId="0" applyFill="1" applyBorder="1"/>
    <xf numFmtId="0" fontId="0" fillId="3" borderId="16" xfId="0" applyFill="1" applyBorder="1"/>
    <xf numFmtId="0" fontId="0" fillId="3" borderId="21" xfId="0" applyFill="1" applyBorder="1"/>
    <xf numFmtId="0" fontId="0" fillId="4" borderId="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8" xfId="0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68034</xdr:colOff>
      <xdr:row>20</xdr:row>
      <xdr:rowOff>27215</xdr:rowOff>
    </xdr:from>
    <xdr:to>
      <xdr:col>17</xdr:col>
      <xdr:colOff>462708</xdr:colOff>
      <xdr:row>42</xdr:row>
      <xdr:rowOff>169548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391620-DEC3-0B8D-97D2-F1A68E044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8820" y="3864429"/>
          <a:ext cx="10395924" cy="433333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XPIRYSET-ULStudent:CONALL.DE PAOR" id="{8B8B0C6B-CB59-4E42-9103-8AEA6B4FD2AA}" userId="S::17219752@oldstudentmail.ul.ie::d21f4c12-0dc9-4f62-9883-a14dc92bbe7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2-08-26T15:20:54.08" personId="{8B8B0C6B-CB59-4E42-9103-8AEA6B4FD2AA}" id="{A3CC6596-3E94-42A9-BBF0-205567752BFE}">
    <text>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1" dT="2022-08-26T15:20:54.08" personId="{8B8B0C6B-CB59-4E42-9103-8AEA6B4FD2AA}" id="{08A83290-5E9B-419F-9813-7EB5FC8E5803}">
    <text>bloc payload is an invented quantity to make 2stage manned landers, 1stage manned landers and 1stage unmanned landers comparable. it's definition is the following
2stage manned landers: ascent stage mass
1stage manned landers: landed mass
2stage unmanned landers: ascent stage mass +payload
1stage unmanned landers: payload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E5F7-F333-4FD7-AC49-05434BBC5C48}">
  <dimension ref="B2:V33"/>
  <sheetViews>
    <sheetView workbookViewId="0">
      <selection activeCell="B3" sqref="B3:P3"/>
    </sheetView>
  </sheetViews>
  <sheetFormatPr defaultRowHeight="15" x14ac:dyDescent="0.25"/>
  <cols>
    <col min="2" max="2" width="31.85546875" customWidth="1"/>
    <col min="13" max="13" width="10.5703125" bestFit="1" customWidth="1"/>
    <col min="14" max="14" width="13.42578125" customWidth="1"/>
    <col min="15" max="15" width="12.7109375" customWidth="1"/>
    <col min="16" max="16" width="13.42578125" bestFit="1" customWidth="1"/>
    <col min="17" max="17" width="12.7109375" customWidth="1"/>
    <col min="18" max="18" width="12.28515625" bestFit="1" customWidth="1"/>
    <col min="19" max="19" width="13.28515625" customWidth="1"/>
    <col min="20" max="20" width="23" bestFit="1" customWidth="1"/>
    <col min="21" max="21" width="22.42578125" bestFit="1" customWidth="1"/>
    <col min="22" max="22" width="13.28515625" customWidth="1"/>
  </cols>
  <sheetData>
    <row r="2" spans="2:22" ht="15.75" thickBot="1" x14ac:dyDescent="0.3"/>
    <row r="3" spans="2:22" ht="15.75" thickBot="1" x14ac:dyDescent="0.3">
      <c r="B3" s="1" t="s">
        <v>0</v>
      </c>
      <c r="C3" s="6" t="s">
        <v>1</v>
      </c>
      <c r="D3" s="4" t="s">
        <v>2</v>
      </c>
      <c r="E3" s="4" t="s">
        <v>30</v>
      </c>
      <c r="F3" s="4" t="s">
        <v>3</v>
      </c>
      <c r="G3" s="4" t="s">
        <v>4</v>
      </c>
      <c r="H3" s="4" t="s">
        <v>29</v>
      </c>
      <c r="I3" s="3" t="s">
        <v>7</v>
      </c>
      <c r="J3" s="1" t="s">
        <v>31</v>
      </c>
      <c r="K3" s="1" t="s">
        <v>32</v>
      </c>
      <c r="L3" s="2" t="s">
        <v>33</v>
      </c>
      <c r="M3" s="1" t="s">
        <v>34</v>
      </c>
      <c r="N3" s="3" t="s">
        <v>5</v>
      </c>
      <c r="O3" s="2" t="s">
        <v>6</v>
      </c>
      <c r="P3" s="1" t="s">
        <v>14</v>
      </c>
      <c r="Q3" s="3" t="s">
        <v>8</v>
      </c>
      <c r="R3" s="1" t="s">
        <v>9</v>
      </c>
      <c r="S3" s="1" t="s">
        <v>10</v>
      </c>
      <c r="T3" s="1" t="s">
        <v>11</v>
      </c>
      <c r="U3" s="1" t="s">
        <v>12</v>
      </c>
      <c r="V3" s="1" t="s">
        <v>13</v>
      </c>
    </row>
    <row r="4" spans="2:22" x14ac:dyDescent="0.25">
      <c r="B4" t="s">
        <v>15</v>
      </c>
      <c r="C4" s="7">
        <v>15103</v>
      </c>
      <c r="D4" s="8">
        <v>4479</v>
      </c>
      <c r="E4" s="7">
        <v>6855</v>
      </c>
      <c r="F4" s="7">
        <v>4821</v>
      </c>
      <c r="G4" s="7">
        <v>10624</v>
      </c>
      <c r="H4" s="9">
        <v>2034</v>
      </c>
      <c r="I4" s="7"/>
      <c r="J4" s="7"/>
      <c r="K4" s="7"/>
      <c r="L4" s="7"/>
      <c r="M4" s="9"/>
      <c r="N4" s="7">
        <v>80068</v>
      </c>
      <c r="O4" s="7">
        <v>23130.9</v>
      </c>
      <c r="P4" s="7">
        <v>10282</v>
      </c>
      <c r="Q4" s="7">
        <v>2034</v>
      </c>
      <c r="R4" s="7">
        <v>4821</v>
      </c>
      <c r="S4" s="7">
        <v>2445</v>
      </c>
      <c r="T4" s="7">
        <v>8248</v>
      </c>
      <c r="U4" s="7">
        <v>2376</v>
      </c>
      <c r="V4" s="7"/>
    </row>
    <row r="5" spans="2:22" x14ac:dyDescent="0.25">
      <c r="B5" t="s">
        <v>16</v>
      </c>
      <c r="C5" s="7">
        <v>15065</v>
      </c>
      <c r="D5" s="8">
        <v>4214</v>
      </c>
      <c r="E5" s="7">
        <v>6853</v>
      </c>
      <c r="F5" s="7">
        <v>4819</v>
      </c>
      <c r="G5" s="7">
        <v>10851</v>
      </c>
      <c r="H5" s="9">
        <v>2034</v>
      </c>
      <c r="I5" s="7"/>
      <c r="J5" s="7"/>
      <c r="K5" s="7"/>
      <c r="L5" s="7"/>
      <c r="M5" s="9"/>
      <c r="N5" s="7">
        <v>80068</v>
      </c>
      <c r="O5" s="7">
        <v>23130.9</v>
      </c>
      <c r="P5" s="7">
        <v>10246</v>
      </c>
      <c r="Q5" s="7">
        <v>2034</v>
      </c>
      <c r="R5" s="7">
        <v>4819</v>
      </c>
      <c r="S5" s="7">
        <v>2180</v>
      </c>
      <c r="T5" s="7">
        <v>8212</v>
      </c>
      <c r="U5" s="7">
        <v>2639</v>
      </c>
      <c r="V5" s="7"/>
    </row>
    <row r="6" spans="2:22" x14ac:dyDescent="0.25">
      <c r="B6" t="s">
        <v>17</v>
      </c>
      <c r="C6" s="7">
        <v>14916</v>
      </c>
      <c r="D6" s="8">
        <v>4226</v>
      </c>
      <c r="E6" s="7">
        <v>6598</v>
      </c>
      <c r="F6" s="7">
        <v>4489</v>
      </c>
      <c r="G6" s="7">
        <v>10690</v>
      </c>
      <c r="H6" s="9">
        <v>2109</v>
      </c>
      <c r="I6" s="7"/>
      <c r="J6" s="7"/>
      <c r="K6" s="7"/>
      <c r="L6" s="7"/>
      <c r="M6" s="9"/>
      <c r="N6" s="7">
        <v>80068</v>
      </c>
      <c r="O6" s="7">
        <v>23130.9</v>
      </c>
      <c r="P6" s="7">
        <v>10427</v>
      </c>
      <c r="Q6" s="7">
        <v>2109</v>
      </c>
      <c r="R6" s="7">
        <v>4489</v>
      </c>
      <c r="S6" s="7">
        <v>2117</v>
      </c>
      <c r="T6" s="7">
        <v>8318</v>
      </c>
      <c r="U6" s="7">
        <v>2372</v>
      </c>
      <c r="V6" s="7"/>
    </row>
    <row r="7" spans="2:22" x14ac:dyDescent="0.25">
      <c r="B7" t="s">
        <v>18</v>
      </c>
      <c r="C7" s="7">
        <v>14916</v>
      </c>
      <c r="D7" s="8">
        <v>4284</v>
      </c>
      <c r="E7" s="7">
        <v>6834</v>
      </c>
      <c r="F7" s="7">
        <v>4700</v>
      </c>
      <c r="G7" s="7">
        <v>10750</v>
      </c>
      <c r="H7" s="9">
        <v>2134</v>
      </c>
      <c r="I7" s="7"/>
      <c r="J7" s="7"/>
      <c r="K7" s="7"/>
      <c r="L7" s="7"/>
      <c r="M7" s="9"/>
      <c r="N7" s="7">
        <v>80068</v>
      </c>
      <c r="O7" s="7">
        <v>23130.9</v>
      </c>
      <c r="P7" s="7">
        <v>10334</v>
      </c>
      <c r="Q7" s="7">
        <v>2134</v>
      </c>
      <c r="R7" s="7">
        <v>4700</v>
      </c>
      <c r="S7" s="7">
        <v>2150</v>
      </c>
      <c r="T7" s="7">
        <v>8200</v>
      </c>
      <c r="U7" s="7">
        <v>2550</v>
      </c>
      <c r="V7" s="7"/>
    </row>
    <row r="8" spans="2:22" x14ac:dyDescent="0.25">
      <c r="B8" t="s">
        <v>19</v>
      </c>
      <c r="C8" s="7">
        <v>16447</v>
      </c>
      <c r="D8" s="8">
        <v>5113</v>
      </c>
      <c r="E8" s="7">
        <v>7667</v>
      </c>
      <c r="F8" s="7">
        <v>4795</v>
      </c>
      <c r="G8" s="7">
        <v>11019</v>
      </c>
      <c r="H8" s="9">
        <v>2872</v>
      </c>
      <c r="I8" s="7">
        <v>210</v>
      </c>
      <c r="J8" s="7">
        <v>699</v>
      </c>
      <c r="K8" s="7">
        <v>503</v>
      </c>
      <c r="L8" s="7">
        <v>925</v>
      </c>
      <c r="M8" s="9">
        <v>818</v>
      </c>
      <c r="N8" s="7">
        <v>80068</v>
      </c>
      <c r="O8" s="7">
        <v>23130.9</v>
      </c>
      <c r="P8" s="7">
        <v>11652</v>
      </c>
      <c r="Q8" s="7">
        <v>2872</v>
      </c>
      <c r="R8" s="7">
        <v>4795</v>
      </c>
      <c r="S8" s="7">
        <v>2241</v>
      </c>
      <c r="T8" s="7">
        <v>8527</v>
      </c>
      <c r="U8" s="7">
        <v>2492</v>
      </c>
      <c r="V8" s="7">
        <v>680</v>
      </c>
    </row>
    <row r="9" spans="2:22" x14ac:dyDescent="0.25">
      <c r="B9" t="s">
        <v>20</v>
      </c>
      <c r="C9" s="7">
        <v>16447</v>
      </c>
      <c r="D9" s="8">
        <v>5113</v>
      </c>
      <c r="E9" s="7">
        <v>7667</v>
      </c>
      <c r="F9" s="7">
        <v>4795</v>
      </c>
      <c r="G9" s="7">
        <v>11019</v>
      </c>
      <c r="H9" s="9">
        <v>2872</v>
      </c>
      <c r="I9" s="7">
        <v>210</v>
      </c>
      <c r="J9" s="7">
        <v>699</v>
      </c>
      <c r="K9" s="7">
        <v>503</v>
      </c>
      <c r="L9" s="7">
        <v>925</v>
      </c>
      <c r="M9" s="9">
        <v>818</v>
      </c>
      <c r="N9" s="7">
        <v>80068</v>
      </c>
      <c r="O9" s="7">
        <v>23130.9</v>
      </c>
      <c r="P9" s="7">
        <v>11652</v>
      </c>
      <c r="Q9" s="7">
        <v>2872</v>
      </c>
      <c r="R9" s="7">
        <v>4795</v>
      </c>
      <c r="S9" s="7">
        <v>2241</v>
      </c>
      <c r="T9" s="7">
        <v>8527</v>
      </c>
      <c r="U9" s="7">
        <v>2492</v>
      </c>
      <c r="V9" s="7">
        <v>680</v>
      </c>
    </row>
    <row r="10" spans="2:22" x14ac:dyDescent="0.25">
      <c r="B10" t="s">
        <v>21</v>
      </c>
      <c r="C10" s="7">
        <v>16447</v>
      </c>
      <c r="D10" s="8">
        <v>5113</v>
      </c>
      <c r="E10" s="7">
        <v>7667</v>
      </c>
      <c r="F10" s="7">
        <v>4795</v>
      </c>
      <c r="G10" s="7">
        <v>11019</v>
      </c>
      <c r="H10" s="9">
        <v>2872</v>
      </c>
      <c r="I10" s="7">
        <v>210</v>
      </c>
      <c r="J10" s="7">
        <v>699</v>
      </c>
      <c r="K10" s="7">
        <v>503</v>
      </c>
      <c r="L10" s="7">
        <v>925</v>
      </c>
      <c r="M10" s="9">
        <v>818</v>
      </c>
      <c r="N10" s="7">
        <v>80068</v>
      </c>
      <c r="O10" s="7">
        <v>23130.9</v>
      </c>
      <c r="P10" s="7">
        <v>11652</v>
      </c>
      <c r="Q10" s="7">
        <v>2872</v>
      </c>
      <c r="R10" s="7">
        <v>4795</v>
      </c>
      <c r="S10" s="7">
        <v>2241</v>
      </c>
      <c r="T10" s="7">
        <v>8527</v>
      </c>
      <c r="U10" s="7">
        <v>2492</v>
      </c>
      <c r="V10" s="7">
        <v>680</v>
      </c>
    </row>
    <row r="11" spans="2:22" x14ac:dyDescent="0.25">
      <c r="B11" t="s">
        <v>22</v>
      </c>
      <c r="C11" s="7">
        <v>60075</v>
      </c>
      <c r="D11" s="8">
        <v>34823</v>
      </c>
      <c r="E11" s="7">
        <v>34823</v>
      </c>
      <c r="F11" s="7">
        <v>25000</v>
      </c>
      <c r="G11" s="7">
        <v>25252</v>
      </c>
      <c r="H11" s="9">
        <v>9823</v>
      </c>
      <c r="I11" s="7">
        <v>898</v>
      </c>
      <c r="J11" s="7">
        <v>478</v>
      </c>
      <c r="K11" s="7">
        <v>2017</v>
      </c>
      <c r="L11" s="7">
        <v>1681</v>
      </c>
      <c r="M11" s="9">
        <v>822</v>
      </c>
      <c r="N11" s="7">
        <v>177929</v>
      </c>
      <c r="O11" s="7">
        <v>177929</v>
      </c>
      <c r="P11" s="7"/>
      <c r="Q11" s="7"/>
      <c r="R11" s="7"/>
      <c r="S11" s="7"/>
      <c r="T11" s="7"/>
      <c r="U11" s="7"/>
      <c r="V11" s="7"/>
    </row>
    <row r="12" spans="2:22" x14ac:dyDescent="0.25">
      <c r="B12" t="s">
        <v>23</v>
      </c>
      <c r="C12" s="7">
        <v>48218</v>
      </c>
      <c r="D12" s="8">
        <v>15823</v>
      </c>
      <c r="E12" s="7">
        <v>15823</v>
      </c>
      <c r="F12" s="7">
        <v>6000</v>
      </c>
      <c r="G12" s="7">
        <v>32395</v>
      </c>
      <c r="H12" s="9">
        <v>9823</v>
      </c>
      <c r="I12" s="7">
        <v>898</v>
      </c>
      <c r="J12" s="7">
        <v>478</v>
      </c>
      <c r="K12" s="7">
        <v>2017</v>
      </c>
      <c r="L12" s="7">
        <v>1681</v>
      </c>
      <c r="M12" s="9">
        <v>822</v>
      </c>
      <c r="N12" s="7">
        <v>177929</v>
      </c>
      <c r="O12" s="7">
        <v>177929</v>
      </c>
      <c r="P12" s="7"/>
      <c r="Q12" s="7"/>
      <c r="R12" s="7"/>
      <c r="S12" s="7"/>
      <c r="T12" s="7"/>
      <c r="U12" s="7"/>
      <c r="V12" s="7"/>
    </row>
    <row r="13" spans="2:22" x14ac:dyDescent="0.25">
      <c r="B13" t="s">
        <v>24</v>
      </c>
      <c r="C13" s="7">
        <v>47600</v>
      </c>
      <c r="D13" s="8">
        <v>25200</v>
      </c>
      <c r="E13" s="7">
        <v>25200</v>
      </c>
      <c r="F13" s="7">
        <v>19400</v>
      </c>
      <c r="G13" s="7">
        <v>22400</v>
      </c>
      <c r="H13" s="9">
        <v>5800</v>
      </c>
      <c r="I13" s="7"/>
      <c r="J13" s="7"/>
      <c r="K13" s="7"/>
      <c r="L13" s="7"/>
      <c r="M13" s="9"/>
      <c r="N13" s="7"/>
      <c r="O13" s="7"/>
      <c r="P13" s="7"/>
      <c r="Q13" s="7"/>
      <c r="R13" s="7"/>
      <c r="S13" s="7"/>
      <c r="T13" s="7"/>
      <c r="U13" s="7"/>
      <c r="V13" s="7"/>
    </row>
    <row r="14" spans="2:22" x14ac:dyDescent="0.25">
      <c r="B14" t="s">
        <v>25</v>
      </c>
      <c r="C14" s="7">
        <v>93037</v>
      </c>
      <c r="D14" s="8">
        <v>48886</v>
      </c>
      <c r="E14" s="7">
        <v>48886</v>
      </c>
      <c r="F14" s="7">
        <v>35894</v>
      </c>
      <c r="G14" s="7">
        <v>44151</v>
      </c>
      <c r="H14" s="9">
        <v>11198</v>
      </c>
      <c r="I14" s="7">
        <v>307</v>
      </c>
      <c r="J14" s="7">
        <v>385</v>
      </c>
      <c r="K14" s="7">
        <v>0</v>
      </c>
      <c r="L14" s="7">
        <v>1770</v>
      </c>
      <c r="M14" s="9">
        <v>4969</v>
      </c>
      <c r="N14" s="7">
        <v>266800</v>
      </c>
      <c r="O14" s="7"/>
      <c r="P14" s="7"/>
      <c r="Q14" s="7"/>
      <c r="R14" s="7"/>
      <c r="S14" s="7"/>
      <c r="T14" s="7"/>
      <c r="U14" s="7"/>
      <c r="V14" s="7"/>
    </row>
    <row r="15" spans="2:22" x14ac:dyDescent="0.25">
      <c r="B15" t="s">
        <v>26</v>
      </c>
      <c r="C15" s="7">
        <v>93038</v>
      </c>
      <c r="D15" s="8">
        <v>29403</v>
      </c>
      <c r="E15" s="7">
        <v>48796</v>
      </c>
      <c r="F15" s="7">
        <v>31384</v>
      </c>
      <c r="G15" s="7">
        <v>62458</v>
      </c>
      <c r="H15" s="9">
        <v>10678</v>
      </c>
      <c r="I15" s="7">
        <v>729</v>
      </c>
      <c r="J15" s="7">
        <v>1915</v>
      </c>
      <c r="K15" s="7">
        <v>1322</v>
      </c>
      <c r="L15" s="7">
        <v>4317</v>
      </c>
      <c r="M15" s="9">
        <v>6491</v>
      </c>
      <c r="N15" s="7">
        <v>266800</v>
      </c>
      <c r="O15" s="7"/>
      <c r="P15" s="7">
        <v>61654</v>
      </c>
      <c r="Q15" s="7">
        <v>17412</v>
      </c>
      <c r="R15" s="7">
        <v>31384</v>
      </c>
      <c r="S15" s="7">
        <v>11991</v>
      </c>
      <c r="T15" s="7"/>
      <c r="U15" s="7"/>
      <c r="V15" s="7"/>
    </row>
    <row r="16" spans="2:22" x14ac:dyDescent="0.25">
      <c r="B16" t="s">
        <v>27</v>
      </c>
      <c r="C16" s="7">
        <v>33749</v>
      </c>
      <c r="D16" s="8">
        <v>17171</v>
      </c>
      <c r="E16" s="7">
        <v>17171</v>
      </c>
      <c r="F16" s="7">
        <v>12454</v>
      </c>
      <c r="G16" s="7">
        <v>16578</v>
      </c>
      <c r="H16" s="9">
        <v>4717</v>
      </c>
      <c r="I16" s="7"/>
      <c r="J16" s="7"/>
      <c r="K16" s="7"/>
      <c r="L16" s="7"/>
      <c r="M16" s="9"/>
      <c r="N16" s="7"/>
      <c r="O16" s="7"/>
      <c r="P16" s="7"/>
      <c r="Q16" s="7"/>
      <c r="R16" s="7"/>
      <c r="S16" s="7"/>
      <c r="T16" s="7"/>
      <c r="U16" s="7"/>
      <c r="V16" s="7"/>
    </row>
    <row r="17" spans="2:22" x14ac:dyDescent="0.25">
      <c r="B17" t="s">
        <v>28</v>
      </c>
      <c r="C17" s="7">
        <v>33684</v>
      </c>
      <c r="D17" s="8">
        <v>14049</v>
      </c>
      <c r="E17" s="7">
        <v>14049</v>
      </c>
      <c r="F17" s="7">
        <v>11036</v>
      </c>
      <c r="G17" s="7">
        <v>17143</v>
      </c>
      <c r="H17" s="9">
        <v>5505</v>
      </c>
      <c r="I17" s="7"/>
      <c r="J17" s="7"/>
      <c r="K17" s="7"/>
      <c r="L17" s="7"/>
      <c r="M17" s="9"/>
      <c r="N17" s="7"/>
      <c r="O17" s="7"/>
      <c r="P17" s="7"/>
      <c r="Q17" s="7"/>
      <c r="R17" s="7"/>
      <c r="S17" s="7"/>
      <c r="T17" s="7"/>
      <c r="U17" s="7"/>
      <c r="V17" s="7"/>
    </row>
    <row r="18" spans="2:22" x14ac:dyDescent="0.25">
      <c r="B18" t="s">
        <v>47</v>
      </c>
      <c r="C18" s="7">
        <v>5038.6000000000004</v>
      </c>
      <c r="D18" s="8">
        <v>1673.7</v>
      </c>
      <c r="E18" s="7">
        <v>1673.7</v>
      </c>
      <c r="F18" s="7">
        <v>473</v>
      </c>
      <c r="G18" s="7">
        <v>3223.8</v>
      </c>
      <c r="H18" s="9">
        <v>1200.7</v>
      </c>
      <c r="I18" s="7">
        <v>120.1</v>
      </c>
      <c r="J18" s="7">
        <v>125.7</v>
      </c>
      <c r="K18" s="7">
        <v>56</v>
      </c>
      <c r="L18" s="7">
        <v>404</v>
      </c>
      <c r="M18" s="9">
        <v>252.5</v>
      </c>
      <c r="N18" s="7"/>
      <c r="O18" s="7"/>
      <c r="P18" s="7"/>
      <c r="Q18" s="7"/>
      <c r="R18" s="7"/>
      <c r="S18" s="7"/>
      <c r="T18" s="7"/>
      <c r="U18" s="7"/>
      <c r="V18" s="7"/>
    </row>
    <row r="19" spans="2:22" x14ac:dyDescent="0.25">
      <c r="B19" t="s">
        <v>35</v>
      </c>
      <c r="C19" s="7">
        <v>54597</v>
      </c>
      <c r="D19" s="10">
        <f>9794+F19</f>
        <v>20584</v>
      </c>
      <c r="E19" s="11">
        <v>35807</v>
      </c>
      <c r="F19" s="11">
        <v>10790</v>
      </c>
      <c r="G19" s="7">
        <v>44803</v>
      </c>
      <c r="H19" s="12">
        <v>9794</v>
      </c>
      <c r="I19" s="11">
        <v>400</v>
      </c>
      <c r="J19" s="11">
        <v>800</v>
      </c>
      <c r="K19" s="7"/>
      <c r="L19" s="11">
        <v>3757</v>
      </c>
      <c r="M19" s="9">
        <v>1792</v>
      </c>
      <c r="N19" s="7" t="s">
        <v>48</v>
      </c>
      <c r="O19" s="7" t="s">
        <v>48</v>
      </c>
      <c r="P19" s="7">
        <v>36272</v>
      </c>
      <c r="Q19" s="7">
        <v>6692</v>
      </c>
      <c r="R19" s="7">
        <v>18325</v>
      </c>
      <c r="S19" s="7">
        <v>3102</v>
      </c>
      <c r="T19" s="7">
        <v>65213</v>
      </c>
      <c r="U19" s="7">
        <v>15223</v>
      </c>
      <c r="V19" s="7"/>
    </row>
    <row r="20" spans="2:22" x14ac:dyDescent="0.25">
      <c r="B20" t="s">
        <v>49</v>
      </c>
      <c r="C20" s="7">
        <v>27021</v>
      </c>
      <c r="D20" s="8"/>
      <c r="F20" s="7"/>
      <c r="G20" s="7">
        <v>20013</v>
      </c>
      <c r="H20" s="9">
        <v>5663</v>
      </c>
      <c r="I20" s="7">
        <v>65</v>
      </c>
      <c r="J20" s="7">
        <v>741</v>
      </c>
      <c r="K20" s="7">
        <v>564</v>
      </c>
      <c r="L20" s="7">
        <v>2441</v>
      </c>
      <c r="M20" s="9">
        <v>983</v>
      </c>
    </row>
    <row r="21" spans="2:22" x14ac:dyDescent="0.25">
      <c r="B21" t="s">
        <v>50</v>
      </c>
      <c r="C21" s="7">
        <v>44821</v>
      </c>
      <c r="D21" s="8">
        <v>22319</v>
      </c>
      <c r="E21" s="7">
        <v>22319</v>
      </c>
      <c r="F21" s="7">
        <v>16461</v>
      </c>
      <c r="G21" s="7">
        <v>22502</v>
      </c>
      <c r="H21" s="9">
        <v>5858</v>
      </c>
      <c r="I21" s="7">
        <v>818</v>
      </c>
      <c r="J21" s="7">
        <v>204</v>
      </c>
      <c r="K21" s="7">
        <v>0</v>
      </c>
      <c r="L21" s="7">
        <v>2822</v>
      </c>
      <c r="M21" s="9">
        <v>1749</v>
      </c>
      <c r="N21" s="7">
        <v>99190</v>
      </c>
    </row>
    <row r="22" spans="2:22" x14ac:dyDescent="0.25">
      <c r="B22" t="s">
        <v>51</v>
      </c>
      <c r="C22" s="7">
        <v>52183</v>
      </c>
      <c r="D22" s="8">
        <v>12813</v>
      </c>
      <c r="E22" s="7">
        <v>12813</v>
      </c>
      <c r="F22" s="7"/>
      <c r="G22" s="7">
        <v>39369</v>
      </c>
      <c r="H22" s="9">
        <v>6513</v>
      </c>
      <c r="I22" s="7">
        <v>818</v>
      </c>
      <c r="J22" s="7">
        <v>204</v>
      </c>
      <c r="K22" s="7">
        <v>0</v>
      </c>
      <c r="L22" s="7">
        <v>2837</v>
      </c>
      <c r="M22" s="9">
        <v>2355</v>
      </c>
      <c r="N22" s="7">
        <v>99190</v>
      </c>
      <c r="O22" s="7">
        <v>26700</v>
      </c>
      <c r="P22" s="7"/>
      <c r="Q22" s="7"/>
    </row>
    <row r="23" spans="2:22" x14ac:dyDescent="0.25">
      <c r="B23" t="s">
        <v>36</v>
      </c>
      <c r="C23" s="7">
        <v>45862</v>
      </c>
      <c r="D23" s="8">
        <v>15425</v>
      </c>
      <c r="E23" s="7">
        <v>20271</v>
      </c>
      <c r="F23" s="7">
        <v>14135</v>
      </c>
      <c r="G23" s="7">
        <v>29820</v>
      </c>
      <c r="H23" s="9">
        <v>11264</v>
      </c>
      <c r="I23" s="7">
        <v>454</v>
      </c>
      <c r="J23" s="7">
        <v>468</v>
      </c>
      <c r="K23" s="7">
        <v>1177</v>
      </c>
      <c r="L23" s="7">
        <v>2138</v>
      </c>
      <c r="M23" s="9">
        <v>3255</v>
      </c>
      <c r="N23" s="7">
        <v>266800</v>
      </c>
      <c r="O23" s="7">
        <v>44500</v>
      </c>
      <c r="P23" s="7">
        <v>35054</v>
      </c>
      <c r="Q23" s="7">
        <v>9463</v>
      </c>
      <c r="R23" s="7">
        <v>10808</v>
      </c>
      <c r="S23" s="7">
        <v>5962</v>
      </c>
      <c r="T23" s="7">
        <v>25105</v>
      </c>
      <c r="U23" s="7">
        <v>4715</v>
      </c>
    </row>
    <row r="24" spans="2:22" x14ac:dyDescent="0.25">
      <c r="B24" t="s">
        <v>37</v>
      </c>
      <c r="C24" s="7">
        <v>81911</v>
      </c>
      <c r="D24" s="8">
        <v>26912</v>
      </c>
      <c r="E24" s="7">
        <v>51994</v>
      </c>
      <c r="F24" s="7">
        <v>10790</v>
      </c>
      <c r="G24" s="7">
        <v>54360</v>
      </c>
      <c r="H24" s="9">
        <v>23813</v>
      </c>
      <c r="I24" s="7">
        <v>875</v>
      </c>
      <c r="J24" s="7">
        <v>1299</v>
      </c>
      <c r="K24" s="7">
        <v>2189</v>
      </c>
      <c r="L24" s="7">
        <v>6452</v>
      </c>
      <c r="M24" s="9">
        <v>4840</v>
      </c>
      <c r="N24" s="7">
        <v>200100</v>
      </c>
      <c r="O24" s="7">
        <v>140192</v>
      </c>
      <c r="P24" s="7">
        <v>39791</v>
      </c>
      <c r="Q24" s="7">
        <v>9874</v>
      </c>
      <c r="R24" s="7">
        <v>31330</v>
      </c>
      <c r="S24" s="7">
        <v>6618</v>
      </c>
      <c r="T24" s="7">
        <v>29769</v>
      </c>
      <c r="U24" s="7">
        <v>24508</v>
      </c>
    </row>
    <row r="25" spans="2:22" x14ac:dyDescent="0.25">
      <c r="B25" t="s">
        <v>38</v>
      </c>
    </row>
    <row r="26" spans="2:22" x14ac:dyDescent="0.25">
      <c r="B26" t="s">
        <v>39</v>
      </c>
    </row>
    <row r="27" spans="2:22" x14ac:dyDescent="0.25">
      <c r="B27" t="s">
        <v>40</v>
      </c>
    </row>
    <row r="28" spans="2:22" x14ac:dyDescent="0.25">
      <c r="B28" t="s">
        <v>41</v>
      </c>
    </row>
    <row r="29" spans="2:22" x14ac:dyDescent="0.25">
      <c r="B29" t="s">
        <v>42</v>
      </c>
    </row>
    <row r="30" spans="2:22" x14ac:dyDescent="0.25">
      <c r="B30" t="s">
        <v>43</v>
      </c>
    </row>
    <row r="31" spans="2:22" x14ac:dyDescent="0.25">
      <c r="B31" t="s">
        <v>44</v>
      </c>
    </row>
    <row r="32" spans="2:22" x14ac:dyDescent="0.25">
      <c r="B32" t="s">
        <v>45</v>
      </c>
    </row>
    <row r="33" spans="2:2" x14ac:dyDescent="0.25">
      <c r="B33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DD18-26CD-4057-849D-39AE03A1CE0B}">
  <dimension ref="A1:V14"/>
  <sheetViews>
    <sheetView zoomScale="70" zoomScaleNormal="70" workbookViewId="0">
      <selection activeCell="R9" sqref="R9:R10"/>
    </sheetView>
  </sheetViews>
  <sheetFormatPr defaultRowHeight="15" x14ac:dyDescent="0.25"/>
  <cols>
    <col min="1" max="1" width="22.42578125" customWidth="1"/>
    <col min="14" max="14" width="14.85546875" bestFit="1" customWidth="1"/>
    <col min="15" max="15" width="13.5703125" bestFit="1" customWidth="1"/>
    <col min="16" max="16" width="14.85546875" bestFit="1" customWidth="1"/>
    <col min="17" max="17" width="23.85546875" bestFit="1" customWidth="1"/>
    <col min="18" max="18" width="13.5703125" bestFit="1" customWidth="1"/>
    <col min="19" max="19" width="22.5703125" bestFit="1" customWidth="1"/>
    <col min="20" max="20" width="24.5703125" bestFit="1" customWidth="1"/>
    <col min="21" max="21" width="23.85546875" bestFit="1" customWidth="1"/>
    <col min="22" max="22" width="11.5703125" bestFit="1" customWidth="1"/>
  </cols>
  <sheetData>
    <row r="1" spans="1:22" ht="15.75" thickBot="1" x14ac:dyDescent="0.3">
      <c r="A1" s="1" t="s">
        <v>0</v>
      </c>
      <c r="B1" s="6" t="s">
        <v>75</v>
      </c>
      <c r="C1" s="4" t="s">
        <v>76</v>
      </c>
      <c r="D1" s="4" t="s">
        <v>77</v>
      </c>
      <c r="E1" s="4" t="s">
        <v>78</v>
      </c>
      <c r="F1" s="4" t="s">
        <v>79</v>
      </c>
      <c r="G1" s="4" t="s">
        <v>80</v>
      </c>
      <c r="H1" s="1" t="s">
        <v>81</v>
      </c>
      <c r="I1" s="1" t="s">
        <v>82</v>
      </c>
      <c r="J1" s="1" t="s">
        <v>83</v>
      </c>
      <c r="K1" s="13" t="s">
        <v>84</v>
      </c>
      <c r="L1" s="14" t="s">
        <v>66</v>
      </c>
      <c r="M1" s="5" t="s">
        <v>93</v>
      </c>
      <c r="N1" s="3" t="s">
        <v>85</v>
      </c>
      <c r="O1" s="2" t="s">
        <v>86</v>
      </c>
      <c r="P1" s="1" t="s">
        <v>87</v>
      </c>
      <c r="Q1" s="3" t="s">
        <v>8</v>
      </c>
      <c r="R1" s="1" t="s">
        <v>88</v>
      </c>
      <c r="S1" s="1" t="s">
        <v>89</v>
      </c>
      <c r="T1" s="1" t="s">
        <v>90</v>
      </c>
      <c r="U1" s="1" t="s">
        <v>91</v>
      </c>
      <c r="V1" s="1" t="s">
        <v>92</v>
      </c>
    </row>
    <row r="2" spans="1:22" ht="15.75" thickBot="1" x14ac:dyDescent="0.3">
      <c r="A2" t="s">
        <v>15</v>
      </c>
      <c r="B2" s="7">
        <v>15103</v>
      </c>
      <c r="C2" s="8">
        <v>4479</v>
      </c>
      <c r="D2" s="7">
        <v>6855</v>
      </c>
      <c r="E2" s="7">
        <v>4821</v>
      </c>
      <c r="F2" s="7">
        <v>10624</v>
      </c>
      <c r="G2" s="7">
        <v>2034</v>
      </c>
      <c r="H2" s="19">
        <f t="shared" ref="H2:H4" si="0">B2*($H$6/$B$6)</f>
        <v>192.8394236030887</v>
      </c>
      <c r="I2" s="20">
        <f>B2*($I$6/$B$6)</f>
        <v>641.8797957074238</v>
      </c>
      <c r="J2" s="20">
        <f t="shared" ref="J2:J4" si="1">B2*($J$6/$B$6)</f>
        <v>461.8963336778744</v>
      </c>
      <c r="K2" s="17">
        <v>1064</v>
      </c>
      <c r="L2" s="18">
        <v>517</v>
      </c>
      <c r="M2" s="1">
        <v>4000</v>
      </c>
      <c r="N2" s="7">
        <v>80068</v>
      </c>
      <c r="O2" s="7">
        <v>23130.9</v>
      </c>
      <c r="P2" s="7">
        <v>10282</v>
      </c>
      <c r="Q2" s="7">
        <v>2034</v>
      </c>
      <c r="R2" s="7">
        <v>4821</v>
      </c>
      <c r="S2" s="7">
        <v>2445</v>
      </c>
      <c r="T2" s="7">
        <v>8248</v>
      </c>
      <c r="U2" s="7">
        <v>2376</v>
      </c>
      <c r="V2" s="7"/>
    </row>
    <row r="3" spans="1:22" x14ac:dyDescent="0.25">
      <c r="A3" t="s">
        <v>16</v>
      </c>
      <c r="B3" s="7">
        <v>15065</v>
      </c>
      <c r="C3" s="8">
        <v>4214</v>
      </c>
      <c r="D3" s="7">
        <v>6853</v>
      </c>
      <c r="E3" s="7">
        <v>4819</v>
      </c>
      <c r="F3" s="7">
        <v>10851</v>
      </c>
      <c r="G3" s="7">
        <v>2034</v>
      </c>
      <c r="H3" s="15">
        <f t="shared" si="0"/>
        <v>192.35422873472365</v>
      </c>
      <c r="I3" s="16">
        <f>B3*($I$6/$B$6)</f>
        <v>640.26478993129444</v>
      </c>
      <c r="J3" s="16">
        <f t="shared" si="1"/>
        <v>460.73417644555241</v>
      </c>
      <c r="K3" s="16">
        <f>B3*(K2/B2)</f>
        <v>1061.3229159769583</v>
      </c>
      <c r="L3" s="21">
        <f t="shared" ref="L3:L4" si="2">B3*($L$6/$B$6)</f>
        <v>749.26551954763784</v>
      </c>
      <c r="N3" s="7">
        <v>80068</v>
      </c>
      <c r="O3" s="7">
        <v>23130.9</v>
      </c>
      <c r="P3" s="7">
        <v>10246</v>
      </c>
      <c r="Q3" s="7">
        <v>2034</v>
      </c>
      <c r="R3" s="7">
        <v>4819</v>
      </c>
      <c r="S3" s="7">
        <v>2180</v>
      </c>
      <c r="T3" s="7">
        <v>8212</v>
      </c>
      <c r="U3" s="7">
        <v>2639</v>
      </c>
      <c r="V3" s="7"/>
    </row>
    <row r="4" spans="1:22" x14ac:dyDescent="0.25">
      <c r="A4" t="s">
        <v>17</v>
      </c>
      <c r="B4" s="7">
        <v>14916</v>
      </c>
      <c r="C4" s="8">
        <v>4226</v>
      </c>
      <c r="D4" s="7">
        <v>6598</v>
      </c>
      <c r="E4" s="7">
        <v>4489</v>
      </c>
      <c r="F4" s="7">
        <v>10690</v>
      </c>
      <c r="G4" s="7">
        <v>2109</v>
      </c>
      <c r="H4" s="15">
        <f t="shared" si="0"/>
        <v>190.45175411929225</v>
      </c>
      <c r="I4" s="16">
        <f t="shared" ref="I4" si="3">B4*($I$6/$B$6)</f>
        <v>633.93226728278705</v>
      </c>
      <c r="J4" s="16">
        <f t="shared" si="1"/>
        <v>456.17729677144769</v>
      </c>
      <c r="K4" s="16">
        <f t="shared" ref="K4:K5" si="4">B4*(K3/B3)</f>
        <v>1050.8259286234522</v>
      </c>
      <c r="L4" s="21">
        <f t="shared" si="2"/>
        <v>741.85492795038601</v>
      </c>
      <c r="N4" s="7">
        <v>80068</v>
      </c>
      <c r="O4" s="7">
        <v>23130.9</v>
      </c>
      <c r="P4" s="7">
        <v>10427</v>
      </c>
      <c r="Q4" s="7">
        <v>2109</v>
      </c>
      <c r="R4" s="7">
        <v>4489</v>
      </c>
      <c r="S4" s="7">
        <v>2117</v>
      </c>
      <c r="T4" s="7">
        <v>8318</v>
      </c>
      <c r="U4" s="7">
        <v>2372</v>
      </c>
      <c r="V4" s="7"/>
    </row>
    <row r="5" spans="1:22" x14ac:dyDescent="0.25">
      <c r="A5" t="s">
        <v>18</v>
      </c>
      <c r="B5" s="7">
        <v>14916</v>
      </c>
      <c r="C5" s="8">
        <v>4284</v>
      </c>
      <c r="D5" s="7">
        <v>6834</v>
      </c>
      <c r="E5" s="7">
        <v>4700</v>
      </c>
      <c r="F5" s="7">
        <v>10750</v>
      </c>
      <c r="G5" s="7">
        <v>2134</v>
      </c>
      <c r="H5" s="15">
        <f>B5*($H$6/$B$6)</f>
        <v>190.45175411929225</v>
      </c>
      <c r="I5" s="16">
        <f>B5*($I$6/$B$6)</f>
        <v>633.93226728278705</v>
      </c>
      <c r="J5" s="16">
        <f>B5*($J$6/$B$6)</f>
        <v>456.17729677144769</v>
      </c>
      <c r="K5" s="16">
        <f t="shared" si="4"/>
        <v>1050.8259286234522</v>
      </c>
      <c r="L5" s="21">
        <f>B5*($L$6/$B$6)</f>
        <v>741.85492795038601</v>
      </c>
      <c r="N5" s="7">
        <v>80068</v>
      </c>
      <c r="O5" s="7">
        <v>23130.9</v>
      </c>
      <c r="P5" s="7">
        <v>10334</v>
      </c>
      <c r="Q5" s="7">
        <v>2134</v>
      </c>
      <c r="R5" s="7">
        <v>4700</v>
      </c>
      <c r="S5" s="7">
        <v>2150</v>
      </c>
      <c r="T5" s="7">
        <v>8200</v>
      </c>
      <c r="U5" s="7">
        <v>2550</v>
      </c>
      <c r="V5" s="7"/>
    </row>
    <row r="6" spans="1:22" x14ac:dyDescent="0.25">
      <c r="A6" t="s">
        <v>19</v>
      </c>
      <c r="B6" s="7">
        <v>16447</v>
      </c>
      <c r="C6" s="8">
        <v>5113</v>
      </c>
      <c r="D6" s="7">
        <v>7667</v>
      </c>
      <c r="E6" s="7">
        <v>4795</v>
      </c>
      <c r="F6" s="7">
        <v>11019</v>
      </c>
      <c r="G6" s="9">
        <v>2872</v>
      </c>
      <c r="H6" s="7">
        <v>210</v>
      </c>
      <c r="I6" s="7">
        <v>699</v>
      </c>
      <c r="J6" s="7">
        <v>503</v>
      </c>
      <c r="K6" s="7">
        <v>925</v>
      </c>
      <c r="L6" s="9">
        <v>818</v>
      </c>
      <c r="N6" s="7">
        <v>80068</v>
      </c>
      <c r="O6" s="7">
        <v>23130.9</v>
      </c>
      <c r="P6" s="7">
        <v>11652</v>
      </c>
      <c r="Q6" s="7">
        <v>2872</v>
      </c>
      <c r="R6" s="7">
        <v>4795</v>
      </c>
      <c r="S6" s="7">
        <v>2241</v>
      </c>
      <c r="T6" s="7">
        <v>8527</v>
      </c>
      <c r="U6" s="7">
        <v>2492</v>
      </c>
      <c r="V6" s="7">
        <v>680</v>
      </c>
    </row>
    <row r="7" spans="1:22" x14ac:dyDescent="0.25">
      <c r="A7" t="s">
        <v>20</v>
      </c>
      <c r="B7" s="7">
        <v>16447</v>
      </c>
      <c r="C7" s="8">
        <v>5113</v>
      </c>
      <c r="D7" s="7">
        <v>7667</v>
      </c>
      <c r="E7" s="7">
        <v>4795</v>
      </c>
      <c r="F7" s="7">
        <v>11019</v>
      </c>
      <c r="G7" s="9">
        <v>2872</v>
      </c>
      <c r="H7" s="7">
        <v>210</v>
      </c>
      <c r="I7" s="7">
        <v>699</v>
      </c>
      <c r="J7" s="7">
        <v>503</v>
      </c>
      <c r="K7" s="7">
        <v>925</v>
      </c>
      <c r="L7" s="9">
        <v>818</v>
      </c>
      <c r="N7" s="7">
        <v>80068</v>
      </c>
      <c r="O7" s="7">
        <v>23130.9</v>
      </c>
      <c r="P7" s="7">
        <v>11652</v>
      </c>
      <c r="Q7" s="7">
        <v>2872</v>
      </c>
      <c r="R7" s="7">
        <v>4795</v>
      </c>
      <c r="S7" s="7">
        <v>2241</v>
      </c>
      <c r="T7" s="7">
        <v>8527</v>
      </c>
      <c r="U7" s="7">
        <v>2492</v>
      </c>
      <c r="V7" s="7">
        <v>680</v>
      </c>
    </row>
    <row r="8" spans="1:22" x14ac:dyDescent="0.25">
      <c r="A8" t="s">
        <v>21</v>
      </c>
      <c r="B8" s="7">
        <v>16447</v>
      </c>
      <c r="C8" s="8">
        <v>5113</v>
      </c>
      <c r="D8" s="7">
        <v>7667</v>
      </c>
      <c r="E8" s="7">
        <v>4795</v>
      </c>
      <c r="F8" s="7">
        <v>11019</v>
      </c>
      <c r="G8" s="9">
        <v>2872</v>
      </c>
      <c r="H8" s="7">
        <v>210</v>
      </c>
      <c r="I8" s="7">
        <v>699</v>
      </c>
      <c r="J8" s="7">
        <v>503</v>
      </c>
      <c r="K8" s="7">
        <v>925</v>
      </c>
      <c r="L8" s="9">
        <v>818</v>
      </c>
      <c r="N8" s="7">
        <v>80068</v>
      </c>
      <c r="O8" s="7">
        <v>23130.9</v>
      </c>
      <c r="P8" s="7">
        <v>11652</v>
      </c>
      <c r="Q8" s="7">
        <v>2872</v>
      </c>
      <c r="R8" s="7">
        <v>4795</v>
      </c>
      <c r="S8" s="7">
        <v>2241</v>
      </c>
      <c r="T8" s="7">
        <v>8527</v>
      </c>
      <c r="U8" s="7">
        <v>2492</v>
      </c>
      <c r="V8" s="7">
        <v>680</v>
      </c>
    </row>
    <row r="9" spans="1:22" x14ac:dyDescent="0.25">
      <c r="A9" t="s">
        <v>68</v>
      </c>
      <c r="B9" s="7">
        <v>93038</v>
      </c>
      <c r="C9" s="8">
        <v>29403</v>
      </c>
      <c r="D9" s="7">
        <v>48796</v>
      </c>
      <c r="E9" s="7">
        <v>31384</v>
      </c>
      <c r="F9" s="7">
        <v>62458</v>
      </c>
      <c r="G9" s="9">
        <v>10678</v>
      </c>
      <c r="H9" s="7">
        <v>729</v>
      </c>
      <c r="I9" s="7">
        <v>1915</v>
      </c>
      <c r="J9" s="7">
        <v>1322</v>
      </c>
      <c r="K9" s="7">
        <v>4317</v>
      </c>
      <c r="L9" s="9">
        <v>6491</v>
      </c>
      <c r="N9" s="7">
        <v>266800</v>
      </c>
      <c r="R9" s="7">
        <v>31384</v>
      </c>
    </row>
    <row r="10" spans="1:22" x14ac:dyDescent="0.25">
      <c r="A10" t="s">
        <v>69</v>
      </c>
      <c r="B10" s="7">
        <v>48218</v>
      </c>
      <c r="C10" s="8">
        <v>15823</v>
      </c>
      <c r="D10" s="7">
        <v>15823</v>
      </c>
      <c r="E10" s="7">
        <v>6000</v>
      </c>
      <c r="F10" s="7">
        <v>32395</v>
      </c>
      <c r="G10" s="9">
        <v>9823</v>
      </c>
      <c r="H10" s="7">
        <v>898</v>
      </c>
      <c r="I10" s="7">
        <v>478</v>
      </c>
      <c r="J10" s="7">
        <v>2017</v>
      </c>
      <c r="K10" s="7">
        <v>1681</v>
      </c>
      <c r="L10" s="9">
        <v>822</v>
      </c>
      <c r="N10" s="7">
        <v>177929</v>
      </c>
      <c r="O10" s="7">
        <v>177929</v>
      </c>
      <c r="R10" s="7">
        <v>6000</v>
      </c>
    </row>
    <row r="11" spans="1:22" x14ac:dyDescent="0.25">
      <c r="A11" t="s">
        <v>70</v>
      </c>
      <c r="B11" s="7">
        <v>5038.6000000000004</v>
      </c>
      <c r="C11" s="8">
        <v>1673.7</v>
      </c>
      <c r="D11" s="7">
        <v>1673.7</v>
      </c>
      <c r="E11" s="7">
        <v>473</v>
      </c>
      <c r="F11" s="7">
        <v>3223.8</v>
      </c>
      <c r="G11" s="9">
        <v>1200.7</v>
      </c>
      <c r="H11" s="7">
        <v>120.1</v>
      </c>
      <c r="I11" s="7">
        <v>125.7</v>
      </c>
      <c r="J11" s="7">
        <v>56</v>
      </c>
      <c r="K11" s="7">
        <v>404</v>
      </c>
      <c r="L11" s="9">
        <v>252.5</v>
      </c>
      <c r="N11" s="7">
        <v>14679</v>
      </c>
      <c r="O11" s="7">
        <v>14679</v>
      </c>
      <c r="R11" s="7"/>
    </row>
    <row r="12" spans="1:22" x14ac:dyDescent="0.25">
      <c r="A12" t="s">
        <v>71</v>
      </c>
      <c r="B12" s="7">
        <v>45862</v>
      </c>
      <c r="C12" s="8">
        <v>15425</v>
      </c>
      <c r="D12" s="7">
        <v>20271</v>
      </c>
      <c r="E12" s="7">
        <v>14135</v>
      </c>
      <c r="F12" s="7">
        <v>29820</v>
      </c>
      <c r="G12" s="9">
        <v>11264</v>
      </c>
      <c r="H12" s="7">
        <v>454</v>
      </c>
      <c r="I12" s="7">
        <v>468</v>
      </c>
      <c r="J12" s="7">
        <v>1177</v>
      </c>
      <c r="K12" s="7">
        <v>2138</v>
      </c>
      <c r="L12" s="9">
        <v>3255</v>
      </c>
      <c r="N12" s="7">
        <v>266800</v>
      </c>
      <c r="O12" s="7">
        <v>44500</v>
      </c>
      <c r="P12" s="7">
        <v>35054</v>
      </c>
      <c r="Q12" s="7">
        <v>9463</v>
      </c>
      <c r="R12" s="7">
        <v>10808</v>
      </c>
      <c r="S12" s="7">
        <v>5962</v>
      </c>
      <c r="T12" s="7">
        <v>25105</v>
      </c>
      <c r="U12" s="7">
        <v>4715</v>
      </c>
    </row>
    <row r="13" spans="1:22" x14ac:dyDescent="0.25">
      <c r="A13" t="s">
        <v>72</v>
      </c>
      <c r="B13" s="7">
        <v>81911</v>
      </c>
      <c r="C13" s="8">
        <v>26912</v>
      </c>
      <c r="D13" s="7">
        <v>51994</v>
      </c>
      <c r="E13" s="7">
        <v>10790</v>
      </c>
      <c r="F13" s="7">
        <v>54360</v>
      </c>
      <c r="G13" s="9">
        <v>23813</v>
      </c>
      <c r="H13" s="7">
        <v>875</v>
      </c>
      <c r="I13" s="7">
        <v>1299</v>
      </c>
      <c r="J13" s="7">
        <v>2189</v>
      </c>
      <c r="K13" s="7">
        <v>6452</v>
      </c>
      <c r="L13" s="9">
        <v>4840</v>
      </c>
      <c r="N13" s="7">
        <v>200100</v>
      </c>
      <c r="O13" s="7">
        <v>140192</v>
      </c>
      <c r="P13" s="7">
        <v>39791</v>
      </c>
      <c r="Q13" s="7">
        <v>9874</v>
      </c>
      <c r="R13" s="7">
        <v>31330</v>
      </c>
      <c r="S13" s="7">
        <v>6618</v>
      </c>
      <c r="T13" s="7">
        <v>29769</v>
      </c>
      <c r="U13" s="7">
        <v>24508</v>
      </c>
    </row>
    <row r="14" spans="1:22" x14ac:dyDescent="0.25">
      <c r="A14" s="45" t="s">
        <v>123</v>
      </c>
      <c r="B14" s="46">
        <v>42267</v>
      </c>
      <c r="C14" s="47">
        <v>14140</v>
      </c>
      <c r="D14" s="46">
        <v>18983</v>
      </c>
      <c r="E14" s="45"/>
      <c r="F14" s="46">
        <v>28392</v>
      </c>
      <c r="G14" s="45"/>
      <c r="H14" s="45"/>
      <c r="I14" s="45"/>
      <c r="J14" s="45"/>
      <c r="K14" s="45"/>
      <c r="L14" s="45"/>
      <c r="M14" s="45"/>
      <c r="N14" s="46">
        <v>98217</v>
      </c>
      <c r="O14" s="46">
        <v>58800</v>
      </c>
      <c r="P14" s="45">
        <v>33146</v>
      </c>
      <c r="Q14" s="45">
        <v>9862</v>
      </c>
      <c r="R14" s="45">
        <v>9121</v>
      </c>
      <c r="S14" s="45">
        <v>4278</v>
      </c>
      <c r="T14" s="45">
        <v>23284</v>
      </c>
      <c r="U14" s="45">
        <v>4843.7</v>
      </c>
      <c r="V14" s="4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0C5C0-5165-4D8F-8D34-D728F416EF6B}">
  <dimension ref="A1:N17"/>
  <sheetViews>
    <sheetView showFormulas="1" workbookViewId="0">
      <selection activeCell="D16" sqref="D16"/>
    </sheetView>
  </sheetViews>
  <sheetFormatPr defaultRowHeight="15" x14ac:dyDescent="0.25"/>
  <cols>
    <col min="1" max="1" width="8.28515625" customWidth="1"/>
    <col min="2" max="2" width="6.42578125" customWidth="1"/>
    <col min="3" max="3" width="4.5703125" bestFit="1" customWidth="1"/>
    <col min="4" max="4" width="6.28515625" bestFit="1" customWidth="1"/>
    <col min="5" max="5" width="5.42578125" customWidth="1"/>
    <col min="6" max="6" width="6.28515625" customWidth="1"/>
    <col min="7" max="7" width="5.140625" bestFit="1" customWidth="1"/>
    <col min="8" max="8" width="4.7109375" bestFit="1" customWidth="1"/>
    <col min="9" max="9" width="6.140625" bestFit="1" customWidth="1"/>
    <col min="10" max="10" width="4.28515625" bestFit="1" customWidth="1"/>
    <col min="11" max="11" width="6.5703125" customWidth="1"/>
    <col min="12" max="12" width="7.140625" bestFit="1" customWidth="1"/>
    <col min="13" max="13" width="5.140625" bestFit="1" customWidth="1"/>
    <col min="14" max="14" width="5.42578125" bestFit="1" customWidth="1"/>
    <col min="15" max="15" width="6.7109375" bestFit="1" customWidth="1"/>
  </cols>
  <sheetData>
    <row r="1" spans="1:14" ht="15.75" thickBot="1" x14ac:dyDescent="0.3">
      <c r="A1" s="1" t="s">
        <v>0</v>
      </c>
      <c r="B1" s="3" t="s">
        <v>75</v>
      </c>
      <c r="C1" s="1" t="s">
        <v>76</v>
      </c>
      <c r="D1" s="1" t="s">
        <v>78</v>
      </c>
      <c r="E1" s="1" t="s">
        <v>79</v>
      </c>
      <c r="F1" s="1" t="s">
        <v>94</v>
      </c>
      <c r="G1" s="1" t="s">
        <v>52</v>
      </c>
      <c r="H1" s="1" t="s">
        <v>53</v>
      </c>
      <c r="I1" s="1" t="s">
        <v>7</v>
      </c>
      <c r="J1" s="1" t="s">
        <v>31</v>
      </c>
      <c r="K1" s="1" t="s">
        <v>32</v>
      </c>
      <c r="L1" s="1" t="s">
        <v>33</v>
      </c>
      <c r="M1" s="1" t="s">
        <v>66</v>
      </c>
      <c r="N1" s="1" t="s">
        <v>13</v>
      </c>
    </row>
    <row r="2" spans="1:14" x14ac:dyDescent="0.25">
      <c r="A2" s="5" t="s">
        <v>73</v>
      </c>
      <c r="B2" s="7">
        <v>93037</v>
      </c>
      <c r="C2" s="7">
        <v>48886</v>
      </c>
      <c r="D2" s="7">
        <v>37628</v>
      </c>
      <c r="E2" s="7">
        <v>44151</v>
      </c>
      <c r="F2" s="7"/>
      <c r="G2" s="7"/>
      <c r="H2" s="7">
        <v>307</v>
      </c>
      <c r="I2" s="7">
        <v>385</v>
      </c>
      <c r="J2" s="7">
        <v>0</v>
      </c>
      <c r="K2" s="7">
        <v>1770</v>
      </c>
      <c r="L2" s="7">
        <v>4969</v>
      </c>
      <c r="M2" s="7">
        <v>266800</v>
      </c>
      <c r="N2" s="7"/>
    </row>
    <row r="3" spans="1:14" x14ac:dyDescent="0.25">
      <c r="A3" s="5" t="s">
        <v>108</v>
      </c>
      <c r="B3" s="7">
        <v>28819</v>
      </c>
      <c r="C3" s="7">
        <v>9667</v>
      </c>
      <c r="D3" s="7">
        <v>6532</v>
      </c>
      <c r="E3" s="7">
        <v>19152</v>
      </c>
      <c r="F3" s="7">
        <v>7695</v>
      </c>
    </row>
    <row r="4" spans="1:14" x14ac:dyDescent="0.25">
      <c r="A4" s="5" t="s">
        <v>74</v>
      </c>
      <c r="B4" s="7">
        <v>45001</v>
      </c>
      <c r="C4" s="7">
        <v>16958</v>
      </c>
      <c r="D4" s="7">
        <v>6532</v>
      </c>
      <c r="E4" s="7">
        <v>28043</v>
      </c>
      <c r="F4" s="7"/>
      <c r="G4" s="7"/>
      <c r="H4" s="7">
        <v>693</v>
      </c>
      <c r="I4" s="7">
        <v>1288</v>
      </c>
      <c r="J4" s="7">
        <v>312</v>
      </c>
      <c r="K4" s="7">
        <v>1905</v>
      </c>
      <c r="L4" s="7">
        <v>3036</v>
      </c>
      <c r="M4" s="7">
        <v>44482.2</v>
      </c>
      <c r="N4" s="7">
        <v>15568</v>
      </c>
    </row>
    <row r="5" spans="1:14" x14ac:dyDescent="0.25">
      <c r="A5" s="5" t="s">
        <v>67</v>
      </c>
      <c r="B5" s="7">
        <v>60075</v>
      </c>
      <c r="C5" s="7">
        <v>34823</v>
      </c>
      <c r="D5" s="7">
        <v>25000</v>
      </c>
      <c r="E5" s="7">
        <v>25252</v>
      </c>
      <c r="F5" s="7"/>
      <c r="G5" s="7"/>
      <c r="H5" s="7">
        <v>898</v>
      </c>
      <c r="I5" s="7">
        <v>478</v>
      </c>
      <c r="J5" s="7">
        <v>2017</v>
      </c>
      <c r="K5" s="7">
        <v>1681</v>
      </c>
      <c r="L5" s="7">
        <v>822</v>
      </c>
      <c r="M5" s="7">
        <v>177929</v>
      </c>
      <c r="N5" s="7">
        <v>177929</v>
      </c>
    </row>
    <row r="6" spans="1:14" x14ac:dyDescent="0.25">
      <c r="A6" s="5" t="s">
        <v>63</v>
      </c>
      <c r="B6">
        <v>585</v>
      </c>
      <c r="C6">
        <v>150</v>
      </c>
      <c r="E6">
        <v>435</v>
      </c>
      <c r="G6">
        <v>0.74</v>
      </c>
      <c r="H6">
        <v>0</v>
      </c>
    </row>
    <row r="7" spans="1:14" x14ac:dyDescent="0.25">
      <c r="A7" s="5" t="s">
        <v>61</v>
      </c>
      <c r="B7">
        <v>3780</v>
      </c>
      <c r="C7">
        <v>1200</v>
      </c>
      <c r="D7">
        <v>435</v>
      </c>
      <c r="E7">
        <v>2580</v>
      </c>
      <c r="F7">
        <v>765</v>
      </c>
      <c r="G7" s="38">
        <v>0.68</v>
      </c>
      <c r="H7">
        <v>0.13</v>
      </c>
    </row>
    <row r="8" spans="1:14" x14ac:dyDescent="0.25">
      <c r="A8" s="5" t="s">
        <v>62</v>
      </c>
      <c r="B8">
        <v>3640</v>
      </c>
      <c r="C8">
        <v>1200</v>
      </c>
      <c r="D8">
        <v>435</v>
      </c>
      <c r="E8">
        <v>2440</v>
      </c>
      <c r="F8">
        <v>765</v>
      </c>
      <c r="G8" s="38">
        <v>0.67</v>
      </c>
      <c r="H8">
        <v>0.13600000000000001</v>
      </c>
    </row>
    <row r="9" spans="1:14" x14ac:dyDescent="0.25">
      <c r="A9" s="5" t="s">
        <v>65</v>
      </c>
      <c r="B9">
        <v>4250</v>
      </c>
      <c r="C9">
        <v>1497</v>
      </c>
      <c r="D9">
        <v>300</v>
      </c>
      <c r="E9">
        <v>2753</v>
      </c>
      <c r="F9">
        <v>1197</v>
      </c>
      <c r="G9" s="38">
        <v>0.65</v>
      </c>
      <c r="H9">
        <v>7.5999999999999998E-2</v>
      </c>
      <c r="J9">
        <v>28.5</v>
      </c>
    </row>
    <row r="10" spans="1:14" x14ac:dyDescent="0.25">
      <c r="A10" s="5" t="s">
        <v>56</v>
      </c>
      <c r="B10">
        <v>995.2</v>
      </c>
      <c r="C10">
        <v>294.3</v>
      </c>
      <c r="D10">
        <v>33</v>
      </c>
      <c r="E10">
        <v>700.9</v>
      </c>
      <c r="F10">
        <v>261.3</v>
      </c>
      <c r="G10">
        <v>0.7</v>
      </c>
      <c r="H10">
        <v>7.5999999999999998E-2</v>
      </c>
    </row>
    <row r="11" spans="1:14" x14ac:dyDescent="0.25">
      <c r="A11" s="5" t="s">
        <v>57</v>
      </c>
      <c r="B11">
        <v>1026</v>
      </c>
      <c r="C11">
        <v>296</v>
      </c>
      <c r="D11">
        <v>33</v>
      </c>
      <c r="E11">
        <v>730</v>
      </c>
      <c r="G11">
        <v>0.71</v>
      </c>
      <c r="H11">
        <v>7.5999999999999998E-2</v>
      </c>
    </row>
    <row r="12" spans="1:14" x14ac:dyDescent="0.25">
      <c r="A12" s="5" t="s">
        <v>60</v>
      </c>
      <c r="B12">
        <v>1006</v>
      </c>
      <c r="C12">
        <v>303</v>
      </c>
      <c r="D12">
        <v>33</v>
      </c>
      <c r="E12">
        <v>703</v>
      </c>
      <c r="G12">
        <v>0.7</v>
      </c>
      <c r="H12">
        <v>7.5999999999999998E-2</v>
      </c>
    </row>
    <row r="13" spans="1:14" x14ac:dyDescent="0.25">
      <c r="A13" s="5" t="s">
        <v>59</v>
      </c>
      <c r="B13">
        <v>1006</v>
      </c>
      <c r="C13">
        <v>299.60000000000002</v>
      </c>
      <c r="D13">
        <v>33</v>
      </c>
      <c r="E13">
        <v>706.4</v>
      </c>
      <c r="G13">
        <v>0.7</v>
      </c>
      <c r="H13">
        <v>7.5999999999999998E-2</v>
      </c>
    </row>
    <row r="14" spans="1:14" x14ac:dyDescent="0.25">
      <c r="A14" t="s">
        <v>58</v>
      </c>
      <c r="B14">
        <v>1039</v>
      </c>
      <c r="C14" s="22">
        <v>306</v>
      </c>
      <c r="D14">
        <v>33</v>
      </c>
      <c r="E14">
        <v>733</v>
      </c>
      <c r="G14" s="48">
        <v>0.71</v>
      </c>
      <c r="H14">
        <v>7.5999999999999998E-2</v>
      </c>
      <c r="L14" s="48"/>
    </row>
    <row r="15" spans="1:14" x14ac:dyDescent="0.25">
      <c r="A15" t="s">
        <v>64</v>
      </c>
      <c r="B15">
        <v>1471</v>
      </c>
      <c r="C15" s="22">
        <v>626</v>
      </c>
      <c r="E15">
        <v>845</v>
      </c>
      <c r="G15" s="48">
        <v>0.56999999999999995</v>
      </c>
      <c r="H15">
        <v>0</v>
      </c>
      <c r="L15" s="48"/>
    </row>
    <row r="16" spans="1:14" x14ac:dyDescent="0.25">
      <c r="A16" t="s">
        <v>110</v>
      </c>
      <c r="B16">
        <v>5700</v>
      </c>
      <c r="C16">
        <v>1814</v>
      </c>
      <c r="D16">
        <v>756</v>
      </c>
      <c r="E16">
        <v>3820</v>
      </c>
      <c r="F16">
        <v>1058</v>
      </c>
      <c r="G16" s="38">
        <v>0.67</v>
      </c>
      <c r="H16">
        <v>0.153</v>
      </c>
    </row>
    <row r="17" spans="1:8" x14ac:dyDescent="0.25">
      <c r="A17" t="s">
        <v>111</v>
      </c>
      <c r="B17">
        <v>5750</v>
      </c>
      <c r="C17">
        <v>1880</v>
      </c>
      <c r="D17">
        <v>512</v>
      </c>
      <c r="E17">
        <v>3350</v>
      </c>
      <c r="F17">
        <v>1880</v>
      </c>
      <c r="G17" s="38">
        <v>0.57999999999999996</v>
      </c>
      <c r="H17">
        <v>9.9000000000000005E-2</v>
      </c>
    </row>
  </sheetData>
  <sortState xmlns:xlrd2="http://schemas.microsoft.com/office/spreadsheetml/2017/richdata2" ref="A2:N17">
    <sortCondition ref="A2:A17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D16E-D44B-4BB8-BCE2-326DB78FCACB}">
  <dimension ref="F11:W55"/>
  <sheetViews>
    <sheetView topLeftCell="B1" zoomScale="70" zoomScaleNormal="70" workbookViewId="0">
      <selection activeCell="F12" sqref="F12:L15"/>
    </sheetView>
  </sheetViews>
  <sheetFormatPr defaultRowHeight="15" x14ac:dyDescent="0.25"/>
  <cols>
    <col min="6" max="6" width="22.7109375" bestFit="1" customWidth="1"/>
    <col min="9" max="9" width="10.85546875" bestFit="1" customWidth="1"/>
    <col min="10" max="10" width="10.42578125" bestFit="1" customWidth="1"/>
  </cols>
  <sheetData>
    <row r="11" spans="6:20" ht="15.75" thickBot="1" x14ac:dyDescent="0.3"/>
    <row r="12" spans="6:20" ht="15.75" thickBot="1" x14ac:dyDescent="0.3">
      <c r="F12" s="97" t="s">
        <v>97</v>
      </c>
      <c r="G12" s="98"/>
      <c r="H12" s="98"/>
      <c r="I12" s="98"/>
      <c r="J12" s="98"/>
      <c r="K12" s="98"/>
      <c r="L12" s="99"/>
    </row>
    <row r="13" spans="6:20" ht="15.75" thickBot="1" x14ac:dyDescent="0.3">
      <c r="F13" s="97" t="s">
        <v>105</v>
      </c>
      <c r="G13" s="98"/>
      <c r="H13" s="98"/>
      <c r="I13" s="98"/>
      <c r="J13" s="98"/>
      <c r="K13" s="98"/>
      <c r="L13" s="99"/>
    </row>
    <row r="14" spans="6:20" x14ac:dyDescent="0.25">
      <c r="F14" s="95" t="s">
        <v>106</v>
      </c>
      <c r="G14" s="90" t="s">
        <v>102</v>
      </c>
      <c r="H14" s="91"/>
      <c r="I14" s="92" t="s">
        <v>98</v>
      </c>
      <c r="J14" s="92"/>
      <c r="K14" s="93" t="s">
        <v>101</v>
      </c>
      <c r="L14" s="94"/>
      <c r="O14" s="90" t="s">
        <v>102</v>
      </c>
      <c r="P14" s="91"/>
      <c r="Q14" s="92" t="s">
        <v>98</v>
      </c>
      <c r="R14" s="92"/>
      <c r="S14" s="93" t="s">
        <v>103</v>
      </c>
      <c r="T14" s="94"/>
    </row>
    <row r="15" spans="6:20" ht="15.75" thickBot="1" x14ac:dyDescent="0.3">
      <c r="F15" s="96"/>
      <c r="G15" s="32" t="s">
        <v>95</v>
      </c>
      <c r="H15" s="33" t="s">
        <v>96</v>
      </c>
      <c r="I15" s="34" t="s">
        <v>79</v>
      </c>
      <c r="J15" s="33" t="s">
        <v>99</v>
      </c>
      <c r="K15" s="32" t="s">
        <v>95</v>
      </c>
      <c r="L15" s="33" t="s">
        <v>76</v>
      </c>
      <c r="O15" s="32" t="s">
        <v>95</v>
      </c>
      <c r="P15" s="33" t="s">
        <v>96</v>
      </c>
      <c r="Q15" s="34" t="s">
        <v>79</v>
      </c>
      <c r="R15" s="33" t="s">
        <v>99</v>
      </c>
      <c r="S15" s="32" t="s">
        <v>95</v>
      </c>
      <c r="T15" s="33" t="s">
        <v>76</v>
      </c>
    </row>
    <row r="16" spans="6:20" x14ac:dyDescent="0.25">
      <c r="F16" s="5" t="s">
        <v>15</v>
      </c>
      <c r="G16" s="22">
        <v>15103</v>
      </c>
      <c r="H16" s="29">
        <v>4821</v>
      </c>
      <c r="I16">
        <v>4479</v>
      </c>
      <c r="J16" s="29">
        <v>10624</v>
      </c>
      <c r="K16" s="22">
        <v>15103</v>
      </c>
      <c r="L16" s="29">
        <v>4479</v>
      </c>
      <c r="O16">
        <f>G16/G16</f>
        <v>1</v>
      </c>
      <c r="P16">
        <f>H16/G16</f>
        <v>0.31920810435012914</v>
      </c>
      <c r="Q16">
        <f>I16/I16</f>
        <v>1</v>
      </c>
      <c r="R16" s="38">
        <f>I16/J16</f>
        <v>0.42159262048192769</v>
      </c>
      <c r="S16">
        <f>K16/K16</f>
        <v>1</v>
      </c>
      <c r="T16" s="38">
        <f>L16/K16</f>
        <v>0.29656359663642984</v>
      </c>
    </row>
    <row r="17" spans="6:23" x14ac:dyDescent="0.25">
      <c r="F17" s="26" t="s">
        <v>16</v>
      </c>
      <c r="G17" s="27">
        <v>15065</v>
      </c>
      <c r="H17" s="30">
        <v>4819</v>
      </c>
      <c r="I17" s="28">
        <v>4214</v>
      </c>
      <c r="J17" s="30">
        <v>10851</v>
      </c>
      <c r="K17" s="27">
        <v>15065</v>
      </c>
      <c r="L17" s="30">
        <v>4214</v>
      </c>
      <c r="O17">
        <f t="shared" ref="O17:O27" si="0">G17/G17</f>
        <v>1</v>
      </c>
      <c r="P17">
        <f t="shared" ref="P17:P27" si="1">H17/G17</f>
        <v>0.31988051775638898</v>
      </c>
      <c r="Q17">
        <f t="shared" ref="Q17:Q27" si="2">I17/I17</f>
        <v>1</v>
      </c>
      <c r="R17" s="38">
        <f t="shared" ref="R17:R27" si="3">I17/J17</f>
        <v>0.38835130402727858</v>
      </c>
      <c r="S17">
        <f t="shared" ref="S17:S27" si="4">K17/K17</f>
        <v>1</v>
      </c>
      <c r="T17" s="38">
        <f t="shared" ref="T17:T27" si="5">L17/K17</f>
        <v>0.27972120809824097</v>
      </c>
    </row>
    <row r="18" spans="6:23" x14ac:dyDescent="0.25">
      <c r="F18" s="5" t="s">
        <v>17</v>
      </c>
      <c r="G18" s="22">
        <v>14916</v>
      </c>
      <c r="H18" s="29">
        <v>4489</v>
      </c>
      <c r="I18">
        <v>4226</v>
      </c>
      <c r="J18" s="29">
        <v>10690</v>
      </c>
      <c r="K18" s="22">
        <v>14916</v>
      </c>
      <c r="L18" s="29">
        <v>4226</v>
      </c>
      <c r="O18">
        <f t="shared" si="0"/>
        <v>1</v>
      </c>
      <c r="P18">
        <f t="shared" si="1"/>
        <v>0.30095199785465271</v>
      </c>
      <c r="Q18">
        <f t="shared" si="2"/>
        <v>1</v>
      </c>
      <c r="R18" s="38">
        <f t="shared" si="3"/>
        <v>0.39532273152478953</v>
      </c>
      <c r="S18">
        <f t="shared" si="4"/>
        <v>1</v>
      </c>
      <c r="T18" s="38">
        <f t="shared" si="5"/>
        <v>0.28331992491284524</v>
      </c>
    </row>
    <row r="19" spans="6:23" x14ac:dyDescent="0.25">
      <c r="F19" s="26" t="s">
        <v>18</v>
      </c>
      <c r="G19" s="27">
        <v>14916</v>
      </c>
      <c r="H19" s="30">
        <v>4700</v>
      </c>
      <c r="I19" s="28">
        <v>4284</v>
      </c>
      <c r="J19" s="30">
        <v>10750</v>
      </c>
      <c r="K19" s="27">
        <v>14916</v>
      </c>
      <c r="L19" s="30">
        <v>4284</v>
      </c>
      <c r="O19">
        <f t="shared" si="0"/>
        <v>1</v>
      </c>
      <c r="P19">
        <f t="shared" si="1"/>
        <v>0.31509788146956291</v>
      </c>
      <c r="Q19">
        <f t="shared" si="2"/>
        <v>1</v>
      </c>
      <c r="R19" s="38">
        <f t="shared" si="3"/>
        <v>0.39851162790697675</v>
      </c>
      <c r="S19">
        <f t="shared" si="4"/>
        <v>1</v>
      </c>
      <c r="T19" s="38">
        <f t="shared" si="5"/>
        <v>0.28720836685438456</v>
      </c>
    </row>
    <row r="20" spans="6:23" x14ac:dyDescent="0.25">
      <c r="F20" s="5" t="s">
        <v>19</v>
      </c>
      <c r="G20" s="22">
        <v>16447</v>
      </c>
      <c r="H20" s="29">
        <v>4795</v>
      </c>
      <c r="I20">
        <v>5113</v>
      </c>
      <c r="J20" s="29">
        <v>11019</v>
      </c>
      <c r="K20" s="22">
        <v>16447</v>
      </c>
      <c r="L20" s="29">
        <v>5113</v>
      </c>
      <c r="O20">
        <f t="shared" si="0"/>
        <v>1</v>
      </c>
      <c r="P20">
        <f t="shared" si="1"/>
        <v>0.29154253055268436</v>
      </c>
      <c r="Q20">
        <f>I20/I20</f>
        <v>1</v>
      </c>
      <c r="R20" s="38">
        <f t="shared" si="3"/>
        <v>0.46401669842998455</v>
      </c>
      <c r="S20">
        <f t="shared" si="4"/>
        <v>1</v>
      </c>
      <c r="T20" s="38">
        <f t="shared" si="5"/>
        <v>0.31087736365294583</v>
      </c>
    </row>
    <row r="21" spans="6:23" x14ac:dyDescent="0.25">
      <c r="F21" s="26" t="s">
        <v>20</v>
      </c>
      <c r="G21" s="27">
        <v>16447</v>
      </c>
      <c r="H21" s="30">
        <v>4795</v>
      </c>
      <c r="I21" s="28">
        <v>5113</v>
      </c>
      <c r="J21" s="30">
        <v>11019</v>
      </c>
      <c r="K21" s="27">
        <v>16447</v>
      </c>
      <c r="L21" s="30">
        <v>5113</v>
      </c>
      <c r="O21">
        <f t="shared" si="0"/>
        <v>1</v>
      </c>
      <c r="P21">
        <f t="shared" si="1"/>
        <v>0.29154253055268436</v>
      </c>
      <c r="Q21">
        <f t="shared" si="2"/>
        <v>1</v>
      </c>
      <c r="R21" s="38">
        <f t="shared" si="3"/>
        <v>0.46401669842998455</v>
      </c>
      <c r="S21">
        <f t="shared" si="4"/>
        <v>1</v>
      </c>
      <c r="T21" s="38">
        <f t="shared" si="5"/>
        <v>0.31087736365294583</v>
      </c>
    </row>
    <row r="22" spans="6:23" x14ac:dyDescent="0.25">
      <c r="F22" s="5" t="s">
        <v>21</v>
      </c>
      <c r="G22" s="22">
        <v>16447</v>
      </c>
      <c r="H22" s="29">
        <v>4795</v>
      </c>
      <c r="I22">
        <v>5113</v>
      </c>
      <c r="J22" s="29">
        <v>11019</v>
      </c>
      <c r="K22" s="22">
        <v>16447</v>
      </c>
      <c r="L22" s="29">
        <v>5113</v>
      </c>
      <c r="O22">
        <f t="shared" si="0"/>
        <v>1</v>
      </c>
      <c r="P22">
        <f t="shared" si="1"/>
        <v>0.29154253055268436</v>
      </c>
      <c r="Q22">
        <f t="shared" si="2"/>
        <v>1</v>
      </c>
      <c r="R22" s="38">
        <f t="shared" si="3"/>
        <v>0.46401669842998455</v>
      </c>
      <c r="S22">
        <f t="shared" si="4"/>
        <v>1</v>
      </c>
      <c r="T22" s="38">
        <f t="shared" si="5"/>
        <v>0.31087736365294583</v>
      </c>
    </row>
    <row r="23" spans="6:23" x14ac:dyDescent="0.25">
      <c r="F23" s="26" t="s">
        <v>68</v>
      </c>
      <c r="G23" s="27">
        <v>93038</v>
      </c>
      <c r="H23" s="30">
        <v>31384</v>
      </c>
      <c r="I23" s="28">
        <v>29403</v>
      </c>
      <c r="J23" s="30">
        <v>62458</v>
      </c>
      <c r="K23" s="27">
        <v>93038</v>
      </c>
      <c r="L23" s="30">
        <v>29403</v>
      </c>
      <c r="O23">
        <f t="shared" si="0"/>
        <v>1</v>
      </c>
      <c r="P23">
        <f t="shared" si="1"/>
        <v>0.33732453406135127</v>
      </c>
      <c r="Q23">
        <f t="shared" si="2"/>
        <v>1</v>
      </c>
      <c r="R23" s="38">
        <f t="shared" si="3"/>
        <v>0.47076435364564989</v>
      </c>
      <c r="S23">
        <f t="shared" si="4"/>
        <v>1</v>
      </c>
      <c r="T23" s="38">
        <f t="shared" si="5"/>
        <v>0.31603215890281389</v>
      </c>
    </row>
    <row r="24" spans="6:23" x14ac:dyDescent="0.25">
      <c r="F24" s="5" t="s">
        <v>69</v>
      </c>
      <c r="G24" s="22">
        <v>48218</v>
      </c>
      <c r="H24" s="29">
        <v>6000</v>
      </c>
      <c r="I24">
        <v>15823</v>
      </c>
      <c r="J24" s="29">
        <v>32395</v>
      </c>
      <c r="K24" s="22">
        <v>48218</v>
      </c>
      <c r="L24" s="29">
        <v>15823</v>
      </c>
      <c r="O24">
        <f t="shared" si="0"/>
        <v>1</v>
      </c>
      <c r="P24">
        <f t="shared" si="1"/>
        <v>0.12443485835165291</v>
      </c>
      <c r="Q24">
        <f t="shared" si="2"/>
        <v>1</v>
      </c>
      <c r="R24" s="38">
        <f t="shared" si="3"/>
        <v>0.4884395740083346</v>
      </c>
      <c r="S24">
        <f t="shared" si="4"/>
        <v>1</v>
      </c>
      <c r="T24" s="38">
        <f t="shared" si="5"/>
        <v>0.32815546061636736</v>
      </c>
    </row>
    <row r="25" spans="6:23" x14ac:dyDescent="0.25">
      <c r="F25" s="26" t="s">
        <v>70</v>
      </c>
      <c r="G25" s="27">
        <v>5038.6000000000004</v>
      </c>
      <c r="H25" s="30">
        <v>473</v>
      </c>
      <c r="I25" s="28">
        <v>1673.7</v>
      </c>
      <c r="J25" s="30">
        <v>3223.8</v>
      </c>
      <c r="K25" s="27">
        <v>5038.6000000000004</v>
      </c>
      <c r="L25" s="30">
        <v>1673.7</v>
      </c>
      <c r="O25">
        <f t="shared" si="0"/>
        <v>1</v>
      </c>
      <c r="P25">
        <f t="shared" si="1"/>
        <v>9.3875282816655414E-2</v>
      </c>
      <c r="Q25">
        <f t="shared" si="2"/>
        <v>1</v>
      </c>
      <c r="R25" s="38">
        <f t="shared" si="3"/>
        <v>0.51916992369253678</v>
      </c>
      <c r="S25">
        <f t="shared" si="4"/>
        <v>1</v>
      </c>
      <c r="T25" s="38">
        <f t="shared" si="5"/>
        <v>0.33217560433453736</v>
      </c>
    </row>
    <row r="26" spans="6:23" x14ac:dyDescent="0.25">
      <c r="F26" s="5" t="s">
        <v>71</v>
      </c>
      <c r="G26" s="22">
        <v>45862</v>
      </c>
      <c r="H26" s="29">
        <v>14135</v>
      </c>
      <c r="I26">
        <v>15425</v>
      </c>
      <c r="J26" s="29">
        <v>29820</v>
      </c>
      <c r="K26" s="22">
        <v>45862</v>
      </c>
      <c r="L26" s="29">
        <v>15425</v>
      </c>
      <c r="O26">
        <f t="shared" si="0"/>
        <v>1</v>
      </c>
      <c r="P26">
        <f t="shared" si="1"/>
        <v>0.30820723038681264</v>
      </c>
      <c r="Q26">
        <f t="shared" si="2"/>
        <v>1</v>
      </c>
      <c r="R26" s="38">
        <f t="shared" si="3"/>
        <v>0.51727028839704892</v>
      </c>
      <c r="S26">
        <f t="shared" si="4"/>
        <v>1</v>
      </c>
      <c r="T26" s="38">
        <f t="shared" si="5"/>
        <v>0.33633509223322139</v>
      </c>
    </row>
    <row r="27" spans="6:23" ht="15.75" thickBot="1" x14ac:dyDescent="0.3">
      <c r="F27" s="25" t="s">
        <v>72</v>
      </c>
      <c r="G27" s="23">
        <v>81911</v>
      </c>
      <c r="H27" s="31">
        <v>10790</v>
      </c>
      <c r="I27" s="24">
        <v>26912</v>
      </c>
      <c r="J27" s="31">
        <v>54360</v>
      </c>
      <c r="K27" s="23">
        <v>81911</v>
      </c>
      <c r="L27" s="31">
        <v>26912</v>
      </c>
      <c r="O27">
        <f t="shared" si="0"/>
        <v>1</v>
      </c>
      <c r="P27">
        <f t="shared" si="1"/>
        <v>0.13172833929508856</v>
      </c>
      <c r="Q27">
        <f t="shared" si="2"/>
        <v>1</v>
      </c>
      <c r="R27" s="38">
        <f t="shared" si="3"/>
        <v>0.4950699043414275</v>
      </c>
      <c r="S27">
        <f t="shared" si="4"/>
        <v>1</v>
      </c>
      <c r="T27" s="38">
        <f t="shared" si="5"/>
        <v>0.32855172077010414</v>
      </c>
    </row>
    <row r="28" spans="6:23" ht="15.75" thickBot="1" x14ac:dyDescent="0.3">
      <c r="F28" s="97" t="s">
        <v>107</v>
      </c>
      <c r="G28" s="98"/>
      <c r="H28" s="98"/>
      <c r="I28" s="98"/>
      <c r="J28" s="98"/>
      <c r="K28" s="98"/>
      <c r="L28" s="99"/>
      <c r="P28">
        <f>AVERAGE(P16:P27)</f>
        <v>0.26044469483336236</v>
      </c>
      <c r="R28" s="38">
        <f>AVERAGE(R16:R27)</f>
        <v>0.4572118686096604</v>
      </c>
      <c r="T28" s="38">
        <f>AVERAGE(T16:T27)</f>
        <v>0.31005793535981524</v>
      </c>
    </row>
    <row r="29" spans="6:23" x14ac:dyDescent="0.25">
      <c r="F29" s="95" t="s">
        <v>106</v>
      </c>
      <c r="G29" s="90" t="s">
        <v>103</v>
      </c>
      <c r="H29" s="91"/>
      <c r="I29" s="90" t="s">
        <v>100</v>
      </c>
      <c r="J29" s="91"/>
      <c r="K29" s="90" t="s">
        <v>104</v>
      </c>
      <c r="L29" s="91"/>
      <c r="O29" s="90" t="s">
        <v>103</v>
      </c>
      <c r="P29" s="91"/>
      <c r="Q29" s="90" t="s">
        <v>100</v>
      </c>
      <c r="R29" s="91"/>
      <c r="S29" s="90" t="s">
        <v>104</v>
      </c>
      <c r="T29" s="91"/>
    </row>
    <row r="30" spans="6:23" ht="15.75" thickBot="1" x14ac:dyDescent="0.3">
      <c r="F30" s="96"/>
      <c r="G30" s="32" t="s">
        <v>95</v>
      </c>
      <c r="H30" s="33" t="s">
        <v>96</v>
      </c>
      <c r="I30" s="34" t="s">
        <v>79</v>
      </c>
      <c r="J30" s="33" t="s">
        <v>76</v>
      </c>
      <c r="K30" s="32" t="s">
        <v>95</v>
      </c>
      <c r="L30" s="33" t="s">
        <v>76</v>
      </c>
      <c r="O30" s="32" t="s">
        <v>95</v>
      </c>
      <c r="P30" s="33" t="s">
        <v>96</v>
      </c>
      <c r="Q30" s="34" t="s">
        <v>79</v>
      </c>
      <c r="R30" s="33" t="s">
        <v>76</v>
      </c>
      <c r="S30" s="32" t="s">
        <v>95</v>
      </c>
      <c r="T30" s="33" t="s">
        <v>99</v>
      </c>
    </row>
    <row r="31" spans="6:23" x14ac:dyDescent="0.25">
      <c r="F31" s="22" t="s">
        <v>54</v>
      </c>
      <c r="G31" s="22">
        <v>5750</v>
      </c>
      <c r="H31" s="29">
        <v>512</v>
      </c>
      <c r="I31" s="35">
        <v>3350</v>
      </c>
      <c r="J31" s="29">
        <v>1880</v>
      </c>
      <c r="K31" s="22">
        <v>5750</v>
      </c>
      <c r="L31" s="29">
        <v>1880</v>
      </c>
      <c r="O31">
        <f>G31/G31</f>
        <v>1</v>
      </c>
      <c r="P31" s="38">
        <f>H31/G31</f>
        <v>8.9043478260869571E-2</v>
      </c>
      <c r="Q31">
        <f>I31/I31</f>
        <v>1</v>
      </c>
      <c r="R31" s="38">
        <f>J31/I31</f>
        <v>0.56119402985074629</v>
      </c>
      <c r="S31">
        <f>K31/K31</f>
        <v>1</v>
      </c>
      <c r="T31" s="38">
        <f>1/(K31/L31)</f>
        <v>0.32695652173913042</v>
      </c>
    </row>
    <row r="32" spans="6:23" x14ac:dyDescent="0.25">
      <c r="F32" s="26" t="s">
        <v>55</v>
      </c>
      <c r="G32" s="27">
        <v>5700</v>
      </c>
      <c r="H32" s="30">
        <v>756</v>
      </c>
      <c r="I32" s="36">
        <v>3820</v>
      </c>
      <c r="J32" s="30">
        <v>1814</v>
      </c>
      <c r="K32" s="27">
        <v>5700</v>
      </c>
      <c r="L32" s="30">
        <v>1814</v>
      </c>
      <c r="O32">
        <f t="shared" ref="O32:O45" si="6">G32/G32</f>
        <v>1</v>
      </c>
      <c r="P32" s="38">
        <f t="shared" ref="P32:P44" si="7">H32/G32</f>
        <v>0.13263157894736843</v>
      </c>
      <c r="Q32">
        <f t="shared" ref="Q32:Q45" si="8">I32/I32</f>
        <v>1</v>
      </c>
      <c r="R32" s="38">
        <f t="shared" ref="R32:R45" si="9">J32/I32</f>
        <v>0.47486910994764397</v>
      </c>
      <c r="S32">
        <f t="shared" ref="S32:S45" si="10">K32/K32</f>
        <v>1</v>
      </c>
      <c r="T32" s="38">
        <f t="shared" ref="T32:T44" si="11">1/(K32/L32)</f>
        <v>0.31824561403508772</v>
      </c>
      <c r="V32" s="27">
        <v>60075</v>
      </c>
      <c r="W32">
        <v>1.7251529161760906</v>
      </c>
    </row>
    <row r="33" spans="6:23" x14ac:dyDescent="0.25">
      <c r="F33" s="5" t="s">
        <v>61</v>
      </c>
      <c r="G33" s="22">
        <v>3780</v>
      </c>
      <c r="H33" s="29">
        <v>435</v>
      </c>
      <c r="I33" s="35">
        <v>2580</v>
      </c>
      <c r="J33" s="29">
        <v>1200</v>
      </c>
      <c r="K33" s="22">
        <v>3780</v>
      </c>
      <c r="L33" s="29">
        <v>1200</v>
      </c>
      <c r="O33">
        <f t="shared" si="6"/>
        <v>1</v>
      </c>
      <c r="P33" s="38">
        <f t="shared" si="7"/>
        <v>0.11507936507936507</v>
      </c>
      <c r="Q33">
        <f t="shared" si="8"/>
        <v>1</v>
      </c>
      <c r="R33" s="38">
        <f t="shared" si="9"/>
        <v>0.46511627906976744</v>
      </c>
      <c r="S33">
        <f t="shared" si="10"/>
        <v>1</v>
      </c>
      <c r="T33" s="38">
        <f t="shared" si="11"/>
        <v>0.31746031746031744</v>
      </c>
      <c r="V33" s="27">
        <v>1039</v>
      </c>
      <c r="W33">
        <v>31.484848484848484</v>
      </c>
    </row>
    <row r="34" spans="6:23" x14ac:dyDescent="0.25">
      <c r="F34" s="26" t="s">
        <v>62</v>
      </c>
      <c r="G34" s="27">
        <v>3640</v>
      </c>
      <c r="H34" s="30">
        <v>435</v>
      </c>
      <c r="I34" s="36">
        <v>2440</v>
      </c>
      <c r="J34" s="30">
        <v>1200</v>
      </c>
      <c r="K34" s="27">
        <v>3640</v>
      </c>
      <c r="L34" s="30">
        <v>1200</v>
      </c>
      <c r="O34">
        <f t="shared" si="6"/>
        <v>1</v>
      </c>
      <c r="P34" s="38">
        <f t="shared" si="7"/>
        <v>0.11950549450549451</v>
      </c>
      <c r="Q34">
        <f t="shared" si="8"/>
        <v>1</v>
      </c>
      <c r="R34" s="38">
        <f t="shared" si="9"/>
        <v>0.49180327868852458</v>
      </c>
      <c r="S34">
        <f t="shared" si="10"/>
        <v>1</v>
      </c>
      <c r="T34" s="38">
        <f t="shared" si="11"/>
        <v>0.32967032967032966</v>
      </c>
      <c r="V34" s="22">
        <v>1026</v>
      </c>
      <c r="W34">
        <v>31.09090909090909</v>
      </c>
    </row>
    <row r="35" spans="6:23" x14ac:dyDescent="0.25">
      <c r="F35" s="5" t="s">
        <v>65</v>
      </c>
      <c r="G35" s="22">
        <v>4250</v>
      </c>
      <c r="H35" s="29">
        <v>300</v>
      </c>
      <c r="I35" s="35">
        <v>2753</v>
      </c>
      <c r="J35" s="29">
        <v>1497</v>
      </c>
      <c r="K35" s="22">
        <v>4250</v>
      </c>
      <c r="L35" s="29">
        <v>1497</v>
      </c>
      <c r="O35">
        <f t="shared" si="6"/>
        <v>1</v>
      </c>
      <c r="P35" s="38">
        <f t="shared" si="7"/>
        <v>7.0588235294117646E-2</v>
      </c>
      <c r="Q35">
        <f t="shared" si="8"/>
        <v>1</v>
      </c>
      <c r="R35" s="38">
        <f t="shared" si="9"/>
        <v>0.54377043225572108</v>
      </c>
      <c r="S35">
        <f t="shared" si="10"/>
        <v>1</v>
      </c>
      <c r="T35" s="38">
        <f t="shared" si="11"/>
        <v>0.35223529411764709</v>
      </c>
      <c r="V35" s="22">
        <v>1006</v>
      </c>
      <c r="W35">
        <v>30.484848484848484</v>
      </c>
    </row>
    <row r="36" spans="6:23" x14ac:dyDescent="0.25">
      <c r="F36" s="26" t="s">
        <v>56</v>
      </c>
      <c r="G36" s="27">
        <v>995.2</v>
      </c>
      <c r="H36" s="30">
        <v>33</v>
      </c>
      <c r="I36" s="36">
        <v>700.9</v>
      </c>
      <c r="J36" s="30">
        <v>294.3</v>
      </c>
      <c r="K36" s="27">
        <v>995.2</v>
      </c>
      <c r="L36" s="30">
        <v>294.3</v>
      </c>
      <c r="O36">
        <f t="shared" si="6"/>
        <v>1</v>
      </c>
      <c r="P36" s="38">
        <f t="shared" si="7"/>
        <v>3.3159163987138265E-2</v>
      </c>
      <c r="Q36">
        <f t="shared" si="8"/>
        <v>1</v>
      </c>
      <c r="R36" s="38">
        <f t="shared" si="9"/>
        <v>0.41988871450991583</v>
      </c>
      <c r="S36">
        <f t="shared" si="10"/>
        <v>1</v>
      </c>
      <c r="T36" s="38">
        <f t="shared" si="11"/>
        <v>0.29571945337620575</v>
      </c>
      <c r="V36" s="27">
        <v>1006</v>
      </c>
      <c r="W36">
        <v>30.484848484848484</v>
      </c>
    </row>
    <row r="37" spans="6:23" x14ac:dyDescent="0.25">
      <c r="F37" s="5" t="s">
        <v>57</v>
      </c>
      <c r="G37" s="22">
        <v>1026</v>
      </c>
      <c r="H37" s="29">
        <v>33</v>
      </c>
      <c r="I37" s="35">
        <v>730</v>
      </c>
      <c r="J37" s="29">
        <v>296</v>
      </c>
      <c r="K37" s="22">
        <v>1026</v>
      </c>
      <c r="L37" s="29">
        <v>296</v>
      </c>
      <c r="O37">
        <f t="shared" si="6"/>
        <v>1</v>
      </c>
      <c r="P37" s="38">
        <f t="shared" si="7"/>
        <v>3.2163742690058478E-2</v>
      </c>
      <c r="Q37">
        <f t="shared" si="8"/>
        <v>1</v>
      </c>
      <c r="R37" s="38">
        <f t="shared" si="9"/>
        <v>0.40547945205479452</v>
      </c>
      <c r="S37">
        <f t="shared" si="10"/>
        <v>1</v>
      </c>
      <c r="T37" s="38">
        <f t="shared" si="11"/>
        <v>0.28849902534113059</v>
      </c>
      <c r="V37" s="27">
        <v>995.2</v>
      </c>
      <c r="W37">
        <v>30.15757575757576</v>
      </c>
    </row>
    <row r="38" spans="6:23" x14ac:dyDescent="0.25">
      <c r="F38" s="26" t="s">
        <v>58</v>
      </c>
      <c r="G38" s="27">
        <v>1039</v>
      </c>
      <c r="H38" s="30">
        <v>33</v>
      </c>
      <c r="I38" s="36">
        <v>733</v>
      </c>
      <c r="J38" s="30">
        <v>306</v>
      </c>
      <c r="K38" s="27">
        <v>1039</v>
      </c>
      <c r="L38" s="30">
        <v>306</v>
      </c>
      <c r="O38">
        <f t="shared" si="6"/>
        <v>1</v>
      </c>
      <c r="P38" s="38">
        <f t="shared" si="7"/>
        <v>3.1761308950914342E-2</v>
      </c>
      <c r="Q38">
        <f t="shared" si="8"/>
        <v>1</v>
      </c>
      <c r="R38" s="38">
        <f t="shared" si="9"/>
        <v>0.417462482946794</v>
      </c>
      <c r="S38">
        <f t="shared" si="10"/>
        <v>1</v>
      </c>
      <c r="T38" s="38">
        <f t="shared" si="11"/>
        <v>0.29451395572666028</v>
      </c>
      <c r="V38" s="22">
        <v>4250</v>
      </c>
      <c r="W38">
        <v>14.166666666666666</v>
      </c>
    </row>
    <row r="39" spans="6:23" x14ac:dyDescent="0.25">
      <c r="F39" s="5" t="s">
        <v>59</v>
      </c>
      <c r="G39" s="22">
        <v>1006</v>
      </c>
      <c r="H39" s="29">
        <v>33</v>
      </c>
      <c r="I39" s="35">
        <v>706.4</v>
      </c>
      <c r="J39" s="29">
        <v>299.60000000000002</v>
      </c>
      <c r="K39" s="22">
        <v>1006</v>
      </c>
      <c r="L39" s="29">
        <v>299.60000000000002</v>
      </c>
      <c r="O39">
        <f t="shared" si="6"/>
        <v>1</v>
      </c>
      <c r="P39" s="38">
        <f t="shared" si="7"/>
        <v>3.2803180914512925E-2</v>
      </c>
      <c r="Q39">
        <f t="shared" si="8"/>
        <v>1</v>
      </c>
      <c r="R39" s="38">
        <f t="shared" si="9"/>
        <v>0.4241223103057758</v>
      </c>
      <c r="S39">
        <f t="shared" si="10"/>
        <v>1</v>
      </c>
      <c r="T39" s="38">
        <f t="shared" si="11"/>
        <v>0.29781312127236581</v>
      </c>
      <c r="V39" s="22">
        <v>5750</v>
      </c>
      <c r="W39">
        <v>11.23046875</v>
      </c>
    </row>
    <row r="40" spans="6:23" x14ac:dyDescent="0.25">
      <c r="F40" s="26" t="s">
        <v>60</v>
      </c>
      <c r="G40" s="27">
        <v>1006</v>
      </c>
      <c r="H40" s="30">
        <v>33</v>
      </c>
      <c r="I40" s="36">
        <v>703</v>
      </c>
      <c r="J40" s="30">
        <v>303</v>
      </c>
      <c r="K40" s="27">
        <v>1006</v>
      </c>
      <c r="L40" s="30">
        <v>303</v>
      </c>
      <c r="O40">
        <f t="shared" si="6"/>
        <v>1</v>
      </c>
      <c r="P40" s="38">
        <f t="shared" si="7"/>
        <v>3.2803180914512925E-2</v>
      </c>
      <c r="Q40">
        <f t="shared" si="8"/>
        <v>1</v>
      </c>
      <c r="R40" s="38">
        <f t="shared" si="9"/>
        <v>0.43100995732574682</v>
      </c>
      <c r="S40">
        <f t="shared" si="10"/>
        <v>1</v>
      </c>
      <c r="T40" s="38">
        <f t="shared" si="11"/>
        <v>0.30119284294234594</v>
      </c>
      <c r="V40" s="22">
        <v>3780</v>
      </c>
      <c r="W40">
        <v>8.6896551724137936</v>
      </c>
    </row>
    <row r="41" spans="6:23" x14ac:dyDescent="0.25">
      <c r="F41" s="5" t="s">
        <v>63</v>
      </c>
      <c r="G41" s="22">
        <v>585</v>
      </c>
      <c r="H41" s="29"/>
      <c r="I41" s="35">
        <v>435</v>
      </c>
      <c r="J41" s="29">
        <v>150</v>
      </c>
      <c r="K41" s="22">
        <v>585</v>
      </c>
      <c r="L41" s="29">
        <v>150</v>
      </c>
      <c r="P41" s="38"/>
      <c r="Q41">
        <f t="shared" si="8"/>
        <v>1</v>
      </c>
      <c r="R41" s="38">
        <f t="shared" si="9"/>
        <v>0.34482758620689657</v>
      </c>
      <c r="S41">
        <f t="shared" si="10"/>
        <v>1</v>
      </c>
      <c r="T41" s="38">
        <f t="shared" si="11"/>
        <v>0.25641025641025644</v>
      </c>
      <c r="V41" s="27">
        <v>3640</v>
      </c>
      <c r="W41">
        <v>8.3678160919540225</v>
      </c>
    </row>
    <row r="42" spans="6:23" x14ac:dyDescent="0.25">
      <c r="F42" s="26" t="s">
        <v>64</v>
      </c>
      <c r="G42" s="27">
        <v>1471</v>
      </c>
      <c r="H42" s="30"/>
      <c r="I42" s="36">
        <v>845</v>
      </c>
      <c r="J42" s="30">
        <v>626</v>
      </c>
      <c r="K42" s="27">
        <v>1471</v>
      </c>
      <c r="L42" s="30">
        <v>626</v>
      </c>
      <c r="P42" s="38"/>
      <c r="Q42">
        <f t="shared" si="8"/>
        <v>1</v>
      </c>
      <c r="R42" s="38">
        <f t="shared" si="9"/>
        <v>0.74082840236686387</v>
      </c>
      <c r="S42">
        <f t="shared" si="10"/>
        <v>1</v>
      </c>
      <c r="T42" s="38">
        <f t="shared" si="11"/>
        <v>0.42556084296397007</v>
      </c>
      <c r="V42" s="27">
        <v>5700</v>
      </c>
      <c r="W42">
        <v>7.5396825396825395</v>
      </c>
    </row>
    <row r="43" spans="6:23" x14ac:dyDescent="0.25">
      <c r="F43" s="5" t="s">
        <v>73</v>
      </c>
      <c r="G43" s="22">
        <v>93037</v>
      </c>
      <c r="H43" s="29">
        <v>37628</v>
      </c>
      <c r="I43" s="35">
        <v>44151</v>
      </c>
      <c r="J43" s="29">
        <v>48826</v>
      </c>
      <c r="K43" s="22">
        <v>93032</v>
      </c>
      <c r="L43" s="29">
        <v>48826</v>
      </c>
      <c r="O43">
        <f t="shared" si="6"/>
        <v>1</v>
      </c>
      <c r="P43" s="38">
        <f t="shared" si="7"/>
        <v>0.40444124380622765</v>
      </c>
      <c r="Q43">
        <f t="shared" si="8"/>
        <v>1</v>
      </c>
      <c r="R43" s="38">
        <f>J43/I43</f>
        <v>1.1058866163846799</v>
      </c>
      <c r="S43">
        <f t="shared" si="10"/>
        <v>1</v>
      </c>
      <c r="T43" s="38">
        <f t="shared" si="11"/>
        <v>0.52483016596439935</v>
      </c>
      <c r="V43" s="22">
        <v>49972</v>
      </c>
      <c r="W43">
        <v>2.2788088832140088</v>
      </c>
    </row>
    <row r="44" spans="6:23" ht="15.75" thickBot="1" x14ac:dyDescent="0.3">
      <c r="F44" s="26" t="s">
        <v>67</v>
      </c>
      <c r="G44" s="27">
        <v>60075</v>
      </c>
      <c r="H44" s="30">
        <v>25000</v>
      </c>
      <c r="I44" s="36">
        <v>25252</v>
      </c>
      <c r="J44" s="30">
        <v>34823</v>
      </c>
      <c r="K44" s="27">
        <v>60075</v>
      </c>
      <c r="L44" s="30">
        <v>34823</v>
      </c>
      <c r="O44">
        <f t="shared" si="6"/>
        <v>1</v>
      </c>
      <c r="P44" s="38">
        <f t="shared" si="7"/>
        <v>0.4161464835622139</v>
      </c>
      <c r="Q44">
        <f t="shared" si="8"/>
        <v>1</v>
      </c>
      <c r="R44" s="38">
        <f>J44/I44</f>
        <v>1.3790194836052589</v>
      </c>
      <c r="S44">
        <f t="shared" si="10"/>
        <v>1</v>
      </c>
      <c r="T44" s="38">
        <f t="shared" si="11"/>
        <v>0.57965875988347892</v>
      </c>
      <c r="V44" s="23">
        <v>93037</v>
      </c>
      <c r="W44">
        <v>1.9031420038456819</v>
      </c>
    </row>
    <row r="45" spans="6:23" x14ac:dyDescent="0.25">
      <c r="F45" s="5" t="s">
        <v>74</v>
      </c>
      <c r="G45" s="22">
        <v>45001</v>
      </c>
      <c r="H45" s="29">
        <v>6532</v>
      </c>
      <c r="I45" s="39">
        <v>28043</v>
      </c>
      <c r="J45" s="29">
        <v>16958</v>
      </c>
      <c r="K45" s="22">
        <v>49972</v>
      </c>
      <c r="L45" s="29">
        <v>19576</v>
      </c>
      <c r="O45">
        <f t="shared" si="6"/>
        <v>1</v>
      </c>
      <c r="P45" s="38">
        <f>H45/G45</f>
        <v>0.14515232994822339</v>
      </c>
      <c r="Q45">
        <f t="shared" si="8"/>
        <v>1</v>
      </c>
      <c r="R45" s="38">
        <f t="shared" si="9"/>
        <v>0.60471418892415219</v>
      </c>
      <c r="S45">
        <f t="shared" si="10"/>
        <v>1</v>
      </c>
      <c r="T45" s="38">
        <f t="shared" ref="T45" si="12">L45/K45</f>
        <v>0.39173937404946768</v>
      </c>
    </row>
    <row r="46" spans="6:23" ht="15.75" thickBot="1" x14ac:dyDescent="0.3">
      <c r="F46" s="37" t="s">
        <v>109</v>
      </c>
      <c r="G46" s="42">
        <v>28819</v>
      </c>
      <c r="H46" s="40">
        <v>6532</v>
      </c>
      <c r="I46" s="41">
        <v>19152</v>
      </c>
      <c r="J46" s="43">
        <v>9667</v>
      </c>
      <c r="K46" s="41">
        <v>28819</v>
      </c>
      <c r="L46" s="43">
        <v>9667</v>
      </c>
      <c r="M46" s="23"/>
      <c r="N46" s="24"/>
      <c r="O46" s="24">
        <f t="shared" ref="O46" si="13">G46/G46</f>
        <v>1</v>
      </c>
      <c r="P46" s="44">
        <f>H46/G46</f>
        <v>0.22665602553870709</v>
      </c>
      <c r="Q46" s="24">
        <f t="shared" ref="Q46" si="14">I46/I46</f>
        <v>1</v>
      </c>
      <c r="R46" s="44">
        <f t="shared" ref="R46" si="15">J46/I46</f>
        <v>0.50475146198830412</v>
      </c>
      <c r="S46" s="24">
        <f t="shared" ref="S46" si="16">K46/K46</f>
        <v>1</v>
      </c>
      <c r="T46" s="44">
        <f t="shared" ref="T46" si="17">L46/K46</f>
        <v>0.33543842603837748</v>
      </c>
    </row>
    <row r="47" spans="6:23" x14ac:dyDescent="0.25">
      <c r="P47" s="38">
        <f>AVERAGE(P31:P45)</f>
        <v>0.12732913745084748</v>
      </c>
      <c r="R47" s="38">
        <f>AVERAGE(R31:R46)</f>
        <v>0.58217148665197416</v>
      </c>
      <c r="T47" s="38">
        <f>AVERAGE(T31:T45)</f>
        <v>0.35336705833018628</v>
      </c>
    </row>
    <row r="48" spans="6:23" x14ac:dyDescent="0.25">
      <c r="R48" s="38">
        <f>AVERAGE(R31:R42)</f>
        <v>0.4766976696274326</v>
      </c>
    </row>
    <row r="50" spans="6:10" ht="15.75" thickBot="1" x14ac:dyDescent="0.3"/>
    <row r="51" spans="6:10" ht="15.75" thickBot="1" x14ac:dyDescent="0.3">
      <c r="G51" s="3" t="s">
        <v>75</v>
      </c>
      <c r="H51" s="1" t="s">
        <v>76</v>
      </c>
      <c r="I51" s="1" t="s">
        <v>78</v>
      </c>
      <c r="J51" s="1" t="s">
        <v>79</v>
      </c>
    </row>
    <row r="52" spans="6:10" x14ac:dyDescent="0.25">
      <c r="F52" s="5" t="s">
        <v>73</v>
      </c>
      <c r="G52" s="7">
        <v>93037</v>
      </c>
      <c r="H52" s="8">
        <v>48886</v>
      </c>
      <c r="I52" s="7">
        <v>37628</v>
      </c>
      <c r="J52" s="7">
        <v>44151</v>
      </c>
    </row>
    <row r="53" spans="6:10" x14ac:dyDescent="0.25">
      <c r="F53" s="26" t="s">
        <v>67</v>
      </c>
      <c r="G53" s="7">
        <v>60075</v>
      </c>
      <c r="H53" s="8">
        <v>34823</v>
      </c>
      <c r="I53" s="7">
        <v>25000</v>
      </c>
      <c r="J53" s="7">
        <v>25252</v>
      </c>
    </row>
    <row r="54" spans="6:10" x14ac:dyDescent="0.25">
      <c r="F54" s="5" t="s">
        <v>74</v>
      </c>
      <c r="G54" s="7">
        <v>45001</v>
      </c>
      <c r="H54" s="7">
        <v>16958</v>
      </c>
      <c r="I54" s="7">
        <v>6532</v>
      </c>
      <c r="J54" s="7">
        <v>28043</v>
      </c>
    </row>
    <row r="55" spans="6:10" ht="15.75" thickBot="1" x14ac:dyDescent="0.3">
      <c r="F55" s="37" t="s">
        <v>109</v>
      </c>
      <c r="G55" s="7">
        <v>28819</v>
      </c>
      <c r="H55" s="7">
        <v>9667</v>
      </c>
      <c r="I55" s="7">
        <v>6532</v>
      </c>
      <c r="J55" s="7">
        <v>19152</v>
      </c>
    </row>
  </sheetData>
  <sortState xmlns:xlrd2="http://schemas.microsoft.com/office/spreadsheetml/2017/richdata2" ref="V33:W44">
    <sortCondition descending="1" ref="W33:W44"/>
  </sortState>
  <mergeCells count="17">
    <mergeCell ref="K29:L29"/>
    <mergeCell ref="F29:F30"/>
    <mergeCell ref="F12:L12"/>
    <mergeCell ref="F13:L13"/>
    <mergeCell ref="F14:F15"/>
    <mergeCell ref="F28:L28"/>
    <mergeCell ref="I29:J29"/>
    <mergeCell ref="G29:H29"/>
    <mergeCell ref="I14:J14"/>
    <mergeCell ref="G14:H14"/>
    <mergeCell ref="K14:L14"/>
    <mergeCell ref="O14:P14"/>
    <mergeCell ref="Q14:R14"/>
    <mergeCell ref="S14:T14"/>
    <mergeCell ref="O29:P29"/>
    <mergeCell ref="Q29:R29"/>
    <mergeCell ref="S29:T29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4042D-4995-46FB-A125-DDEC08128B5B}">
  <dimension ref="B1:R9"/>
  <sheetViews>
    <sheetView tabSelected="1" zoomScale="70" zoomScaleNormal="70" workbookViewId="0">
      <selection activeCell="B2" sqref="B2:G9"/>
    </sheetView>
  </sheetViews>
  <sheetFormatPr defaultRowHeight="15" x14ac:dyDescent="0.25"/>
  <cols>
    <col min="2" max="2" width="13.140625" customWidth="1"/>
    <col min="3" max="3" width="17.28515625" customWidth="1"/>
    <col min="4" max="4" width="16.5703125" customWidth="1"/>
    <col min="5" max="5" width="14.140625" customWidth="1"/>
    <col min="6" max="6" width="15.5703125" customWidth="1"/>
    <col min="7" max="7" width="16.140625" customWidth="1"/>
    <col min="9" max="9" width="23.5703125" customWidth="1"/>
    <col min="11" max="12" width="13.140625" customWidth="1"/>
    <col min="13" max="13" width="14.5703125" customWidth="1"/>
    <col min="14" max="14" width="13.42578125" customWidth="1"/>
    <col min="15" max="15" width="15.28515625" customWidth="1"/>
    <col min="16" max="16" width="21.7109375" customWidth="1"/>
    <col min="17" max="17" width="12.42578125" customWidth="1"/>
    <col min="18" max="18" width="9.7109375" customWidth="1"/>
  </cols>
  <sheetData>
    <row r="1" spans="2:18" ht="15.75" thickBot="1" x14ac:dyDescent="0.3"/>
    <row r="2" spans="2:18" ht="15.75" thickBot="1" x14ac:dyDescent="0.3">
      <c r="B2" s="97" t="s">
        <v>130</v>
      </c>
      <c r="C2" s="98"/>
      <c r="D2" s="98"/>
      <c r="E2" s="98"/>
      <c r="F2" s="98"/>
      <c r="G2" s="99"/>
      <c r="I2" s="97" t="s">
        <v>135</v>
      </c>
      <c r="J2" s="98"/>
      <c r="K2" s="98"/>
      <c r="L2" s="98"/>
      <c r="M2" s="98"/>
      <c r="N2" s="98"/>
      <c r="O2" s="89"/>
      <c r="P2" s="87"/>
      <c r="Q2" s="87"/>
      <c r="R2" s="88"/>
    </row>
    <row r="3" spans="2:18" ht="15.75" thickBot="1" x14ac:dyDescent="0.3">
      <c r="B3" s="53" t="s">
        <v>112</v>
      </c>
      <c r="C3" s="54" t="s">
        <v>126</v>
      </c>
      <c r="D3" s="54" t="s">
        <v>127</v>
      </c>
      <c r="E3" s="54" t="s">
        <v>131</v>
      </c>
      <c r="F3" s="54" t="s">
        <v>128</v>
      </c>
      <c r="G3" s="55" t="s">
        <v>129</v>
      </c>
      <c r="I3" s="69" t="s">
        <v>127</v>
      </c>
      <c r="J3" s="70" t="s">
        <v>134</v>
      </c>
      <c r="K3" s="71" t="s">
        <v>149</v>
      </c>
      <c r="L3" s="81" t="s">
        <v>142</v>
      </c>
      <c r="M3" s="71" t="s">
        <v>143</v>
      </c>
      <c r="N3" s="71" t="s">
        <v>144</v>
      </c>
      <c r="O3" s="71" t="s">
        <v>145</v>
      </c>
      <c r="P3" s="71" t="s">
        <v>146</v>
      </c>
      <c r="Q3" s="71" t="s">
        <v>147</v>
      </c>
      <c r="R3" s="72" t="s">
        <v>148</v>
      </c>
    </row>
    <row r="4" spans="2:18" ht="17.25" customHeight="1" x14ac:dyDescent="0.25">
      <c r="B4" s="66">
        <v>1968</v>
      </c>
      <c r="C4" s="57" t="s">
        <v>118</v>
      </c>
      <c r="D4" s="57" t="s">
        <v>110</v>
      </c>
      <c r="E4" s="58">
        <v>5700</v>
      </c>
      <c r="F4" s="58">
        <v>1814</v>
      </c>
      <c r="G4" s="59">
        <v>756</v>
      </c>
      <c r="I4" s="74" t="s">
        <v>140</v>
      </c>
      <c r="J4" s="73" t="s">
        <v>139</v>
      </c>
      <c r="K4" s="58">
        <v>25</v>
      </c>
      <c r="L4" s="82">
        <v>25</v>
      </c>
      <c r="M4" s="80">
        <v>4</v>
      </c>
      <c r="N4" s="80">
        <v>4.7</v>
      </c>
      <c r="O4" s="80">
        <v>4.8</v>
      </c>
      <c r="P4" s="80">
        <v>9.5</v>
      </c>
      <c r="Q4" s="80">
        <v>1</v>
      </c>
      <c r="R4" s="86">
        <v>1</v>
      </c>
    </row>
    <row r="5" spans="2:18" x14ac:dyDescent="0.25">
      <c r="B5" s="67">
        <v>1968</v>
      </c>
      <c r="C5" s="60" t="s">
        <v>116</v>
      </c>
      <c r="D5" s="60" t="s">
        <v>58</v>
      </c>
      <c r="E5" s="61">
        <v>1039</v>
      </c>
      <c r="F5" s="61">
        <v>306</v>
      </c>
      <c r="G5" s="62">
        <v>33</v>
      </c>
      <c r="I5" s="75" t="s">
        <v>138</v>
      </c>
      <c r="J5" s="76" t="s">
        <v>150</v>
      </c>
      <c r="K5" s="77">
        <v>30.9</v>
      </c>
      <c r="L5" s="83">
        <v>30.9</v>
      </c>
      <c r="M5" s="77">
        <v>3</v>
      </c>
      <c r="N5" s="77">
        <v>3.8</v>
      </c>
      <c r="O5" s="77">
        <v>5.3</v>
      </c>
      <c r="P5" s="77">
        <v>5.2</v>
      </c>
      <c r="Q5" s="77">
        <v>8.8000000000000007</v>
      </c>
      <c r="R5" s="78">
        <v>4.8</v>
      </c>
    </row>
    <row r="6" spans="2:18" x14ac:dyDescent="0.25">
      <c r="B6" s="66">
        <v>1969</v>
      </c>
      <c r="C6" s="57" t="s">
        <v>116</v>
      </c>
      <c r="D6" s="57" t="s">
        <v>15</v>
      </c>
      <c r="E6" s="58">
        <v>15103</v>
      </c>
      <c r="F6" s="58">
        <v>4479</v>
      </c>
      <c r="G6" s="59">
        <v>4821</v>
      </c>
      <c r="I6" s="56" t="s">
        <v>141</v>
      </c>
      <c r="J6" s="73" t="s">
        <v>150</v>
      </c>
      <c r="K6" s="58">
        <v>48.94</v>
      </c>
      <c r="L6" s="84">
        <v>48.94</v>
      </c>
      <c r="M6" s="58">
        <v>4.5999999999999996</v>
      </c>
      <c r="N6" s="58">
        <v>9.08</v>
      </c>
      <c r="O6" s="58">
        <v>10.1</v>
      </c>
      <c r="P6" s="58">
        <v>11.31</v>
      </c>
      <c r="Q6" s="58">
        <v>8.2799999999999994</v>
      </c>
      <c r="R6" s="59">
        <v>5.57</v>
      </c>
    </row>
    <row r="7" spans="2:18" x14ac:dyDescent="0.25">
      <c r="B7" s="67">
        <v>1992</v>
      </c>
      <c r="C7" s="60" t="s">
        <v>116</v>
      </c>
      <c r="D7" s="60" t="s">
        <v>73</v>
      </c>
      <c r="E7" s="61">
        <v>93037</v>
      </c>
      <c r="F7" s="61">
        <v>48886</v>
      </c>
      <c r="G7" s="62">
        <v>37628</v>
      </c>
      <c r="I7" s="75" t="s">
        <v>137</v>
      </c>
      <c r="J7" s="76" t="s">
        <v>150</v>
      </c>
      <c r="K7" s="77">
        <v>66.069999999999993</v>
      </c>
      <c r="L7" s="83">
        <v>66.08</v>
      </c>
      <c r="M7" s="77">
        <v>12.67</v>
      </c>
      <c r="N7" s="77">
        <v>9.07</v>
      </c>
      <c r="O7" s="77">
        <v>14.78</v>
      </c>
      <c r="P7" s="77">
        <v>14.37</v>
      </c>
      <c r="Q7" s="77">
        <v>10.18</v>
      </c>
      <c r="R7" s="78">
        <v>5</v>
      </c>
    </row>
    <row r="8" spans="2:18" x14ac:dyDescent="0.25">
      <c r="B8" s="66">
        <v>2019</v>
      </c>
      <c r="C8" s="57" t="s">
        <v>117</v>
      </c>
      <c r="D8" s="57" t="s">
        <v>62</v>
      </c>
      <c r="E8" s="58">
        <v>3640</v>
      </c>
      <c r="F8" s="58">
        <v>1200</v>
      </c>
      <c r="G8" s="59">
        <v>435</v>
      </c>
      <c r="I8" s="56" t="s">
        <v>136</v>
      </c>
      <c r="J8" s="73" t="s">
        <v>150</v>
      </c>
      <c r="K8" s="58">
        <v>130.12</v>
      </c>
      <c r="L8" s="84">
        <v>130.11000000000001</v>
      </c>
      <c r="M8" s="58">
        <v>15.3</v>
      </c>
      <c r="N8" s="58">
        <v>33.24</v>
      </c>
      <c r="O8" s="58">
        <v>39.75</v>
      </c>
      <c r="P8" s="58">
        <v>20.149999999999999</v>
      </c>
      <c r="Q8" s="58">
        <v>21.68</v>
      </c>
      <c r="R8" s="59">
        <v>0</v>
      </c>
    </row>
    <row r="9" spans="2:18" ht="15.75" thickBot="1" x14ac:dyDescent="0.3">
      <c r="B9" s="68">
        <v>2019</v>
      </c>
      <c r="C9" s="63" t="s">
        <v>116</v>
      </c>
      <c r="D9" s="63" t="s">
        <v>65</v>
      </c>
      <c r="E9" s="64">
        <v>4250</v>
      </c>
      <c r="F9" s="64">
        <v>1497</v>
      </c>
      <c r="G9" s="65">
        <v>300</v>
      </c>
      <c r="I9" s="42" t="s">
        <v>132</v>
      </c>
      <c r="J9" s="79" t="s">
        <v>133</v>
      </c>
      <c r="K9" s="64">
        <v>3.65</v>
      </c>
      <c r="L9" s="85">
        <v>3.65</v>
      </c>
      <c r="M9" s="64">
        <v>1.2</v>
      </c>
      <c r="N9" s="64">
        <v>0.3</v>
      </c>
      <c r="O9" s="64">
        <v>1.2</v>
      </c>
      <c r="P9" s="64">
        <v>0.45</v>
      </c>
      <c r="Q9" s="64">
        <v>0.5</v>
      </c>
      <c r="R9" s="65">
        <v>0</v>
      </c>
    </row>
  </sheetData>
  <sortState xmlns:xlrd2="http://schemas.microsoft.com/office/spreadsheetml/2017/richdata2" ref="A3:G8">
    <sortCondition ref="A3:A8"/>
  </sortState>
  <mergeCells count="2">
    <mergeCell ref="B2:G2"/>
    <mergeCell ref="I2:N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47D4-F568-4E09-8F78-4359FC462EB7}">
  <dimension ref="A1:U30"/>
  <sheetViews>
    <sheetView workbookViewId="0">
      <selection activeCell="D13" sqref="D13"/>
    </sheetView>
  </sheetViews>
  <sheetFormatPr defaultRowHeight="15" x14ac:dyDescent="0.25"/>
  <cols>
    <col min="2" max="2" width="17.28515625" bestFit="1" customWidth="1"/>
    <col min="3" max="3" width="17.28515625" customWidth="1"/>
    <col min="6" max="6" width="13.28515625" customWidth="1"/>
    <col min="7" max="7" width="11.7109375" customWidth="1"/>
    <col min="14" max="14" width="13.28515625" customWidth="1"/>
    <col min="21" max="21" width="20.7109375" customWidth="1"/>
  </cols>
  <sheetData>
    <row r="1" spans="1:21" ht="15.75" thickBot="1" x14ac:dyDescent="0.3">
      <c r="A1" s="52" t="s">
        <v>112</v>
      </c>
      <c r="B1" s="52" t="s">
        <v>126</v>
      </c>
      <c r="C1" s="52" t="s">
        <v>127</v>
      </c>
      <c r="D1" s="52" t="s">
        <v>75</v>
      </c>
      <c r="E1" s="52" t="s">
        <v>76</v>
      </c>
      <c r="F1" s="52" t="s">
        <v>125</v>
      </c>
      <c r="G1" s="52" t="s">
        <v>115</v>
      </c>
      <c r="H1" s="52" t="s">
        <v>121</v>
      </c>
    </row>
    <row r="2" spans="1:21" x14ac:dyDescent="0.25">
      <c r="A2" s="5">
        <v>2019</v>
      </c>
      <c r="B2" s="5" t="s">
        <v>120</v>
      </c>
      <c r="C2" s="5" t="s">
        <v>63</v>
      </c>
      <c r="D2" s="50">
        <v>585</v>
      </c>
      <c r="E2" s="50">
        <v>150</v>
      </c>
      <c r="F2" s="50">
        <v>0</v>
      </c>
      <c r="G2" s="5">
        <v>1</v>
      </c>
      <c r="H2" s="5">
        <v>0</v>
      </c>
    </row>
    <row r="3" spans="1:21" x14ac:dyDescent="0.25">
      <c r="A3" s="5">
        <v>2019</v>
      </c>
      <c r="B3" s="5" t="s">
        <v>119</v>
      </c>
      <c r="C3" s="5" t="s">
        <v>64</v>
      </c>
      <c r="D3" s="50">
        <v>1471</v>
      </c>
      <c r="E3" s="50">
        <v>626</v>
      </c>
      <c r="F3" s="50">
        <v>0</v>
      </c>
      <c r="G3" s="5">
        <v>1</v>
      </c>
      <c r="H3" s="5">
        <v>0</v>
      </c>
    </row>
    <row r="4" spans="1:21" x14ac:dyDescent="0.25">
      <c r="A4" s="5">
        <v>1966</v>
      </c>
      <c r="B4" s="5" t="s">
        <v>116</v>
      </c>
      <c r="C4" s="5" t="s">
        <v>56</v>
      </c>
      <c r="D4" s="50">
        <v>995.2</v>
      </c>
      <c r="E4" s="50">
        <v>294.3</v>
      </c>
      <c r="F4" s="50">
        <v>33</v>
      </c>
      <c r="G4" s="5">
        <v>1</v>
      </c>
      <c r="H4" s="5">
        <v>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25">
      <c r="A5" s="5">
        <v>1967</v>
      </c>
      <c r="B5" s="5" t="s">
        <v>116</v>
      </c>
      <c r="C5" s="5" t="s">
        <v>57</v>
      </c>
      <c r="D5" s="50">
        <v>1026</v>
      </c>
      <c r="E5" s="50">
        <v>296</v>
      </c>
      <c r="F5" s="50">
        <v>33</v>
      </c>
      <c r="G5" s="5">
        <v>1</v>
      </c>
      <c r="H5" s="5">
        <v>0</v>
      </c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25">
      <c r="A6" s="5">
        <v>1967</v>
      </c>
      <c r="B6" s="5" t="s">
        <v>116</v>
      </c>
      <c r="C6" s="5" t="s">
        <v>60</v>
      </c>
      <c r="D6" s="50">
        <v>1006</v>
      </c>
      <c r="E6" s="50">
        <v>303</v>
      </c>
      <c r="F6" s="50">
        <v>33</v>
      </c>
      <c r="G6" s="5">
        <v>1</v>
      </c>
      <c r="H6" s="5">
        <v>0</v>
      </c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25">
      <c r="A7" s="5">
        <v>1967</v>
      </c>
      <c r="B7" s="5" t="s">
        <v>116</v>
      </c>
      <c r="C7" s="5" t="s">
        <v>59</v>
      </c>
      <c r="D7" s="50">
        <v>1006</v>
      </c>
      <c r="E7" s="50">
        <v>299.60000000000002</v>
      </c>
      <c r="F7" s="50">
        <v>33</v>
      </c>
      <c r="G7" s="5">
        <v>1</v>
      </c>
      <c r="H7" s="5">
        <v>0</v>
      </c>
      <c r="K7" s="7"/>
      <c r="L7" s="7"/>
      <c r="M7" s="7"/>
      <c r="N7" s="7"/>
      <c r="O7" s="7"/>
      <c r="P7" s="7"/>
      <c r="Q7" s="7"/>
      <c r="R7" s="7"/>
      <c r="S7" s="7"/>
      <c r="T7" s="7"/>
    </row>
    <row r="8" spans="1:21" x14ac:dyDescent="0.25">
      <c r="A8" s="5">
        <v>1968</v>
      </c>
      <c r="B8" s="5" t="s">
        <v>116</v>
      </c>
      <c r="C8" s="5" t="s">
        <v>58</v>
      </c>
      <c r="D8" s="50">
        <v>1039</v>
      </c>
      <c r="E8" s="50">
        <v>306</v>
      </c>
      <c r="F8" s="50">
        <v>33</v>
      </c>
      <c r="G8" s="5">
        <v>1</v>
      </c>
      <c r="H8" s="5">
        <v>0</v>
      </c>
    </row>
    <row r="9" spans="1:21" x14ac:dyDescent="0.25">
      <c r="A9" s="5">
        <v>2019</v>
      </c>
      <c r="B9" s="5" t="s">
        <v>116</v>
      </c>
      <c r="C9" s="5" t="s">
        <v>65</v>
      </c>
      <c r="D9" s="50">
        <v>4250</v>
      </c>
      <c r="E9" s="50">
        <v>1497</v>
      </c>
      <c r="F9" s="50">
        <v>300</v>
      </c>
      <c r="G9" s="5">
        <v>1</v>
      </c>
      <c r="H9" s="5">
        <v>0</v>
      </c>
    </row>
    <row r="10" spans="1:21" x14ac:dyDescent="0.25">
      <c r="A10" s="5">
        <v>2013</v>
      </c>
      <c r="B10" s="5" t="s">
        <v>117</v>
      </c>
      <c r="C10" s="5" t="s">
        <v>61</v>
      </c>
      <c r="D10" s="50">
        <v>3780</v>
      </c>
      <c r="E10" s="50">
        <v>1200</v>
      </c>
      <c r="F10" s="50">
        <v>435</v>
      </c>
      <c r="G10" s="5">
        <v>1</v>
      </c>
      <c r="H10" s="5">
        <v>0</v>
      </c>
    </row>
    <row r="11" spans="1:21" x14ac:dyDescent="0.25">
      <c r="A11" s="5">
        <v>2019</v>
      </c>
      <c r="B11" s="5" t="s">
        <v>117</v>
      </c>
      <c r="C11" s="5" t="s">
        <v>62</v>
      </c>
      <c r="D11" s="50">
        <v>3640</v>
      </c>
      <c r="E11" s="50">
        <v>1200</v>
      </c>
      <c r="F11" s="50">
        <v>435</v>
      </c>
      <c r="G11" s="5">
        <v>1</v>
      </c>
      <c r="H11" s="5">
        <v>0</v>
      </c>
    </row>
    <row r="12" spans="1:21" x14ac:dyDescent="0.25">
      <c r="A12" s="5">
        <v>1969</v>
      </c>
      <c r="B12" s="5" t="s">
        <v>118</v>
      </c>
      <c r="C12" s="5" t="s">
        <v>111</v>
      </c>
      <c r="D12" s="50">
        <v>5750</v>
      </c>
      <c r="E12" s="50">
        <v>1880</v>
      </c>
      <c r="F12" s="50">
        <v>512</v>
      </c>
      <c r="G12" s="5">
        <v>1</v>
      </c>
      <c r="H12" s="5">
        <v>0</v>
      </c>
    </row>
    <row r="13" spans="1:21" x14ac:dyDescent="0.25">
      <c r="A13" s="5">
        <v>1968</v>
      </c>
      <c r="B13" s="5" t="s">
        <v>118</v>
      </c>
      <c r="C13" s="5" t="s">
        <v>110</v>
      </c>
      <c r="D13" s="50">
        <v>5700</v>
      </c>
      <c r="E13" s="50">
        <v>1814</v>
      </c>
      <c r="F13" s="50">
        <v>756</v>
      </c>
      <c r="G13" s="5">
        <v>1</v>
      </c>
      <c r="H13" s="5">
        <v>0</v>
      </c>
    </row>
    <row r="14" spans="1:21" x14ac:dyDescent="0.25">
      <c r="A14" s="5">
        <v>1995</v>
      </c>
      <c r="B14" s="5" t="s">
        <v>116</v>
      </c>
      <c r="C14" s="5" t="s">
        <v>70</v>
      </c>
      <c r="D14" s="50">
        <v>5038.6000000000004</v>
      </c>
      <c r="E14" s="50">
        <v>1673.7</v>
      </c>
      <c r="F14" s="50">
        <v>1673.7</v>
      </c>
      <c r="G14" s="5">
        <v>1</v>
      </c>
      <c r="H14" s="5">
        <v>1</v>
      </c>
    </row>
    <row r="15" spans="1:21" x14ac:dyDescent="0.25">
      <c r="A15" s="5">
        <v>1970</v>
      </c>
      <c r="B15" s="5" t="s">
        <v>116</v>
      </c>
      <c r="C15" s="5" t="s">
        <v>17</v>
      </c>
      <c r="D15" s="50">
        <v>14916</v>
      </c>
      <c r="E15" s="50">
        <v>4226</v>
      </c>
      <c r="F15" s="50">
        <v>4489</v>
      </c>
      <c r="G15" s="5">
        <v>1</v>
      </c>
      <c r="H15" s="5">
        <v>1</v>
      </c>
    </row>
    <row r="16" spans="1:21" x14ac:dyDescent="0.25">
      <c r="A16" s="5">
        <v>1971</v>
      </c>
      <c r="B16" s="5" t="s">
        <v>116</v>
      </c>
      <c r="C16" s="5" t="s">
        <v>18</v>
      </c>
      <c r="D16" s="50">
        <v>14916</v>
      </c>
      <c r="E16" s="50">
        <v>4284</v>
      </c>
      <c r="F16" s="50">
        <v>4700</v>
      </c>
      <c r="G16" s="5">
        <v>1</v>
      </c>
      <c r="H16" s="5">
        <v>1</v>
      </c>
    </row>
    <row r="17" spans="1:8" x14ac:dyDescent="0.25">
      <c r="A17" s="5">
        <v>1971</v>
      </c>
      <c r="B17" s="5" t="s">
        <v>116</v>
      </c>
      <c r="C17" s="5" t="s">
        <v>19</v>
      </c>
      <c r="D17" s="50">
        <v>16447</v>
      </c>
      <c r="E17" s="50">
        <v>5113</v>
      </c>
      <c r="F17" s="50">
        <v>4795</v>
      </c>
      <c r="G17" s="5">
        <v>1</v>
      </c>
      <c r="H17" s="5">
        <v>1</v>
      </c>
    </row>
    <row r="18" spans="1:8" x14ac:dyDescent="0.25">
      <c r="A18" s="5">
        <v>1972</v>
      </c>
      <c r="B18" s="5" t="s">
        <v>116</v>
      </c>
      <c r="C18" s="5" t="s">
        <v>20</v>
      </c>
      <c r="D18" s="50">
        <v>16447</v>
      </c>
      <c r="E18" s="50">
        <v>5113</v>
      </c>
      <c r="F18" s="50">
        <v>4795</v>
      </c>
      <c r="G18" s="5">
        <v>1</v>
      </c>
      <c r="H18" s="5">
        <v>1</v>
      </c>
    </row>
    <row r="19" spans="1:8" x14ac:dyDescent="0.25">
      <c r="A19" s="5">
        <v>1972</v>
      </c>
      <c r="B19" s="5" t="s">
        <v>116</v>
      </c>
      <c r="C19" s="5" t="s">
        <v>21</v>
      </c>
      <c r="D19" s="50">
        <v>16447</v>
      </c>
      <c r="E19" s="50">
        <v>5113</v>
      </c>
      <c r="F19" s="50">
        <v>4795</v>
      </c>
      <c r="G19" s="5">
        <v>1</v>
      </c>
      <c r="H19" s="5">
        <v>1</v>
      </c>
    </row>
    <row r="20" spans="1:8" x14ac:dyDescent="0.25">
      <c r="A20" s="5">
        <v>1969</v>
      </c>
      <c r="B20" s="5" t="s">
        <v>116</v>
      </c>
      <c r="C20" s="5" t="s">
        <v>16</v>
      </c>
      <c r="D20" s="50">
        <v>15065</v>
      </c>
      <c r="E20" s="50">
        <v>4214</v>
      </c>
      <c r="F20" s="50">
        <v>4819</v>
      </c>
      <c r="G20" s="5">
        <v>1</v>
      </c>
      <c r="H20" s="5">
        <v>1</v>
      </c>
    </row>
    <row r="21" spans="1:8" x14ac:dyDescent="0.25">
      <c r="A21" s="5">
        <v>1969</v>
      </c>
      <c r="B21" s="5" t="s">
        <v>116</v>
      </c>
      <c r="C21" s="5" t="s">
        <v>15</v>
      </c>
      <c r="D21" s="50">
        <v>15103</v>
      </c>
      <c r="E21" s="50">
        <v>4479</v>
      </c>
      <c r="F21" s="50">
        <v>4821</v>
      </c>
      <c r="G21" s="5">
        <v>1</v>
      </c>
      <c r="H21" s="5">
        <v>1</v>
      </c>
    </row>
    <row r="22" spans="1:8" x14ac:dyDescent="0.25">
      <c r="A22" s="5">
        <v>1992</v>
      </c>
      <c r="B22" s="5" t="s">
        <v>116</v>
      </c>
      <c r="C22" s="5" t="s">
        <v>68</v>
      </c>
      <c r="D22" s="50">
        <v>48218</v>
      </c>
      <c r="E22" s="50">
        <v>15823</v>
      </c>
      <c r="F22" s="50">
        <v>6000</v>
      </c>
      <c r="G22" s="5">
        <v>1</v>
      </c>
      <c r="H22" s="5">
        <v>1</v>
      </c>
    </row>
    <row r="23" spans="1:8" x14ac:dyDescent="0.25">
      <c r="A23" s="5">
        <v>2005</v>
      </c>
      <c r="B23" s="5" t="s">
        <v>116</v>
      </c>
      <c r="C23" s="5" t="s">
        <v>108</v>
      </c>
      <c r="D23" s="50">
        <v>28819</v>
      </c>
      <c r="E23" s="50">
        <v>9667</v>
      </c>
      <c r="F23" s="50">
        <v>6532</v>
      </c>
      <c r="G23" s="5">
        <v>1</v>
      </c>
      <c r="H23" s="5">
        <v>0</v>
      </c>
    </row>
    <row r="24" spans="1:8" x14ac:dyDescent="0.25">
      <c r="A24" s="5">
        <v>2006</v>
      </c>
      <c r="B24" s="5" t="s">
        <v>116</v>
      </c>
      <c r="C24" s="5" t="s">
        <v>74</v>
      </c>
      <c r="D24" s="50">
        <v>45001</v>
      </c>
      <c r="E24" s="50">
        <v>16958</v>
      </c>
      <c r="F24" s="50">
        <v>6532</v>
      </c>
      <c r="G24" s="5">
        <v>1</v>
      </c>
      <c r="H24" s="5">
        <v>0</v>
      </c>
    </row>
    <row r="25" spans="1:8" x14ac:dyDescent="0.25">
      <c r="A25" s="49">
        <v>2022</v>
      </c>
      <c r="B25" s="49" t="s">
        <v>122</v>
      </c>
      <c r="C25" s="49" t="s">
        <v>124</v>
      </c>
      <c r="D25" s="51">
        <v>42267</v>
      </c>
      <c r="E25" s="51">
        <v>14140</v>
      </c>
      <c r="F25" s="51">
        <v>9121</v>
      </c>
      <c r="G25" s="49">
        <v>1</v>
      </c>
      <c r="H25" s="49">
        <v>1</v>
      </c>
    </row>
    <row r="26" spans="1:8" x14ac:dyDescent="0.25">
      <c r="A26" s="5">
        <v>2005</v>
      </c>
      <c r="B26" s="5" t="s">
        <v>116</v>
      </c>
      <c r="C26" s="5" t="s">
        <v>71</v>
      </c>
      <c r="D26" s="50">
        <v>45862</v>
      </c>
      <c r="E26" s="50">
        <v>15425</v>
      </c>
      <c r="F26" s="50">
        <v>10808</v>
      </c>
      <c r="G26" s="5">
        <v>1</v>
      </c>
      <c r="H26" s="5">
        <v>1</v>
      </c>
    </row>
    <row r="27" spans="1:8" x14ac:dyDescent="0.25">
      <c r="A27" s="5">
        <v>1988</v>
      </c>
      <c r="B27" s="5" t="s">
        <v>116</v>
      </c>
      <c r="C27" s="5" t="s">
        <v>67</v>
      </c>
      <c r="D27" s="50">
        <v>60075</v>
      </c>
      <c r="E27" s="50">
        <v>34823</v>
      </c>
      <c r="F27" s="50">
        <v>25000</v>
      </c>
      <c r="G27" s="5">
        <v>1</v>
      </c>
      <c r="H27" s="5">
        <v>0</v>
      </c>
    </row>
    <row r="28" spans="1:8" x14ac:dyDescent="0.25">
      <c r="A28" s="5">
        <v>2005</v>
      </c>
      <c r="B28" s="5" t="s">
        <v>116</v>
      </c>
      <c r="C28" s="5" t="s">
        <v>72</v>
      </c>
      <c r="D28" s="50">
        <v>81911</v>
      </c>
      <c r="E28" s="50">
        <v>26912</v>
      </c>
      <c r="F28" s="50">
        <v>31330</v>
      </c>
      <c r="G28" s="5">
        <v>1</v>
      </c>
      <c r="H28" s="5">
        <v>1</v>
      </c>
    </row>
    <row r="29" spans="1:8" x14ac:dyDescent="0.25">
      <c r="A29" s="5">
        <v>1988</v>
      </c>
      <c r="B29" s="5" t="s">
        <v>116</v>
      </c>
      <c r="C29" s="5" t="s">
        <v>69</v>
      </c>
      <c r="D29" s="50">
        <v>93038</v>
      </c>
      <c r="E29" s="50">
        <v>29403</v>
      </c>
      <c r="F29" s="50">
        <v>31384</v>
      </c>
      <c r="G29" s="5">
        <v>1</v>
      </c>
      <c r="H29" s="5">
        <v>1</v>
      </c>
    </row>
    <row r="30" spans="1:8" x14ac:dyDescent="0.25">
      <c r="A30" s="5">
        <v>1992</v>
      </c>
      <c r="B30" s="5" t="s">
        <v>116</v>
      </c>
      <c r="C30" s="5" t="s">
        <v>73</v>
      </c>
      <c r="D30" s="50">
        <v>93037</v>
      </c>
      <c r="E30" s="50">
        <v>48886</v>
      </c>
      <c r="F30" s="50">
        <v>37628</v>
      </c>
      <c r="G30" s="5">
        <v>1</v>
      </c>
      <c r="H30" s="5">
        <v>0</v>
      </c>
    </row>
  </sheetData>
  <sortState xmlns:xlrd2="http://schemas.microsoft.com/office/spreadsheetml/2017/richdata2" ref="A2:H30">
    <sortCondition ref="H2:H30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7650-EFE6-4BC5-8EC3-7F1726132A86}">
  <dimension ref="A1:U4"/>
  <sheetViews>
    <sheetView workbookViewId="0">
      <selection activeCell="A2" sqref="A2:N4"/>
    </sheetView>
  </sheetViews>
  <sheetFormatPr defaultRowHeight="15" x14ac:dyDescent="0.25"/>
  <cols>
    <col min="1" max="1" width="26.85546875" bestFit="1" customWidth="1"/>
    <col min="2" max="2" width="13.85546875" customWidth="1"/>
    <col min="13" max="13" width="14.42578125" customWidth="1"/>
    <col min="14" max="14" width="11.42578125" customWidth="1"/>
    <col min="15" max="15" width="12.7109375" customWidth="1"/>
  </cols>
  <sheetData>
    <row r="1" spans="1:21" ht="15.75" thickBot="1" x14ac:dyDescent="0.3">
      <c r="A1" s="1" t="s">
        <v>0</v>
      </c>
      <c r="B1" s="6" t="s">
        <v>1</v>
      </c>
      <c r="C1" s="4" t="s">
        <v>2</v>
      </c>
      <c r="D1" s="4" t="s">
        <v>30</v>
      </c>
      <c r="E1" s="4" t="s">
        <v>3</v>
      </c>
      <c r="F1" s="4" t="s">
        <v>4</v>
      </c>
      <c r="G1" s="4" t="s">
        <v>29</v>
      </c>
      <c r="H1" s="1" t="s">
        <v>7</v>
      </c>
      <c r="I1" s="1" t="s">
        <v>31</v>
      </c>
      <c r="J1" s="1" t="s">
        <v>32</v>
      </c>
      <c r="K1" s="1" t="s">
        <v>33</v>
      </c>
      <c r="L1" s="1" t="s">
        <v>34</v>
      </c>
      <c r="M1" s="3" t="s">
        <v>5</v>
      </c>
      <c r="N1" s="2" t="s">
        <v>6</v>
      </c>
      <c r="O1" s="1" t="s">
        <v>14</v>
      </c>
      <c r="P1" s="3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</row>
    <row r="2" spans="1:21" x14ac:dyDescent="0.25">
      <c r="A2" t="s">
        <v>73</v>
      </c>
      <c r="B2" s="7">
        <v>93037</v>
      </c>
      <c r="C2" s="8">
        <v>48886</v>
      </c>
      <c r="D2" s="7">
        <v>48886</v>
      </c>
      <c r="E2" s="7">
        <v>35894</v>
      </c>
      <c r="F2" s="7">
        <v>44151</v>
      </c>
      <c r="G2" s="9">
        <v>11198</v>
      </c>
      <c r="H2" s="7">
        <v>307</v>
      </c>
      <c r="I2" s="7">
        <v>385</v>
      </c>
      <c r="J2" s="7">
        <v>0</v>
      </c>
      <c r="K2" s="7">
        <v>1770</v>
      </c>
      <c r="L2" s="9">
        <v>4969</v>
      </c>
      <c r="M2" s="7">
        <v>266800</v>
      </c>
      <c r="N2" s="7"/>
    </row>
    <row r="3" spans="1:21" x14ac:dyDescent="0.25">
      <c r="A3" t="s">
        <v>67</v>
      </c>
      <c r="B3" s="7">
        <v>60075</v>
      </c>
      <c r="C3" s="8">
        <v>34823</v>
      </c>
      <c r="D3" s="7">
        <v>34823</v>
      </c>
      <c r="E3" s="7">
        <v>25000</v>
      </c>
      <c r="F3" s="7">
        <v>25252</v>
      </c>
      <c r="G3" s="9">
        <v>9823</v>
      </c>
      <c r="H3" s="7">
        <v>898</v>
      </c>
      <c r="I3" s="7">
        <v>478</v>
      </c>
      <c r="J3" s="7">
        <v>2017</v>
      </c>
      <c r="K3" s="7">
        <v>1681</v>
      </c>
      <c r="L3" s="9">
        <v>822</v>
      </c>
      <c r="M3" s="7">
        <v>177929</v>
      </c>
      <c r="N3" s="7">
        <v>177929</v>
      </c>
    </row>
    <row r="4" spans="1:21" x14ac:dyDescent="0.25">
      <c r="A4" t="s">
        <v>74</v>
      </c>
      <c r="B4" s="7">
        <v>49972</v>
      </c>
      <c r="C4" s="7">
        <v>19576</v>
      </c>
      <c r="D4" s="7">
        <v>21929</v>
      </c>
      <c r="E4" s="7">
        <v>14234</v>
      </c>
      <c r="F4" s="7">
        <v>30396</v>
      </c>
      <c r="G4" s="7">
        <v>9672</v>
      </c>
      <c r="H4" s="7">
        <v>693</v>
      </c>
      <c r="I4" s="7">
        <v>1288</v>
      </c>
      <c r="J4" s="7">
        <v>312</v>
      </c>
      <c r="K4" s="7">
        <v>1905</v>
      </c>
      <c r="L4" s="7">
        <v>3036</v>
      </c>
      <c r="M4" s="7">
        <v>44482.2</v>
      </c>
      <c r="N4" s="7">
        <v>15568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6D62-8168-43BF-AB78-8F12CD1A1826}">
  <dimension ref="A1:O30"/>
  <sheetViews>
    <sheetView zoomScale="70" zoomScaleNormal="70" workbookViewId="0">
      <selection activeCell="O10" sqref="L8:O10"/>
    </sheetView>
  </sheetViews>
  <sheetFormatPr defaultRowHeight="15" x14ac:dyDescent="0.25"/>
  <cols>
    <col min="1" max="1" width="10" customWidth="1"/>
    <col min="2" max="2" width="17.28515625" bestFit="1" customWidth="1"/>
    <col min="3" max="3" width="22.7109375" bestFit="1" customWidth="1"/>
    <col min="4" max="4" width="11.7109375" bestFit="1" customWidth="1"/>
    <col min="7" max="7" width="9.28515625" bestFit="1" customWidth="1"/>
    <col min="8" max="8" width="11.42578125" customWidth="1"/>
    <col min="9" max="9" width="22.7109375" bestFit="1" customWidth="1"/>
    <col min="10" max="10" width="10.7109375" bestFit="1" customWidth="1"/>
    <col min="12" max="12" width="17.140625" customWidth="1"/>
    <col min="13" max="13" width="12.140625" customWidth="1"/>
    <col min="14" max="14" width="12.5703125" customWidth="1"/>
    <col min="15" max="15" width="13.5703125" customWidth="1"/>
  </cols>
  <sheetData>
    <row r="1" spans="1:15" ht="15.75" thickBot="1" x14ac:dyDescent="0.3">
      <c r="A1" s="1" t="s">
        <v>112</v>
      </c>
      <c r="B1" s="1" t="s">
        <v>113</v>
      </c>
      <c r="C1" s="1" t="s">
        <v>114</v>
      </c>
      <c r="D1" s="1" t="s">
        <v>115</v>
      </c>
      <c r="E1" s="1" t="s">
        <v>121</v>
      </c>
      <c r="F1" s="1" t="s">
        <v>75</v>
      </c>
      <c r="G1" s="1" t="s">
        <v>76</v>
      </c>
      <c r="H1" s="1" t="s">
        <v>125</v>
      </c>
    </row>
    <row r="2" spans="1:15" x14ac:dyDescent="0.25">
      <c r="A2" s="5">
        <v>1966</v>
      </c>
      <c r="B2" s="5" t="s">
        <v>116</v>
      </c>
      <c r="C2" s="5" t="s">
        <v>56</v>
      </c>
      <c r="D2" s="5">
        <v>1</v>
      </c>
      <c r="E2" s="5">
        <v>0</v>
      </c>
      <c r="F2" s="50">
        <v>995.2</v>
      </c>
      <c r="G2" s="50">
        <v>294.3</v>
      </c>
      <c r="H2" s="50">
        <v>33</v>
      </c>
    </row>
    <row r="3" spans="1:15" x14ac:dyDescent="0.25">
      <c r="A3" s="5">
        <v>1967</v>
      </c>
      <c r="B3" s="5" t="s">
        <v>116</v>
      </c>
      <c r="C3" s="5" t="s">
        <v>57</v>
      </c>
      <c r="D3" s="5">
        <v>1</v>
      </c>
      <c r="E3" s="5">
        <v>0</v>
      </c>
      <c r="F3" s="50">
        <v>1026</v>
      </c>
      <c r="G3" s="50">
        <v>296</v>
      </c>
      <c r="H3" s="50">
        <v>33</v>
      </c>
    </row>
    <row r="4" spans="1:15" x14ac:dyDescent="0.25">
      <c r="A4" s="5">
        <v>1967</v>
      </c>
      <c r="B4" s="5" t="s">
        <v>116</v>
      </c>
      <c r="C4" s="5" t="s">
        <v>60</v>
      </c>
      <c r="D4" s="5">
        <v>1</v>
      </c>
      <c r="E4" s="5">
        <v>0</v>
      </c>
      <c r="F4" s="50">
        <v>1006</v>
      </c>
      <c r="G4" s="50">
        <v>303</v>
      </c>
      <c r="H4" s="50">
        <v>33</v>
      </c>
    </row>
    <row r="5" spans="1:15" x14ac:dyDescent="0.25">
      <c r="A5" s="5">
        <v>1967</v>
      </c>
      <c r="B5" s="5" t="s">
        <v>116</v>
      </c>
      <c r="C5" s="5" t="s">
        <v>59</v>
      </c>
      <c r="D5" s="5">
        <v>1</v>
      </c>
      <c r="E5" s="5">
        <v>0</v>
      </c>
      <c r="F5" s="50">
        <v>1006</v>
      </c>
      <c r="G5" s="50">
        <v>299.60000000000002</v>
      </c>
      <c r="H5" s="50">
        <v>33</v>
      </c>
    </row>
    <row r="6" spans="1:15" x14ac:dyDescent="0.25">
      <c r="A6" s="5">
        <v>1968</v>
      </c>
      <c r="B6" s="5" t="s">
        <v>116</v>
      </c>
      <c r="C6" s="5" t="s">
        <v>58</v>
      </c>
      <c r="D6" s="5">
        <v>1</v>
      </c>
      <c r="E6" s="5">
        <v>0</v>
      </c>
      <c r="F6" s="50">
        <v>1039</v>
      </c>
      <c r="G6" s="50">
        <v>306</v>
      </c>
      <c r="H6" s="50">
        <v>33</v>
      </c>
    </row>
    <row r="7" spans="1:15" x14ac:dyDescent="0.25">
      <c r="A7" s="5">
        <v>1968</v>
      </c>
      <c r="B7" s="5" t="s">
        <v>118</v>
      </c>
      <c r="C7" s="5" t="s">
        <v>110</v>
      </c>
      <c r="D7" s="5">
        <v>1</v>
      </c>
      <c r="E7" s="5">
        <v>0</v>
      </c>
      <c r="F7" s="50">
        <v>5700</v>
      </c>
      <c r="G7" s="50">
        <v>1814</v>
      </c>
      <c r="H7" s="50">
        <v>756</v>
      </c>
    </row>
    <row r="8" spans="1:15" x14ac:dyDescent="0.25">
      <c r="A8" s="5">
        <v>1969</v>
      </c>
      <c r="B8" s="5" t="s">
        <v>116</v>
      </c>
      <c r="C8" s="5" t="s">
        <v>15</v>
      </c>
      <c r="D8" s="5">
        <v>1</v>
      </c>
      <c r="E8" s="5">
        <v>1</v>
      </c>
      <c r="F8" s="50">
        <v>15103</v>
      </c>
      <c r="G8" s="50">
        <v>4479</v>
      </c>
      <c r="H8" s="50">
        <v>4821</v>
      </c>
      <c r="M8" s="7" t="s">
        <v>153</v>
      </c>
      <c r="N8" s="7" t="s">
        <v>154</v>
      </c>
      <c r="O8" s="7" t="s">
        <v>155</v>
      </c>
    </row>
    <row r="9" spans="1:15" x14ac:dyDescent="0.25">
      <c r="A9" s="5">
        <v>1969</v>
      </c>
      <c r="B9" s="5" t="s">
        <v>116</v>
      </c>
      <c r="C9" s="5" t="s">
        <v>16</v>
      </c>
      <c r="D9" s="5">
        <v>1</v>
      </c>
      <c r="E9" s="5">
        <v>1</v>
      </c>
      <c r="F9" s="50">
        <v>15065</v>
      </c>
      <c r="G9" s="50">
        <v>4214</v>
      </c>
      <c r="H9" s="50">
        <v>4819</v>
      </c>
      <c r="L9" t="s">
        <v>152</v>
      </c>
      <c r="M9" s="7" t="s">
        <v>156</v>
      </c>
      <c r="N9" s="7" t="s">
        <v>156</v>
      </c>
      <c r="O9" s="7" t="s">
        <v>157</v>
      </c>
    </row>
    <row r="10" spans="1:15" x14ac:dyDescent="0.25">
      <c r="A10" s="5">
        <v>1969</v>
      </c>
      <c r="B10" s="5" t="s">
        <v>118</v>
      </c>
      <c r="C10" s="5" t="s">
        <v>111</v>
      </c>
      <c r="D10" s="5">
        <v>1</v>
      </c>
      <c r="E10" s="5">
        <v>0</v>
      </c>
      <c r="F10" s="50">
        <v>5750</v>
      </c>
      <c r="G10" s="50">
        <v>1880</v>
      </c>
      <c r="H10" s="50">
        <v>512</v>
      </c>
      <c r="K10" s="100">
        <v>0</v>
      </c>
      <c r="L10" t="s">
        <v>151</v>
      </c>
      <c r="M10" s="7" t="s">
        <v>157</v>
      </c>
      <c r="N10" s="7" t="s">
        <v>156</v>
      </c>
      <c r="O10" s="7" t="s">
        <v>157</v>
      </c>
    </row>
    <row r="11" spans="1:15" x14ac:dyDescent="0.25">
      <c r="A11" s="5">
        <v>1970</v>
      </c>
      <c r="B11" s="5" t="s">
        <v>116</v>
      </c>
      <c r="C11" s="5" t="s">
        <v>17</v>
      </c>
      <c r="D11" s="5">
        <v>1</v>
      </c>
      <c r="E11" s="5">
        <v>1</v>
      </c>
      <c r="F11" s="50">
        <v>14916</v>
      </c>
      <c r="G11" s="50">
        <v>4226</v>
      </c>
      <c r="H11" s="50">
        <v>4489</v>
      </c>
    </row>
    <row r="12" spans="1:15" x14ac:dyDescent="0.25">
      <c r="A12" s="5">
        <v>1971</v>
      </c>
      <c r="B12" s="5" t="s">
        <v>116</v>
      </c>
      <c r="C12" s="5" t="s">
        <v>18</v>
      </c>
      <c r="D12" s="5">
        <v>1</v>
      </c>
      <c r="E12" s="5">
        <v>1</v>
      </c>
      <c r="F12" s="50">
        <v>14916</v>
      </c>
      <c r="G12" s="50">
        <v>4284</v>
      </c>
      <c r="H12" s="50">
        <v>4700</v>
      </c>
    </row>
    <row r="13" spans="1:15" x14ac:dyDescent="0.25">
      <c r="A13" s="5">
        <v>1971</v>
      </c>
      <c r="B13" s="5" t="s">
        <v>116</v>
      </c>
      <c r="C13" s="5" t="s">
        <v>19</v>
      </c>
      <c r="D13" s="5">
        <v>1</v>
      </c>
      <c r="E13" s="5">
        <v>1</v>
      </c>
      <c r="F13" s="50">
        <v>16447</v>
      </c>
      <c r="G13" s="50">
        <v>5113</v>
      </c>
      <c r="H13" s="50">
        <v>4795</v>
      </c>
    </row>
    <row r="14" spans="1:15" x14ac:dyDescent="0.25">
      <c r="A14" s="5">
        <v>1972</v>
      </c>
      <c r="B14" s="5" t="s">
        <v>116</v>
      </c>
      <c r="C14" s="5" t="s">
        <v>20</v>
      </c>
      <c r="D14" s="5">
        <v>1</v>
      </c>
      <c r="E14" s="5">
        <v>1</v>
      </c>
      <c r="F14" s="50">
        <v>16447</v>
      </c>
      <c r="G14" s="50">
        <v>5113</v>
      </c>
      <c r="H14" s="50">
        <v>4795</v>
      </c>
    </row>
    <row r="15" spans="1:15" x14ac:dyDescent="0.25">
      <c r="A15" s="5">
        <v>1972</v>
      </c>
      <c r="B15" s="5" t="s">
        <v>116</v>
      </c>
      <c r="C15" s="5" t="s">
        <v>21</v>
      </c>
      <c r="D15" s="5">
        <v>1</v>
      </c>
      <c r="E15" s="5">
        <v>1</v>
      </c>
      <c r="F15" s="50">
        <v>16447</v>
      </c>
      <c r="G15" s="50">
        <v>5113</v>
      </c>
      <c r="H15" s="50">
        <v>4795</v>
      </c>
    </row>
    <row r="16" spans="1:15" x14ac:dyDescent="0.25">
      <c r="A16" s="5">
        <v>1988</v>
      </c>
      <c r="B16" s="5" t="s">
        <v>116</v>
      </c>
      <c r="C16" s="5" t="s">
        <v>69</v>
      </c>
      <c r="D16" s="5">
        <v>1</v>
      </c>
      <c r="E16" s="5">
        <v>1</v>
      </c>
      <c r="F16" s="50">
        <v>93038</v>
      </c>
      <c r="G16" s="50">
        <v>29403</v>
      </c>
      <c r="H16" s="50">
        <v>31384</v>
      </c>
    </row>
    <row r="17" spans="1:8" x14ac:dyDescent="0.25">
      <c r="A17" s="5">
        <v>1988</v>
      </c>
      <c r="B17" s="5" t="s">
        <v>116</v>
      </c>
      <c r="C17" s="5" t="s">
        <v>67</v>
      </c>
      <c r="D17" s="5">
        <v>1</v>
      </c>
      <c r="E17" s="5">
        <v>0</v>
      </c>
      <c r="F17" s="50">
        <v>60075</v>
      </c>
      <c r="G17" s="50">
        <v>34823</v>
      </c>
      <c r="H17" s="50">
        <v>25000</v>
      </c>
    </row>
    <row r="18" spans="1:8" x14ac:dyDescent="0.25">
      <c r="A18" s="5">
        <v>1992</v>
      </c>
      <c r="B18" s="5" t="s">
        <v>116</v>
      </c>
      <c r="C18" s="5" t="s">
        <v>68</v>
      </c>
      <c r="D18" s="5">
        <v>1</v>
      </c>
      <c r="E18" s="5">
        <v>1</v>
      </c>
      <c r="F18" s="50">
        <v>48218</v>
      </c>
      <c r="G18" s="50">
        <v>15823</v>
      </c>
      <c r="H18" s="50">
        <v>6000</v>
      </c>
    </row>
    <row r="19" spans="1:8" x14ac:dyDescent="0.25">
      <c r="A19" s="5">
        <v>1992</v>
      </c>
      <c r="B19" s="5" t="s">
        <v>116</v>
      </c>
      <c r="C19" s="5" t="s">
        <v>73</v>
      </c>
      <c r="D19" s="5">
        <v>1</v>
      </c>
      <c r="E19" s="5">
        <v>0</v>
      </c>
      <c r="F19" s="50">
        <v>93037</v>
      </c>
      <c r="G19" s="50">
        <v>48886</v>
      </c>
      <c r="H19" s="50">
        <v>37628</v>
      </c>
    </row>
    <row r="20" spans="1:8" x14ac:dyDescent="0.25">
      <c r="A20" s="5">
        <v>1995</v>
      </c>
      <c r="B20" s="5" t="s">
        <v>116</v>
      </c>
      <c r="C20" s="5" t="s">
        <v>70</v>
      </c>
      <c r="D20" s="5">
        <v>1</v>
      </c>
      <c r="E20" s="5">
        <v>1</v>
      </c>
      <c r="F20" s="50">
        <v>5038.6000000000004</v>
      </c>
      <c r="G20" s="50">
        <v>1673.7</v>
      </c>
      <c r="H20" s="50">
        <v>1673.7</v>
      </c>
    </row>
    <row r="21" spans="1:8" x14ac:dyDescent="0.25">
      <c r="A21" s="5">
        <v>2005</v>
      </c>
      <c r="B21" s="5" t="s">
        <v>116</v>
      </c>
      <c r="C21" s="5" t="s">
        <v>71</v>
      </c>
      <c r="D21" s="5">
        <v>1</v>
      </c>
      <c r="E21" s="5">
        <v>1</v>
      </c>
      <c r="F21" s="50">
        <v>45862</v>
      </c>
      <c r="G21" s="50">
        <v>15425</v>
      </c>
      <c r="H21" s="50">
        <v>10808</v>
      </c>
    </row>
    <row r="22" spans="1:8" x14ac:dyDescent="0.25">
      <c r="A22" s="5">
        <v>2005</v>
      </c>
      <c r="B22" s="5" t="s">
        <v>116</v>
      </c>
      <c r="C22" s="5" t="s">
        <v>72</v>
      </c>
      <c r="D22" s="5">
        <v>1</v>
      </c>
      <c r="E22" s="5">
        <v>1</v>
      </c>
      <c r="F22" s="50">
        <v>81911</v>
      </c>
      <c r="G22" s="50">
        <v>26912</v>
      </c>
      <c r="H22" s="50">
        <v>31330</v>
      </c>
    </row>
    <row r="23" spans="1:8" x14ac:dyDescent="0.25">
      <c r="A23" s="5">
        <v>2005</v>
      </c>
      <c r="B23" s="5" t="s">
        <v>116</v>
      </c>
      <c r="C23" s="5" t="s">
        <v>108</v>
      </c>
      <c r="D23" s="5">
        <v>1</v>
      </c>
      <c r="E23" s="5">
        <v>0</v>
      </c>
      <c r="F23" s="50">
        <v>28819</v>
      </c>
      <c r="G23" s="50">
        <v>9667</v>
      </c>
      <c r="H23" s="50">
        <v>6532</v>
      </c>
    </row>
    <row r="24" spans="1:8" x14ac:dyDescent="0.25">
      <c r="A24" s="5">
        <v>2006</v>
      </c>
      <c r="B24" s="5" t="s">
        <v>116</v>
      </c>
      <c r="C24" s="5" t="s">
        <v>74</v>
      </c>
      <c r="D24" s="5">
        <v>1</v>
      </c>
      <c r="E24" s="5">
        <v>0</v>
      </c>
      <c r="F24" s="50">
        <v>45001</v>
      </c>
      <c r="G24" s="50">
        <v>16958</v>
      </c>
      <c r="H24" s="50">
        <v>6532</v>
      </c>
    </row>
    <row r="25" spans="1:8" x14ac:dyDescent="0.25">
      <c r="A25" s="5">
        <v>2013</v>
      </c>
      <c r="B25" s="5" t="s">
        <v>117</v>
      </c>
      <c r="C25" s="5" t="s">
        <v>61</v>
      </c>
      <c r="D25" s="5">
        <v>1</v>
      </c>
      <c r="E25" s="5">
        <v>0</v>
      </c>
      <c r="F25" s="50">
        <v>3780</v>
      </c>
      <c r="G25" s="50">
        <v>1200</v>
      </c>
      <c r="H25" s="50">
        <v>435</v>
      </c>
    </row>
    <row r="26" spans="1:8" x14ac:dyDescent="0.25">
      <c r="A26" s="5">
        <v>2019</v>
      </c>
      <c r="B26" s="5" t="s">
        <v>120</v>
      </c>
      <c r="C26" s="5" t="s">
        <v>63</v>
      </c>
      <c r="D26" s="5">
        <v>1</v>
      </c>
      <c r="E26" s="5">
        <v>0</v>
      </c>
      <c r="F26" s="50">
        <v>585</v>
      </c>
      <c r="G26" s="50">
        <v>150</v>
      </c>
      <c r="H26" s="50"/>
    </row>
    <row r="27" spans="1:8" x14ac:dyDescent="0.25">
      <c r="A27" s="5">
        <v>2019</v>
      </c>
      <c r="B27" s="5" t="s">
        <v>117</v>
      </c>
      <c r="C27" s="5" t="s">
        <v>62</v>
      </c>
      <c r="D27" s="5">
        <v>1</v>
      </c>
      <c r="E27" s="5">
        <v>0</v>
      </c>
      <c r="F27" s="50">
        <v>3640</v>
      </c>
      <c r="G27" s="50">
        <v>1200</v>
      </c>
      <c r="H27" s="50">
        <v>435</v>
      </c>
    </row>
    <row r="28" spans="1:8" x14ac:dyDescent="0.25">
      <c r="A28" s="5">
        <v>2019</v>
      </c>
      <c r="B28" s="5" t="s">
        <v>116</v>
      </c>
      <c r="C28" s="5" t="s">
        <v>65</v>
      </c>
      <c r="D28" s="5">
        <v>1</v>
      </c>
      <c r="E28" s="5">
        <v>0</v>
      </c>
      <c r="F28" s="50">
        <v>4250</v>
      </c>
      <c r="G28" s="50">
        <v>1497</v>
      </c>
      <c r="H28" s="50">
        <v>300</v>
      </c>
    </row>
    <row r="29" spans="1:8" x14ac:dyDescent="0.25">
      <c r="A29" s="5">
        <v>2019</v>
      </c>
      <c r="B29" s="5" t="s">
        <v>119</v>
      </c>
      <c r="C29" s="5" t="s">
        <v>64</v>
      </c>
      <c r="D29" s="5">
        <v>1</v>
      </c>
      <c r="E29" s="5">
        <v>0</v>
      </c>
      <c r="F29" s="50">
        <v>1471</v>
      </c>
      <c r="G29" s="50">
        <v>626</v>
      </c>
      <c r="H29" s="50"/>
    </row>
    <row r="30" spans="1:8" x14ac:dyDescent="0.25">
      <c r="A30" s="49">
        <v>2022</v>
      </c>
      <c r="B30" s="49" t="s">
        <v>122</v>
      </c>
      <c r="C30" s="49" t="s">
        <v>124</v>
      </c>
      <c r="D30" s="49">
        <v>1</v>
      </c>
      <c r="E30" s="49">
        <v>1</v>
      </c>
      <c r="F30" s="51">
        <v>42267</v>
      </c>
      <c r="G30" s="51">
        <v>14140</v>
      </c>
      <c r="H30" s="51">
        <v>9121</v>
      </c>
    </row>
  </sheetData>
  <sortState xmlns:xlrd2="http://schemas.microsoft.com/office/spreadsheetml/2017/richdata2" ref="A2:H30">
    <sortCondition ref="A2:A30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Swiss Cheese DB</vt:lpstr>
      <vt:lpstr>Manned Landers</vt:lpstr>
      <vt:lpstr>Science Landers</vt:lpstr>
      <vt:lpstr>Sheet1</vt:lpstr>
      <vt:lpstr>Sheet2</vt:lpstr>
      <vt:lpstr>export sheet</vt:lpstr>
      <vt:lpstr>Cargo Landers</vt:lpstr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2022-06-08T16:17:59Z</dcterms:created>
  <dcterms:modified xsi:type="dcterms:W3CDTF">2022-09-19T21:36:20Z</dcterms:modified>
</cp:coreProperties>
</file>