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Conall De Paor\Desktop\Supaero\Research Project\Sizing-Tool\"/>
    </mc:Choice>
  </mc:AlternateContent>
  <xr:revisionPtr revIDLastSave="0" documentId="13_ncr:1_{A520281C-4CD2-4F3B-B5AD-C1B6BEB45494}" xr6:coauthVersionLast="47" xr6:coauthVersionMax="47" xr10:uidLastSave="{00000000-0000-0000-0000-000000000000}"/>
  <bookViews>
    <workbookView xWindow="-120" yWindow="-120" windowWidth="20730" windowHeight="11160" firstSheet="1" activeTab="2" xr2:uid="{00000000-000D-0000-FFFF-FFFF00000000}"/>
  </bookViews>
  <sheets>
    <sheet name="Sheet1" sheetId="1" r:id="rId1"/>
    <sheet name="Sheet2" sheetId="2" r:id="rId2"/>
    <sheet name="Sheet3" sheetId="9" r:id="rId3"/>
    <sheet name="Cargo Landers" sheetId="3" r:id="rId4"/>
    <sheet name="Summary Sheet" sheetId="4" r:id="rId5"/>
    <sheet name="Science Landers" sheetId="5" r:id="rId6"/>
    <sheet name="Swiss Cheese DB" sheetId="6" r:id="rId7"/>
    <sheet name="Manned Landers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8" l="1"/>
  <c r="K4" i="8"/>
  <c r="L4" i="8"/>
  <c r="J5" i="8"/>
  <c r="K5" i="8"/>
  <c r="L5" i="8"/>
  <c r="M5" i="8"/>
  <c r="N5" i="8"/>
  <c r="J6" i="8"/>
  <c r="K6" i="8"/>
  <c r="L6" i="8"/>
  <c r="M6" i="8"/>
  <c r="M7" i="8" s="1"/>
  <c r="N6" i="8"/>
  <c r="J7" i="8"/>
  <c r="K7" i="8"/>
  <c r="L7" i="8"/>
  <c r="N7" i="8"/>
  <c r="D19" i="6"/>
  <c r="O38" i="1"/>
  <c r="N38" i="1"/>
  <c r="M38" i="1"/>
  <c r="L38" i="1"/>
  <c r="K38" i="1"/>
  <c r="J38" i="1"/>
  <c r="O37" i="1"/>
  <c r="N37" i="1"/>
  <c r="M37" i="1"/>
  <c r="L37" i="1"/>
  <c r="K37" i="1"/>
  <c r="J37" i="1"/>
  <c r="O36" i="1"/>
  <c r="N36" i="1"/>
  <c r="M36" i="1"/>
  <c r="L36" i="1"/>
  <c r="K36" i="1"/>
  <c r="J36" i="1"/>
  <c r="O35" i="1"/>
  <c r="N35" i="1"/>
  <c r="M35" i="1"/>
  <c r="L35" i="1"/>
  <c r="K35" i="1"/>
  <c r="J35" i="1"/>
  <c r="O34" i="1"/>
  <c r="N34" i="1"/>
  <c r="M34" i="1"/>
  <c r="L34" i="1"/>
  <c r="O33" i="1"/>
  <c r="N33" i="1"/>
  <c r="M33" i="1"/>
  <c r="L33" i="1"/>
  <c r="O32" i="1"/>
  <c r="N32" i="1"/>
  <c r="M32" i="1"/>
  <c r="L32" i="1"/>
  <c r="K32" i="1"/>
  <c r="J32" i="1"/>
  <c r="O31" i="1"/>
  <c r="N31" i="1"/>
  <c r="M31" i="1"/>
  <c r="L31" i="1"/>
  <c r="K31" i="1"/>
  <c r="J31" i="1"/>
  <c r="O30" i="1"/>
  <c r="N30" i="1"/>
  <c r="M30" i="1"/>
  <c r="L30" i="1"/>
  <c r="K30" i="1"/>
  <c r="J30" i="1"/>
  <c r="O29" i="1"/>
  <c r="N29" i="1"/>
  <c r="M29" i="1"/>
  <c r="L29" i="1"/>
  <c r="K29" i="1"/>
  <c r="J29" i="1"/>
  <c r="O28" i="1"/>
  <c r="N28" i="1"/>
  <c r="M28" i="1"/>
  <c r="L28" i="1"/>
  <c r="K28" i="1"/>
  <c r="J28" i="1"/>
  <c r="O27" i="1"/>
  <c r="N27" i="1"/>
  <c r="M27" i="1"/>
  <c r="L27" i="1"/>
  <c r="K27" i="1"/>
  <c r="J27" i="1"/>
  <c r="O26" i="1"/>
  <c r="N26" i="1"/>
  <c r="M26" i="1"/>
  <c r="L26" i="1"/>
  <c r="K26" i="1"/>
  <c r="J26" i="1"/>
  <c r="O25" i="1"/>
  <c r="N25" i="1"/>
  <c r="M25" i="1"/>
  <c r="L25" i="1"/>
  <c r="K25" i="1"/>
  <c r="J25" i="1"/>
  <c r="O24" i="1"/>
  <c r="N24" i="1"/>
  <c r="M24" i="1"/>
  <c r="L24" i="1"/>
  <c r="K24" i="1"/>
  <c r="J24" i="1"/>
  <c r="O23" i="1"/>
  <c r="O39" i="1" s="1"/>
  <c r="N23" i="1"/>
  <c r="M23" i="1"/>
  <c r="M40" i="1" s="1"/>
  <c r="L23" i="1"/>
  <c r="K23" i="1"/>
  <c r="K39" i="1" s="1"/>
  <c r="J23" i="1"/>
  <c r="O19" i="1"/>
  <c r="N19" i="1"/>
  <c r="M19" i="1"/>
  <c r="L19" i="1"/>
  <c r="K19" i="1"/>
  <c r="J19" i="1"/>
  <c r="O18" i="1"/>
  <c r="N18" i="1"/>
  <c r="M18" i="1"/>
  <c r="L18" i="1"/>
  <c r="K18" i="1"/>
  <c r="J18" i="1"/>
  <c r="O17" i="1"/>
  <c r="N17" i="1"/>
  <c r="M17" i="1"/>
  <c r="L17" i="1"/>
  <c r="K17" i="1"/>
  <c r="J17" i="1"/>
  <c r="O16" i="1"/>
  <c r="N16" i="1"/>
  <c r="M16" i="1"/>
  <c r="L16" i="1"/>
  <c r="K16" i="1"/>
  <c r="J16" i="1"/>
  <c r="O15" i="1"/>
  <c r="N15" i="1"/>
  <c r="M15" i="1"/>
  <c r="L15" i="1"/>
  <c r="K15" i="1"/>
  <c r="J15" i="1"/>
  <c r="O14" i="1"/>
  <c r="N14" i="1"/>
  <c r="M14" i="1"/>
  <c r="L14" i="1"/>
  <c r="K14" i="1"/>
  <c r="J14" i="1"/>
  <c r="O13" i="1"/>
  <c r="N13" i="1"/>
  <c r="M13" i="1"/>
  <c r="L13" i="1"/>
  <c r="K13" i="1"/>
  <c r="J13" i="1"/>
  <c r="O12" i="1"/>
  <c r="N12" i="1"/>
  <c r="M12" i="1"/>
  <c r="L12" i="1"/>
  <c r="K12" i="1"/>
  <c r="J12" i="1"/>
  <c r="O11" i="1"/>
  <c r="N11" i="1"/>
  <c r="M11" i="1"/>
  <c r="L11" i="1"/>
  <c r="K11" i="1"/>
  <c r="J11" i="1"/>
  <c r="O10" i="1"/>
  <c r="N10" i="1"/>
  <c r="M10" i="1"/>
  <c r="L10" i="1"/>
  <c r="K10" i="1"/>
  <c r="J10" i="1"/>
  <c r="O9" i="1"/>
  <c r="N9" i="1"/>
  <c r="M9" i="1"/>
  <c r="M20" i="1" s="1"/>
  <c r="L9" i="1"/>
  <c r="K9" i="1"/>
  <c r="J9" i="1"/>
  <c r="O8" i="1"/>
  <c r="O20" i="1" s="1"/>
  <c r="N8" i="1"/>
  <c r="M8" i="1"/>
  <c r="L8" i="1"/>
  <c r="K8" i="1"/>
  <c r="K20" i="1" s="1"/>
  <c r="J8" i="1"/>
  <c r="M39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Conall De Paor</author>
  </authors>
  <commentList>
    <comment ref="C43" authorId="0" shapeId="0" xr:uid="{1DBD8923-8291-4CE8-86B9-6AB6835F395F}">
      <text>
        <r>
          <rPr>
            <b/>
            <sz val="9"/>
            <color indexed="81"/>
            <rFont val="Tahoma"/>
            <family val="2"/>
          </rPr>
          <t>Conall De Paor:</t>
        </r>
        <r>
          <rPr>
            <sz val="9"/>
            <color indexed="81"/>
            <rFont val="Tahoma"/>
            <family val="2"/>
          </rPr>
          <t xml:space="preserve">
dry mass is equivalent to landed mass for oneway science rovers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Conall De Paor</author>
  </authors>
  <commentList>
    <comment ref="D2" authorId="0" shapeId="0" xr:uid="{F8B153BC-DA71-4436-BCDF-74B5A21B76E5}">
      <text>
        <r>
          <rPr>
            <b/>
            <sz val="9"/>
            <color indexed="81"/>
            <rFont val="Tahoma"/>
            <family val="2"/>
          </rPr>
          <t>Conall De Paor:</t>
        </r>
        <r>
          <rPr>
            <sz val="9"/>
            <color indexed="81"/>
            <rFont val="Tahoma"/>
            <family val="2"/>
          </rPr>
          <t xml:space="preserve">
dry mass is equivalent to landed mass for oneway science rovers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Conall De Paor</author>
  </authors>
  <commentList>
    <comment ref="F19" authorId="0" shapeId="0" xr:uid="{8A4BA3C6-FEF1-4779-82B0-1354598C6B62}">
      <text>
        <r>
          <rPr>
            <b/>
            <sz val="9"/>
            <color indexed="81"/>
            <rFont val="Tahoma"/>
            <family val="2"/>
          </rPr>
          <t>Conall De Paor:</t>
        </r>
        <r>
          <rPr>
            <sz val="9"/>
            <color indexed="81"/>
            <rFont val="Tahoma"/>
            <family val="2"/>
          </rPr>
          <t xml:space="preserve">
CEV at the time weighed 10790</t>
        </r>
      </text>
    </comment>
    <comment ref="F24" authorId="0" shapeId="0" xr:uid="{A247899A-D930-4824-9A91-8F71491824C3}">
      <text>
        <r>
          <rPr>
            <b/>
            <sz val="9"/>
            <color indexed="81"/>
            <rFont val="Tahoma"/>
            <family val="2"/>
          </rPr>
          <t>Conall De Paor:</t>
        </r>
        <r>
          <rPr>
            <sz val="9"/>
            <color indexed="81"/>
            <rFont val="Tahoma"/>
            <family val="2"/>
          </rPr>
          <t xml:space="preserve">
CEV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Conall De Paor</author>
  </authors>
  <commentList>
    <comment ref="M4" authorId="0" shapeId="0" xr:uid="{3D8694BD-1FFA-4AE5-950A-CDB3A322977B}">
      <text>
        <r>
          <rPr>
            <b/>
            <sz val="9"/>
            <color indexed="81"/>
            <rFont val="Tahoma"/>
            <family val="2"/>
          </rPr>
          <t>Conall De Paor:</t>
        </r>
        <r>
          <rPr>
            <sz val="9"/>
            <color indexed="81"/>
            <rFont val="Tahoma"/>
            <family val="2"/>
          </rPr>
          <t xml:space="preserve">
derived from NASA MERs Appendix A</t>
        </r>
      </text>
    </comment>
    <comment ref="N4" authorId="0" shapeId="0" xr:uid="{47EDA357-7E2D-4D86-9411-458D8C958708}">
      <text>
        <r>
          <rPr>
            <b/>
            <sz val="9"/>
            <color indexed="81"/>
            <rFont val="Tahoma"/>
            <family val="2"/>
          </rPr>
          <t>Conall De Paor:</t>
        </r>
        <r>
          <rPr>
            <sz val="9"/>
            <color indexed="81"/>
            <rFont val="Tahoma"/>
            <family val="2"/>
          </rPr>
          <t xml:space="preserve">
From NASA MER Appendix A</t>
        </r>
      </text>
    </comment>
    <comment ref="O4" authorId="0" shapeId="0" xr:uid="{68F2D6FF-C9C0-4754-9CF3-8E2F12CA55F1}">
      <text>
        <r>
          <rPr>
            <b/>
            <sz val="9"/>
            <color indexed="81"/>
            <rFont val="Tahoma"/>
            <family val="2"/>
          </rPr>
          <t>Conall De Paor:</t>
        </r>
        <r>
          <rPr>
            <sz val="9"/>
            <color indexed="81"/>
            <rFont val="Tahoma"/>
            <family val="2"/>
          </rPr>
          <t xml:space="preserve">
https://ntrs.nasa.gov/api/citations/20090016295/downloads/20090016295.pdf</t>
        </r>
      </text>
    </comment>
    <comment ref="G15" authorId="0" shapeId="0" xr:uid="{380CF8F9-D37A-40CA-878E-A1BB33C12AD2}">
      <text>
        <r>
          <rPr>
            <b/>
            <sz val="9"/>
            <color indexed="81"/>
            <rFont val="Tahoma"/>
            <family val="2"/>
          </rPr>
          <t>Conall De Paor:</t>
        </r>
        <r>
          <rPr>
            <sz val="9"/>
            <color indexed="81"/>
            <rFont val="Tahoma"/>
            <family val="2"/>
          </rPr>
          <t xml:space="preserve">
CEV</t>
        </r>
      </text>
    </comment>
  </commentList>
</comments>
</file>

<file path=xl/sharedStrings.xml><?xml version="1.0" encoding="utf-8"?>
<sst xmlns="http://schemas.openxmlformats.org/spreadsheetml/2006/main" count="319" uniqueCount="171">
  <si>
    <t>Tabulated data</t>
  </si>
  <si>
    <t>Manned Landers</t>
  </si>
  <si>
    <t>Spacecraft</t>
  </si>
  <si>
    <t>Figure 5</t>
  </si>
  <si>
    <t>Figure 7</t>
  </si>
  <si>
    <t>Figure 9</t>
  </si>
  <si>
    <t>Figure 6</t>
  </si>
  <si>
    <t>wet mass</t>
  </si>
  <si>
    <t>p/load</t>
  </si>
  <si>
    <t>propellent</t>
  </si>
  <si>
    <t>drymass</t>
  </si>
  <si>
    <t>dry mass</t>
  </si>
  <si>
    <t>Apollo 11</t>
  </si>
  <si>
    <t>Apollo 12</t>
  </si>
  <si>
    <t>Apollo 13</t>
  </si>
  <si>
    <t>Apollo 14</t>
  </si>
  <si>
    <t>Apollo 15</t>
  </si>
  <si>
    <t>Apollo 16</t>
  </si>
  <si>
    <t>Apollo 17</t>
  </si>
  <si>
    <t>9205-FLO-1 Crew</t>
  </si>
  <si>
    <t>8801-EE-1 Crew</t>
  </si>
  <si>
    <t>9508-HLR-1 Crew</t>
  </si>
  <si>
    <t>0507-ESAS-A Crew</t>
  </si>
  <si>
    <t>0507-ESAS-B Crew</t>
  </si>
  <si>
    <t>Unmanned Landers</t>
  </si>
  <si>
    <t>Figure 8</t>
  </si>
  <si>
    <t>Figure 10</t>
  </si>
  <si>
    <t>Ye-8 (Luna 24)</t>
  </si>
  <si>
    <t>Ye-8 (Lunakhod 1)</t>
  </si>
  <si>
    <t>Chang'e 3</t>
  </si>
  <si>
    <t>Chang'e 4</t>
  </si>
  <si>
    <t>Pallet Lander</t>
  </si>
  <si>
    <t>Surveyor 1</t>
  </si>
  <si>
    <t>Surveyor 3</t>
  </si>
  <si>
    <t>Surveyor 7</t>
  </si>
  <si>
    <t>Surveyor 6</t>
  </si>
  <si>
    <t>Surveyor 5</t>
  </si>
  <si>
    <t>Beresheet</t>
  </si>
  <si>
    <t>Vikram</t>
  </si>
  <si>
    <t xml:space="preserve"> 9205-FLO-1 Cargo</t>
  </si>
  <si>
    <t xml:space="preserve">8801-EE-1 Cargo </t>
  </si>
  <si>
    <t>0605-LLPS-MSFC-6 Cargo</t>
  </si>
  <si>
    <t>0507-ESAS-F Cargo</t>
  </si>
  <si>
    <t>mass</t>
  </si>
  <si>
    <t>payload</t>
  </si>
  <si>
    <t>Hopper</t>
  </si>
  <si>
    <t>Arizona Hopper</t>
  </si>
  <si>
    <t>NASA</t>
  </si>
  <si>
    <t>Wheeled</t>
  </si>
  <si>
    <t>MarsFAST</t>
  </si>
  <si>
    <t>CNSA</t>
  </si>
  <si>
    <t>MoonNEXT - A5S Config</t>
  </si>
  <si>
    <t>MoonNEXT - Soyuz Config</t>
  </si>
  <si>
    <t>AMALIA - TEAM ITALIA</t>
  </si>
  <si>
    <t>Aerial</t>
  </si>
  <si>
    <t>MASSIVA</t>
  </si>
  <si>
    <t>Ye-8</t>
  </si>
  <si>
    <t>USSR</t>
  </si>
  <si>
    <t>other [kg]</t>
  </si>
  <si>
    <t>Avionics [kg]</t>
  </si>
  <si>
    <t>Structure+Thermal [kg]</t>
  </si>
  <si>
    <t>Mobility [kg]</t>
  </si>
  <si>
    <t>Power ss [kg]</t>
  </si>
  <si>
    <t>Payload [kg]</t>
  </si>
  <si>
    <t xml:space="preserve"> dry mass [kg]</t>
  </si>
  <si>
    <t>total [kg]</t>
  </si>
  <si>
    <t>Type</t>
  </si>
  <si>
    <t>Project name</t>
  </si>
  <si>
    <t>bloc payload [kg]</t>
  </si>
  <si>
    <t>dry mass [kg]</t>
  </si>
  <si>
    <t>wet mass [kg]</t>
  </si>
  <si>
    <t>Organisation</t>
  </si>
  <si>
    <t>year</t>
  </si>
  <si>
    <t>Rovers Database</t>
  </si>
  <si>
    <t>Lunar Landers Database</t>
  </si>
  <si>
    <t>Other masses</t>
  </si>
  <si>
    <t>Ascent stage propellent</t>
  </si>
  <si>
    <t>Descent stage Propelent</t>
  </si>
  <si>
    <t>Ascent stage dry mass</t>
  </si>
  <si>
    <t>Ascent Stage</t>
  </si>
  <si>
    <t>descent stage dry mass</t>
  </si>
  <si>
    <t>Descent stage</t>
  </si>
  <si>
    <t>Ascent Thrust (N)</t>
  </si>
  <si>
    <t>Descent Thrust (N)</t>
  </si>
  <si>
    <t>Propulsion</t>
  </si>
  <si>
    <t>Structures</t>
  </si>
  <si>
    <t>Environmental</t>
  </si>
  <si>
    <t>Power</t>
  </si>
  <si>
    <t>Avionics</t>
  </si>
  <si>
    <t>Inert</t>
  </si>
  <si>
    <t>Propellent</t>
  </si>
  <si>
    <t>Payload</t>
  </si>
  <si>
    <t>Landed</t>
  </si>
  <si>
    <t>Total Dry mass</t>
  </si>
  <si>
    <t>Total Mass (kg)</t>
  </si>
  <si>
    <t>Lander names</t>
  </si>
  <si>
    <t>Ye-8-5M</t>
  </si>
  <si>
    <t>0507-ESAS-F</t>
  </si>
  <si>
    <t>propulsion</t>
  </si>
  <si>
    <t>payloadratio</t>
  </si>
  <si>
    <t>propratio</t>
  </si>
  <si>
    <t>inert mass</t>
  </si>
  <si>
    <t>0605-LLPS-LaRC-6</t>
  </si>
  <si>
    <t>0605-LLPS-LaRC-5</t>
  </si>
  <si>
    <t>0605-LLPS-LaRC-3</t>
  </si>
  <si>
    <t>0605-LLPS-LaRC-2</t>
  </si>
  <si>
    <t>0605-LLPS-LaRC-1</t>
  </si>
  <si>
    <t>0507-ESAS-I</t>
  </si>
  <si>
    <t>0507-ESAS-G</t>
  </si>
  <si>
    <t>0507-ESAS-E</t>
  </si>
  <si>
    <t>0507-ESAS-C</t>
  </si>
  <si>
    <t>0507-ESAS-B</t>
  </si>
  <si>
    <t>0507-ESAS-A</t>
  </si>
  <si>
    <t>SAIC Lunar Lander 0503-CE&amp;R-8 (Desc-Asc)</t>
  </si>
  <si>
    <t>SAIC Lunar Lander 0503-CE&amp;R-8 (descent only)</t>
  </si>
  <si>
    <t>Orbital Sci Corp. 0503-CE&amp;R-6</t>
  </si>
  <si>
    <t>min ISP 360</t>
  </si>
  <si>
    <t>0503-CE&amp;R-3</t>
  </si>
  <si>
    <t>9508-HLR-1</t>
  </si>
  <si>
    <t>Phoenix 9306-LUNOX-1 Crewed</t>
  </si>
  <si>
    <t>Phoenix 9306-LUNOX-1 Cargo</t>
  </si>
  <si>
    <t>FLO Lander 9205-FLO-1 Crewed</t>
  </si>
  <si>
    <t>FLO Lander 9205-FLO-1 Cargo</t>
  </si>
  <si>
    <t>LEV 8901-90</t>
  </si>
  <si>
    <t>Eagle Engineering Crew 8801-EE-1</t>
  </si>
  <si>
    <t>Eagle Engineering Cargo 8801-EE-1</t>
  </si>
  <si>
    <t>Optimal NRHO Lander</t>
  </si>
  <si>
    <t>other mass</t>
  </si>
  <si>
    <t>ascent stage propellent</t>
  </si>
  <si>
    <t>descent stage propelent</t>
  </si>
  <si>
    <t>ascent stage dry mass</t>
  </si>
  <si>
    <t>ascent stage</t>
  </si>
  <si>
    <t>descent stage</t>
  </si>
  <si>
    <t>ascent thrust</t>
  </si>
  <si>
    <t>descent thrust</t>
  </si>
  <si>
    <t>power cons</t>
  </si>
  <si>
    <t>structural</t>
  </si>
  <si>
    <t>environment</t>
  </si>
  <si>
    <t>power</t>
  </si>
  <si>
    <t>avionics</t>
  </si>
  <si>
    <t>inert</t>
  </si>
  <si>
    <t>landed</t>
  </si>
  <si>
    <t>ES names</t>
  </si>
  <si>
    <t>Total Mass (dry)</t>
  </si>
  <si>
    <t>Payload mass stake</t>
  </si>
  <si>
    <t>Mobility</t>
  </si>
  <si>
    <t>Structure+Thermal</t>
  </si>
  <si>
    <t>TOTAL</t>
  </si>
  <si>
    <t>Ingenuity</t>
  </si>
  <si>
    <t>Wheeled Rover</t>
  </si>
  <si>
    <t>Spirit</t>
  </si>
  <si>
    <t>4 (2-GHPS)</t>
  </si>
  <si>
    <t>Phobos Rover</t>
  </si>
  <si>
    <t>Perseverance (nuclear Power)</t>
  </si>
  <si>
    <t>MRS</t>
  </si>
  <si>
    <t>payload mass</t>
  </si>
  <si>
    <t>MIT</t>
  </si>
  <si>
    <t>Talaris</t>
  </si>
  <si>
    <t xml:space="preserve">AMALIA </t>
  </si>
  <si>
    <t>Team Italia</t>
  </si>
  <si>
    <t>EADS Astrium</t>
  </si>
  <si>
    <t>ESA</t>
  </si>
  <si>
    <t>University of Arizona</t>
  </si>
  <si>
    <t>total mass</t>
  </si>
  <si>
    <t>Power ss</t>
  </si>
  <si>
    <t>Mobility ss</t>
  </si>
  <si>
    <t>Structure+Thermal ss</t>
  </si>
  <si>
    <t>electronics</t>
  </si>
  <si>
    <t>MoonNEXT A</t>
  </si>
  <si>
    <t>MoonNEXT S</t>
  </si>
  <si>
    <t>University of Surrey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</si>
</sst>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4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auto="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medium">
        <color auto="1"/>
      </right>
      <top style="medium">
        <color auto="1"/>
      </top>
      <bottom style="thin">
        <color theme="0" tint="-0.14996795556505021"/>
      </bottom>
      <diagonal/>
    </border>
    <border>
      <left/>
      <right/>
      <top style="medium">
        <color auto="1"/>
      </top>
      <bottom style="thin">
        <color theme="0" tint="-0.14996795556505021"/>
      </bottom>
      <diagonal/>
    </border>
    <border>
      <left/>
      <right/>
      <top/>
      <bottom style="thin">
        <color theme="0" tint="-0.14996795556505021"/>
      </bottom>
      <diagonal/>
    </border>
    <border>
      <left style="medium">
        <color auto="1"/>
      </left>
      <right/>
      <top/>
      <bottom style="thin">
        <color theme="0" tint="-0.14996795556505021"/>
      </bottom>
      <diagonal/>
    </border>
  </borders>
  <cellStyleXfs count="1">
    <xf numFmtId="0" fontId="0" fillId="0" borderId="0"/>
  </cellStyleXfs>
  <cellXfs count="97">
    <xf numFmtId="0" fontId="0" fillId="0" borderId="0" xfId="0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10" fontId="0" fillId="0" borderId="0" xfId="0" applyNumberFormat="1"/>
    <xf numFmtId="0" fontId="0" fillId="4" borderId="12" xfId="0" applyFill="1" applyBorder="1"/>
    <xf numFmtId="0" fontId="0" fillId="4" borderId="13" xfId="0" applyFill="1" applyBorder="1"/>
    <xf numFmtId="0" fontId="0" fillId="4" borderId="14" xfId="0" applyFill="1" applyBorder="1"/>
    <xf numFmtId="0" fontId="0" fillId="4" borderId="0" xfId="0" applyFill="1"/>
    <xf numFmtId="0" fontId="0" fillId="0" borderId="8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0" xfId="0" applyAlignment="1">
      <alignment horizontal="right"/>
    </xf>
    <xf numFmtId="0" fontId="0" fillId="4" borderId="0" xfId="0" applyFill="1" applyAlignment="1">
      <alignment horizontal="right"/>
    </xf>
    <xf numFmtId="0" fontId="0" fillId="0" borderId="18" xfId="0" applyBorder="1" applyAlignment="1">
      <alignment horizontal="right"/>
    </xf>
    <xf numFmtId="0" fontId="0" fillId="4" borderId="15" xfId="0" applyFill="1" applyBorder="1"/>
    <xf numFmtId="0" fontId="0" fillId="4" borderId="19" xfId="0" applyFill="1" applyBorder="1"/>
    <xf numFmtId="0" fontId="0" fillId="4" borderId="20" xfId="0" applyFill="1" applyBorder="1"/>
    <xf numFmtId="0" fontId="0" fillId="4" borderId="17" xfId="0" applyFill="1" applyBorder="1"/>
    <xf numFmtId="0" fontId="0" fillId="4" borderId="16" xfId="0" applyFill="1" applyBorder="1"/>
    <xf numFmtId="10" fontId="0" fillId="0" borderId="17" xfId="0" applyNumberFormat="1" applyBorder="1"/>
    <xf numFmtId="0" fontId="0" fillId="0" borderId="3" xfId="0" applyBorder="1"/>
    <xf numFmtId="0" fontId="0" fillId="0" borderId="21" xfId="0" applyBorder="1"/>
    <xf numFmtId="0" fontId="0" fillId="0" borderId="0" xfId="0" applyAlignment="1">
      <alignment horizontal="center"/>
    </xf>
    <xf numFmtId="0" fontId="0" fillId="0" borderId="13" xfId="0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0" fillId="4" borderId="22" xfId="0" applyFill="1" applyBorder="1" applyAlignment="1">
      <alignment horizontal="center"/>
    </xf>
    <xf numFmtId="0" fontId="0" fillId="4" borderId="23" xfId="0" applyFill="1" applyBorder="1" applyAlignment="1">
      <alignment horizontal="center"/>
    </xf>
    <xf numFmtId="0" fontId="0" fillId="4" borderId="23" xfId="0" applyFill="1" applyBorder="1"/>
    <xf numFmtId="0" fontId="0" fillId="4" borderId="22" xfId="0" applyFill="1" applyBorder="1"/>
    <xf numFmtId="0" fontId="0" fillId="4" borderId="19" xfId="0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5" xfId="0" applyBorder="1"/>
    <xf numFmtId="0" fontId="0" fillId="0" borderId="18" xfId="0" applyBorder="1"/>
    <xf numFmtId="0" fontId="0" fillId="0" borderId="24" xfId="0" applyBorder="1"/>
    <xf numFmtId="0" fontId="0" fillId="0" borderId="18" xfId="0" applyBorder="1" applyAlignment="1">
      <alignment horizontal="center"/>
    </xf>
    <xf numFmtId="0" fontId="0" fillId="5" borderId="14" xfId="0" applyFill="1" applyBorder="1" applyAlignment="1">
      <alignment horizontal="center"/>
    </xf>
    <xf numFmtId="0" fontId="0" fillId="5" borderId="24" xfId="0" applyFill="1" applyBorder="1" applyAlignment="1">
      <alignment horizontal="center"/>
    </xf>
    <xf numFmtId="0" fontId="0" fillId="5" borderId="25" xfId="0" applyFill="1" applyBorder="1" applyAlignment="1">
      <alignment horizontal="center"/>
    </xf>
    <xf numFmtId="0" fontId="0" fillId="5" borderId="25" xfId="0" applyFill="1" applyBorder="1"/>
    <xf numFmtId="0" fontId="0" fillId="5" borderId="18" xfId="0" applyFill="1" applyBorder="1"/>
    <xf numFmtId="0" fontId="0" fillId="4" borderId="14" xfId="0" applyFill="1" applyBorder="1" applyAlignment="1">
      <alignment horizontal="center"/>
    </xf>
    <xf numFmtId="0" fontId="0" fillId="4" borderId="24" xfId="0" applyFill="1" applyBorder="1" applyAlignment="1">
      <alignment horizontal="center"/>
    </xf>
    <xf numFmtId="0" fontId="0" fillId="4" borderId="24" xfId="0" applyFill="1" applyBorder="1"/>
    <xf numFmtId="0" fontId="0" fillId="4" borderId="18" xfId="0" applyFill="1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/>
    <xf numFmtId="0" fontId="0" fillId="6" borderId="30" xfId="0" applyFill="1" applyBorder="1"/>
    <xf numFmtId="0" fontId="0" fillId="6" borderId="31" xfId="0" applyFill="1" applyBorder="1"/>
    <xf numFmtId="0" fontId="0" fillId="6" borderId="32" xfId="0" applyFill="1" applyBorder="1"/>
    <xf numFmtId="0" fontId="0" fillId="6" borderId="33" xfId="0" applyFill="1" applyBorder="1"/>
    <xf numFmtId="0" fontId="0" fillId="6" borderId="21" xfId="0" applyFill="1" applyBorder="1"/>
    <xf numFmtId="0" fontId="0" fillId="3" borderId="30" xfId="0" applyFill="1" applyBorder="1" applyAlignment="1">
      <alignment horizontal="center" vertical="center"/>
    </xf>
    <xf numFmtId="0" fontId="0" fillId="3" borderId="31" xfId="0" applyFill="1" applyBorder="1" applyAlignment="1">
      <alignment horizontal="center" vertical="center"/>
    </xf>
    <xf numFmtId="0" fontId="0" fillId="3" borderId="33" xfId="0" applyFill="1" applyBorder="1" applyAlignment="1">
      <alignment horizontal="center" vertical="center"/>
    </xf>
    <xf numFmtId="0" fontId="0" fillId="2" borderId="6" xfId="0" applyFill="1" applyBorder="1"/>
    <xf numFmtId="0" fontId="0" fillId="2" borderId="7" xfId="0" applyFill="1" applyBorder="1"/>
    <xf numFmtId="0" fontId="0" fillId="2" borderId="2" xfId="0" applyFill="1" applyBorder="1"/>
    <xf numFmtId="0" fontId="0" fillId="0" borderId="34" xfId="0" applyBorder="1" applyAlignment="1">
      <alignment horizontal="center"/>
    </xf>
    <xf numFmtId="0" fontId="0" fillId="0" borderId="1" xfId="0" applyBorder="1"/>
    <xf numFmtId="0" fontId="0" fillId="0" borderId="21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34" xfId="0" applyBorder="1"/>
    <xf numFmtId="3" fontId="0" fillId="0" borderId="0" xfId="0" applyNumberFormat="1" applyAlignment="1">
      <alignment horizontal="center"/>
    </xf>
    <xf numFmtId="3" fontId="0" fillId="0" borderId="34" xfId="0" applyNumberFormat="1" applyBorder="1" applyAlignment="1">
      <alignment horizontal="center"/>
    </xf>
    <xf numFmtId="3" fontId="0" fillId="0" borderId="13" xfId="0" applyNumberFormat="1" applyBorder="1" applyAlignment="1">
      <alignment horizontal="center"/>
    </xf>
    <xf numFmtId="0" fontId="0" fillId="7" borderId="0" xfId="0" applyFill="1"/>
    <xf numFmtId="0" fontId="0" fillId="7" borderId="0" xfId="0" applyFill="1" applyAlignment="1">
      <alignment horizontal="center"/>
    </xf>
    <xf numFmtId="0" fontId="0" fillId="7" borderId="13" xfId="0" applyFill="1" applyBorder="1" applyAlignment="1">
      <alignment horizontal="center"/>
    </xf>
    <xf numFmtId="164" fontId="0" fillId="8" borderId="35" xfId="0" applyNumberFormat="1" applyFill="1" applyBorder="1" applyAlignment="1">
      <alignment horizontal="center"/>
    </xf>
    <xf numFmtId="164" fontId="0" fillId="8" borderId="36" xfId="0" applyNumberFormat="1" applyFill="1" applyBorder="1" applyAlignment="1">
      <alignment horizontal="center"/>
    </xf>
    <xf numFmtId="164" fontId="0" fillId="8" borderId="37" xfId="0" applyNumberFormat="1" applyFill="1" applyBorder="1" applyAlignment="1">
      <alignment horizontal="center"/>
    </xf>
    <xf numFmtId="0" fontId="0" fillId="8" borderId="38" xfId="0" applyFill="1" applyBorder="1" applyAlignment="1">
      <alignment horizontal="center"/>
    </xf>
    <xf numFmtId="0" fontId="0" fillId="8" borderId="39" xfId="0" applyFill="1" applyBorder="1" applyAlignment="1">
      <alignment horizontal="center"/>
    </xf>
    <xf numFmtId="164" fontId="0" fillId="8" borderId="40" xfId="0" applyNumberFormat="1" applyFill="1" applyBorder="1" applyAlignment="1">
      <alignment horizontal="center"/>
    </xf>
    <xf numFmtId="164" fontId="0" fillId="8" borderId="41" xfId="0" applyNumberFormat="1" applyFill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3" borderId="5" xfId="0" applyFill="1" applyBorder="1" applyAlignment="1">
      <alignment horizontal="center" wrapText="1"/>
    </xf>
    <xf numFmtId="0" fontId="0" fillId="3" borderId="6" xfId="0" applyFill="1" applyBorder="1" applyAlignment="1">
      <alignment horizontal="center" wrapText="1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4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2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19</xdr:row>
      <xdr:rowOff>0</xdr:rowOff>
    </xdr:from>
    <xdr:to>
      <xdr:col>22</xdr:col>
      <xdr:colOff>32724</xdr:colOff>
      <xdr:row>41</xdr:row>
      <xdr:rowOff>142333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202D822-03BD-40B2-924B-D967FB0743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00" y="3648075"/>
          <a:ext cx="10395924" cy="4333333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R47"/>
  <sheetViews>
    <sheetView workbookViewId="0">
      <selection activeCell="C1" sqref="C1"/>
    </sheetView>
  </sheetViews>
  <sheetFormatPr defaultRowHeight="15" x14ac:dyDescent="0.25"/>
  <sheetData>
    <row r="3" spans="1:15" ht="15.75" thickBot="1" x14ac:dyDescent="0.3"/>
    <row r="4" spans="1:15" ht="15.75" thickBot="1" x14ac:dyDescent="0.3">
      <c r="A4" s="93" t="s">
        <v>0</v>
      </c>
      <c r="B4" s="94"/>
      <c r="C4" s="94"/>
      <c r="D4" s="94"/>
      <c r="E4" s="94"/>
      <c r="F4" s="94"/>
      <c r="G4" s="95"/>
    </row>
    <row r="5" spans="1:15" ht="15.75" thickBot="1" x14ac:dyDescent="0.3">
      <c r="A5" s="93" t="s">
        <v>1</v>
      </c>
      <c r="B5" s="94"/>
      <c r="C5" s="94"/>
      <c r="D5" s="94"/>
      <c r="E5" s="94"/>
      <c r="F5" s="94"/>
      <c r="G5" s="95"/>
    </row>
    <row r="6" spans="1:15" x14ac:dyDescent="0.25">
      <c r="A6" s="91" t="s">
        <v>2</v>
      </c>
      <c r="B6" s="88" t="s">
        <v>3</v>
      </c>
      <c r="C6" s="89"/>
      <c r="D6" s="90" t="s">
        <v>4</v>
      </c>
      <c r="E6" s="90"/>
      <c r="F6" s="86" t="s">
        <v>5</v>
      </c>
      <c r="G6" s="87"/>
      <c r="J6" s="88" t="s">
        <v>3</v>
      </c>
      <c r="K6" s="89"/>
      <c r="L6" s="90" t="s">
        <v>4</v>
      </c>
      <c r="M6" s="90"/>
      <c r="N6" s="86" t="s">
        <v>6</v>
      </c>
      <c r="O6" s="87"/>
    </row>
    <row r="7" spans="1:15" ht="15.75" thickBot="1" x14ac:dyDescent="0.3">
      <c r="A7" s="92"/>
      <c r="B7" s="1" t="s">
        <v>7</v>
      </c>
      <c r="C7" s="2" t="s">
        <v>8</v>
      </c>
      <c r="D7" s="3" t="s">
        <v>9</v>
      </c>
      <c r="E7" s="2" t="s">
        <v>10</v>
      </c>
      <c r="F7" s="1" t="s">
        <v>7</v>
      </c>
      <c r="G7" s="2" t="s">
        <v>11</v>
      </c>
      <c r="J7" s="1" t="s">
        <v>7</v>
      </c>
      <c r="K7" s="2" t="s">
        <v>8</v>
      </c>
      <c r="L7" s="3" t="s">
        <v>9</v>
      </c>
      <c r="M7" s="2" t="s">
        <v>10</v>
      </c>
      <c r="N7" s="1" t="s">
        <v>7</v>
      </c>
      <c r="O7" s="2" t="s">
        <v>11</v>
      </c>
    </row>
    <row r="8" spans="1:15" x14ac:dyDescent="0.25">
      <c r="A8" s="4" t="s">
        <v>12</v>
      </c>
      <c r="B8" s="5">
        <v>15103</v>
      </c>
      <c r="C8" s="6">
        <v>4821</v>
      </c>
      <c r="D8">
        <v>4479</v>
      </c>
      <c r="E8" s="6">
        <v>10624</v>
      </c>
      <c r="F8" s="5">
        <v>15103</v>
      </c>
      <c r="G8" s="6">
        <v>4479</v>
      </c>
      <c r="J8">
        <f t="shared" ref="J8:J19" si="0">B8/B8</f>
        <v>1</v>
      </c>
      <c r="K8">
        <f t="shared" ref="K8:K19" si="1">C8/B8</f>
        <v>0.31920810435012914</v>
      </c>
      <c r="L8">
        <f t="shared" ref="L8:L19" si="2">D8/D8</f>
        <v>1</v>
      </c>
      <c r="M8" s="7">
        <f t="shared" ref="M8:M19" si="3">D8/E8</f>
        <v>0.42159262048192769</v>
      </c>
      <c r="N8">
        <f t="shared" ref="N8:N19" si="4">F8/F8</f>
        <v>1</v>
      </c>
      <c r="O8" s="7">
        <f t="shared" ref="O8:O19" si="5">G8/F8</f>
        <v>0.29656359663642984</v>
      </c>
    </row>
    <row r="9" spans="1:15" x14ac:dyDescent="0.25">
      <c r="A9" s="8" t="s">
        <v>13</v>
      </c>
      <c r="B9" s="9">
        <v>15065</v>
      </c>
      <c r="C9" s="10">
        <v>4819</v>
      </c>
      <c r="D9" s="11">
        <v>4214</v>
      </c>
      <c r="E9" s="10">
        <v>10851</v>
      </c>
      <c r="F9" s="9">
        <v>15065</v>
      </c>
      <c r="G9" s="10">
        <v>4214</v>
      </c>
      <c r="J9">
        <f t="shared" si="0"/>
        <v>1</v>
      </c>
      <c r="K9">
        <f t="shared" si="1"/>
        <v>0.31988051775638898</v>
      </c>
      <c r="L9">
        <f t="shared" si="2"/>
        <v>1</v>
      </c>
      <c r="M9" s="7">
        <f t="shared" si="3"/>
        <v>0.38835130402727858</v>
      </c>
      <c r="N9">
        <f t="shared" si="4"/>
        <v>1</v>
      </c>
      <c r="O9" s="7">
        <f t="shared" si="5"/>
        <v>0.27972120809824097</v>
      </c>
    </row>
    <row r="10" spans="1:15" x14ac:dyDescent="0.25">
      <c r="A10" s="4" t="s">
        <v>14</v>
      </c>
      <c r="B10" s="5">
        <v>14916</v>
      </c>
      <c r="C10" s="6">
        <v>4489</v>
      </c>
      <c r="D10">
        <v>4226</v>
      </c>
      <c r="E10" s="6">
        <v>10690</v>
      </c>
      <c r="F10" s="5">
        <v>14916</v>
      </c>
      <c r="G10" s="6">
        <v>4226</v>
      </c>
      <c r="J10">
        <f t="shared" si="0"/>
        <v>1</v>
      </c>
      <c r="K10">
        <f t="shared" si="1"/>
        <v>0.30095199785465271</v>
      </c>
      <c r="L10">
        <f t="shared" si="2"/>
        <v>1</v>
      </c>
      <c r="M10" s="7">
        <f t="shared" si="3"/>
        <v>0.39532273152478953</v>
      </c>
      <c r="N10">
        <f t="shared" si="4"/>
        <v>1</v>
      </c>
      <c r="O10" s="7">
        <f t="shared" si="5"/>
        <v>0.28331992491284524</v>
      </c>
    </row>
    <row r="11" spans="1:15" x14ac:dyDescent="0.25">
      <c r="A11" s="8" t="s">
        <v>15</v>
      </c>
      <c r="B11" s="9">
        <v>14916</v>
      </c>
      <c r="C11" s="10">
        <v>4700</v>
      </c>
      <c r="D11" s="11">
        <v>4284</v>
      </c>
      <c r="E11" s="10">
        <v>10750</v>
      </c>
      <c r="F11" s="9">
        <v>14916</v>
      </c>
      <c r="G11" s="10">
        <v>4284</v>
      </c>
      <c r="J11">
        <f t="shared" si="0"/>
        <v>1</v>
      </c>
      <c r="K11">
        <f t="shared" si="1"/>
        <v>0.31509788146956291</v>
      </c>
      <c r="L11">
        <f t="shared" si="2"/>
        <v>1</v>
      </c>
      <c r="M11" s="7">
        <f t="shared" si="3"/>
        <v>0.39851162790697675</v>
      </c>
      <c r="N11">
        <f t="shared" si="4"/>
        <v>1</v>
      </c>
      <c r="O11" s="7">
        <f t="shared" si="5"/>
        <v>0.28720836685438456</v>
      </c>
    </row>
    <row r="12" spans="1:15" x14ac:dyDescent="0.25">
      <c r="A12" s="4" t="s">
        <v>16</v>
      </c>
      <c r="B12" s="5">
        <v>16447</v>
      </c>
      <c r="C12" s="6">
        <v>4795</v>
      </c>
      <c r="D12">
        <v>5113</v>
      </c>
      <c r="E12" s="6">
        <v>11019</v>
      </c>
      <c r="F12" s="5">
        <v>16447</v>
      </c>
      <c r="G12" s="6">
        <v>5113</v>
      </c>
      <c r="J12">
        <f t="shared" si="0"/>
        <v>1</v>
      </c>
      <c r="K12">
        <f t="shared" si="1"/>
        <v>0.29154253055268436</v>
      </c>
      <c r="L12">
        <f t="shared" si="2"/>
        <v>1</v>
      </c>
      <c r="M12" s="7">
        <f t="shared" si="3"/>
        <v>0.46401669842998455</v>
      </c>
      <c r="N12">
        <f t="shared" si="4"/>
        <v>1</v>
      </c>
      <c r="O12" s="7">
        <f t="shared" si="5"/>
        <v>0.31087736365294583</v>
      </c>
    </row>
    <row r="13" spans="1:15" x14ac:dyDescent="0.25">
      <c r="A13" s="8" t="s">
        <v>17</v>
      </c>
      <c r="B13" s="9">
        <v>16447</v>
      </c>
      <c r="C13" s="10">
        <v>4795</v>
      </c>
      <c r="D13" s="11">
        <v>5113</v>
      </c>
      <c r="E13" s="10">
        <v>11019</v>
      </c>
      <c r="F13" s="9">
        <v>16447</v>
      </c>
      <c r="G13" s="10">
        <v>5113</v>
      </c>
      <c r="J13">
        <f t="shared" si="0"/>
        <v>1</v>
      </c>
      <c r="K13">
        <f t="shared" si="1"/>
        <v>0.29154253055268436</v>
      </c>
      <c r="L13">
        <f t="shared" si="2"/>
        <v>1</v>
      </c>
      <c r="M13" s="7">
        <f t="shared" si="3"/>
        <v>0.46401669842998455</v>
      </c>
      <c r="N13">
        <f t="shared" si="4"/>
        <v>1</v>
      </c>
      <c r="O13" s="7">
        <f t="shared" si="5"/>
        <v>0.31087736365294583</v>
      </c>
    </row>
    <row r="14" spans="1:15" x14ac:dyDescent="0.25">
      <c r="A14" s="4" t="s">
        <v>18</v>
      </c>
      <c r="B14" s="5">
        <v>16447</v>
      </c>
      <c r="C14" s="6">
        <v>4795</v>
      </c>
      <c r="D14">
        <v>5113</v>
      </c>
      <c r="E14" s="6">
        <v>11019</v>
      </c>
      <c r="F14" s="5">
        <v>16447</v>
      </c>
      <c r="G14" s="6">
        <v>5113</v>
      </c>
      <c r="J14">
        <f t="shared" si="0"/>
        <v>1</v>
      </c>
      <c r="K14">
        <f t="shared" si="1"/>
        <v>0.29154253055268436</v>
      </c>
      <c r="L14">
        <f t="shared" si="2"/>
        <v>1</v>
      </c>
      <c r="M14" s="7">
        <f t="shared" si="3"/>
        <v>0.46401669842998455</v>
      </c>
      <c r="N14">
        <f t="shared" si="4"/>
        <v>1</v>
      </c>
      <c r="O14" s="7">
        <f t="shared" si="5"/>
        <v>0.31087736365294583</v>
      </c>
    </row>
    <row r="15" spans="1:15" x14ac:dyDescent="0.25">
      <c r="A15" s="8" t="s">
        <v>19</v>
      </c>
      <c r="B15" s="9">
        <v>93038</v>
      </c>
      <c r="C15" s="10">
        <v>31384</v>
      </c>
      <c r="D15" s="11">
        <v>29403</v>
      </c>
      <c r="E15" s="10">
        <v>62458</v>
      </c>
      <c r="F15" s="9">
        <v>93038</v>
      </c>
      <c r="G15" s="10">
        <v>29403</v>
      </c>
      <c r="J15">
        <f t="shared" si="0"/>
        <v>1</v>
      </c>
      <c r="K15">
        <f t="shared" si="1"/>
        <v>0.33732453406135127</v>
      </c>
      <c r="L15">
        <f t="shared" si="2"/>
        <v>1</v>
      </c>
      <c r="M15" s="7">
        <f t="shared" si="3"/>
        <v>0.47076435364564989</v>
      </c>
      <c r="N15">
        <f t="shared" si="4"/>
        <v>1</v>
      </c>
      <c r="O15" s="7">
        <f t="shared" si="5"/>
        <v>0.31603215890281389</v>
      </c>
    </row>
    <row r="16" spans="1:15" x14ac:dyDescent="0.25">
      <c r="A16" s="4" t="s">
        <v>20</v>
      </c>
      <c r="B16" s="5">
        <v>48218</v>
      </c>
      <c r="C16" s="6">
        <v>6000</v>
      </c>
      <c r="D16">
        <v>15823</v>
      </c>
      <c r="E16" s="6">
        <v>32395</v>
      </c>
      <c r="F16" s="5">
        <v>48218</v>
      </c>
      <c r="G16" s="6">
        <v>15823</v>
      </c>
      <c r="J16">
        <f t="shared" si="0"/>
        <v>1</v>
      </c>
      <c r="K16">
        <f t="shared" si="1"/>
        <v>0.12443485835165291</v>
      </c>
      <c r="L16">
        <f t="shared" si="2"/>
        <v>1</v>
      </c>
      <c r="M16" s="7">
        <f t="shared" si="3"/>
        <v>0.4884395740083346</v>
      </c>
      <c r="N16">
        <f t="shared" si="4"/>
        <v>1</v>
      </c>
      <c r="O16" s="7">
        <f t="shared" si="5"/>
        <v>0.32815546061636736</v>
      </c>
    </row>
    <row r="17" spans="1:18" x14ac:dyDescent="0.25">
      <c r="A17" s="8" t="s">
        <v>21</v>
      </c>
      <c r="B17" s="9">
        <v>5038.6000000000004</v>
      </c>
      <c r="C17" s="10">
        <v>473</v>
      </c>
      <c r="D17" s="11">
        <v>1673.7</v>
      </c>
      <c r="E17" s="10">
        <v>3223.8</v>
      </c>
      <c r="F17" s="9">
        <v>5038.6000000000004</v>
      </c>
      <c r="G17" s="10">
        <v>1673.7</v>
      </c>
      <c r="J17">
        <f t="shared" si="0"/>
        <v>1</v>
      </c>
      <c r="K17">
        <f t="shared" si="1"/>
        <v>9.3875282816655414E-2</v>
      </c>
      <c r="L17">
        <f t="shared" si="2"/>
        <v>1</v>
      </c>
      <c r="M17" s="7">
        <f t="shared" si="3"/>
        <v>0.51916992369253678</v>
      </c>
      <c r="N17">
        <f t="shared" si="4"/>
        <v>1</v>
      </c>
      <c r="O17" s="7">
        <f t="shared" si="5"/>
        <v>0.33217560433453736</v>
      </c>
    </row>
    <row r="18" spans="1:18" x14ac:dyDescent="0.25">
      <c r="A18" s="4" t="s">
        <v>22</v>
      </c>
      <c r="B18" s="5">
        <v>45862</v>
      </c>
      <c r="C18" s="6">
        <v>14135</v>
      </c>
      <c r="D18">
        <v>15425</v>
      </c>
      <c r="E18" s="6">
        <v>29820</v>
      </c>
      <c r="F18" s="5">
        <v>45862</v>
      </c>
      <c r="G18" s="6">
        <v>15425</v>
      </c>
      <c r="J18">
        <f t="shared" si="0"/>
        <v>1</v>
      </c>
      <c r="K18">
        <f t="shared" si="1"/>
        <v>0.30820723038681264</v>
      </c>
      <c r="L18">
        <f t="shared" si="2"/>
        <v>1</v>
      </c>
      <c r="M18" s="7">
        <f t="shared" si="3"/>
        <v>0.51727028839704892</v>
      </c>
      <c r="N18">
        <f t="shared" si="4"/>
        <v>1</v>
      </c>
      <c r="O18" s="7">
        <f t="shared" si="5"/>
        <v>0.33633509223322139</v>
      </c>
    </row>
    <row r="19" spans="1:18" ht="15.75" thickBot="1" x14ac:dyDescent="0.3">
      <c r="A19" s="12" t="s">
        <v>23</v>
      </c>
      <c r="B19" s="13">
        <v>81911</v>
      </c>
      <c r="C19" s="14">
        <v>10790</v>
      </c>
      <c r="D19" s="15">
        <v>26912</v>
      </c>
      <c r="E19" s="14">
        <v>54360</v>
      </c>
      <c r="F19" s="13">
        <v>81911</v>
      </c>
      <c r="G19" s="14">
        <v>26912</v>
      </c>
      <c r="J19">
        <f t="shared" si="0"/>
        <v>1</v>
      </c>
      <c r="K19">
        <f t="shared" si="1"/>
        <v>0.13172833929508856</v>
      </c>
      <c r="L19">
        <f t="shared" si="2"/>
        <v>1</v>
      </c>
      <c r="M19" s="7">
        <f t="shared" si="3"/>
        <v>0.4950699043414275</v>
      </c>
      <c r="N19">
        <f t="shared" si="4"/>
        <v>1</v>
      </c>
      <c r="O19" s="7">
        <f t="shared" si="5"/>
        <v>0.32855172077010414</v>
      </c>
    </row>
    <row r="20" spans="1:18" ht="15.75" thickBot="1" x14ac:dyDescent="0.3">
      <c r="A20" s="93" t="s">
        <v>24</v>
      </c>
      <c r="B20" s="94"/>
      <c r="C20" s="94"/>
      <c r="D20" s="94"/>
      <c r="E20" s="94"/>
      <c r="F20" s="94"/>
      <c r="G20" s="95"/>
      <c r="K20">
        <f>AVERAGE(K8:K19)</f>
        <v>0.26044469483336236</v>
      </c>
      <c r="M20" s="7">
        <f>AVERAGE(M8:M19)</f>
        <v>0.4572118686096604</v>
      </c>
      <c r="O20" s="7">
        <f>AVERAGE(O8:O19)</f>
        <v>0.31005793535981524</v>
      </c>
    </row>
    <row r="21" spans="1:18" x14ac:dyDescent="0.25">
      <c r="A21" s="91" t="s">
        <v>2</v>
      </c>
      <c r="B21" s="88" t="s">
        <v>6</v>
      </c>
      <c r="C21" s="89"/>
      <c r="D21" s="88" t="s">
        <v>25</v>
      </c>
      <c r="E21" s="89"/>
      <c r="F21" s="88" t="s">
        <v>26</v>
      </c>
      <c r="G21" s="89"/>
      <c r="J21" s="88" t="s">
        <v>6</v>
      </c>
      <c r="K21" s="89"/>
      <c r="L21" s="88" t="s">
        <v>25</v>
      </c>
      <c r="M21" s="89"/>
      <c r="N21" s="88" t="s">
        <v>26</v>
      </c>
      <c r="O21" s="89"/>
    </row>
    <row r="22" spans="1:18" ht="15.75" thickBot="1" x14ac:dyDescent="0.3">
      <c r="A22" s="92"/>
      <c r="B22" s="1" t="s">
        <v>7</v>
      </c>
      <c r="C22" s="2" t="s">
        <v>8</v>
      </c>
      <c r="D22" s="3" t="s">
        <v>9</v>
      </c>
      <c r="E22" s="2" t="s">
        <v>11</v>
      </c>
      <c r="F22" s="1" t="s">
        <v>7</v>
      </c>
      <c r="G22" s="2" t="s">
        <v>11</v>
      </c>
      <c r="J22" s="1" t="s">
        <v>7</v>
      </c>
      <c r="K22" s="2" t="s">
        <v>8</v>
      </c>
      <c r="L22" s="3" t="s">
        <v>9</v>
      </c>
      <c r="M22" s="2" t="s">
        <v>11</v>
      </c>
      <c r="N22" s="1" t="s">
        <v>7</v>
      </c>
      <c r="O22" s="2" t="s">
        <v>10</v>
      </c>
    </row>
    <row r="23" spans="1:18" x14ac:dyDescent="0.25">
      <c r="A23" s="5" t="s">
        <v>27</v>
      </c>
      <c r="B23" s="5">
        <v>5750</v>
      </c>
      <c r="C23" s="6">
        <v>512</v>
      </c>
      <c r="D23" s="16">
        <v>3350</v>
      </c>
      <c r="E23" s="6">
        <v>1880</v>
      </c>
      <c r="F23" s="5">
        <v>5750</v>
      </c>
      <c r="G23" s="6">
        <v>1880</v>
      </c>
      <c r="J23">
        <f t="shared" ref="J23:J32" si="6">B23/B23</f>
        <v>1</v>
      </c>
      <c r="K23" s="7">
        <f t="shared" ref="K23:K32" si="7">C23/B23</f>
        <v>8.9043478260869571E-2</v>
      </c>
      <c r="L23">
        <f t="shared" ref="L23:L38" si="8">D23/D23</f>
        <v>1</v>
      </c>
      <c r="M23" s="7">
        <f t="shared" ref="M23:M38" si="9">E23/D23</f>
        <v>0.56119402985074629</v>
      </c>
      <c r="N23">
        <f t="shared" ref="N23:N38" si="10">F23/F23</f>
        <v>1</v>
      </c>
      <c r="O23" s="7">
        <f t="shared" ref="O23:O36" si="11">1/(F23/G23)</f>
        <v>0.32695652173913042</v>
      </c>
    </row>
    <row r="24" spans="1:18" x14ac:dyDescent="0.25">
      <c r="A24" s="8" t="s">
        <v>28</v>
      </c>
      <c r="B24" s="9">
        <v>5700</v>
      </c>
      <c r="C24" s="10">
        <v>756</v>
      </c>
      <c r="D24" s="17">
        <v>3820</v>
      </c>
      <c r="E24" s="10">
        <v>1814</v>
      </c>
      <c r="F24" s="9">
        <v>5700</v>
      </c>
      <c r="G24" s="10">
        <v>1814</v>
      </c>
      <c r="J24">
        <f t="shared" si="6"/>
        <v>1</v>
      </c>
      <c r="K24" s="7">
        <f t="shared" si="7"/>
        <v>0.13263157894736843</v>
      </c>
      <c r="L24">
        <f t="shared" si="8"/>
        <v>1</v>
      </c>
      <c r="M24" s="7">
        <f t="shared" si="9"/>
        <v>0.47486910994764397</v>
      </c>
      <c r="N24">
        <f t="shared" si="10"/>
        <v>1</v>
      </c>
      <c r="O24" s="7">
        <f t="shared" si="11"/>
        <v>0.31824561403508772</v>
      </c>
      <c r="Q24" s="9">
        <v>60075</v>
      </c>
      <c r="R24">
        <v>1.7251529161760906</v>
      </c>
    </row>
    <row r="25" spans="1:18" x14ac:dyDescent="0.25">
      <c r="A25" s="4" t="s">
        <v>29</v>
      </c>
      <c r="B25" s="5">
        <v>3780</v>
      </c>
      <c r="C25" s="6">
        <v>435</v>
      </c>
      <c r="D25" s="16">
        <v>2580</v>
      </c>
      <c r="E25" s="6">
        <v>1200</v>
      </c>
      <c r="F25" s="5">
        <v>3780</v>
      </c>
      <c r="G25" s="6">
        <v>1200</v>
      </c>
      <c r="J25">
        <f t="shared" si="6"/>
        <v>1</v>
      </c>
      <c r="K25" s="7">
        <f t="shared" si="7"/>
        <v>0.11507936507936507</v>
      </c>
      <c r="L25">
        <f t="shared" si="8"/>
        <v>1</v>
      </c>
      <c r="M25" s="7">
        <f t="shared" si="9"/>
        <v>0.46511627906976744</v>
      </c>
      <c r="N25">
        <f t="shared" si="10"/>
        <v>1</v>
      </c>
      <c r="O25" s="7">
        <f t="shared" si="11"/>
        <v>0.31746031746031744</v>
      </c>
      <c r="Q25" s="9">
        <v>1039</v>
      </c>
      <c r="R25">
        <v>31.484848484848484</v>
      </c>
    </row>
    <row r="26" spans="1:18" x14ac:dyDescent="0.25">
      <c r="A26" s="8" t="s">
        <v>30</v>
      </c>
      <c r="B26" s="9">
        <v>3640</v>
      </c>
      <c r="C26" s="10">
        <v>435</v>
      </c>
      <c r="D26" s="17">
        <v>2440</v>
      </c>
      <c r="E26" s="10">
        <v>1200</v>
      </c>
      <c r="F26" s="9">
        <v>3640</v>
      </c>
      <c r="G26" s="10">
        <v>1200</v>
      </c>
      <c r="J26">
        <f t="shared" si="6"/>
        <v>1</v>
      </c>
      <c r="K26" s="7">
        <f t="shared" si="7"/>
        <v>0.11950549450549451</v>
      </c>
      <c r="L26">
        <f t="shared" si="8"/>
        <v>1</v>
      </c>
      <c r="M26" s="7">
        <f t="shared" si="9"/>
        <v>0.49180327868852458</v>
      </c>
      <c r="N26">
        <f t="shared" si="10"/>
        <v>1</v>
      </c>
      <c r="O26" s="7">
        <f t="shared" si="11"/>
        <v>0.32967032967032966</v>
      </c>
      <c r="Q26" s="5">
        <v>1026</v>
      </c>
      <c r="R26">
        <v>31.09090909090909</v>
      </c>
    </row>
    <row r="27" spans="1:18" x14ac:dyDescent="0.25">
      <c r="A27" s="4" t="s">
        <v>31</v>
      </c>
      <c r="B27" s="5">
        <v>4250</v>
      </c>
      <c r="C27" s="6">
        <v>300</v>
      </c>
      <c r="D27" s="16">
        <v>2753</v>
      </c>
      <c r="E27" s="6">
        <v>1497</v>
      </c>
      <c r="F27" s="5">
        <v>4250</v>
      </c>
      <c r="G27" s="6">
        <v>1497</v>
      </c>
      <c r="J27">
        <f t="shared" si="6"/>
        <v>1</v>
      </c>
      <c r="K27" s="7">
        <f t="shared" si="7"/>
        <v>7.0588235294117646E-2</v>
      </c>
      <c r="L27">
        <f t="shared" si="8"/>
        <v>1</v>
      </c>
      <c r="M27" s="7">
        <f t="shared" si="9"/>
        <v>0.54377043225572108</v>
      </c>
      <c r="N27">
        <f t="shared" si="10"/>
        <v>1</v>
      </c>
      <c r="O27" s="7">
        <f t="shared" si="11"/>
        <v>0.35223529411764709</v>
      </c>
      <c r="Q27" s="5">
        <v>1006</v>
      </c>
      <c r="R27">
        <v>30.484848484848484</v>
      </c>
    </row>
    <row r="28" spans="1:18" x14ac:dyDescent="0.25">
      <c r="A28" s="8" t="s">
        <v>32</v>
      </c>
      <c r="B28" s="9">
        <v>995.2</v>
      </c>
      <c r="C28" s="10">
        <v>33</v>
      </c>
      <c r="D28" s="17">
        <v>700.9</v>
      </c>
      <c r="E28" s="10">
        <v>294.3</v>
      </c>
      <c r="F28" s="9">
        <v>995.2</v>
      </c>
      <c r="G28" s="10">
        <v>294.3</v>
      </c>
      <c r="J28">
        <f t="shared" si="6"/>
        <v>1</v>
      </c>
      <c r="K28" s="7">
        <f t="shared" si="7"/>
        <v>3.3159163987138265E-2</v>
      </c>
      <c r="L28">
        <f t="shared" si="8"/>
        <v>1</v>
      </c>
      <c r="M28" s="7">
        <f t="shared" si="9"/>
        <v>0.41988871450991583</v>
      </c>
      <c r="N28">
        <f t="shared" si="10"/>
        <v>1</v>
      </c>
      <c r="O28" s="7">
        <f t="shared" si="11"/>
        <v>0.29571945337620575</v>
      </c>
      <c r="Q28" s="9">
        <v>1006</v>
      </c>
      <c r="R28">
        <v>30.484848484848484</v>
      </c>
    </row>
    <row r="29" spans="1:18" x14ac:dyDescent="0.25">
      <c r="A29" s="4" t="s">
        <v>33</v>
      </c>
      <c r="B29" s="5">
        <v>1026</v>
      </c>
      <c r="C29" s="6">
        <v>33</v>
      </c>
      <c r="D29" s="16">
        <v>730</v>
      </c>
      <c r="E29" s="6">
        <v>296</v>
      </c>
      <c r="F29" s="5">
        <v>1026</v>
      </c>
      <c r="G29" s="6">
        <v>296</v>
      </c>
      <c r="J29">
        <f t="shared" si="6"/>
        <v>1</v>
      </c>
      <c r="K29" s="7">
        <f t="shared" si="7"/>
        <v>3.2163742690058478E-2</v>
      </c>
      <c r="L29">
        <f t="shared" si="8"/>
        <v>1</v>
      </c>
      <c r="M29" s="7">
        <f t="shared" si="9"/>
        <v>0.40547945205479452</v>
      </c>
      <c r="N29">
        <f t="shared" si="10"/>
        <v>1</v>
      </c>
      <c r="O29" s="7">
        <f t="shared" si="11"/>
        <v>0.28849902534113059</v>
      </c>
      <c r="Q29" s="9">
        <v>995.2</v>
      </c>
      <c r="R29">
        <v>30.15757575757576</v>
      </c>
    </row>
    <row r="30" spans="1:18" x14ac:dyDescent="0.25">
      <c r="A30" s="8" t="s">
        <v>34</v>
      </c>
      <c r="B30" s="9">
        <v>1039</v>
      </c>
      <c r="C30" s="10">
        <v>33</v>
      </c>
      <c r="D30" s="17">
        <v>733</v>
      </c>
      <c r="E30" s="10">
        <v>306</v>
      </c>
      <c r="F30" s="9">
        <v>1039</v>
      </c>
      <c r="G30" s="10">
        <v>306</v>
      </c>
      <c r="J30">
        <f t="shared" si="6"/>
        <v>1</v>
      </c>
      <c r="K30" s="7">
        <f t="shared" si="7"/>
        <v>3.1761308950914342E-2</v>
      </c>
      <c r="L30">
        <f t="shared" si="8"/>
        <v>1</v>
      </c>
      <c r="M30" s="7">
        <f t="shared" si="9"/>
        <v>0.417462482946794</v>
      </c>
      <c r="N30">
        <f t="shared" si="10"/>
        <v>1</v>
      </c>
      <c r="O30" s="7">
        <f t="shared" si="11"/>
        <v>0.29451395572666028</v>
      </c>
      <c r="Q30" s="5">
        <v>4250</v>
      </c>
      <c r="R30">
        <v>14.166666666666666</v>
      </c>
    </row>
    <row r="31" spans="1:18" x14ac:dyDescent="0.25">
      <c r="A31" s="4" t="s">
        <v>35</v>
      </c>
      <c r="B31" s="5">
        <v>1006</v>
      </c>
      <c r="C31" s="6">
        <v>33</v>
      </c>
      <c r="D31" s="16">
        <v>706.4</v>
      </c>
      <c r="E31" s="6">
        <v>299.60000000000002</v>
      </c>
      <c r="F31" s="5">
        <v>1006</v>
      </c>
      <c r="G31" s="6">
        <v>299.60000000000002</v>
      </c>
      <c r="J31">
        <f t="shared" si="6"/>
        <v>1</v>
      </c>
      <c r="K31" s="7">
        <f t="shared" si="7"/>
        <v>3.2803180914512925E-2</v>
      </c>
      <c r="L31">
        <f t="shared" si="8"/>
        <v>1</v>
      </c>
      <c r="M31" s="7">
        <f t="shared" si="9"/>
        <v>0.4241223103057758</v>
      </c>
      <c r="N31">
        <f t="shared" si="10"/>
        <v>1</v>
      </c>
      <c r="O31" s="7">
        <f t="shared" si="11"/>
        <v>0.29781312127236581</v>
      </c>
      <c r="Q31" s="5">
        <v>5750</v>
      </c>
      <c r="R31">
        <v>11.23046875</v>
      </c>
    </row>
    <row r="32" spans="1:18" x14ac:dyDescent="0.25">
      <c r="A32" s="8" t="s">
        <v>36</v>
      </c>
      <c r="B32" s="9">
        <v>1006</v>
      </c>
      <c r="C32" s="10">
        <v>33</v>
      </c>
      <c r="D32" s="17">
        <v>703</v>
      </c>
      <c r="E32" s="10">
        <v>303</v>
      </c>
      <c r="F32" s="9">
        <v>1006</v>
      </c>
      <c r="G32" s="10">
        <v>303</v>
      </c>
      <c r="J32">
        <f t="shared" si="6"/>
        <v>1</v>
      </c>
      <c r="K32" s="7">
        <f t="shared" si="7"/>
        <v>3.2803180914512925E-2</v>
      </c>
      <c r="L32">
        <f t="shared" si="8"/>
        <v>1</v>
      </c>
      <c r="M32" s="7">
        <f t="shared" si="9"/>
        <v>0.43100995732574682</v>
      </c>
      <c r="N32">
        <f t="shared" si="10"/>
        <v>1</v>
      </c>
      <c r="O32" s="7">
        <f t="shared" si="11"/>
        <v>0.30119284294234594</v>
      </c>
      <c r="Q32" s="5">
        <v>3780</v>
      </c>
      <c r="R32">
        <v>8.6896551724137936</v>
      </c>
    </row>
    <row r="33" spans="1:18" x14ac:dyDescent="0.25">
      <c r="A33" s="4" t="s">
        <v>37</v>
      </c>
      <c r="B33" s="5">
        <v>585</v>
      </c>
      <c r="C33" s="6"/>
      <c r="D33" s="16">
        <v>435</v>
      </c>
      <c r="E33" s="6">
        <v>150</v>
      </c>
      <c r="F33" s="5">
        <v>585</v>
      </c>
      <c r="G33" s="6">
        <v>150</v>
      </c>
      <c r="K33" s="7"/>
      <c r="L33">
        <f t="shared" si="8"/>
        <v>1</v>
      </c>
      <c r="M33" s="7">
        <f t="shared" si="9"/>
        <v>0.34482758620689657</v>
      </c>
      <c r="N33">
        <f t="shared" si="10"/>
        <v>1</v>
      </c>
      <c r="O33" s="7">
        <f t="shared" si="11"/>
        <v>0.25641025641025644</v>
      </c>
      <c r="Q33" s="9">
        <v>3640</v>
      </c>
      <c r="R33">
        <v>8.3678160919540225</v>
      </c>
    </row>
    <row r="34" spans="1:18" x14ac:dyDescent="0.25">
      <c r="A34" s="8" t="s">
        <v>38</v>
      </c>
      <c r="B34" s="9">
        <v>1471</v>
      </c>
      <c r="C34" s="10"/>
      <c r="D34" s="17">
        <v>845</v>
      </c>
      <c r="E34" s="10">
        <v>626</v>
      </c>
      <c r="F34" s="9">
        <v>1471</v>
      </c>
      <c r="G34" s="10">
        <v>626</v>
      </c>
      <c r="K34" s="7"/>
      <c r="L34">
        <f t="shared" si="8"/>
        <v>1</v>
      </c>
      <c r="M34" s="7">
        <f t="shared" si="9"/>
        <v>0.74082840236686387</v>
      </c>
      <c r="N34">
        <f t="shared" si="10"/>
        <v>1</v>
      </c>
      <c r="O34" s="7">
        <f t="shared" si="11"/>
        <v>0.42556084296397007</v>
      </c>
      <c r="Q34" s="9">
        <v>5700</v>
      </c>
      <c r="R34">
        <v>7.5396825396825395</v>
      </c>
    </row>
    <row r="35" spans="1:18" x14ac:dyDescent="0.25">
      <c r="A35" s="4" t="s">
        <v>39</v>
      </c>
      <c r="B35" s="5">
        <v>93037</v>
      </c>
      <c r="C35" s="6">
        <v>37628</v>
      </c>
      <c r="D35" s="16">
        <v>44151</v>
      </c>
      <c r="E35" s="6">
        <v>48826</v>
      </c>
      <c r="F35" s="5">
        <v>93032</v>
      </c>
      <c r="G35" s="6">
        <v>48826</v>
      </c>
      <c r="J35">
        <f>B35/B35</f>
        <v>1</v>
      </c>
      <c r="K35" s="7">
        <f>C35/B35</f>
        <v>0.40444124380622765</v>
      </c>
      <c r="L35">
        <f t="shared" si="8"/>
        <v>1</v>
      </c>
      <c r="M35" s="7">
        <f t="shared" si="9"/>
        <v>1.1058866163846799</v>
      </c>
      <c r="N35">
        <f t="shared" si="10"/>
        <v>1</v>
      </c>
      <c r="O35" s="7">
        <f t="shared" si="11"/>
        <v>0.52483016596439935</v>
      </c>
      <c r="Q35" s="5">
        <v>49972</v>
      </c>
      <c r="R35">
        <v>2.2788088832140088</v>
      </c>
    </row>
    <row r="36" spans="1:18" ht="15.75" thickBot="1" x14ac:dyDescent="0.3">
      <c r="A36" s="8" t="s">
        <v>40</v>
      </c>
      <c r="B36" s="9">
        <v>60075</v>
      </c>
      <c r="C36" s="10">
        <v>25000</v>
      </c>
      <c r="D36" s="17">
        <v>25252</v>
      </c>
      <c r="E36" s="10">
        <v>34823</v>
      </c>
      <c r="F36" s="9">
        <v>60075</v>
      </c>
      <c r="G36" s="10">
        <v>34823</v>
      </c>
      <c r="J36">
        <f>B36/B36</f>
        <v>1</v>
      </c>
      <c r="K36" s="7">
        <f>C36/B36</f>
        <v>0.4161464835622139</v>
      </c>
      <c r="L36">
        <f t="shared" si="8"/>
        <v>1</v>
      </c>
      <c r="M36" s="7">
        <f t="shared" si="9"/>
        <v>1.3790194836052589</v>
      </c>
      <c r="N36">
        <f t="shared" si="10"/>
        <v>1</v>
      </c>
      <c r="O36" s="7">
        <f t="shared" si="11"/>
        <v>0.57965875988347892</v>
      </c>
      <c r="Q36" s="13">
        <v>93037</v>
      </c>
      <c r="R36">
        <v>1.9031420038456819</v>
      </c>
    </row>
    <row r="37" spans="1:18" x14ac:dyDescent="0.25">
      <c r="A37" s="4" t="s">
        <v>41</v>
      </c>
      <c r="B37" s="5">
        <v>45001</v>
      </c>
      <c r="C37" s="6">
        <v>6532</v>
      </c>
      <c r="D37" s="18">
        <v>28043</v>
      </c>
      <c r="E37" s="6">
        <v>16958</v>
      </c>
      <c r="F37" s="5">
        <v>49972</v>
      </c>
      <c r="G37" s="6">
        <v>19576</v>
      </c>
      <c r="J37">
        <f>B37/B37</f>
        <v>1</v>
      </c>
      <c r="K37" s="7">
        <f>C37/B37</f>
        <v>0.14515232994822339</v>
      </c>
      <c r="L37">
        <f t="shared" si="8"/>
        <v>1</v>
      </c>
      <c r="M37" s="7">
        <f t="shared" si="9"/>
        <v>0.60471418892415219</v>
      </c>
      <c r="N37">
        <f t="shared" si="10"/>
        <v>1</v>
      </c>
      <c r="O37" s="7">
        <f>G37/F37</f>
        <v>0.39173937404946768</v>
      </c>
    </row>
    <row r="38" spans="1:18" ht="15.75" thickBot="1" x14ac:dyDescent="0.3">
      <c r="A38" s="19" t="s">
        <v>42</v>
      </c>
      <c r="B38" s="20">
        <v>28819</v>
      </c>
      <c r="C38" s="21">
        <v>6532</v>
      </c>
      <c r="D38" s="22">
        <v>19152</v>
      </c>
      <c r="E38" s="23">
        <v>9667</v>
      </c>
      <c r="F38" s="22">
        <v>28819</v>
      </c>
      <c r="G38" s="23">
        <v>9667</v>
      </c>
      <c r="H38" s="13"/>
      <c r="I38" s="15"/>
      <c r="J38" s="15">
        <f>B38/B38</f>
        <v>1</v>
      </c>
      <c r="K38" s="24">
        <f>C38/B38</f>
        <v>0.22665602553870709</v>
      </c>
      <c r="L38" s="15">
        <f t="shared" si="8"/>
        <v>1</v>
      </c>
      <c r="M38" s="24">
        <f t="shared" si="9"/>
        <v>0.50475146198830412</v>
      </c>
      <c r="N38" s="15">
        <f t="shared" si="10"/>
        <v>1</v>
      </c>
      <c r="O38" s="24">
        <f>G38/F38</f>
        <v>0.33543842603837748</v>
      </c>
    </row>
    <row r="39" spans="1:18" x14ac:dyDescent="0.25">
      <c r="K39" s="7">
        <f>AVERAGE(K23:K37)</f>
        <v>0.12732913745084748</v>
      </c>
      <c r="M39" s="7">
        <f>AVERAGE(M23:M38)</f>
        <v>0.58217148665197416</v>
      </c>
      <c r="O39" s="7">
        <f>AVERAGE(O23:O37)</f>
        <v>0.35336705833018628</v>
      </c>
    </row>
    <row r="40" spans="1:18" x14ac:dyDescent="0.25">
      <c r="M40" s="7">
        <f>AVERAGE(M23:M34)</f>
        <v>0.4766976696274326</v>
      </c>
    </row>
    <row r="42" spans="1:18" ht="15.75" thickBot="1" x14ac:dyDescent="0.3"/>
    <row r="43" spans="1:18" ht="15.75" thickBot="1" x14ac:dyDescent="0.3">
      <c r="B43" s="25" t="s">
        <v>43</v>
      </c>
      <c r="C43" s="26" t="s">
        <v>11</v>
      </c>
      <c r="D43" s="26" t="s">
        <v>44</v>
      </c>
      <c r="E43" s="26" t="s">
        <v>9</v>
      </c>
    </row>
    <row r="44" spans="1:18" x14ac:dyDescent="0.25">
      <c r="A44" s="4" t="s">
        <v>39</v>
      </c>
      <c r="B44" s="27">
        <v>93037</v>
      </c>
      <c r="C44" s="28">
        <v>48886</v>
      </c>
      <c r="D44" s="27">
        <v>37628</v>
      </c>
      <c r="E44" s="27">
        <v>44151</v>
      </c>
    </row>
    <row r="45" spans="1:18" x14ac:dyDescent="0.25">
      <c r="A45" s="8" t="s">
        <v>40</v>
      </c>
      <c r="B45" s="27">
        <v>60075</v>
      </c>
      <c r="C45" s="28">
        <v>34823</v>
      </c>
      <c r="D45" s="27">
        <v>25000</v>
      </c>
      <c r="E45" s="27">
        <v>25252</v>
      </c>
    </row>
    <row r="46" spans="1:18" x14ac:dyDescent="0.25">
      <c r="A46" s="4" t="s">
        <v>41</v>
      </c>
      <c r="B46" s="27">
        <v>45001</v>
      </c>
      <c r="C46" s="27">
        <v>16958</v>
      </c>
      <c r="D46" s="27">
        <v>6532</v>
      </c>
      <c r="E46" s="27">
        <v>28043</v>
      </c>
    </row>
    <row r="47" spans="1:18" ht="15.75" thickBot="1" x14ac:dyDescent="0.3">
      <c r="A47" s="19" t="s">
        <v>42</v>
      </c>
      <c r="B47" s="27">
        <v>28819</v>
      </c>
      <c r="C47" s="27">
        <v>9667</v>
      </c>
      <c r="D47" s="27">
        <v>6532</v>
      </c>
      <c r="E47" s="27">
        <v>19152</v>
      </c>
    </row>
  </sheetData>
  <mergeCells count="17">
    <mergeCell ref="A21:A22"/>
    <mergeCell ref="A4:G4"/>
    <mergeCell ref="A5:G5"/>
    <mergeCell ref="A6:A7"/>
    <mergeCell ref="A20:G20"/>
    <mergeCell ref="D21:E21"/>
    <mergeCell ref="B21:C21"/>
    <mergeCell ref="D6:E6"/>
    <mergeCell ref="B6:C6"/>
    <mergeCell ref="F6:G6"/>
    <mergeCell ref="J6:K6"/>
    <mergeCell ref="L6:M6"/>
    <mergeCell ref="N6:O6"/>
    <mergeCell ref="J21:K21"/>
    <mergeCell ref="L21:M21"/>
    <mergeCell ref="N21:O21"/>
    <mergeCell ref="F21:G21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85F9CF-99AC-4429-8D91-31BCA733DB5B}">
  <dimension ref="C2:S10"/>
  <sheetViews>
    <sheetView workbookViewId="0">
      <selection activeCell="B2" sqref="B2:T12"/>
    </sheetView>
  </sheetViews>
  <sheetFormatPr defaultRowHeight="15" x14ac:dyDescent="0.25"/>
  <sheetData>
    <row r="2" spans="3:19" ht="15.75" thickBot="1" x14ac:dyDescent="0.3"/>
    <row r="3" spans="3:19" ht="15.75" thickBot="1" x14ac:dyDescent="0.3">
      <c r="C3" s="93" t="s">
        <v>74</v>
      </c>
      <c r="D3" s="94"/>
      <c r="E3" s="94"/>
      <c r="F3" s="94"/>
      <c r="G3" s="94"/>
      <c r="H3" s="95"/>
      <c r="J3" s="93" t="s">
        <v>73</v>
      </c>
      <c r="K3" s="94"/>
      <c r="L3" s="94"/>
      <c r="M3" s="94"/>
      <c r="N3" s="94"/>
      <c r="O3" s="94"/>
      <c r="P3" s="65"/>
      <c r="Q3" s="64"/>
      <c r="R3" s="64"/>
      <c r="S3" s="63"/>
    </row>
    <row r="4" spans="3:19" ht="15.75" thickBot="1" x14ac:dyDescent="0.3">
      <c r="C4" s="62" t="s">
        <v>72</v>
      </c>
      <c r="D4" s="61" t="s">
        <v>71</v>
      </c>
      <c r="E4" s="61" t="s">
        <v>67</v>
      </c>
      <c r="F4" s="61" t="s">
        <v>70</v>
      </c>
      <c r="G4" s="61" t="s">
        <v>69</v>
      </c>
      <c r="H4" s="60" t="s">
        <v>68</v>
      </c>
      <c r="J4" s="59" t="s">
        <v>67</v>
      </c>
      <c r="K4" s="58" t="s">
        <v>66</v>
      </c>
      <c r="L4" s="56" t="s">
        <v>65</v>
      </c>
      <c r="M4" s="57" t="s">
        <v>64</v>
      </c>
      <c r="N4" s="56" t="s">
        <v>63</v>
      </c>
      <c r="O4" s="56" t="s">
        <v>62</v>
      </c>
      <c r="P4" s="56" t="s">
        <v>61</v>
      </c>
      <c r="Q4" s="56" t="s">
        <v>60</v>
      </c>
      <c r="R4" s="56" t="s">
        <v>59</v>
      </c>
      <c r="S4" s="55" t="s">
        <v>58</v>
      </c>
    </row>
    <row r="5" spans="3:19" x14ac:dyDescent="0.25">
      <c r="C5" s="41">
        <v>1968</v>
      </c>
      <c r="D5" s="40" t="s">
        <v>57</v>
      </c>
      <c r="E5" s="40" t="s">
        <v>56</v>
      </c>
      <c r="F5" s="36">
        <v>5700</v>
      </c>
      <c r="G5" s="36">
        <v>1814</v>
      </c>
      <c r="H5" s="35">
        <v>756</v>
      </c>
      <c r="J5" s="54" t="s">
        <v>55</v>
      </c>
      <c r="K5" s="38" t="s">
        <v>54</v>
      </c>
      <c r="L5" s="36">
        <v>25</v>
      </c>
      <c r="M5" s="53">
        <v>25</v>
      </c>
      <c r="N5" s="52">
        <v>4</v>
      </c>
      <c r="O5" s="52">
        <v>4.7</v>
      </c>
      <c r="P5" s="52">
        <v>4.8</v>
      </c>
      <c r="Q5" s="52">
        <v>9.5</v>
      </c>
      <c r="R5" s="52">
        <v>1</v>
      </c>
      <c r="S5" s="51">
        <v>1</v>
      </c>
    </row>
    <row r="6" spans="3:19" x14ac:dyDescent="0.25">
      <c r="C6" s="50">
        <v>1968</v>
      </c>
      <c r="D6" s="49" t="s">
        <v>47</v>
      </c>
      <c r="E6" s="49" t="s">
        <v>34</v>
      </c>
      <c r="F6" s="48">
        <v>1039</v>
      </c>
      <c r="G6" s="48">
        <v>306</v>
      </c>
      <c r="H6" s="47">
        <v>33</v>
      </c>
      <c r="J6" s="46" t="s">
        <v>53</v>
      </c>
      <c r="K6" s="45" t="s">
        <v>48</v>
      </c>
      <c r="L6" s="43">
        <v>30.9</v>
      </c>
      <c r="M6" s="44">
        <v>30.9</v>
      </c>
      <c r="N6" s="43">
        <v>3</v>
      </c>
      <c r="O6" s="43">
        <v>3.8</v>
      </c>
      <c r="P6" s="43">
        <v>5.3</v>
      </c>
      <c r="Q6" s="43">
        <v>5.2</v>
      </c>
      <c r="R6" s="43">
        <v>8.8000000000000007</v>
      </c>
      <c r="S6" s="42">
        <v>4.8</v>
      </c>
    </row>
    <row r="7" spans="3:19" x14ac:dyDescent="0.25">
      <c r="C7" s="41">
        <v>1969</v>
      </c>
      <c r="D7" s="40" t="s">
        <v>47</v>
      </c>
      <c r="E7" s="40" t="s">
        <v>12</v>
      </c>
      <c r="F7" s="36">
        <v>15103</v>
      </c>
      <c r="G7" s="36">
        <v>4479</v>
      </c>
      <c r="H7" s="35">
        <v>4821</v>
      </c>
      <c r="J7" s="39" t="s">
        <v>52</v>
      </c>
      <c r="K7" s="38" t="s">
        <v>48</v>
      </c>
      <c r="L7" s="36">
        <v>48.94</v>
      </c>
      <c r="M7" s="37">
        <v>48.94</v>
      </c>
      <c r="N7" s="36">
        <v>4.5999999999999996</v>
      </c>
      <c r="O7" s="36">
        <v>9.08</v>
      </c>
      <c r="P7" s="36">
        <v>10.1</v>
      </c>
      <c r="Q7" s="36">
        <v>11.31</v>
      </c>
      <c r="R7" s="36">
        <v>8.2799999999999994</v>
      </c>
      <c r="S7" s="35">
        <v>5.57</v>
      </c>
    </row>
    <row r="8" spans="3:19" x14ac:dyDescent="0.25">
      <c r="C8" s="50">
        <v>1992</v>
      </c>
      <c r="D8" s="49" t="s">
        <v>47</v>
      </c>
      <c r="E8" s="49" t="s">
        <v>39</v>
      </c>
      <c r="F8" s="48">
        <v>93037</v>
      </c>
      <c r="G8" s="48">
        <v>48886</v>
      </c>
      <c r="H8" s="47">
        <v>37628</v>
      </c>
      <c r="J8" s="46" t="s">
        <v>51</v>
      </c>
      <c r="K8" s="45" t="s">
        <v>48</v>
      </c>
      <c r="L8" s="43">
        <v>66.069999999999993</v>
      </c>
      <c r="M8" s="44">
        <v>66.08</v>
      </c>
      <c r="N8" s="43">
        <v>12.67</v>
      </c>
      <c r="O8" s="43">
        <v>9.07</v>
      </c>
      <c r="P8" s="43">
        <v>14.78</v>
      </c>
      <c r="Q8" s="43">
        <v>14.37</v>
      </c>
      <c r="R8" s="43">
        <v>10.18</v>
      </c>
      <c r="S8" s="42">
        <v>5</v>
      </c>
    </row>
    <row r="9" spans="3:19" x14ac:dyDescent="0.25">
      <c r="C9" s="41">
        <v>2019</v>
      </c>
      <c r="D9" s="40" t="s">
        <v>50</v>
      </c>
      <c r="E9" s="40" t="s">
        <v>30</v>
      </c>
      <c r="F9" s="36">
        <v>3640</v>
      </c>
      <c r="G9" s="36">
        <v>1200</v>
      </c>
      <c r="H9" s="35">
        <v>435</v>
      </c>
      <c r="J9" s="39" t="s">
        <v>49</v>
      </c>
      <c r="K9" s="38" t="s">
        <v>48</v>
      </c>
      <c r="L9" s="36">
        <v>130.12</v>
      </c>
      <c r="M9" s="37">
        <v>130.11000000000001</v>
      </c>
      <c r="N9" s="36">
        <v>15.3</v>
      </c>
      <c r="O9" s="36">
        <v>33.24</v>
      </c>
      <c r="P9" s="36">
        <v>39.75</v>
      </c>
      <c r="Q9" s="36">
        <v>20.149999999999999</v>
      </c>
      <c r="R9" s="36">
        <v>21.68</v>
      </c>
      <c r="S9" s="35">
        <v>0</v>
      </c>
    </row>
    <row r="10" spans="3:19" ht="15.75" thickBot="1" x14ac:dyDescent="0.3">
      <c r="C10" s="34">
        <v>2019</v>
      </c>
      <c r="D10" s="33" t="s">
        <v>47</v>
      </c>
      <c r="E10" s="33" t="s">
        <v>31</v>
      </c>
      <c r="F10" s="30">
        <v>4250</v>
      </c>
      <c r="G10" s="30">
        <v>1497</v>
      </c>
      <c r="H10" s="29">
        <v>300</v>
      </c>
      <c r="J10" s="20" t="s">
        <v>46</v>
      </c>
      <c r="K10" s="32" t="s">
        <v>45</v>
      </c>
      <c r="L10" s="30">
        <v>3.65</v>
      </c>
      <c r="M10" s="31">
        <v>3.65</v>
      </c>
      <c r="N10" s="30">
        <v>1.2</v>
      </c>
      <c r="O10" s="30">
        <v>0.3</v>
      </c>
      <c r="P10" s="30">
        <v>1.2</v>
      </c>
      <c r="Q10" s="30">
        <v>0.45</v>
      </c>
      <c r="R10" s="30">
        <v>0.5</v>
      </c>
      <c r="S10" s="29">
        <v>0</v>
      </c>
    </row>
  </sheetData>
  <mergeCells count="2">
    <mergeCell ref="C3:H3"/>
    <mergeCell ref="J3:O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4888F-A7C9-43D3-BE29-D4BAE2C01CB0}">
  <dimension ref="C1:Y18"/>
  <sheetViews>
    <sheetView tabSelected="1" workbookViewId="0">
      <selection activeCell="C14" sqref="C14"/>
    </sheetView>
  </sheetViews>
  <sheetFormatPr defaultRowHeight="15" x14ac:dyDescent="0.25"/>
  <cols>
    <col min="3" max="3" width="10.42578125" customWidth="1"/>
    <col min="4" max="4" width="19.7109375" bestFit="1" customWidth="1"/>
    <col min="5" max="5" width="19.85546875" customWidth="1"/>
    <col min="6" max="6" width="15.28515625" customWidth="1"/>
    <col min="7" max="7" width="13.42578125" customWidth="1"/>
    <col min="10" max="10" width="17" customWidth="1"/>
    <col min="11" max="11" width="13" customWidth="1"/>
    <col min="12" max="12" width="13.5703125" customWidth="1"/>
    <col min="14" max="14" width="14.42578125" customWidth="1"/>
  </cols>
  <sheetData>
    <row r="1" spans="3:25" ht="15.75" thickBot="1" x14ac:dyDescent="0.3">
      <c r="C1" s="96" t="s">
        <v>72</v>
      </c>
      <c r="D1" s="96" t="s">
        <v>71</v>
      </c>
      <c r="E1" s="96" t="s">
        <v>67</v>
      </c>
      <c r="F1" s="96" t="s">
        <v>163</v>
      </c>
      <c r="G1" s="96" t="s">
        <v>155</v>
      </c>
      <c r="H1" s="27" t="s">
        <v>164</v>
      </c>
      <c r="I1" s="27" t="s">
        <v>165</v>
      </c>
      <c r="J1" s="27" t="s">
        <v>166</v>
      </c>
      <c r="K1" s="27" t="s">
        <v>167</v>
      </c>
      <c r="L1" s="27" t="s">
        <v>75</v>
      </c>
      <c r="M1" s="27" t="s">
        <v>147</v>
      </c>
    </row>
    <row r="2" spans="3:25" x14ac:dyDescent="0.25">
      <c r="C2">
        <v>2021</v>
      </c>
      <c r="D2" t="s">
        <v>47</v>
      </c>
      <c r="E2" t="s">
        <v>148</v>
      </c>
      <c r="F2" s="27">
        <v>1.8</v>
      </c>
      <c r="G2" s="27">
        <v>0</v>
      </c>
      <c r="H2" s="27">
        <v>0</v>
      </c>
      <c r="I2" s="27">
        <v>0</v>
      </c>
      <c r="J2" s="27">
        <v>0</v>
      </c>
      <c r="K2" s="27">
        <v>0</v>
      </c>
      <c r="L2" s="27">
        <v>0</v>
      </c>
      <c r="M2" s="27">
        <v>0</v>
      </c>
    </row>
    <row r="3" spans="3:25" x14ac:dyDescent="0.25">
      <c r="C3">
        <v>2004</v>
      </c>
      <c r="D3" t="s">
        <v>170</v>
      </c>
      <c r="E3" t="s">
        <v>55</v>
      </c>
      <c r="F3" s="27">
        <v>25</v>
      </c>
      <c r="G3" s="27">
        <v>4</v>
      </c>
      <c r="H3" s="27">
        <v>4.7</v>
      </c>
      <c r="I3" s="27">
        <v>4.8</v>
      </c>
      <c r="J3" s="27">
        <v>9.5</v>
      </c>
      <c r="K3" s="27">
        <v>1</v>
      </c>
      <c r="L3" s="27">
        <v>1</v>
      </c>
      <c r="M3" s="27">
        <v>25</v>
      </c>
    </row>
    <row r="4" spans="3:25" x14ac:dyDescent="0.25">
      <c r="C4">
        <v>2010</v>
      </c>
      <c r="D4" t="s">
        <v>156</v>
      </c>
      <c r="E4" t="s">
        <v>157</v>
      </c>
      <c r="F4" s="27">
        <v>390.53</v>
      </c>
      <c r="G4" s="27">
        <v>0</v>
      </c>
      <c r="H4" s="27">
        <v>0</v>
      </c>
      <c r="I4" s="27">
        <v>0</v>
      </c>
      <c r="J4" s="27">
        <v>0</v>
      </c>
      <c r="K4" s="27">
        <v>0</v>
      </c>
      <c r="L4" s="27">
        <v>0</v>
      </c>
      <c r="M4" s="27">
        <v>0</v>
      </c>
      <c r="O4" t="s">
        <v>142</v>
      </c>
      <c r="P4" t="s">
        <v>66</v>
      </c>
      <c r="Q4" t="s">
        <v>143</v>
      </c>
      <c r="S4" t="s">
        <v>144</v>
      </c>
      <c r="T4" t="s">
        <v>87</v>
      </c>
      <c r="U4" t="s">
        <v>145</v>
      </c>
      <c r="V4" t="s">
        <v>146</v>
      </c>
      <c r="W4" t="s">
        <v>88</v>
      </c>
      <c r="X4" t="s">
        <v>75</v>
      </c>
      <c r="Y4" t="s">
        <v>147</v>
      </c>
    </row>
    <row r="5" spans="3:25" x14ac:dyDescent="0.25">
      <c r="C5">
        <v>2015</v>
      </c>
      <c r="D5" t="s">
        <v>159</v>
      </c>
      <c r="E5" t="s">
        <v>158</v>
      </c>
      <c r="F5" s="27">
        <v>30.9</v>
      </c>
      <c r="G5" s="27">
        <v>3</v>
      </c>
      <c r="H5" s="27">
        <v>3.8</v>
      </c>
      <c r="I5" s="27">
        <v>5.3</v>
      </c>
      <c r="J5" s="27">
        <v>5.2</v>
      </c>
      <c r="K5" s="27">
        <v>8.8000000000000007</v>
      </c>
      <c r="L5" s="27">
        <v>4.8</v>
      </c>
      <c r="M5" s="27">
        <v>30.9</v>
      </c>
      <c r="P5" t="s">
        <v>54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3:25" x14ac:dyDescent="0.25">
      <c r="C6">
        <v>2010</v>
      </c>
      <c r="D6" t="s">
        <v>160</v>
      </c>
      <c r="E6" t="s">
        <v>169</v>
      </c>
      <c r="F6" s="27">
        <v>48.94</v>
      </c>
      <c r="G6" s="27">
        <v>4.5999999999999996</v>
      </c>
      <c r="H6" s="27">
        <v>9.08</v>
      </c>
      <c r="I6" s="27">
        <v>10.1</v>
      </c>
      <c r="J6" s="27">
        <v>11.31</v>
      </c>
      <c r="K6" s="27">
        <v>8.2799999999999994</v>
      </c>
      <c r="L6" s="27">
        <v>5.57</v>
      </c>
      <c r="M6" s="27">
        <v>48.94</v>
      </c>
      <c r="P6" t="s">
        <v>54</v>
      </c>
      <c r="S6">
        <v>16</v>
      </c>
      <c r="T6">
        <v>4.7</v>
      </c>
      <c r="U6">
        <v>4.8</v>
      </c>
      <c r="V6">
        <v>9.5</v>
      </c>
      <c r="W6">
        <v>1</v>
      </c>
      <c r="X6">
        <v>1</v>
      </c>
      <c r="Y6">
        <v>25</v>
      </c>
    </row>
    <row r="7" spans="3:25" x14ac:dyDescent="0.25">
      <c r="C7">
        <v>2010</v>
      </c>
      <c r="D7" t="s">
        <v>160</v>
      </c>
      <c r="E7" t="s">
        <v>168</v>
      </c>
      <c r="F7" s="27">
        <v>66.08</v>
      </c>
      <c r="G7" s="27">
        <v>12.67</v>
      </c>
      <c r="H7" s="27">
        <v>9.07</v>
      </c>
      <c r="I7" s="27">
        <v>14.78</v>
      </c>
      <c r="J7" s="27">
        <v>14.37</v>
      </c>
      <c r="K7" s="27">
        <v>10.18</v>
      </c>
      <c r="L7" s="27">
        <v>5</v>
      </c>
      <c r="M7" s="27">
        <v>66.069999999999993</v>
      </c>
      <c r="P7" t="s">
        <v>45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3:25" x14ac:dyDescent="0.25">
      <c r="E8">
        <v>100</v>
      </c>
      <c r="F8" s="27">
        <v>100.1</v>
      </c>
      <c r="G8" s="27">
        <v>14.5</v>
      </c>
      <c r="H8" s="27">
        <v>16.3</v>
      </c>
      <c r="I8" s="27">
        <v>24.4</v>
      </c>
      <c r="J8" s="27">
        <v>19.5</v>
      </c>
      <c r="K8" s="27">
        <v>19.3</v>
      </c>
      <c r="L8" s="27">
        <v>6.1</v>
      </c>
      <c r="M8" s="27">
        <v>100.1</v>
      </c>
      <c r="P8" t="s">
        <v>149</v>
      </c>
      <c r="S8">
        <v>9.7100000000000009</v>
      </c>
      <c r="T8">
        <v>3.8</v>
      </c>
      <c r="U8">
        <v>5.3</v>
      </c>
      <c r="V8">
        <v>5.2</v>
      </c>
      <c r="W8">
        <v>8.8000000000000007</v>
      </c>
      <c r="X8">
        <v>4.8</v>
      </c>
      <c r="Y8">
        <v>30.9</v>
      </c>
    </row>
    <row r="9" spans="3:25" x14ac:dyDescent="0.25">
      <c r="C9">
        <v>2014</v>
      </c>
      <c r="D9" t="s">
        <v>161</v>
      </c>
      <c r="E9" t="s">
        <v>49</v>
      </c>
      <c r="F9" s="27">
        <v>130.11000000000001</v>
      </c>
      <c r="G9" s="27">
        <v>15.3</v>
      </c>
      <c r="H9" s="27">
        <v>33.24</v>
      </c>
      <c r="I9" s="27">
        <v>39.75</v>
      </c>
      <c r="J9" s="27">
        <v>20.149999999999999</v>
      </c>
      <c r="K9" s="27">
        <v>21.68</v>
      </c>
      <c r="L9" s="27">
        <v>0</v>
      </c>
      <c r="M9" s="27">
        <v>130.12</v>
      </c>
      <c r="P9" t="s">
        <v>149</v>
      </c>
      <c r="S9">
        <v>9.4</v>
      </c>
      <c r="T9">
        <v>9.08</v>
      </c>
      <c r="U9">
        <v>10.1</v>
      </c>
      <c r="V9">
        <v>11.31</v>
      </c>
      <c r="W9">
        <v>8.2799999999999994</v>
      </c>
      <c r="X9">
        <v>5.57</v>
      </c>
      <c r="Y9">
        <v>48.94</v>
      </c>
    </row>
    <row r="10" spans="3:25" x14ac:dyDescent="0.25">
      <c r="C10">
        <v>2004</v>
      </c>
      <c r="D10" t="s">
        <v>47</v>
      </c>
      <c r="E10" t="s">
        <v>150</v>
      </c>
      <c r="F10" s="27">
        <v>180</v>
      </c>
      <c r="G10" s="27">
        <v>0</v>
      </c>
      <c r="H10" s="27">
        <v>7.15</v>
      </c>
      <c r="I10" s="27">
        <v>34.5</v>
      </c>
      <c r="J10" s="27">
        <v>0</v>
      </c>
      <c r="K10" s="27">
        <v>0</v>
      </c>
      <c r="L10" s="27">
        <v>0</v>
      </c>
      <c r="M10" s="27">
        <v>34.5</v>
      </c>
      <c r="P10" t="s">
        <v>149</v>
      </c>
      <c r="S10">
        <v>19.170000000000002</v>
      </c>
      <c r="T10">
        <v>9.07</v>
      </c>
      <c r="U10">
        <v>14.78</v>
      </c>
      <c r="V10">
        <v>14.37</v>
      </c>
      <c r="W10">
        <v>10.18</v>
      </c>
      <c r="X10">
        <v>5</v>
      </c>
      <c r="Y10">
        <v>66.069999999999993</v>
      </c>
    </row>
    <row r="11" spans="3:25" x14ac:dyDescent="0.25">
      <c r="E11" t="s">
        <v>151</v>
      </c>
      <c r="F11" s="27">
        <v>193.5</v>
      </c>
      <c r="G11" s="27">
        <v>15.7</v>
      </c>
      <c r="H11" s="27">
        <v>27.2</v>
      </c>
      <c r="I11" s="27">
        <v>60.7</v>
      </c>
      <c r="J11" s="27">
        <v>46.4</v>
      </c>
      <c r="K11" s="27">
        <v>35.700000000000003</v>
      </c>
      <c r="L11" s="27">
        <v>7.8</v>
      </c>
      <c r="M11" s="27">
        <v>193.5</v>
      </c>
      <c r="P11" t="s">
        <v>149</v>
      </c>
      <c r="S11">
        <v>14.49</v>
      </c>
      <c r="T11">
        <v>16.3</v>
      </c>
      <c r="U11">
        <v>24.4</v>
      </c>
      <c r="V11">
        <v>19.5</v>
      </c>
      <c r="W11">
        <v>19.3</v>
      </c>
      <c r="X11">
        <v>6.1</v>
      </c>
      <c r="Y11">
        <v>100.1</v>
      </c>
    </row>
    <row r="12" spans="3:25" x14ac:dyDescent="0.25">
      <c r="E12" t="s">
        <v>152</v>
      </c>
      <c r="F12" s="27">
        <v>340.9</v>
      </c>
      <c r="G12" s="27">
        <v>17</v>
      </c>
      <c r="H12" s="27">
        <v>118.4</v>
      </c>
      <c r="I12" s="27">
        <v>75</v>
      </c>
      <c r="J12" s="27">
        <v>79.8</v>
      </c>
      <c r="K12" s="27">
        <v>34.5</v>
      </c>
      <c r="L12" s="27">
        <v>16.2</v>
      </c>
      <c r="M12" s="27">
        <v>340.9</v>
      </c>
      <c r="P12" t="s">
        <v>149</v>
      </c>
      <c r="S12">
        <v>11.76</v>
      </c>
      <c r="T12">
        <v>33.24</v>
      </c>
      <c r="U12">
        <v>39.75</v>
      </c>
      <c r="V12">
        <v>20.149999999999999</v>
      </c>
      <c r="W12">
        <v>21.68</v>
      </c>
      <c r="X12">
        <v>0</v>
      </c>
      <c r="Y12">
        <v>130.12</v>
      </c>
    </row>
    <row r="13" spans="3:25" x14ac:dyDescent="0.25">
      <c r="C13">
        <v>2021</v>
      </c>
      <c r="D13" t="s">
        <v>47</v>
      </c>
      <c r="E13" t="s">
        <v>153</v>
      </c>
      <c r="F13" s="27">
        <v>1025</v>
      </c>
      <c r="G13" s="27">
        <v>51.82</v>
      </c>
      <c r="H13" s="27">
        <v>45</v>
      </c>
      <c r="I13" s="27">
        <v>0</v>
      </c>
      <c r="J13" s="27">
        <v>0</v>
      </c>
      <c r="K13" s="27">
        <v>0</v>
      </c>
      <c r="L13" s="27">
        <v>0</v>
      </c>
      <c r="M13" s="27">
        <v>96.82</v>
      </c>
      <c r="P13" t="s">
        <v>149</v>
      </c>
      <c r="S13">
        <v>0</v>
      </c>
      <c r="T13">
        <v>7.15</v>
      </c>
      <c r="U13">
        <v>34.5</v>
      </c>
      <c r="V13">
        <v>0</v>
      </c>
      <c r="W13">
        <v>0</v>
      </c>
      <c r="X13">
        <v>0</v>
      </c>
      <c r="Y13">
        <v>34.5</v>
      </c>
    </row>
    <row r="14" spans="3:25" x14ac:dyDescent="0.25">
      <c r="E14" t="s">
        <v>154</v>
      </c>
      <c r="F14" s="27">
        <v>1350</v>
      </c>
      <c r="G14" s="27">
        <v>200</v>
      </c>
      <c r="H14" s="27">
        <v>0</v>
      </c>
      <c r="I14" s="27">
        <v>265</v>
      </c>
      <c r="J14" s="27">
        <v>277</v>
      </c>
      <c r="K14" s="27">
        <v>0</v>
      </c>
      <c r="L14" s="27">
        <v>0</v>
      </c>
      <c r="M14" s="27">
        <v>742</v>
      </c>
      <c r="P14" t="s">
        <v>149</v>
      </c>
      <c r="S14">
        <v>8.11</v>
      </c>
      <c r="T14">
        <v>27.2</v>
      </c>
      <c r="U14">
        <v>60.7</v>
      </c>
      <c r="V14">
        <v>46.4</v>
      </c>
      <c r="W14">
        <v>35.700000000000003</v>
      </c>
      <c r="X14">
        <v>7.8</v>
      </c>
      <c r="Y14">
        <v>193.5</v>
      </c>
    </row>
    <row r="15" spans="3:25" x14ac:dyDescent="0.25">
      <c r="C15">
        <v>2021</v>
      </c>
      <c r="D15" t="s">
        <v>162</v>
      </c>
      <c r="E15" t="s">
        <v>46</v>
      </c>
      <c r="F15" s="27">
        <v>3.65</v>
      </c>
      <c r="G15" s="27">
        <v>1.2</v>
      </c>
      <c r="H15" s="27">
        <v>0.3</v>
      </c>
      <c r="I15" s="27">
        <v>1.2</v>
      </c>
      <c r="J15" s="27">
        <v>0.45</v>
      </c>
      <c r="K15" s="27">
        <v>0.5</v>
      </c>
      <c r="L15" s="27">
        <v>0</v>
      </c>
      <c r="M15" s="27">
        <v>3.65</v>
      </c>
      <c r="P15" t="s">
        <v>149</v>
      </c>
      <c r="S15">
        <v>4.99</v>
      </c>
      <c r="T15">
        <v>118.4</v>
      </c>
      <c r="U15">
        <v>75</v>
      </c>
      <c r="V15">
        <v>79.8</v>
      </c>
      <c r="W15">
        <v>34.5</v>
      </c>
      <c r="X15">
        <v>16.2</v>
      </c>
      <c r="Y15">
        <v>340.9</v>
      </c>
    </row>
    <row r="16" spans="3:25" x14ac:dyDescent="0.25">
      <c r="P16" t="s">
        <v>149</v>
      </c>
      <c r="S16">
        <v>5.0599999999999996</v>
      </c>
      <c r="T16">
        <v>45</v>
      </c>
      <c r="U16">
        <v>0</v>
      </c>
      <c r="V16">
        <v>0</v>
      </c>
      <c r="W16">
        <v>0</v>
      </c>
      <c r="X16">
        <v>0</v>
      </c>
      <c r="Y16">
        <v>96.82</v>
      </c>
    </row>
    <row r="17" spans="16:25" x14ac:dyDescent="0.25">
      <c r="P17" t="s">
        <v>149</v>
      </c>
      <c r="S17">
        <v>14.81</v>
      </c>
      <c r="T17">
        <v>0</v>
      </c>
      <c r="U17">
        <v>265</v>
      </c>
      <c r="V17">
        <v>277</v>
      </c>
      <c r="W17">
        <v>0</v>
      </c>
      <c r="X17">
        <v>0</v>
      </c>
      <c r="Y17">
        <v>742</v>
      </c>
    </row>
    <row r="18" spans="16:25" x14ac:dyDescent="0.25">
      <c r="P18" t="s">
        <v>45</v>
      </c>
      <c r="S18">
        <v>32.880000000000003</v>
      </c>
      <c r="T18">
        <v>0.3</v>
      </c>
      <c r="U18">
        <v>1.2</v>
      </c>
      <c r="V18">
        <v>0.45</v>
      </c>
      <c r="W18">
        <v>0.5</v>
      </c>
      <c r="X18">
        <v>0</v>
      </c>
      <c r="Y18">
        <v>3.65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07129-42C8-4B4C-B788-B151D0D4B87E}">
  <dimension ref="B1:V5"/>
  <sheetViews>
    <sheetView workbookViewId="0">
      <selection activeCell="B2" sqref="B2:Y7"/>
    </sheetView>
  </sheetViews>
  <sheetFormatPr defaultRowHeight="15" x14ac:dyDescent="0.25"/>
  <sheetData>
    <row r="1" spans="2:22" ht="15.75" thickBot="1" x14ac:dyDescent="0.3"/>
    <row r="2" spans="2:22" ht="15.75" thickBot="1" x14ac:dyDescent="0.3">
      <c r="B2" s="26" t="s">
        <v>95</v>
      </c>
      <c r="C2" s="69" t="s">
        <v>94</v>
      </c>
      <c r="D2" s="68" t="s">
        <v>93</v>
      </c>
      <c r="E2" s="68" t="s">
        <v>92</v>
      </c>
      <c r="F2" s="68" t="s">
        <v>91</v>
      </c>
      <c r="G2" s="68" t="s">
        <v>90</v>
      </c>
      <c r="H2" s="68" t="s">
        <v>89</v>
      </c>
      <c r="I2" s="26" t="s">
        <v>88</v>
      </c>
      <c r="J2" s="26" t="s">
        <v>87</v>
      </c>
      <c r="K2" s="26" t="s">
        <v>86</v>
      </c>
      <c r="L2" s="26" t="s">
        <v>85</v>
      </c>
      <c r="M2" s="26" t="s">
        <v>84</v>
      </c>
      <c r="N2" s="25" t="s">
        <v>83</v>
      </c>
      <c r="O2" s="67" t="s">
        <v>82</v>
      </c>
      <c r="P2" s="26" t="s">
        <v>81</v>
      </c>
      <c r="Q2" s="25" t="s">
        <v>80</v>
      </c>
      <c r="R2" s="26" t="s">
        <v>79</v>
      </c>
      <c r="S2" s="26" t="s">
        <v>78</v>
      </c>
      <c r="T2" s="26" t="s">
        <v>77</v>
      </c>
      <c r="U2" s="26" t="s">
        <v>76</v>
      </c>
      <c r="V2" s="26" t="s">
        <v>75</v>
      </c>
    </row>
    <row r="3" spans="2:22" x14ac:dyDescent="0.25">
      <c r="B3" t="s">
        <v>39</v>
      </c>
      <c r="C3" s="27">
        <v>93037</v>
      </c>
      <c r="D3" s="28">
        <v>48886</v>
      </c>
      <c r="E3" s="27">
        <v>48886</v>
      </c>
      <c r="F3" s="27">
        <v>35894</v>
      </c>
      <c r="G3" s="27">
        <v>44151</v>
      </c>
      <c r="H3" s="66">
        <v>11198</v>
      </c>
      <c r="I3" s="27">
        <v>307</v>
      </c>
      <c r="J3" s="27">
        <v>385</v>
      </c>
      <c r="K3" s="27">
        <v>0</v>
      </c>
      <c r="L3" s="27">
        <v>1770</v>
      </c>
      <c r="M3" s="66">
        <v>4969</v>
      </c>
      <c r="N3" s="27">
        <v>266800</v>
      </c>
      <c r="O3" s="27"/>
    </row>
    <row r="4" spans="2:22" x14ac:dyDescent="0.25">
      <c r="B4" t="s">
        <v>40</v>
      </c>
      <c r="C4" s="27">
        <v>60075</v>
      </c>
      <c r="D4" s="28">
        <v>34823</v>
      </c>
      <c r="E4" s="27">
        <v>34823</v>
      </c>
      <c r="F4" s="27">
        <v>25000</v>
      </c>
      <c r="G4" s="27">
        <v>25252</v>
      </c>
      <c r="H4" s="66">
        <v>9823</v>
      </c>
      <c r="I4" s="27">
        <v>898</v>
      </c>
      <c r="J4" s="27">
        <v>478</v>
      </c>
      <c r="K4" s="27">
        <v>2017</v>
      </c>
      <c r="L4" s="27">
        <v>1681</v>
      </c>
      <c r="M4" s="66">
        <v>822</v>
      </c>
      <c r="N4" s="27">
        <v>177929</v>
      </c>
      <c r="O4" s="27">
        <v>177929</v>
      </c>
    </row>
    <row r="5" spans="2:22" x14ac:dyDescent="0.25">
      <c r="B5" t="s">
        <v>41</v>
      </c>
      <c r="C5" s="27">
        <v>49972</v>
      </c>
      <c r="D5" s="27">
        <v>19576</v>
      </c>
      <c r="E5" s="27">
        <v>21929</v>
      </c>
      <c r="F5" s="27">
        <v>14234</v>
      </c>
      <c r="G5" s="27">
        <v>30396</v>
      </c>
      <c r="H5" s="27">
        <v>9672</v>
      </c>
      <c r="I5" s="27">
        <v>693</v>
      </c>
      <c r="J5" s="27">
        <v>1288</v>
      </c>
      <c r="K5" s="27">
        <v>312</v>
      </c>
      <c r="L5" s="27">
        <v>1905</v>
      </c>
      <c r="M5" s="27">
        <v>3036</v>
      </c>
      <c r="N5" s="27">
        <v>44482.2</v>
      </c>
      <c r="O5" s="27">
        <v>15568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F3280-8DD7-479F-85AE-9627F4F8E0BB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0B338-EF84-469B-8A00-4A71A90401CE}">
  <dimension ref="B1:O18"/>
  <sheetViews>
    <sheetView workbookViewId="0">
      <selection activeCell="B2" sqref="B2:O19"/>
    </sheetView>
  </sheetViews>
  <sheetFormatPr defaultRowHeight="15" x14ac:dyDescent="0.25"/>
  <sheetData>
    <row r="1" spans="2:15" ht="15.75" thickBot="1" x14ac:dyDescent="0.3"/>
    <row r="2" spans="2:15" ht="15.75" thickBot="1" x14ac:dyDescent="0.3">
      <c r="B2" s="26" t="s">
        <v>95</v>
      </c>
      <c r="C2" s="25" t="s">
        <v>43</v>
      </c>
      <c r="D2" s="26" t="s">
        <v>11</v>
      </c>
      <c r="E2" s="26" t="s">
        <v>44</v>
      </c>
      <c r="F2" s="26" t="s">
        <v>9</v>
      </c>
      <c r="G2" s="26" t="s">
        <v>101</v>
      </c>
      <c r="H2" s="26" t="s">
        <v>100</v>
      </c>
      <c r="I2" s="26" t="s">
        <v>99</v>
      </c>
      <c r="J2" s="26" t="s">
        <v>88</v>
      </c>
      <c r="K2" s="26" t="s">
        <v>87</v>
      </c>
      <c r="L2" s="26" t="s">
        <v>86</v>
      </c>
      <c r="M2" s="26" t="s">
        <v>85</v>
      </c>
      <c r="N2" s="26" t="s">
        <v>98</v>
      </c>
      <c r="O2" s="26" t="s">
        <v>75</v>
      </c>
    </row>
    <row r="3" spans="2:15" x14ac:dyDescent="0.25">
      <c r="B3" s="4" t="s">
        <v>39</v>
      </c>
      <c r="C3" s="27">
        <v>93037</v>
      </c>
      <c r="D3" s="27">
        <v>48886</v>
      </c>
      <c r="E3" s="27">
        <v>37628</v>
      </c>
      <c r="F3" s="27">
        <v>44151</v>
      </c>
      <c r="G3" s="27"/>
      <c r="H3" s="27"/>
      <c r="I3" s="27">
        <v>307</v>
      </c>
      <c r="J3" s="27">
        <v>385</v>
      </c>
      <c r="K3" s="27">
        <v>0</v>
      </c>
      <c r="L3" s="27">
        <v>1770</v>
      </c>
      <c r="M3" s="27">
        <v>4969</v>
      </c>
      <c r="N3" s="27">
        <v>266800</v>
      </c>
      <c r="O3" s="27"/>
    </row>
    <row r="4" spans="2:15" x14ac:dyDescent="0.25">
      <c r="B4" s="4" t="s">
        <v>97</v>
      </c>
      <c r="C4" s="27">
        <v>28819</v>
      </c>
      <c r="D4" s="27">
        <v>9667</v>
      </c>
      <c r="E4" s="27">
        <v>6532</v>
      </c>
      <c r="F4" s="27">
        <v>19152</v>
      </c>
      <c r="G4" s="27">
        <v>7695</v>
      </c>
    </row>
    <row r="5" spans="2:15" x14ac:dyDescent="0.25">
      <c r="B5" s="4" t="s">
        <v>41</v>
      </c>
      <c r="C5" s="27">
        <v>45001</v>
      </c>
      <c r="D5" s="27">
        <v>16958</v>
      </c>
      <c r="E5" s="27">
        <v>6532</v>
      </c>
      <c r="F5" s="27">
        <v>28043</v>
      </c>
      <c r="G5" s="27"/>
      <c r="H5" s="27"/>
      <c r="I5" s="27">
        <v>693</v>
      </c>
      <c r="J5" s="27">
        <v>1288</v>
      </c>
      <c r="K5" s="27">
        <v>312</v>
      </c>
      <c r="L5" s="27">
        <v>1905</v>
      </c>
      <c r="M5" s="27">
        <v>3036</v>
      </c>
      <c r="N5" s="27">
        <v>44482.2</v>
      </c>
      <c r="O5" s="27">
        <v>15568</v>
      </c>
    </row>
    <row r="6" spans="2:15" x14ac:dyDescent="0.25">
      <c r="B6" s="4" t="s">
        <v>40</v>
      </c>
      <c r="C6" s="27">
        <v>60075</v>
      </c>
      <c r="D6" s="27">
        <v>34823</v>
      </c>
      <c r="E6" s="27">
        <v>25000</v>
      </c>
      <c r="F6" s="27">
        <v>25252</v>
      </c>
      <c r="G6" s="27"/>
      <c r="H6" s="27"/>
      <c r="I6" s="27">
        <v>898</v>
      </c>
      <c r="J6" s="27">
        <v>478</v>
      </c>
      <c r="K6" s="27">
        <v>2017</v>
      </c>
      <c r="L6" s="27">
        <v>1681</v>
      </c>
      <c r="M6" s="27">
        <v>822</v>
      </c>
      <c r="N6" s="27">
        <v>177929</v>
      </c>
      <c r="O6" s="27">
        <v>177929</v>
      </c>
    </row>
    <row r="7" spans="2:15" x14ac:dyDescent="0.25">
      <c r="B7" s="4" t="s">
        <v>37</v>
      </c>
      <c r="C7">
        <v>585</v>
      </c>
      <c r="D7">
        <v>150</v>
      </c>
      <c r="F7">
        <v>435</v>
      </c>
      <c r="H7">
        <v>0.74</v>
      </c>
      <c r="I7">
        <v>0</v>
      </c>
    </row>
    <row r="8" spans="2:15" x14ac:dyDescent="0.25">
      <c r="B8" s="4" t="s">
        <v>29</v>
      </c>
      <c r="C8">
        <v>3780</v>
      </c>
      <c r="D8">
        <v>1200</v>
      </c>
      <c r="E8">
        <v>435</v>
      </c>
      <c r="F8">
        <v>2580</v>
      </c>
      <c r="G8">
        <v>765</v>
      </c>
      <c r="H8" s="7">
        <v>0.68</v>
      </c>
      <c r="I8">
        <v>0.13</v>
      </c>
    </row>
    <row r="9" spans="2:15" x14ac:dyDescent="0.25">
      <c r="B9" s="4" t="s">
        <v>30</v>
      </c>
      <c r="C9">
        <v>3640</v>
      </c>
      <c r="D9">
        <v>1200</v>
      </c>
      <c r="E9">
        <v>435</v>
      </c>
      <c r="F9">
        <v>2440</v>
      </c>
      <c r="G9">
        <v>765</v>
      </c>
      <c r="H9" s="7">
        <v>0.67</v>
      </c>
      <c r="I9">
        <v>0.13600000000000001</v>
      </c>
    </row>
    <row r="10" spans="2:15" x14ac:dyDescent="0.25">
      <c r="B10" s="4" t="s">
        <v>31</v>
      </c>
      <c r="C10">
        <v>4250</v>
      </c>
      <c r="D10">
        <v>1497</v>
      </c>
      <c r="E10">
        <v>300</v>
      </c>
      <c r="F10">
        <v>2753</v>
      </c>
      <c r="G10">
        <v>1197</v>
      </c>
      <c r="H10" s="7">
        <v>0.65</v>
      </c>
      <c r="I10">
        <v>7.5999999999999998E-2</v>
      </c>
      <c r="K10">
        <v>28.5</v>
      </c>
    </row>
    <row r="11" spans="2:15" x14ac:dyDescent="0.25">
      <c r="B11" s="4" t="s">
        <v>32</v>
      </c>
      <c r="C11">
        <v>995.2</v>
      </c>
      <c r="D11">
        <v>294.3</v>
      </c>
      <c r="E11">
        <v>33</v>
      </c>
      <c r="F11">
        <v>700.9</v>
      </c>
      <c r="G11">
        <v>261.3</v>
      </c>
      <c r="H11">
        <v>0.7</v>
      </c>
      <c r="I11">
        <v>7.5999999999999998E-2</v>
      </c>
    </row>
    <row r="12" spans="2:15" x14ac:dyDescent="0.25">
      <c r="B12" s="4" t="s">
        <v>33</v>
      </c>
      <c r="C12">
        <v>1026</v>
      </c>
      <c r="D12">
        <v>296</v>
      </c>
      <c r="E12">
        <v>33</v>
      </c>
      <c r="F12">
        <v>730</v>
      </c>
      <c r="H12">
        <v>0.71</v>
      </c>
      <c r="I12">
        <v>7.5999999999999998E-2</v>
      </c>
    </row>
    <row r="13" spans="2:15" x14ac:dyDescent="0.25">
      <c r="B13" s="4" t="s">
        <v>36</v>
      </c>
      <c r="C13">
        <v>1006</v>
      </c>
      <c r="D13">
        <v>303</v>
      </c>
      <c r="E13">
        <v>33</v>
      </c>
      <c r="F13">
        <v>703</v>
      </c>
      <c r="H13">
        <v>0.7</v>
      </c>
      <c r="I13">
        <v>7.5999999999999998E-2</v>
      </c>
    </row>
    <row r="14" spans="2:15" x14ac:dyDescent="0.25">
      <c r="B14" s="4" t="s">
        <v>35</v>
      </c>
      <c r="C14">
        <v>1006</v>
      </c>
      <c r="D14">
        <v>299.60000000000002</v>
      </c>
      <c r="E14">
        <v>33</v>
      </c>
      <c r="F14">
        <v>706.4</v>
      </c>
      <c r="H14">
        <v>0.7</v>
      </c>
      <c r="I14">
        <v>7.5999999999999998E-2</v>
      </c>
    </row>
    <row r="15" spans="2:15" x14ac:dyDescent="0.25">
      <c r="B15" t="s">
        <v>34</v>
      </c>
      <c r="C15">
        <v>1039</v>
      </c>
      <c r="D15" s="5">
        <v>306</v>
      </c>
      <c r="E15">
        <v>33</v>
      </c>
      <c r="F15">
        <v>733</v>
      </c>
      <c r="H15" s="70">
        <v>0.71</v>
      </c>
      <c r="I15">
        <v>7.5999999999999998E-2</v>
      </c>
      <c r="M15" s="70"/>
    </row>
    <row r="16" spans="2:15" x14ac:dyDescent="0.25">
      <c r="B16" t="s">
        <v>38</v>
      </c>
      <c r="C16">
        <v>1471</v>
      </c>
      <c r="D16" s="5">
        <v>626</v>
      </c>
      <c r="F16">
        <v>845</v>
      </c>
      <c r="H16" s="70">
        <v>0.56999999999999995</v>
      </c>
      <c r="I16">
        <v>0</v>
      </c>
      <c r="M16" s="70"/>
    </row>
    <row r="17" spans="2:9" x14ac:dyDescent="0.25">
      <c r="B17" t="s">
        <v>56</v>
      </c>
      <c r="C17">
        <v>5700</v>
      </c>
      <c r="D17">
        <v>1814</v>
      </c>
      <c r="E17">
        <v>756</v>
      </c>
      <c r="F17">
        <v>3820</v>
      </c>
      <c r="G17">
        <v>1058</v>
      </c>
      <c r="H17" s="7">
        <v>0.67</v>
      </c>
      <c r="I17">
        <v>0.153</v>
      </c>
    </row>
    <row r="18" spans="2:9" x14ac:dyDescent="0.25">
      <c r="B18" t="s">
        <v>96</v>
      </c>
      <c r="C18">
        <v>5750</v>
      </c>
      <c r="D18">
        <v>1880</v>
      </c>
      <c r="E18">
        <v>512</v>
      </c>
      <c r="F18">
        <v>3350</v>
      </c>
      <c r="G18">
        <v>1880</v>
      </c>
      <c r="H18" s="7">
        <v>0.57999999999999996</v>
      </c>
      <c r="I18">
        <v>9.9000000000000005E-2</v>
      </c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E1BA3-1C76-4459-ABAA-20A3A6F3257A}">
  <dimension ref="B2:V33"/>
  <sheetViews>
    <sheetView topLeftCell="A21" workbookViewId="0">
      <selection activeCell="B2" sqref="B2:W44"/>
    </sheetView>
  </sheetViews>
  <sheetFormatPr defaultRowHeight="15" x14ac:dyDescent="0.25"/>
  <sheetData>
    <row r="2" spans="2:22" ht="15.75" thickBot="1" x14ac:dyDescent="0.3"/>
    <row r="3" spans="2:22" ht="15.75" thickBot="1" x14ac:dyDescent="0.3">
      <c r="B3" s="26" t="s">
        <v>95</v>
      </c>
      <c r="C3" s="69" t="s">
        <v>94</v>
      </c>
      <c r="D3" s="68" t="s">
        <v>93</v>
      </c>
      <c r="E3" s="68" t="s">
        <v>92</v>
      </c>
      <c r="F3" s="68" t="s">
        <v>91</v>
      </c>
      <c r="G3" s="68" t="s">
        <v>90</v>
      </c>
      <c r="H3" s="68" t="s">
        <v>89</v>
      </c>
      <c r="I3" s="25" t="s">
        <v>88</v>
      </c>
      <c r="J3" s="26" t="s">
        <v>87</v>
      </c>
      <c r="K3" s="26" t="s">
        <v>86</v>
      </c>
      <c r="L3" s="67" t="s">
        <v>85</v>
      </c>
      <c r="M3" s="26" t="s">
        <v>84</v>
      </c>
      <c r="N3" s="25" t="s">
        <v>83</v>
      </c>
      <c r="O3" s="67" t="s">
        <v>82</v>
      </c>
      <c r="P3" s="26" t="s">
        <v>81</v>
      </c>
      <c r="Q3" s="25" t="s">
        <v>80</v>
      </c>
      <c r="R3" s="26" t="s">
        <v>79</v>
      </c>
      <c r="S3" s="26" t="s">
        <v>78</v>
      </c>
      <c r="T3" s="26" t="s">
        <v>77</v>
      </c>
      <c r="U3" s="26" t="s">
        <v>76</v>
      </c>
      <c r="V3" s="26" t="s">
        <v>75</v>
      </c>
    </row>
    <row r="4" spans="2:22" x14ac:dyDescent="0.25">
      <c r="B4" t="s">
        <v>12</v>
      </c>
      <c r="C4" s="27">
        <v>15103</v>
      </c>
      <c r="D4" s="28">
        <v>4479</v>
      </c>
      <c r="E4" s="27">
        <v>6855</v>
      </c>
      <c r="F4" s="27">
        <v>4821</v>
      </c>
      <c r="G4" s="27">
        <v>10624</v>
      </c>
      <c r="H4" s="66">
        <v>2034</v>
      </c>
      <c r="I4" s="27"/>
      <c r="J4" s="27"/>
      <c r="K4" s="27"/>
      <c r="L4" s="27"/>
      <c r="M4" s="66"/>
      <c r="N4" s="27">
        <v>80068</v>
      </c>
      <c r="O4" s="27">
        <v>23130.9</v>
      </c>
      <c r="P4" s="27">
        <v>10282</v>
      </c>
      <c r="Q4" s="27">
        <v>2034</v>
      </c>
      <c r="R4" s="27">
        <v>4821</v>
      </c>
      <c r="S4" s="27">
        <v>2445</v>
      </c>
      <c r="T4" s="27">
        <v>8248</v>
      </c>
      <c r="U4" s="27">
        <v>2376</v>
      </c>
      <c r="V4" s="27"/>
    </row>
    <row r="5" spans="2:22" x14ac:dyDescent="0.25">
      <c r="B5" t="s">
        <v>13</v>
      </c>
      <c r="C5" s="27">
        <v>15065</v>
      </c>
      <c r="D5" s="28">
        <v>4214</v>
      </c>
      <c r="E5" s="27">
        <v>6853</v>
      </c>
      <c r="F5" s="27">
        <v>4819</v>
      </c>
      <c r="G5" s="27">
        <v>10851</v>
      </c>
      <c r="H5" s="66">
        <v>2034</v>
      </c>
      <c r="I5" s="27"/>
      <c r="J5" s="27"/>
      <c r="K5" s="27"/>
      <c r="L5" s="27"/>
      <c r="M5" s="66"/>
      <c r="N5" s="27">
        <v>80068</v>
      </c>
      <c r="O5" s="27">
        <v>23130.9</v>
      </c>
      <c r="P5" s="27">
        <v>10246</v>
      </c>
      <c r="Q5" s="27">
        <v>2034</v>
      </c>
      <c r="R5" s="27">
        <v>4819</v>
      </c>
      <c r="S5" s="27">
        <v>2180</v>
      </c>
      <c r="T5" s="27">
        <v>8212</v>
      </c>
      <c r="U5" s="27">
        <v>2639</v>
      </c>
      <c r="V5" s="27"/>
    </row>
    <row r="6" spans="2:22" x14ac:dyDescent="0.25">
      <c r="B6" t="s">
        <v>14</v>
      </c>
      <c r="C6" s="27">
        <v>14916</v>
      </c>
      <c r="D6" s="28">
        <v>4226</v>
      </c>
      <c r="E6" s="27">
        <v>6598</v>
      </c>
      <c r="F6" s="27">
        <v>4489</v>
      </c>
      <c r="G6" s="27">
        <v>10690</v>
      </c>
      <c r="H6" s="66">
        <v>2109</v>
      </c>
      <c r="I6" s="27"/>
      <c r="J6" s="27"/>
      <c r="K6" s="27"/>
      <c r="L6" s="27"/>
      <c r="M6" s="66"/>
      <c r="N6" s="27">
        <v>80068</v>
      </c>
      <c r="O6" s="27">
        <v>23130.9</v>
      </c>
      <c r="P6" s="27">
        <v>10427</v>
      </c>
      <c r="Q6" s="27">
        <v>2109</v>
      </c>
      <c r="R6" s="27">
        <v>4489</v>
      </c>
      <c r="S6" s="27">
        <v>2117</v>
      </c>
      <c r="T6" s="27">
        <v>8318</v>
      </c>
      <c r="U6" s="27">
        <v>2372</v>
      </c>
      <c r="V6" s="27"/>
    </row>
    <row r="7" spans="2:22" x14ac:dyDescent="0.25">
      <c r="B7" t="s">
        <v>15</v>
      </c>
      <c r="C7" s="27">
        <v>14916</v>
      </c>
      <c r="D7" s="28">
        <v>4284</v>
      </c>
      <c r="E7" s="27">
        <v>6834</v>
      </c>
      <c r="F7" s="27">
        <v>4700</v>
      </c>
      <c r="G7" s="27">
        <v>10750</v>
      </c>
      <c r="H7" s="66">
        <v>2134</v>
      </c>
      <c r="I7" s="27"/>
      <c r="J7" s="27"/>
      <c r="K7" s="27"/>
      <c r="L7" s="27"/>
      <c r="M7" s="66"/>
      <c r="N7" s="27">
        <v>80068</v>
      </c>
      <c r="O7" s="27">
        <v>23130.9</v>
      </c>
      <c r="P7" s="27">
        <v>10334</v>
      </c>
      <c r="Q7" s="27">
        <v>2134</v>
      </c>
      <c r="R7" s="27">
        <v>4700</v>
      </c>
      <c r="S7" s="27">
        <v>2150</v>
      </c>
      <c r="T7" s="27">
        <v>8200</v>
      </c>
      <c r="U7" s="27">
        <v>2550</v>
      </c>
      <c r="V7" s="27"/>
    </row>
    <row r="8" spans="2:22" x14ac:dyDescent="0.25">
      <c r="B8" t="s">
        <v>16</v>
      </c>
      <c r="C8" s="27">
        <v>16447</v>
      </c>
      <c r="D8" s="28">
        <v>5113</v>
      </c>
      <c r="E8" s="27">
        <v>7667</v>
      </c>
      <c r="F8" s="27">
        <v>4795</v>
      </c>
      <c r="G8" s="27">
        <v>11019</v>
      </c>
      <c r="H8" s="66">
        <v>2872</v>
      </c>
      <c r="I8" s="27">
        <v>210</v>
      </c>
      <c r="J8" s="27">
        <v>699</v>
      </c>
      <c r="K8" s="27">
        <v>503</v>
      </c>
      <c r="L8" s="27">
        <v>925</v>
      </c>
      <c r="M8" s="66">
        <v>818</v>
      </c>
      <c r="N8" s="27">
        <v>80068</v>
      </c>
      <c r="O8" s="27">
        <v>23130.9</v>
      </c>
      <c r="P8" s="27">
        <v>11652</v>
      </c>
      <c r="Q8" s="27">
        <v>2872</v>
      </c>
      <c r="R8" s="27">
        <v>4795</v>
      </c>
      <c r="S8" s="27">
        <v>2241</v>
      </c>
      <c r="T8" s="27">
        <v>8527</v>
      </c>
      <c r="U8" s="27">
        <v>2492</v>
      </c>
      <c r="V8" s="27">
        <v>680</v>
      </c>
    </row>
    <row r="9" spans="2:22" x14ac:dyDescent="0.25">
      <c r="B9" t="s">
        <v>17</v>
      </c>
      <c r="C9" s="27">
        <v>16447</v>
      </c>
      <c r="D9" s="28">
        <v>5113</v>
      </c>
      <c r="E9" s="27">
        <v>7667</v>
      </c>
      <c r="F9" s="27">
        <v>4795</v>
      </c>
      <c r="G9" s="27">
        <v>11019</v>
      </c>
      <c r="H9" s="66">
        <v>2872</v>
      </c>
      <c r="I9" s="27">
        <v>210</v>
      </c>
      <c r="J9" s="27">
        <v>699</v>
      </c>
      <c r="K9" s="27">
        <v>503</v>
      </c>
      <c r="L9" s="27">
        <v>925</v>
      </c>
      <c r="M9" s="66">
        <v>818</v>
      </c>
      <c r="N9" s="27">
        <v>80068</v>
      </c>
      <c r="O9" s="27">
        <v>23130.9</v>
      </c>
      <c r="P9" s="27">
        <v>11652</v>
      </c>
      <c r="Q9" s="27">
        <v>2872</v>
      </c>
      <c r="R9" s="27">
        <v>4795</v>
      </c>
      <c r="S9" s="27">
        <v>2241</v>
      </c>
      <c r="T9" s="27">
        <v>8527</v>
      </c>
      <c r="U9" s="27">
        <v>2492</v>
      </c>
      <c r="V9" s="27">
        <v>680</v>
      </c>
    </row>
    <row r="10" spans="2:22" x14ac:dyDescent="0.25">
      <c r="B10" t="s">
        <v>18</v>
      </c>
      <c r="C10" s="27">
        <v>16447</v>
      </c>
      <c r="D10" s="28">
        <v>5113</v>
      </c>
      <c r="E10" s="27">
        <v>7667</v>
      </c>
      <c r="F10" s="27">
        <v>4795</v>
      </c>
      <c r="G10" s="27">
        <v>11019</v>
      </c>
      <c r="H10" s="66">
        <v>2872</v>
      </c>
      <c r="I10" s="27">
        <v>210</v>
      </c>
      <c r="J10" s="27">
        <v>699</v>
      </c>
      <c r="K10" s="27">
        <v>503</v>
      </c>
      <c r="L10" s="27">
        <v>925</v>
      </c>
      <c r="M10" s="66">
        <v>818</v>
      </c>
      <c r="N10" s="27">
        <v>80068</v>
      </c>
      <c r="O10" s="27">
        <v>23130.9</v>
      </c>
      <c r="P10" s="27">
        <v>11652</v>
      </c>
      <c r="Q10" s="27">
        <v>2872</v>
      </c>
      <c r="R10" s="27">
        <v>4795</v>
      </c>
      <c r="S10" s="27">
        <v>2241</v>
      </c>
      <c r="T10" s="27">
        <v>8527</v>
      </c>
      <c r="U10" s="27">
        <v>2492</v>
      </c>
      <c r="V10" s="27">
        <v>680</v>
      </c>
    </row>
    <row r="11" spans="2:22" x14ac:dyDescent="0.25">
      <c r="B11" t="s">
        <v>125</v>
      </c>
      <c r="C11" s="27">
        <v>60075</v>
      </c>
      <c r="D11" s="28">
        <v>34823</v>
      </c>
      <c r="E11" s="27">
        <v>34823</v>
      </c>
      <c r="F11" s="27">
        <v>25000</v>
      </c>
      <c r="G11" s="27">
        <v>25252</v>
      </c>
      <c r="H11" s="66">
        <v>9823</v>
      </c>
      <c r="I11" s="27">
        <v>898</v>
      </c>
      <c r="J11" s="27">
        <v>478</v>
      </c>
      <c r="K11" s="27">
        <v>2017</v>
      </c>
      <c r="L11" s="27">
        <v>1681</v>
      </c>
      <c r="M11" s="66">
        <v>822</v>
      </c>
      <c r="N11" s="27">
        <v>177929</v>
      </c>
      <c r="O11" s="27">
        <v>177929</v>
      </c>
      <c r="P11" s="27"/>
      <c r="Q11" s="27"/>
      <c r="R11" s="27"/>
      <c r="S11" s="27"/>
      <c r="T11" s="27"/>
      <c r="U11" s="27"/>
      <c r="V11" s="27"/>
    </row>
    <row r="12" spans="2:22" x14ac:dyDescent="0.25">
      <c r="B12" t="s">
        <v>124</v>
      </c>
      <c r="C12" s="27">
        <v>48218</v>
      </c>
      <c r="D12" s="28">
        <v>15823</v>
      </c>
      <c r="E12" s="27">
        <v>15823</v>
      </c>
      <c r="F12" s="27">
        <v>6000</v>
      </c>
      <c r="G12" s="27">
        <v>32395</v>
      </c>
      <c r="H12" s="66">
        <v>9823</v>
      </c>
      <c r="I12" s="27">
        <v>898</v>
      </c>
      <c r="J12" s="27">
        <v>478</v>
      </c>
      <c r="K12" s="27">
        <v>2017</v>
      </c>
      <c r="L12" s="27">
        <v>1681</v>
      </c>
      <c r="M12" s="66">
        <v>822</v>
      </c>
      <c r="N12" s="27">
        <v>177929</v>
      </c>
      <c r="O12" s="27">
        <v>177929</v>
      </c>
      <c r="P12" s="27"/>
      <c r="Q12" s="27"/>
      <c r="R12" s="27"/>
      <c r="S12" s="27"/>
      <c r="T12" s="27"/>
      <c r="U12" s="27"/>
      <c r="V12" s="27"/>
    </row>
    <row r="13" spans="2:22" x14ac:dyDescent="0.25">
      <c r="B13" t="s">
        <v>123</v>
      </c>
      <c r="C13" s="27">
        <v>47600</v>
      </c>
      <c r="D13" s="28">
        <v>25200</v>
      </c>
      <c r="E13" s="27">
        <v>25200</v>
      </c>
      <c r="F13" s="27">
        <v>19400</v>
      </c>
      <c r="G13" s="27">
        <v>22400</v>
      </c>
      <c r="H13" s="66">
        <v>5800</v>
      </c>
      <c r="I13" s="27"/>
      <c r="J13" s="27"/>
      <c r="K13" s="27"/>
      <c r="L13" s="27"/>
      <c r="M13" s="66"/>
      <c r="N13" s="27"/>
      <c r="O13" s="27"/>
      <c r="P13" s="27"/>
      <c r="Q13" s="27"/>
      <c r="R13" s="27"/>
      <c r="S13" s="27"/>
      <c r="T13" s="27"/>
      <c r="U13" s="27"/>
      <c r="V13" s="27"/>
    </row>
    <row r="14" spans="2:22" x14ac:dyDescent="0.25">
      <c r="B14" t="s">
        <v>122</v>
      </c>
      <c r="C14" s="27">
        <v>93037</v>
      </c>
      <c r="D14" s="28">
        <v>48886</v>
      </c>
      <c r="E14" s="27">
        <v>48886</v>
      </c>
      <c r="F14" s="27">
        <v>35894</v>
      </c>
      <c r="G14" s="27">
        <v>44151</v>
      </c>
      <c r="H14" s="66">
        <v>11198</v>
      </c>
      <c r="I14" s="27">
        <v>307</v>
      </c>
      <c r="J14" s="27">
        <v>385</v>
      </c>
      <c r="K14" s="27">
        <v>0</v>
      </c>
      <c r="L14" s="27">
        <v>1770</v>
      </c>
      <c r="M14" s="66">
        <v>4969</v>
      </c>
      <c r="N14" s="27">
        <v>266800</v>
      </c>
      <c r="O14" s="27"/>
      <c r="P14" s="27"/>
      <c r="Q14" s="27"/>
      <c r="R14" s="27"/>
      <c r="S14" s="27"/>
      <c r="T14" s="27"/>
      <c r="U14" s="27"/>
      <c r="V14" s="27"/>
    </row>
    <row r="15" spans="2:22" x14ac:dyDescent="0.25">
      <c r="B15" t="s">
        <v>121</v>
      </c>
      <c r="C15" s="27">
        <v>93038</v>
      </c>
      <c r="D15" s="28">
        <v>29403</v>
      </c>
      <c r="E15" s="27">
        <v>48796</v>
      </c>
      <c r="F15" s="27">
        <v>31384</v>
      </c>
      <c r="G15" s="27">
        <v>62458</v>
      </c>
      <c r="H15" s="66">
        <v>10678</v>
      </c>
      <c r="I15" s="27">
        <v>729</v>
      </c>
      <c r="J15" s="27">
        <v>1915</v>
      </c>
      <c r="K15" s="27">
        <v>1322</v>
      </c>
      <c r="L15" s="27">
        <v>4317</v>
      </c>
      <c r="M15" s="66">
        <v>6491</v>
      </c>
      <c r="N15" s="27">
        <v>266800</v>
      </c>
      <c r="O15" s="27"/>
      <c r="P15" s="27">
        <v>61654</v>
      </c>
      <c r="Q15" s="27">
        <v>17412</v>
      </c>
      <c r="R15" s="27">
        <v>31384</v>
      </c>
      <c r="S15" s="27">
        <v>11991</v>
      </c>
      <c r="T15" s="27"/>
      <c r="U15" s="27"/>
      <c r="V15" s="27"/>
    </row>
    <row r="16" spans="2:22" x14ac:dyDescent="0.25">
      <c r="B16" t="s">
        <v>120</v>
      </c>
      <c r="C16" s="27">
        <v>33749</v>
      </c>
      <c r="D16" s="28">
        <v>17171</v>
      </c>
      <c r="E16" s="27">
        <v>17171</v>
      </c>
      <c r="F16" s="27">
        <v>12454</v>
      </c>
      <c r="G16" s="27">
        <v>16578</v>
      </c>
      <c r="H16" s="66">
        <v>4717</v>
      </c>
      <c r="I16" s="27"/>
      <c r="J16" s="27"/>
      <c r="K16" s="27"/>
      <c r="L16" s="27"/>
      <c r="M16" s="66"/>
      <c r="N16" s="27"/>
      <c r="O16" s="27"/>
      <c r="P16" s="27"/>
      <c r="Q16" s="27"/>
      <c r="R16" s="27"/>
      <c r="S16" s="27"/>
      <c r="T16" s="27"/>
      <c r="U16" s="27"/>
      <c r="V16" s="27"/>
    </row>
    <row r="17" spans="2:22" x14ac:dyDescent="0.25">
      <c r="B17" t="s">
        <v>119</v>
      </c>
      <c r="C17" s="27">
        <v>33684</v>
      </c>
      <c r="D17" s="28">
        <v>14049</v>
      </c>
      <c r="E17" s="27">
        <v>14049</v>
      </c>
      <c r="F17" s="27">
        <v>11036</v>
      </c>
      <c r="G17" s="27">
        <v>17143</v>
      </c>
      <c r="H17" s="66">
        <v>5505</v>
      </c>
      <c r="I17" s="27"/>
      <c r="J17" s="27"/>
      <c r="K17" s="27"/>
      <c r="L17" s="27"/>
      <c r="M17" s="66"/>
      <c r="N17" s="27"/>
      <c r="O17" s="27"/>
      <c r="P17" s="27"/>
      <c r="Q17" s="27"/>
      <c r="R17" s="27"/>
      <c r="S17" s="27"/>
      <c r="T17" s="27"/>
      <c r="U17" s="27"/>
      <c r="V17" s="27"/>
    </row>
    <row r="18" spans="2:22" x14ac:dyDescent="0.25">
      <c r="B18" t="s">
        <v>118</v>
      </c>
      <c r="C18" s="27">
        <v>5038.6000000000004</v>
      </c>
      <c r="D18" s="28">
        <v>1673.7</v>
      </c>
      <c r="E18" s="27">
        <v>1673.7</v>
      </c>
      <c r="F18" s="27">
        <v>473</v>
      </c>
      <c r="G18" s="27">
        <v>3223.8</v>
      </c>
      <c r="H18" s="66">
        <v>1200.7</v>
      </c>
      <c r="I18" s="27">
        <v>120.1</v>
      </c>
      <c r="J18" s="27">
        <v>125.7</v>
      </c>
      <c r="K18" s="27">
        <v>56</v>
      </c>
      <c r="L18" s="27">
        <v>404</v>
      </c>
      <c r="M18" s="66">
        <v>252.5</v>
      </c>
      <c r="N18" s="27"/>
      <c r="O18" s="27"/>
      <c r="P18" s="27"/>
      <c r="Q18" s="27"/>
      <c r="R18" s="27"/>
      <c r="S18" s="27"/>
      <c r="T18" s="27"/>
      <c r="U18" s="27"/>
      <c r="V18" s="27"/>
    </row>
    <row r="19" spans="2:22" x14ac:dyDescent="0.25">
      <c r="B19" t="s">
        <v>117</v>
      </c>
      <c r="C19" s="27">
        <v>54597</v>
      </c>
      <c r="D19" s="73">
        <f>9794+F19</f>
        <v>20584</v>
      </c>
      <c r="E19" s="71">
        <v>35807</v>
      </c>
      <c r="F19" s="71">
        <v>10790</v>
      </c>
      <c r="G19" s="27">
        <v>44803</v>
      </c>
      <c r="H19" s="72">
        <v>9794</v>
      </c>
      <c r="I19" s="71">
        <v>400</v>
      </c>
      <c r="J19" s="71">
        <v>800</v>
      </c>
      <c r="K19" s="27"/>
      <c r="L19" s="71">
        <v>3757</v>
      </c>
      <c r="M19" s="66">
        <v>1792</v>
      </c>
      <c r="N19" s="27" t="s">
        <v>116</v>
      </c>
      <c r="O19" s="27" t="s">
        <v>116</v>
      </c>
      <c r="P19" s="27">
        <v>36272</v>
      </c>
      <c r="Q19" s="27">
        <v>6692</v>
      </c>
      <c r="R19" s="27">
        <v>18325</v>
      </c>
      <c r="S19" s="27">
        <v>3102</v>
      </c>
      <c r="T19" s="27">
        <v>65213</v>
      </c>
      <c r="U19" s="27">
        <v>15223</v>
      </c>
      <c r="V19" s="27"/>
    </row>
    <row r="20" spans="2:22" x14ac:dyDescent="0.25">
      <c r="B20" t="s">
        <v>115</v>
      </c>
      <c r="C20" s="27">
        <v>27021</v>
      </c>
      <c r="D20" s="28"/>
      <c r="F20" s="27"/>
      <c r="G20" s="27">
        <v>20013</v>
      </c>
      <c r="H20" s="66">
        <v>5663</v>
      </c>
      <c r="I20" s="27">
        <v>65</v>
      </c>
      <c r="J20" s="27">
        <v>741</v>
      </c>
      <c r="K20" s="27">
        <v>564</v>
      </c>
      <c r="L20" s="27">
        <v>2441</v>
      </c>
      <c r="M20" s="66">
        <v>983</v>
      </c>
    </row>
    <row r="21" spans="2:22" x14ac:dyDescent="0.25">
      <c r="B21" t="s">
        <v>114</v>
      </c>
      <c r="C21" s="27">
        <v>44821</v>
      </c>
      <c r="D21" s="28">
        <v>22319</v>
      </c>
      <c r="E21" s="27">
        <v>22319</v>
      </c>
      <c r="F21" s="27">
        <v>16461</v>
      </c>
      <c r="G21" s="27">
        <v>22502</v>
      </c>
      <c r="H21" s="66">
        <v>5858</v>
      </c>
      <c r="I21" s="27">
        <v>818</v>
      </c>
      <c r="J21" s="27">
        <v>204</v>
      </c>
      <c r="K21" s="27">
        <v>0</v>
      </c>
      <c r="L21" s="27">
        <v>2822</v>
      </c>
      <c r="M21" s="66">
        <v>1749</v>
      </c>
      <c r="N21" s="27">
        <v>99190</v>
      </c>
    </row>
    <row r="22" spans="2:22" x14ac:dyDescent="0.25">
      <c r="B22" t="s">
        <v>113</v>
      </c>
      <c r="C22" s="27">
        <v>52183</v>
      </c>
      <c r="D22" s="28">
        <v>12813</v>
      </c>
      <c r="E22" s="27">
        <v>12813</v>
      </c>
      <c r="F22" s="27"/>
      <c r="G22" s="27">
        <v>39369</v>
      </c>
      <c r="H22" s="66">
        <v>6513</v>
      </c>
      <c r="I22" s="27">
        <v>818</v>
      </c>
      <c r="J22" s="27">
        <v>204</v>
      </c>
      <c r="K22" s="27">
        <v>0</v>
      </c>
      <c r="L22" s="27">
        <v>2837</v>
      </c>
      <c r="M22" s="66">
        <v>2355</v>
      </c>
      <c r="N22" s="27">
        <v>99190</v>
      </c>
      <c r="O22" s="27">
        <v>26700</v>
      </c>
      <c r="P22" s="27"/>
      <c r="Q22" s="27"/>
    </row>
    <row r="23" spans="2:22" x14ac:dyDescent="0.25">
      <c r="B23" t="s">
        <v>112</v>
      </c>
      <c r="C23" s="27">
        <v>45862</v>
      </c>
      <c r="D23" s="28">
        <v>15425</v>
      </c>
      <c r="E23" s="27">
        <v>20271</v>
      </c>
      <c r="F23" s="27">
        <v>14135</v>
      </c>
      <c r="G23" s="27">
        <v>29820</v>
      </c>
      <c r="H23" s="66">
        <v>11264</v>
      </c>
      <c r="I23" s="27">
        <v>454</v>
      </c>
      <c r="J23" s="27">
        <v>468</v>
      </c>
      <c r="K23" s="27">
        <v>1177</v>
      </c>
      <c r="L23" s="27">
        <v>2138</v>
      </c>
      <c r="M23" s="66">
        <v>3255</v>
      </c>
      <c r="N23" s="27">
        <v>266800</v>
      </c>
      <c r="O23" s="27">
        <v>44500</v>
      </c>
      <c r="P23" s="27">
        <v>35054</v>
      </c>
      <c r="Q23" s="27">
        <v>9463</v>
      </c>
      <c r="R23" s="27">
        <v>10808</v>
      </c>
      <c r="S23" s="27">
        <v>5962</v>
      </c>
      <c r="T23" s="27">
        <v>25105</v>
      </c>
      <c r="U23" s="27">
        <v>4715</v>
      </c>
    </row>
    <row r="24" spans="2:22" x14ac:dyDescent="0.25">
      <c r="B24" t="s">
        <v>111</v>
      </c>
      <c r="C24" s="27">
        <v>81911</v>
      </c>
      <c r="D24" s="28">
        <v>26912</v>
      </c>
      <c r="E24" s="27">
        <v>51994</v>
      </c>
      <c r="F24" s="27">
        <v>10790</v>
      </c>
      <c r="G24" s="27">
        <v>54360</v>
      </c>
      <c r="H24" s="66">
        <v>23813</v>
      </c>
      <c r="I24" s="27">
        <v>875</v>
      </c>
      <c r="J24" s="27">
        <v>1299</v>
      </c>
      <c r="K24" s="27">
        <v>2189</v>
      </c>
      <c r="L24" s="27">
        <v>6452</v>
      </c>
      <c r="M24" s="66">
        <v>4840</v>
      </c>
      <c r="N24" s="27">
        <v>200100</v>
      </c>
      <c r="O24" s="27">
        <v>140192</v>
      </c>
      <c r="P24" s="27">
        <v>39791</v>
      </c>
      <c r="Q24" s="27">
        <v>9874</v>
      </c>
      <c r="R24" s="27">
        <v>31330</v>
      </c>
      <c r="S24" s="27">
        <v>6618</v>
      </c>
      <c r="T24" s="27">
        <v>29769</v>
      </c>
      <c r="U24" s="27">
        <v>24508</v>
      </c>
    </row>
    <row r="25" spans="2:22" x14ac:dyDescent="0.25">
      <c r="B25" t="s">
        <v>110</v>
      </c>
    </row>
    <row r="26" spans="2:22" x14ac:dyDescent="0.25">
      <c r="B26" t="s">
        <v>109</v>
      </c>
    </row>
    <row r="27" spans="2:22" x14ac:dyDescent="0.25">
      <c r="B27" t="s">
        <v>108</v>
      </c>
    </row>
    <row r="28" spans="2:22" x14ac:dyDescent="0.25">
      <c r="B28" t="s">
        <v>107</v>
      </c>
    </row>
    <row r="29" spans="2:22" x14ac:dyDescent="0.25">
      <c r="B29" t="s">
        <v>106</v>
      </c>
    </row>
    <row r="30" spans="2:22" x14ac:dyDescent="0.25">
      <c r="B30" t="s">
        <v>105</v>
      </c>
    </row>
    <row r="31" spans="2:22" x14ac:dyDescent="0.25">
      <c r="B31" t="s">
        <v>104</v>
      </c>
    </row>
    <row r="32" spans="2:22" x14ac:dyDescent="0.25">
      <c r="B32" t="s">
        <v>103</v>
      </c>
    </row>
    <row r="33" spans="2:2" x14ac:dyDescent="0.25">
      <c r="B33" t="s">
        <v>102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ABD70F-CADC-493F-B03F-7AC7C536EF2D}">
  <dimension ref="C2:X16"/>
  <sheetViews>
    <sheetView zoomScale="40" zoomScaleNormal="40" workbookViewId="0">
      <selection activeCell="Q52" sqref="Q52"/>
    </sheetView>
  </sheetViews>
  <sheetFormatPr defaultRowHeight="15" x14ac:dyDescent="0.25"/>
  <sheetData>
    <row r="2" spans="3:24" ht="15.75" thickBot="1" x14ac:dyDescent="0.3"/>
    <row r="3" spans="3:24" ht="15.75" thickBot="1" x14ac:dyDescent="0.3">
      <c r="C3" s="26" t="s">
        <v>95</v>
      </c>
      <c r="D3" s="69" t="s">
        <v>43</v>
      </c>
      <c r="E3" s="68" t="s">
        <v>11</v>
      </c>
      <c r="F3" s="68" t="s">
        <v>141</v>
      </c>
      <c r="G3" s="68" t="s">
        <v>44</v>
      </c>
      <c r="H3" s="68" t="s">
        <v>9</v>
      </c>
      <c r="I3" s="68" t="s">
        <v>140</v>
      </c>
      <c r="J3" s="26" t="s">
        <v>139</v>
      </c>
      <c r="K3" s="26" t="s">
        <v>138</v>
      </c>
      <c r="L3" s="26" t="s">
        <v>137</v>
      </c>
      <c r="M3" s="85" t="s">
        <v>136</v>
      </c>
      <c r="N3" s="84" t="s">
        <v>98</v>
      </c>
      <c r="O3" s="4" t="s">
        <v>135</v>
      </c>
      <c r="P3" s="25" t="s">
        <v>134</v>
      </c>
      <c r="Q3" s="67" t="s">
        <v>133</v>
      </c>
      <c r="R3" s="26" t="s">
        <v>132</v>
      </c>
      <c r="S3" s="25" t="s">
        <v>80</v>
      </c>
      <c r="T3" s="26" t="s">
        <v>131</v>
      </c>
      <c r="U3" s="26" t="s">
        <v>130</v>
      </c>
      <c r="V3" s="26" t="s">
        <v>129</v>
      </c>
      <c r="W3" s="26" t="s">
        <v>128</v>
      </c>
      <c r="X3" s="26" t="s">
        <v>127</v>
      </c>
    </row>
    <row r="4" spans="3:24" ht="15.75" thickBot="1" x14ac:dyDescent="0.3">
      <c r="C4" t="s">
        <v>12</v>
      </c>
      <c r="D4" s="27">
        <v>15103</v>
      </c>
      <c r="E4" s="28">
        <v>4479</v>
      </c>
      <c r="F4" s="27">
        <v>6855</v>
      </c>
      <c r="G4" s="27">
        <v>4821</v>
      </c>
      <c r="H4" s="27">
        <v>10624</v>
      </c>
      <c r="I4" s="27">
        <v>2034</v>
      </c>
      <c r="J4" s="83">
        <f>D4*($J$8/$D$8)</f>
        <v>192.8394236030887</v>
      </c>
      <c r="K4" s="82">
        <f>D4*($K$8/$D$8)</f>
        <v>641.8797957074238</v>
      </c>
      <c r="L4" s="82">
        <f>D4*($L$8/$D$8)</f>
        <v>461.8963336778744</v>
      </c>
      <c r="M4" s="81">
        <v>1064</v>
      </c>
      <c r="N4" s="80">
        <v>517</v>
      </c>
      <c r="O4" s="26">
        <v>4000</v>
      </c>
      <c r="P4" s="27">
        <v>80068</v>
      </c>
      <c r="Q4" s="27">
        <v>23130.9</v>
      </c>
      <c r="R4" s="27">
        <v>10282</v>
      </c>
      <c r="S4" s="27">
        <v>2034</v>
      </c>
      <c r="T4" s="27">
        <v>4821</v>
      </c>
      <c r="U4" s="27">
        <v>2445</v>
      </c>
      <c r="V4" s="27">
        <v>8248</v>
      </c>
      <c r="W4" s="27">
        <v>2376</v>
      </c>
      <c r="X4" s="27"/>
    </row>
    <row r="5" spans="3:24" x14ac:dyDescent="0.25">
      <c r="C5" t="s">
        <v>13</v>
      </c>
      <c r="D5" s="27">
        <v>15065</v>
      </c>
      <c r="E5" s="28">
        <v>4214</v>
      </c>
      <c r="F5" s="27">
        <v>6853</v>
      </c>
      <c r="G5" s="27">
        <v>4819</v>
      </c>
      <c r="H5" s="27">
        <v>10851</v>
      </c>
      <c r="I5" s="27">
        <v>2034</v>
      </c>
      <c r="J5" s="79">
        <f>D5*($J$8/$D$8)</f>
        <v>192.35422873472365</v>
      </c>
      <c r="K5" s="78">
        <f>D5*($K$8/$D$8)</f>
        <v>640.26478993129444</v>
      </c>
      <c r="L5" s="78">
        <f>D5*($L$8/$D$8)</f>
        <v>460.73417644555241</v>
      </c>
      <c r="M5" s="78">
        <f>D5*(M4/D4)</f>
        <v>1061.3229159769583</v>
      </c>
      <c r="N5" s="77">
        <f>D5*($N$8/$D$8)</f>
        <v>749.26551954763784</v>
      </c>
      <c r="P5" s="27">
        <v>80068</v>
      </c>
      <c r="Q5" s="27">
        <v>23130.9</v>
      </c>
      <c r="R5" s="27">
        <v>10246</v>
      </c>
      <c r="S5" s="27">
        <v>2034</v>
      </c>
      <c r="T5" s="27">
        <v>4819</v>
      </c>
      <c r="U5" s="27">
        <v>2180</v>
      </c>
      <c r="V5" s="27">
        <v>8212</v>
      </c>
      <c r="W5" s="27">
        <v>2639</v>
      </c>
      <c r="X5" s="27"/>
    </row>
    <row r="6" spans="3:24" x14ac:dyDescent="0.25">
      <c r="C6" t="s">
        <v>14</v>
      </c>
      <c r="D6" s="27">
        <v>14916</v>
      </c>
      <c r="E6" s="28">
        <v>4226</v>
      </c>
      <c r="F6" s="27">
        <v>6598</v>
      </c>
      <c r="G6" s="27">
        <v>4489</v>
      </c>
      <c r="H6" s="27">
        <v>10690</v>
      </c>
      <c r="I6" s="27">
        <v>2109</v>
      </c>
      <c r="J6" s="79">
        <f>D6*($J$8/$D$8)</f>
        <v>190.45175411929225</v>
      </c>
      <c r="K6" s="78">
        <f>D6*($K$8/$D$8)</f>
        <v>633.93226728278705</v>
      </c>
      <c r="L6" s="78">
        <f>D6*($L$8/$D$8)</f>
        <v>456.17729677144769</v>
      </c>
      <c r="M6" s="78">
        <f>D6*(M5/D5)</f>
        <v>1050.8259286234522</v>
      </c>
      <c r="N6" s="77">
        <f>D6*($N$8/$D$8)</f>
        <v>741.85492795038601</v>
      </c>
      <c r="P6" s="27">
        <v>80068</v>
      </c>
      <c r="Q6" s="27">
        <v>23130.9</v>
      </c>
      <c r="R6" s="27">
        <v>10427</v>
      </c>
      <c r="S6" s="27">
        <v>2109</v>
      </c>
      <c r="T6" s="27">
        <v>4489</v>
      </c>
      <c r="U6" s="27">
        <v>2117</v>
      </c>
      <c r="V6" s="27">
        <v>8318</v>
      </c>
      <c r="W6" s="27">
        <v>2372</v>
      </c>
      <c r="X6" s="27"/>
    </row>
    <row r="7" spans="3:24" x14ac:dyDescent="0.25">
      <c r="C7" t="s">
        <v>15</v>
      </c>
      <c r="D7" s="27">
        <v>14916</v>
      </c>
      <c r="E7" s="28">
        <v>4284</v>
      </c>
      <c r="F7" s="27">
        <v>6834</v>
      </c>
      <c r="G7" s="27">
        <v>4700</v>
      </c>
      <c r="H7" s="27">
        <v>10750</v>
      </c>
      <c r="I7" s="27">
        <v>2134</v>
      </c>
      <c r="J7" s="79">
        <f>D7*($J$8/$D$8)</f>
        <v>190.45175411929225</v>
      </c>
      <c r="K7" s="78">
        <f>D7*($K$8/$D$8)</f>
        <v>633.93226728278705</v>
      </c>
      <c r="L7" s="78">
        <f>D7*($L$8/$D$8)</f>
        <v>456.17729677144769</v>
      </c>
      <c r="M7" s="78">
        <f>D7*(M6/D6)</f>
        <v>1050.8259286234522</v>
      </c>
      <c r="N7" s="77">
        <f>D7*($N$8/$D$8)</f>
        <v>741.85492795038601</v>
      </c>
      <c r="P7" s="27">
        <v>80068</v>
      </c>
      <c r="Q7" s="27">
        <v>23130.9</v>
      </c>
      <c r="R7" s="27">
        <v>10334</v>
      </c>
      <c r="S7" s="27">
        <v>2134</v>
      </c>
      <c r="T7" s="27">
        <v>4700</v>
      </c>
      <c r="U7" s="27">
        <v>2150</v>
      </c>
      <c r="V7" s="27">
        <v>8200</v>
      </c>
      <c r="W7" s="27">
        <v>2550</v>
      </c>
      <c r="X7" s="27"/>
    </row>
    <row r="8" spans="3:24" x14ac:dyDescent="0.25">
      <c r="C8" t="s">
        <v>16</v>
      </c>
      <c r="D8" s="27">
        <v>16447</v>
      </c>
      <c r="E8" s="28">
        <v>5113</v>
      </c>
      <c r="F8" s="27">
        <v>7667</v>
      </c>
      <c r="G8" s="27">
        <v>4795</v>
      </c>
      <c r="H8" s="27">
        <v>11019</v>
      </c>
      <c r="I8" s="66">
        <v>2872</v>
      </c>
      <c r="J8" s="27">
        <v>210</v>
      </c>
      <c r="K8" s="27">
        <v>699</v>
      </c>
      <c r="L8" s="27">
        <v>503</v>
      </c>
      <c r="M8" s="27">
        <v>925</v>
      </c>
      <c r="N8" s="66">
        <v>818</v>
      </c>
      <c r="P8" s="27">
        <v>80068</v>
      </c>
      <c r="Q8" s="27">
        <v>23130.9</v>
      </c>
      <c r="R8" s="27">
        <v>11652</v>
      </c>
      <c r="S8" s="27">
        <v>2872</v>
      </c>
      <c r="T8" s="27">
        <v>4795</v>
      </c>
      <c r="U8" s="27">
        <v>2241</v>
      </c>
      <c r="V8" s="27">
        <v>8527</v>
      </c>
      <c r="W8" s="27">
        <v>2492</v>
      </c>
      <c r="X8" s="27">
        <v>680</v>
      </c>
    </row>
    <row r="9" spans="3:24" x14ac:dyDescent="0.25">
      <c r="C9" t="s">
        <v>17</v>
      </c>
      <c r="D9" s="27">
        <v>16447</v>
      </c>
      <c r="E9" s="28">
        <v>5113</v>
      </c>
      <c r="F9" s="27">
        <v>7667</v>
      </c>
      <c r="G9" s="27">
        <v>4795</v>
      </c>
      <c r="H9" s="27">
        <v>11019</v>
      </c>
      <c r="I9" s="66">
        <v>2872</v>
      </c>
      <c r="J9" s="27">
        <v>210</v>
      </c>
      <c r="K9" s="27">
        <v>699</v>
      </c>
      <c r="L9" s="27">
        <v>503</v>
      </c>
      <c r="M9" s="27">
        <v>925</v>
      </c>
      <c r="N9" s="66">
        <v>818</v>
      </c>
      <c r="P9" s="27">
        <v>80068</v>
      </c>
      <c r="Q9" s="27">
        <v>23130.9</v>
      </c>
      <c r="R9" s="27">
        <v>11652</v>
      </c>
      <c r="S9" s="27">
        <v>2872</v>
      </c>
      <c r="T9" s="27">
        <v>4795</v>
      </c>
      <c r="U9" s="27">
        <v>2241</v>
      </c>
      <c r="V9" s="27">
        <v>8527</v>
      </c>
      <c r="W9" s="27">
        <v>2492</v>
      </c>
      <c r="X9" s="27">
        <v>680</v>
      </c>
    </row>
    <row r="10" spans="3:24" x14ac:dyDescent="0.25">
      <c r="C10" t="s">
        <v>18</v>
      </c>
      <c r="D10" s="27">
        <v>16447</v>
      </c>
      <c r="E10" s="28">
        <v>5113</v>
      </c>
      <c r="F10" s="27">
        <v>7667</v>
      </c>
      <c r="G10" s="27">
        <v>4795</v>
      </c>
      <c r="H10" s="27">
        <v>11019</v>
      </c>
      <c r="I10" s="66">
        <v>2872</v>
      </c>
      <c r="J10" s="27">
        <v>210</v>
      </c>
      <c r="K10" s="27">
        <v>699</v>
      </c>
      <c r="L10" s="27">
        <v>503</v>
      </c>
      <c r="M10" s="27">
        <v>925</v>
      </c>
      <c r="N10" s="66">
        <v>818</v>
      </c>
      <c r="P10" s="27">
        <v>80068</v>
      </c>
      <c r="Q10" s="27">
        <v>23130.9</v>
      </c>
      <c r="R10" s="27">
        <v>11652</v>
      </c>
      <c r="S10" s="27">
        <v>2872</v>
      </c>
      <c r="T10" s="27">
        <v>4795</v>
      </c>
      <c r="U10" s="27">
        <v>2241</v>
      </c>
      <c r="V10" s="27">
        <v>8527</v>
      </c>
      <c r="W10" s="27">
        <v>2492</v>
      </c>
      <c r="X10" s="27">
        <v>680</v>
      </c>
    </row>
    <row r="11" spans="3:24" x14ac:dyDescent="0.25">
      <c r="C11" t="s">
        <v>19</v>
      </c>
      <c r="D11" s="27">
        <v>93038</v>
      </c>
      <c r="E11" s="28">
        <v>29403</v>
      </c>
      <c r="F11" s="27">
        <v>48796</v>
      </c>
      <c r="G11" s="27">
        <v>31384</v>
      </c>
      <c r="H11" s="27">
        <v>62458</v>
      </c>
      <c r="I11" s="66">
        <v>10678</v>
      </c>
      <c r="J11" s="27">
        <v>729</v>
      </c>
      <c r="K11" s="27">
        <v>1915</v>
      </c>
      <c r="L11" s="27">
        <v>1322</v>
      </c>
      <c r="M11" s="27">
        <v>4317</v>
      </c>
      <c r="N11" s="66">
        <v>6491</v>
      </c>
      <c r="P11" s="27">
        <v>266800</v>
      </c>
      <c r="T11" s="27">
        <v>31384</v>
      </c>
    </row>
    <row r="12" spans="3:24" x14ac:dyDescent="0.25">
      <c r="C12" t="s">
        <v>20</v>
      </c>
      <c r="D12" s="27">
        <v>48218</v>
      </c>
      <c r="E12" s="28">
        <v>15823</v>
      </c>
      <c r="F12" s="27">
        <v>15823</v>
      </c>
      <c r="G12" s="27">
        <v>6000</v>
      </c>
      <c r="H12" s="27">
        <v>32395</v>
      </c>
      <c r="I12" s="66">
        <v>9823</v>
      </c>
      <c r="J12" s="27">
        <v>898</v>
      </c>
      <c r="K12" s="27">
        <v>478</v>
      </c>
      <c r="L12" s="27">
        <v>2017</v>
      </c>
      <c r="M12" s="27">
        <v>1681</v>
      </c>
      <c r="N12" s="66">
        <v>822</v>
      </c>
      <c r="P12" s="27">
        <v>177929</v>
      </c>
      <c r="Q12" s="27">
        <v>177929</v>
      </c>
      <c r="T12" s="27">
        <v>6000</v>
      </c>
    </row>
    <row r="13" spans="3:24" x14ac:dyDescent="0.25">
      <c r="C13" t="s">
        <v>21</v>
      </c>
      <c r="D13" s="27">
        <v>5038.6000000000004</v>
      </c>
      <c r="E13" s="28">
        <v>1673.7</v>
      </c>
      <c r="F13" s="27">
        <v>1673.7</v>
      </c>
      <c r="G13" s="27">
        <v>473</v>
      </c>
      <c r="H13" s="27">
        <v>3223.8</v>
      </c>
      <c r="I13" s="66">
        <v>1200.7</v>
      </c>
      <c r="J13" s="27">
        <v>120.1</v>
      </c>
      <c r="K13" s="27">
        <v>125.7</v>
      </c>
      <c r="L13" s="27">
        <v>56</v>
      </c>
      <c r="M13" s="27">
        <v>404</v>
      </c>
      <c r="N13" s="66">
        <v>252.5</v>
      </c>
      <c r="P13" s="27">
        <v>14679</v>
      </c>
      <c r="Q13" s="27">
        <v>14679</v>
      </c>
      <c r="T13" s="27"/>
    </row>
    <row r="14" spans="3:24" x14ac:dyDescent="0.25">
      <c r="C14" t="s">
        <v>22</v>
      </c>
      <c r="D14" s="27">
        <v>45862</v>
      </c>
      <c r="E14" s="28">
        <v>15425</v>
      </c>
      <c r="F14" s="27">
        <v>20271</v>
      </c>
      <c r="G14" s="27">
        <v>14135</v>
      </c>
      <c r="H14" s="27">
        <v>29820</v>
      </c>
      <c r="I14" s="66">
        <v>11264</v>
      </c>
      <c r="J14" s="27">
        <v>454</v>
      </c>
      <c r="K14" s="27">
        <v>468</v>
      </c>
      <c r="L14" s="27">
        <v>1177</v>
      </c>
      <c r="M14" s="27">
        <v>2138</v>
      </c>
      <c r="N14" s="66">
        <v>3255</v>
      </c>
      <c r="P14" s="27">
        <v>266800</v>
      </c>
      <c r="Q14" s="27">
        <v>44500</v>
      </c>
      <c r="R14" s="27">
        <v>35054</v>
      </c>
      <c r="S14" s="27">
        <v>9463</v>
      </c>
      <c r="T14" s="27">
        <v>10808</v>
      </c>
      <c r="U14" s="27">
        <v>5962</v>
      </c>
      <c r="V14" s="27">
        <v>25105</v>
      </c>
      <c r="W14" s="27">
        <v>4715</v>
      </c>
    </row>
    <row r="15" spans="3:24" x14ac:dyDescent="0.25">
      <c r="C15" t="s">
        <v>23</v>
      </c>
      <c r="D15" s="27">
        <v>81911</v>
      </c>
      <c r="E15" s="28">
        <v>26912</v>
      </c>
      <c r="F15" s="27">
        <v>51994</v>
      </c>
      <c r="G15" s="27">
        <v>10790</v>
      </c>
      <c r="H15" s="27">
        <v>54360</v>
      </c>
      <c r="I15" s="66">
        <v>23813</v>
      </c>
      <c r="J15" s="27">
        <v>875</v>
      </c>
      <c r="K15" s="27">
        <v>1299</v>
      </c>
      <c r="L15" s="27">
        <v>2189</v>
      </c>
      <c r="M15" s="27">
        <v>6452</v>
      </c>
      <c r="N15" s="66">
        <v>4840</v>
      </c>
      <c r="P15" s="27">
        <v>200100</v>
      </c>
      <c r="Q15" s="27">
        <v>140192</v>
      </c>
      <c r="R15" s="27">
        <v>39791</v>
      </c>
      <c r="S15" s="27">
        <v>9874</v>
      </c>
      <c r="T15" s="27">
        <v>31330</v>
      </c>
      <c r="U15" s="27">
        <v>6618</v>
      </c>
      <c r="V15" s="27">
        <v>29769</v>
      </c>
      <c r="W15" s="27">
        <v>24508</v>
      </c>
    </row>
    <row r="16" spans="3:24" x14ac:dyDescent="0.25">
      <c r="C16" s="74" t="s">
        <v>126</v>
      </c>
      <c r="D16" s="75">
        <v>42267</v>
      </c>
      <c r="E16" s="76">
        <v>14140</v>
      </c>
      <c r="F16" s="75">
        <v>18983</v>
      </c>
      <c r="G16" s="74"/>
      <c r="H16" s="75">
        <v>28392</v>
      </c>
      <c r="I16" s="74"/>
      <c r="J16" s="74"/>
      <c r="K16" s="74"/>
      <c r="L16" s="74"/>
      <c r="M16" s="74"/>
      <c r="N16" s="74"/>
      <c r="O16" s="74"/>
      <c r="P16" s="75">
        <v>98217</v>
      </c>
      <c r="Q16" s="75">
        <v>58800</v>
      </c>
      <c r="R16" s="74">
        <v>33146</v>
      </c>
      <c r="S16" s="74">
        <v>9862</v>
      </c>
      <c r="T16" s="74">
        <v>9121</v>
      </c>
      <c r="U16" s="74">
        <v>4278</v>
      </c>
      <c r="V16" s="74">
        <v>23284</v>
      </c>
      <c r="W16" s="74">
        <v>4843.7</v>
      </c>
      <c r="X16" s="74"/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Sheet2</vt:lpstr>
      <vt:lpstr>Sheet3</vt:lpstr>
      <vt:lpstr>Cargo Landers</vt:lpstr>
      <vt:lpstr>Summary Sheet</vt:lpstr>
      <vt:lpstr>Science Landers</vt:lpstr>
      <vt:lpstr>Swiss Cheese DB</vt:lpstr>
      <vt:lpstr>Manned Landers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Conall De Paor</dc:creator>
  <cp:lastModifiedBy>Conall De Paor</cp:lastModifiedBy>
  <dcterms:created xsi:type="dcterms:W3CDTF">2015-06-05T18:17:20Z</dcterms:created>
  <dcterms:modified xsi:type="dcterms:W3CDTF">2022-10-12T10:01:19Z</dcterms:modified>
</cp:coreProperties>
</file>