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eagle\BTS\Hardware\"/>
    </mc:Choice>
  </mc:AlternateContent>
  <bookViews>
    <workbookView xWindow="0" yWindow="0" windowWidth="19200" windowHeight="12180"/>
  </bookViews>
  <sheets>
    <sheet name="Master Dev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O24" i="1" l="1"/>
  <c r="O28" i="1"/>
  <c r="P52" i="1" l="1"/>
  <c r="O5" i="1"/>
  <c r="O33" i="1"/>
  <c r="P33" i="1" s="1"/>
  <c r="O23" i="1"/>
  <c r="O35" i="1"/>
  <c r="P38" i="1" s="1"/>
  <c r="O36" i="1"/>
  <c r="O41" i="1"/>
  <c r="P47" i="1" s="1"/>
  <c r="O42" i="1"/>
  <c r="O40" i="1"/>
  <c r="O50" i="1"/>
  <c r="P50" i="1" s="1"/>
  <c r="O8" i="1"/>
  <c r="O18" i="1"/>
  <c r="O19" i="1"/>
  <c r="O20" i="1"/>
  <c r="O21" i="1"/>
  <c r="O17" i="1"/>
  <c r="O15" i="1"/>
  <c r="O6" i="1"/>
  <c r="O9" i="1"/>
  <c r="O7" i="1"/>
  <c r="O3" i="1"/>
  <c r="I10" i="1"/>
  <c r="P21" i="1" l="1"/>
  <c r="P15" i="1"/>
  <c r="Q15" i="1" s="1"/>
  <c r="Q53" i="1" s="1"/>
  <c r="P53" i="1" l="1"/>
</calcChain>
</file>

<file path=xl/sharedStrings.xml><?xml version="1.0" encoding="utf-8"?>
<sst xmlns="http://schemas.openxmlformats.org/spreadsheetml/2006/main" count="165" uniqueCount="111">
  <si>
    <t>Item</t>
  </si>
  <si>
    <t>Part Name</t>
  </si>
  <si>
    <t>Farnell ID</t>
  </si>
  <si>
    <t>Quantity</t>
  </si>
  <si>
    <t>Farnell Cost</t>
  </si>
  <si>
    <t>RN52</t>
  </si>
  <si>
    <t>HC05</t>
  </si>
  <si>
    <t>Total Cost</t>
  </si>
  <si>
    <t>Other ID</t>
  </si>
  <si>
    <t>Other Cost</t>
  </si>
  <si>
    <t>Teensy 3.2</t>
  </si>
  <si>
    <t>T3.2</t>
  </si>
  <si>
    <t>Audio PA</t>
  </si>
  <si>
    <t>TPA3140D2PWP</t>
  </si>
  <si>
    <t>Buck Converter</t>
  </si>
  <si>
    <t>LDR</t>
  </si>
  <si>
    <t>RN52 BoB</t>
  </si>
  <si>
    <t>OSH Park ID</t>
  </si>
  <si>
    <t>OSH Park Cost</t>
  </si>
  <si>
    <t>ADP2370</t>
  </si>
  <si>
    <t>Green LED 0603</t>
  </si>
  <si>
    <t>Red LED 0603</t>
  </si>
  <si>
    <t>330R 0603</t>
  </si>
  <si>
    <t>Speakers</t>
  </si>
  <si>
    <t>Main PCB</t>
  </si>
  <si>
    <t>Enclosure</t>
  </si>
  <si>
    <t>AliExpress Link</t>
  </si>
  <si>
    <t>AliExpress Cost</t>
  </si>
  <si>
    <t>Main parts</t>
  </si>
  <si>
    <t>RN52 Hookup</t>
  </si>
  <si>
    <t>PA Hookup</t>
  </si>
  <si>
    <t>LDO Hookup</t>
  </si>
  <si>
    <t>Buck Conv. Hookup</t>
  </si>
  <si>
    <t>10R 0603</t>
  </si>
  <si>
    <t>1 uF 0603</t>
  </si>
  <si>
    <t>220 nF 0603</t>
  </si>
  <si>
    <t>100 nF 0603</t>
  </si>
  <si>
    <t>1 nF 0603</t>
  </si>
  <si>
    <t>33k 0603</t>
  </si>
  <si>
    <t>56k 0603</t>
  </si>
  <si>
    <t>360k 0603</t>
  </si>
  <si>
    <t>48k 0603</t>
  </si>
  <si>
    <t>68k 0603</t>
  </si>
  <si>
    <t>T3.2 Hookup</t>
  </si>
  <si>
    <t>RN52-I/RM116</t>
  </si>
  <si>
    <t>NCP59302DSADJR4G </t>
  </si>
  <si>
    <t>10 nF 0603  X5R</t>
  </si>
  <si>
    <t>33 uH 0603</t>
  </si>
  <si>
    <t>RN52 Shenzen</t>
  </si>
  <si>
    <t>HC-05</t>
  </si>
  <si>
    <t>n/a</t>
  </si>
  <si>
    <t>10k 0603</t>
  </si>
  <si>
    <t>*hopefully*</t>
  </si>
  <si>
    <t>SML-D12P8WT86C</t>
  </si>
  <si>
    <t>SML-D12V8WT86C</t>
  </si>
  <si>
    <t>20 pin 0.1" Header Male</t>
  </si>
  <si>
    <t>20 pin 0.1" Header Female</t>
  </si>
  <si>
    <t>M20-9992046</t>
  </si>
  <si>
    <t>2212S-20SG-85</t>
  </si>
  <si>
    <t>Enclosure 7.87" X 4.72" X 2.95"</t>
  </si>
  <si>
    <t xml:space="preserve">10 uH </t>
  </si>
  <si>
    <t>10 uF 1206 X5R (output)</t>
  </si>
  <si>
    <t>C1206C106K4PACTU</t>
  </si>
  <si>
    <t>MC1206X106K250CT</t>
  </si>
  <si>
    <t>10 uF 1206 X5R (input)</t>
  </si>
  <si>
    <t>C1005X5R1E103K050BA </t>
  </si>
  <si>
    <t>100 uF Radial Can</t>
  </si>
  <si>
    <t>EEEFK1C101P</t>
  </si>
  <si>
    <t>PJRC</t>
  </si>
  <si>
    <t>HC05 Hookup</t>
  </si>
  <si>
    <t>Need spacing info after delivery</t>
  </si>
  <si>
    <t>6 Pin 90degree Header</t>
  </si>
  <si>
    <t>Acq.?</t>
  </si>
  <si>
    <t>✓</t>
  </si>
  <si>
    <t>Aiyima 2Pcs 8 Ohm 10W</t>
  </si>
  <si>
    <t>Li-Po Battery</t>
  </si>
  <si>
    <t>ZIPPY Compact 5800mAh 3S 25C</t>
  </si>
  <si>
    <t>Digikey ID</t>
  </si>
  <si>
    <t>Digikey Cost</t>
  </si>
  <si>
    <t>490-14481-1-ND</t>
  </si>
  <si>
    <t>**</t>
  </si>
  <si>
    <t>200k 0603</t>
  </si>
  <si>
    <t>56K 0603</t>
  </si>
  <si>
    <t>XT-60 Female</t>
  </si>
  <si>
    <t>XT-60 F</t>
  </si>
  <si>
    <t>?</t>
  </si>
  <si>
    <t>RN52BoB</t>
  </si>
  <si>
    <t>BLK-MD-SPK-B</t>
  </si>
  <si>
    <t>SRN3015-100M</t>
  </si>
  <si>
    <t>39k 0603</t>
  </si>
  <si>
    <t>CRGS0603J330R </t>
  </si>
  <si>
    <t>CRCW060310R0JNEAHP </t>
  </si>
  <si>
    <t>CRGS0603J39K </t>
  </si>
  <si>
    <t>CRGS0603J33K</t>
  </si>
  <si>
    <t>CRGS0603J10K</t>
  </si>
  <si>
    <t>CRGS0603J56K</t>
  </si>
  <si>
    <t>CRGS0603J68K</t>
  </si>
  <si>
    <t>ERJPA3F2053V</t>
  </si>
  <si>
    <t>CRGS0603J47K</t>
  </si>
  <si>
    <t>ERJPA3F3603V</t>
  </si>
  <si>
    <t>14 Pin 0.1" Header Male</t>
  </si>
  <si>
    <t>14 Pin 0.1" Header Female</t>
  </si>
  <si>
    <t>MC0603B102K250CT</t>
  </si>
  <si>
    <t>MCT0603F104ZCT</t>
  </si>
  <si>
    <t>MC0603B224K160CT</t>
  </si>
  <si>
    <t>MC0603X105K100CT</t>
  </si>
  <si>
    <t>2212S-14SG-85</t>
  </si>
  <si>
    <t>MC34735</t>
  </si>
  <si>
    <t>¤</t>
  </si>
  <si>
    <t>1776275-2</t>
  </si>
  <si>
    <t>2 Hole Terminal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</si>
</sst>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1809]* #,##0.00_-;\-[$€-1809]* #,##0.00_-;_-[$€-1809]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left"/>
    </xf>
    <xf numFmtId="164" fontId="0" fillId="0" borderId="0" xfId="0" applyNumberFormat="1" applyAlignment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C19" workbookViewId="0">
      <selection activeCell="O50" sqref="O50"/>
    </sheetView>
  </sheetViews>
  <sheetFormatPr defaultRowHeight="15" x14ac:dyDescent="0.25"/>
  <cols>
    <col min="1" max="1" width="25.7109375" bestFit="1" customWidth="1"/>
    <col min="2" max="2" width="29.140625" bestFit="1" customWidth="1"/>
    <col min="3" max="3" width="5.85546875" style="3" bestFit="1" customWidth="1"/>
    <col min="5" max="5" width="12.85546875" style="8" bestFit="1" customWidth="1"/>
    <col min="6" max="6" width="16.42578125" style="8" bestFit="1" customWidth="1"/>
    <col min="7" max="7" width="13.42578125" style="8" bestFit="1" customWidth="1"/>
    <col min="8" max="8" width="11.42578125" customWidth="1"/>
    <col min="9" max="9" width="13.42578125" style="12" bestFit="1" customWidth="1"/>
    <col min="10" max="10" width="14.28515625" customWidth="1"/>
    <col min="11" max="11" width="14.5703125" style="8" bestFit="1" customWidth="1"/>
    <col min="12" max="12" width="11.42578125" customWidth="1"/>
    <col min="13" max="13" width="11.42578125" style="8" customWidth="1"/>
    <col min="15" max="15" width="9.7109375" style="8" bestFit="1" customWidth="1"/>
    <col min="16" max="17" width="9.140625" style="8"/>
  </cols>
  <sheetData>
    <row r="1" spans="1:17" x14ac:dyDescent="0.25">
      <c r="A1" s="1" t="s">
        <v>0</v>
      </c>
      <c r="B1" s="1" t="s">
        <v>1</v>
      </c>
      <c r="C1" s="16" t="s">
        <v>72</v>
      </c>
      <c r="D1" s="16" t="s">
        <v>2</v>
      </c>
      <c r="E1" s="9" t="s">
        <v>4</v>
      </c>
      <c r="F1" s="9" t="s">
        <v>77</v>
      </c>
      <c r="G1" s="9" t="s">
        <v>78</v>
      </c>
      <c r="H1" s="1" t="s">
        <v>17</v>
      </c>
      <c r="I1" s="11" t="s">
        <v>18</v>
      </c>
      <c r="J1" s="1" t="s">
        <v>26</v>
      </c>
      <c r="K1" s="9" t="s">
        <v>27</v>
      </c>
      <c r="L1" s="1" t="s">
        <v>8</v>
      </c>
      <c r="M1" s="9" t="s">
        <v>9</v>
      </c>
      <c r="N1" s="1" t="s">
        <v>3</v>
      </c>
      <c r="O1" s="9" t="s">
        <v>7</v>
      </c>
    </row>
    <row r="2" spans="1:17" x14ac:dyDescent="0.25">
      <c r="A2" s="20" t="s">
        <v>28</v>
      </c>
      <c r="B2" s="20"/>
      <c r="C2" s="20"/>
      <c r="D2" s="20"/>
      <c r="E2" s="21"/>
      <c r="F2" s="21"/>
      <c r="G2" s="21"/>
      <c r="H2" s="20"/>
      <c r="I2" s="21"/>
      <c r="J2" s="20"/>
      <c r="K2" s="21"/>
      <c r="L2" s="20"/>
      <c r="M2" s="21"/>
      <c r="N2" s="20"/>
      <c r="O2" s="20"/>
    </row>
    <row r="3" spans="1:17" x14ac:dyDescent="0.25">
      <c r="A3" t="s">
        <v>5</v>
      </c>
      <c r="B3" t="s">
        <v>44</v>
      </c>
      <c r="C3" s="3" t="s">
        <v>73</v>
      </c>
      <c r="D3">
        <v>2491389</v>
      </c>
      <c r="E3" s="8">
        <v>17.5</v>
      </c>
      <c r="N3">
        <v>1</v>
      </c>
      <c r="O3" s="8">
        <f>N3*E3</f>
        <v>17.5</v>
      </c>
    </row>
    <row r="4" spans="1:17" x14ac:dyDescent="0.25">
      <c r="A4" t="s">
        <v>48</v>
      </c>
      <c r="B4" t="s">
        <v>87</v>
      </c>
      <c r="K4" s="8">
        <v>5</v>
      </c>
    </row>
    <row r="5" spans="1:17" x14ac:dyDescent="0.25">
      <c r="A5" t="s">
        <v>6</v>
      </c>
      <c r="B5" t="s">
        <v>49</v>
      </c>
      <c r="C5" s="3" t="s">
        <v>73</v>
      </c>
      <c r="J5" s="8"/>
      <c r="K5" s="8">
        <v>2.95</v>
      </c>
      <c r="N5">
        <v>1</v>
      </c>
      <c r="O5" s="8">
        <f>N5*K5</f>
        <v>2.95</v>
      </c>
    </row>
    <row r="6" spans="1:17" x14ac:dyDescent="0.25">
      <c r="A6" t="s">
        <v>11</v>
      </c>
      <c r="B6" t="s">
        <v>10</v>
      </c>
      <c r="C6" s="3" t="s">
        <v>73</v>
      </c>
      <c r="L6" t="s">
        <v>11</v>
      </c>
      <c r="M6" s="8">
        <v>19.75</v>
      </c>
      <c r="N6">
        <v>1</v>
      </c>
      <c r="O6" s="8">
        <f>N6*M6</f>
        <v>19.75</v>
      </c>
    </row>
    <row r="7" spans="1:17" x14ac:dyDescent="0.25">
      <c r="A7" t="s">
        <v>12</v>
      </c>
      <c r="B7" t="s">
        <v>13</v>
      </c>
      <c r="C7" s="3" t="s">
        <v>73</v>
      </c>
      <c r="D7">
        <v>2483133</v>
      </c>
      <c r="E7" s="8">
        <v>3.93</v>
      </c>
      <c r="N7">
        <v>1</v>
      </c>
      <c r="O7" s="8">
        <f>N7*E7</f>
        <v>3.93</v>
      </c>
    </row>
    <row r="8" spans="1:17" x14ac:dyDescent="0.25">
      <c r="A8" t="s">
        <v>14</v>
      </c>
      <c r="B8" t="s">
        <v>19</v>
      </c>
      <c r="C8" s="3" t="s">
        <v>108</v>
      </c>
      <c r="D8">
        <v>2727509</v>
      </c>
      <c r="E8" s="8">
        <v>3.8</v>
      </c>
      <c r="N8">
        <v>1</v>
      </c>
      <c r="O8" s="8">
        <f>N8*E8</f>
        <v>3.8</v>
      </c>
    </row>
    <row r="9" spans="1:17" x14ac:dyDescent="0.25">
      <c r="A9" t="s">
        <v>15</v>
      </c>
      <c r="B9" t="s">
        <v>45</v>
      </c>
      <c r="C9" s="3" t="s">
        <v>108</v>
      </c>
      <c r="D9">
        <v>2464250</v>
      </c>
      <c r="E9" s="8">
        <v>2.81</v>
      </c>
      <c r="N9">
        <v>1</v>
      </c>
      <c r="O9" s="8">
        <f>N9*E9</f>
        <v>2.81</v>
      </c>
    </row>
    <row r="10" spans="1:17" x14ac:dyDescent="0.25">
      <c r="A10" t="s">
        <v>16</v>
      </c>
      <c r="B10" t="s">
        <v>50</v>
      </c>
      <c r="C10" s="3" t="s">
        <v>73</v>
      </c>
      <c r="H10" t="s">
        <v>86</v>
      </c>
      <c r="I10" s="12">
        <f>13.5/3</f>
        <v>4.5</v>
      </c>
      <c r="N10">
        <v>1</v>
      </c>
      <c r="O10" s="8">
        <v>5</v>
      </c>
    </row>
    <row r="11" spans="1:17" x14ac:dyDescent="0.25">
      <c r="A11" t="s">
        <v>24</v>
      </c>
      <c r="B11" t="s">
        <v>50</v>
      </c>
      <c r="N11">
        <v>1</v>
      </c>
      <c r="O11" s="8">
        <v>5</v>
      </c>
    </row>
    <row r="12" spans="1:17" x14ac:dyDescent="0.25">
      <c r="A12" t="s">
        <v>25</v>
      </c>
      <c r="J12" t="s">
        <v>59</v>
      </c>
      <c r="N12">
        <v>1</v>
      </c>
      <c r="O12" s="8">
        <v>5</v>
      </c>
    </row>
    <row r="13" spans="1:17" x14ac:dyDescent="0.25">
      <c r="A13" t="s">
        <v>75</v>
      </c>
      <c r="B13" t="s">
        <v>76</v>
      </c>
      <c r="C13" s="3" t="s">
        <v>108</v>
      </c>
      <c r="M13" s="8">
        <v>38</v>
      </c>
    </row>
    <row r="14" spans="1:17" x14ac:dyDescent="0.25">
      <c r="A14" t="s">
        <v>83</v>
      </c>
      <c r="C14" s="3" t="s">
        <v>73</v>
      </c>
      <c r="L14" t="s">
        <v>84</v>
      </c>
      <c r="M14" s="8" t="s">
        <v>85</v>
      </c>
    </row>
    <row r="15" spans="1:17" x14ac:dyDescent="0.25">
      <c r="A15" t="s">
        <v>23</v>
      </c>
      <c r="B15" t="s">
        <v>74</v>
      </c>
      <c r="C15" s="3" t="s">
        <v>73</v>
      </c>
      <c r="K15" s="8">
        <v>12.6</v>
      </c>
      <c r="L15" t="s">
        <v>52</v>
      </c>
      <c r="M15" s="8">
        <v>5</v>
      </c>
      <c r="N15">
        <v>2</v>
      </c>
      <c r="O15" s="8">
        <f>N15*K15</f>
        <v>25.2</v>
      </c>
      <c r="P15" s="8">
        <f>SUM(O3:O15)</f>
        <v>90.940000000000012</v>
      </c>
      <c r="Q15" s="8">
        <f>P15-O6-O15+2*M15-O3+K4</f>
        <v>43.490000000000009</v>
      </c>
    </row>
    <row r="16" spans="1:17" x14ac:dyDescent="0.25">
      <c r="A16" s="20" t="s">
        <v>29</v>
      </c>
      <c r="B16" s="20"/>
      <c r="C16" s="20"/>
      <c r="D16" s="20"/>
      <c r="E16" s="21"/>
      <c r="F16" s="21"/>
      <c r="G16" s="21"/>
      <c r="H16" s="20"/>
      <c r="I16" s="21"/>
      <c r="J16" s="20"/>
      <c r="K16" s="21"/>
      <c r="L16" s="20"/>
      <c r="M16" s="21"/>
      <c r="N16" s="20"/>
      <c r="O16" s="20"/>
    </row>
    <row r="17" spans="1:16" x14ac:dyDescent="0.25">
      <c r="A17" t="s">
        <v>20</v>
      </c>
      <c r="B17" t="s">
        <v>53</v>
      </c>
      <c r="C17" s="3" t="s">
        <v>108</v>
      </c>
      <c r="D17">
        <v>2687486</v>
      </c>
      <c r="E17" s="8">
        <v>0.45</v>
      </c>
      <c r="N17">
        <v>1</v>
      </c>
      <c r="O17" s="8">
        <f>N17*E17</f>
        <v>0.45</v>
      </c>
    </row>
    <row r="18" spans="1:16" x14ac:dyDescent="0.25">
      <c r="A18" t="s">
        <v>21</v>
      </c>
      <c r="B18" t="s">
        <v>54</v>
      </c>
      <c r="C18" s="3" t="s">
        <v>108</v>
      </c>
      <c r="D18">
        <v>2687488</v>
      </c>
      <c r="E18" s="8">
        <v>0.45</v>
      </c>
      <c r="N18">
        <v>1</v>
      </c>
      <c r="O18" s="8">
        <f t="shared" ref="O18:O21" si="0">N18*E18</f>
        <v>0.45</v>
      </c>
    </row>
    <row r="19" spans="1:16" x14ac:dyDescent="0.25">
      <c r="A19" t="s">
        <v>22</v>
      </c>
      <c r="B19" t="s">
        <v>90</v>
      </c>
      <c r="C19" s="3" t="s">
        <v>108</v>
      </c>
      <c r="D19">
        <v>2531684</v>
      </c>
      <c r="E19" s="8">
        <v>0.13900000000000001</v>
      </c>
      <c r="N19">
        <v>2</v>
      </c>
      <c r="O19" s="8">
        <f t="shared" si="0"/>
        <v>0.27800000000000002</v>
      </c>
    </row>
    <row r="20" spans="1:16" x14ac:dyDescent="0.25">
      <c r="A20" t="s">
        <v>55</v>
      </c>
      <c r="B20" t="s">
        <v>57</v>
      </c>
      <c r="C20" s="3" t="s">
        <v>73</v>
      </c>
      <c r="D20">
        <v>1022262</v>
      </c>
      <c r="E20" s="8">
        <v>0.40799999999999997</v>
      </c>
      <c r="N20">
        <v>2</v>
      </c>
      <c r="O20" s="8">
        <f t="shared" si="0"/>
        <v>0.81599999999999995</v>
      </c>
    </row>
    <row r="21" spans="1:16" x14ac:dyDescent="0.25">
      <c r="A21" t="s">
        <v>56</v>
      </c>
      <c r="B21" t="s">
        <v>58</v>
      </c>
      <c r="C21" s="3" t="s">
        <v>108</v>
      </c>
      <c r="D21">
        <v>1593469</v>
      </c>
      <c r="E21" s="8">
        <v>0.75</v>
      </c>
      <c r="N21">
        <v>2</v>
      </c>
      <c r="O21" s="8">
        <f t="shared" si="0"/>
        <v>1.5</v>
      </c>
      <c r="P21" s="8">
        <f>SUM(O17:O21)</f>
        <v>3.4939999999999998</v>
      </c>
    </row>
    <row r="22" spans="1:16" x14ac:dyDescent="0.25">
      <c r="A22" s="20" t="s">
        <v>30</v>
      </c>
      <c r="B22" s="20"/>
      <c r="C22" s="20"/>
      <c r="D22" s="20"/>
      <c r="E22" s="21"/>
      <c r="F22" s="21"/>
      <c r="G22" s="21"/>
      <c r="H22" s="20"/>
      <c r="I22" s="21"/>
      <c r="J22" s="20"/>
      <c r="K22" s="21"/>
      <c r="L22" s="20"/>
      <c r="M22" s="21"/>
      <c r="N22" s="20"/>
      <c r="O22" s="20"/>
    </row>
    <row r="23" spans="1:16" x14ac:dyDescent="0.25">
      <c r="A23" s="6" t="s">
        <v>66</v>
      </c>
      <c r="B23" t="s">
        <v>67</v>
      </c>
      <c r="C23" s="3" t="s">
        <v>108</v>
      </c>
      <c r="D23">
        <v>9695672</v>
      </c>
      <c r="E23" s="8">
        <v>0.28299999999999997</v>
      </c>
      <c r="H23" s="4"/>
      <c r="I23" s="13"/>
      <c r="J23" s="4"/>
      <c r="K23" s="10"/>
      <c r="L23" s="4"/>
      <c r="M23" s="10"/>
      <c r="N23">
        <v>1</v>
      </c>
      <c r="O23" s="8">
        <f>N23*E23</f>
        <v>0.28299999999999997</v>
      </c>
    </row>
    <row r="24" spans="1:16" x14ac:dyDescent="0.25">
      <c r="A24" s="4" t="s">
        <v>34</v>
      </c>
      <c r="B24" t="s">
        <v>105</v>
      </c>
      <c r="C24" s="3" t="s">
        <v>108</v>
      </c>
      <c r="D24">
        <v>1759399</v>
      </c>
      <c r="E24" s="8">
        <v>0.22900000000000001</v>
      </c>
      <c r="F24" s="10"/>
      <c r="G24" s="10"/>
      <c r="H24" s="4"/>
      <c r="I24" s="13"/>
      <c r="J24" s="4"/>
      <c r="K24" s="10"/>
      <c r="L24" s="4"/>
      <c r="M24" s="10"/>
      <c r="N24">
        <v>14</v>
      </c>
      <c r="O24" s="8">
        <f>N24*E24</f>
        <v>3.206</v>
      </c>
    </row>
    <row r="25" spans="1:16" x14ac:dyDescent="0.25">
      <c r="A25" s="4" t="s">
        <v>35</v>
      </c>
      <c r="B25" t="s">
        <v>104</v>
      </c>
      <c r="C25" s="3" t="s">
        <v>108</v>
      </c>
      <c r="D25">
        <v>2627437</v>
      </c>
      <c r="E25" s="8">
        <v>3.0599999999999999E-2</v>
      </c>
      <c r="F25" s="10"/>
      <c r="G25" s="10"/>
      <c r="H25" s="4"/>
      <c r="I25" s="13"/>
      <c r="J25" s="4"/>
      <c r="K25" s="10"/>
      <c r="L25" s="4"/>
      <c r="M25" s="10"/>
      <c r="N25">
        <v>4</v>
      </c>
    </row>
    <row r="26" spans="1:16" x14ac:dyDescent="0.25">
      <c r="A26" s="4" t="s">
        <v>36</v>
      </c>
      <c r="B26" t="s">
        <v>103</v>
      </c>
      <c r="C26" s="3" t="s">
        <v>108</v>
      </c>
      <c r="D26">
        <v>9406204</v>
      </c>
      <c r="E26" s="8">
        <v>1.38E-2</v>
      </c>
      <c r="F26" s="10"/>
      <c r="G26" s="10"/>
      <c r="H26" s="4"/>
      <c r="I26" s="13"/>
      <c r="J26" s="4"/>
      <c r="K26" s="10"/>
      <c r="L26" s="4"/>
      <c r="M26" s="10"/>
      <c r="N26">
        <v>1</v>
      </c>
    </row>
    <row r="27" spans="1:16" x14ac:dyDescent="0.25">
      <c r="A27" s="4" t="s">
        <v>37</v>
      </c>
      <c r="B27" t="s">
        <v>102</v>
      </c>
      <c r="C27" s="3" t="s">
        <v>108</v>
      </c>
      <c r="D27">
        <v>2627426</v>
      </c>
      <c r="E27" s="8">
        <v>9.1999999999999998E-3</v>
      </c>
      <c r="F27" s="10"/>
      <c r="G27" s="10"/>
      <c r="H27" s="4"/>
      <c r="I27" s="13"/>
      <c r="J27" s="4"/>
      <c r="K27" s="10"/>
      <c r="L27" s="4"/>
      <c r="M27" s="10"/>
      <c r="N27">
        <v>1</v>
      </c>
    </row>
    <row r="28" spans="1:16" x14ac:dyDescent="0.25">
      <c r="A28" s="4" t="s">
        <v>47</v>
      </c>
      <c r="B28" s="4"/>
      <c r="D28" s="4"/>
      <c r="E28" s="10"/>
      <c r="F28" s="10" t="s">
        <v>79</v>
      </c>
      <c r="G28" s="10">
        <v>0.27</v>
      </c>
      <c r="H28" s="4"/>
      <c r="I28" s="13"/>
      <c r="J28" s="4"/>
      <c r="K28" s="10"/>
      <c r="L28" s="4"/>
      <c r="M28" s="10"/>
      <c r="N28">
        <v>4</v>
      </c>
      <c r="O28" s="8">
        <f>N28*G28</f>
        <v>1.08</v>
      </c>
    </row>
    <row r="29" spans="1:16" x14ac:dyDescent="0.25">
      <c r="A29" s="4" t="s">
        <v>33</v>
      </c>
      <c r="B29" t="s">
        <v>91</v>
      </c>
      <c r="C29" s="3" t="s">
        <v>108</v>
      </c>
      <c r="D29">
        <v>2614306</v>
      </c>
      <c r="E29" s="10">
        <v>0.152</v>
      </c>
      <c r="F29" s="10"/>
      <c r="G29" s="10"/>
      <c r="H29" s="4"/>
      <c r="I29" s="13"/>
      <c r="J29" s="4"/>
      <c r="K29" s="10"/>
      <c r="L29" s="4"/>
      <c r="M29" s="10"/>
      <c r="N29">
        <v>1</v>
      </c>
    </row>
    <row r="30" spans="1:16" x14ac:dyDescent="0.25">
      <c r="A30" s="4" t="s">
        <v>89</v>
      </c>
      <c r="B30" t="s">
        <v>92</v>
      </c>
      <c r="C30" s="3" t="s">
        <v>108</v>
      </c>
      <c r="D30">
        <v>2531713</v>
      </c>
      <c r="E30" s="10">
        <v>0.13900000000000001</v>
      </c>
      <c r="F30" s="10"/>
      <c r="G30" s="10"/>
      <c r="H30" s="4"/>
      <c r="I30" s="13"/>
      <c r="J30" s="4"/>
      <c r="K30" s="10"/>
      <c r="L30" s="4"/>
      <c r="M30" s="10"/>
      <c r="N30">
        <v>1</v>
      </c>
    </row>
    <row r="31" spans="1:16" x14ac:dyDescent="0.25">
      <c r="A31" s="4" t="s">
        <v>38</v>
      </c>
      <c r="B31" t="s">
        <v>93</v>
      </c>
      <c r="C31" s="3" t="s">
        <v>108</v>
      </c>
      <c r="D31">
        <v>2531712</v>
      </c>
      <c r="E31" s="10">
        <v>0.13900000000000001</v>
      </c>
      <c r="F31" s="10"/>
      <c r="G31" s="10"/>
      <c r="H31" s="4"/>
      <c r="I31" s="13"/>
      <c r="J31" s="4"/>
      <c r="K31" s="10"/>
      <c r="L31" s="4"/>
      <c r="M31" s="10"/>
      <c r="N31">
        <v>3</v>
      </c>
    </row>
    <row r="32" spans="1:16" x14ac:dyDescent="0.25">
      <c r="A32" s="4" t="s">
        <v>39</v>
      </c>
      <c r="B32" t="s">
        <v>95</v>
      </c>
      <c r="C32" s="3" t="s">
        <v>108</v>
      </c>
      <c r="D32">
        <v>2531715</v>
      </c>
      <c r="E32" s="10">
        <v>0.13900000000000001</v>
      </c>
      <c r="F32" s="10"/>
      <c r="G32" s="10"/>
      <c r="H32" s="4"/>
      <c r="I32" s="13"/>
      <c r="J32" s="4"/>
      <c r="K32" s="10"/>
      <c r="L32" s="4"/>
      <c r="M32" s="10"/>
      <c r="N32">
        <v>1</v>
      </c>
    </row>
    <row r="33" spans="1:16" x14ac:dyDescent="0.25">
      <c r="A33" s="4" t="s">
        <v>110</v>
      </c>
      <c r="B33" t="s">
        <v>109</v>
      </c>
      <c r="C33" s="3" t="s">
        <v>108</v>
      </c>
      <c r="D33">
        <v>1098611</v>
      </c>
      <c r="E33" s="10">
        <v>0.24</v>
      </c>
      <c r="H33" s="4"/>
      <c r="I33" s="13"/>
      <c r="J33" s="4"/>
      <c r="K33" s="10"/>
      <c r="L33" s="4"/>
      <c r="M33" s="10"/>
      <c r="N33">
        <v>2</v>
      </c>
      <c r="O33" s="8">
        <f>N33*E33</f>
        <v>0.48</v>
      </c>
      <c r="P33" s="8">
        <f>SUM(O23:O33)</f>
        <v>5.0489999999999995</v>
      </c>
    </row>
    <row r="34" spans="1:16" x14ac:dyDescent="0.25">
      <c r="A34" s="20" t="s">
        <v>31</v>
      </c>
      <c r="B34" s="20"/>
      <c r="C34" s="20"/>
      <c r="D34" s="20"/>
      <c r="E34" s="21"/>
      <c r="F34" s="21"/>
      <c r="G34" s="21"/>
      <c r="H34" s="20"/>
      <c r="I34" s="21"/>
      <c r="J34" s="20"/>
      <c r="K34" s="21"/>
      <c r="L34" s="20"/>
      <c r="M34" s="21"/>
      <c r="N34" s="20"/>
      <c r="O34" s="20"/>
    </row>
    <row r="35" spans="1:16" x14ac:dyDescent="0.25">
      <c r="A35" s="6" t="s">
        <v>66</v>
      </c>
      <c r="B35" t="s">
        <v>67</v>
      </c>
      <c r="C35" s="3" t="s">
        <v>108</v>
      </c>
      <c r="D35">
        <v>9695672</v>
      </c>
      <c r="E35" s="8">
        <v>0.28299999999999997</v>
      </c>
      <c r="N35">
        <v>1</v>
      </c>
      <c r="O35" s="8">
        <f>N35*E35</f>
        <v>0.28299999999999997</v>
      </c>
    </row>
    <row r="36" spans="1:16" x14ac:dyDescent="0.25">
      <c r="A36" s="5" t="s">
        <v>46</v>
      </c>
      <c r="B36" t="s">
        <v>65</v>
      </c>
      <c r="C36" s="3" t="s">
        <v>108</v>
      </c>
      <c r="D36">
        <v>2525020</v>
      </c>
      <c r="E36" s="8">
        <v>5.1400000000000001E-2</v>
      </c>
      <c r="N36">
        <v>1</v>
      </c>
      <c r="O36" s="8">
        <f>N36*E36</f>
        <v>5.1400000000000001E-2</v>
      </c>
    </row>
    <row r="37" spans="1:16" x14ac:dyDescent="0.25">
      <c r="A37" s="6" t="s">
        <v>40</v>
      </c>
      <c r="B37" t="s">
        <v>99</v>
      </c>
      <c r="C37" s="3" t="s">
        <v>108</v>
      </c>
      <c r="D37">
        <v>2335905</v>
      </c>
      <c r="E37" s="8">
        <v>8.5500000000000007E-2</v>
      </c>
      <c r="N37">
        <v>1</v>
      </c>
    </row>
    <row r="38" spans="1:16" x14ac:dyDescent="0.25">
      <c r="A38" s="6" t="s">
        <v>41</v>
      </c>
      <c r="B38" t="s">
        <v>98</v>
      </c>
      <c r="C38" s="3" t="s">
        <v>108</v>
      </c>
      <c r="D38">
        <v>2531714</v>
      </c>
      <c r="E38" s="8">
        <v>0.13900000000000001</v>
      </c>
      <c r="N38">
        <v>1</v>
      </c>
      <c r="P38" s="8">
        <f>SUM(O35:O38)</f>
        <v>0.33439999999999998</v>
      </c>
    </row>
    <row r="39" spans="1:16" x14ac:dyDescent="0.25">
      <c r="A39" s="20" t="s">
        <v>32</v>
      </c>
      <c r="B39" s="20"/>
      <c r="C39" s="20"/>
      <c r="D39" s="20"/>
      <c r="E39" s="21"/>
      <c r="F39" s="21"/>
      <c r="G39" s="21"/>
      <c r="H39" s="20"/>
      <c r="I39" s="21"/>
      <c r="J39" s="20"/>
      <c r="K39" s="21"/>
      <c r="L39" s="20"/>
      <c r="M39" s="21"/>
      <c r="N39" s="20"/>
      <c r="O39" s="20"/>
    </row>
    <row r="40" spans="1:16" x14ac:dyDescent="0.25">
      <c r="A40" s="7" t="s">
        <v>61</v>
      </c>
      <c r="B40" t="s">
        <v>62</v>
      </c>
      <c r="C40" s="3" t="s">
        <v>108</v>
      </c>
      <c r="D40">
        <v>9227881</v>
      </c>
      <c r="E40" s="8">
        <v>0.19</v>
      </c>
      <c r="I40" s="14"/>
      <c r="J40" s="2"/>
      <c r="K40" s="14"/>
      <c r="L40" s="2"/>
      <c r="M40" s="14"/>
      <c r="N40">
        <v>2</v>
      </c>
      <c r="O40" s="8">
        <f>N40*E40</f>
        <v>0.38</v>
      </c>
    </row>
    <row r="41" spans="1:16" x14ac:dyDescent="0.25">
      <c r="A41" s="7" t="s">
        <v>64</v>
      </c>
      <c r="B41" t="s">
        <v>63</v>
      </c>
      <c r="C41" s="3" t="s">
        <v>108</v>
      </c>
      <c r="D41">
        <v>2320887</v>
      </c>
      <c r="E41" s="8">
        <v>0.21</v>
      </c>
      <c r="N41">
        <v>1</v>
      </c>
      <c r="O41" s="8">
        <f t="shared" ref="O41:O42" si="1">N41*E41</f>
        <v>0.21</v>
      </c>
    </row>
    <row r="42" spans="1:16" x14ac:dyDescent="0.25">
      <c r="A42" s="7" t="s">
        <v>60</v>
      </c>
      <c r="B42" t="s">
        <v>88</v>
      </c>
      <c r="C42" s="3" t="s">
        <v>108</v>
      </c>
      <c r="D42">
        <v>2061634</v>
      </c>
      <c r="E42" s="8">
        <v>0.32</v>
      </c>
      <c r="N42">
        <v>1</v>
      </c>
      <c r="O42" s="8">
        <f t="shared" si="1"/>
        <v>0.32</v>
      </c>
    </row>
    <row r="43" spans="1:16" x14ac:dyDescent="0.25">
      <c r="A43" s="7" t="s">
        <v>51</v>
      </c>
      <c r="B43" t="s">
        <v>94</v>
      </c>
      <c r="C43" s="3" t="s">
        <v>108</v>
      </c>
      <c r="D43">
        <v>2531704</v>
      </c>
      <c r="E43" s="10">
        <v>0.13900000000000001</v>
      </c>
      <c r="N43">
        <v>1</v>
      </c>
    </row>
    <row r="44" spans="1:16" x14ac:dyDescent="0.25">
      <c r="A44" s="7" t="s">
        <v>38</v>
      </c>
      <c r="B44" t="s">
        <v>93</v>
      </c>
      <c r="C44" s="3" t="s">
        <v>108</v>
      </c>
      <c r="D44">
        <v>2531712</v>
      </c>
      <c r="E44" s="10">
        <v>0.13900000000000001</v>
      </c>
      <c r="N44">
        <v>1</v>
      </c>
    </row>
    <row r="45" spans="1:16" x14ac:dyDescent="0.25">
      <c r="A45" s="7" t="s">
        <v>82</v>
      </c>
      <c r="B45" t="s">
        <v>95</v>
      </c>
      <c r="C45" s="3" t="s">
        <v>108</v>
      </c>
      <c r="D45">
        <v>2531715</v>
      </c>
      <c r="E45" s="10">
        <v>0.13900000000000001</v>
      </c>
      <c r="N45">
        <v>1</v>
      </c>
    </row>
    <row r="46" spans="1:16" x14ac:dyDescent="0.25">
      <c r="A46" s="7" t="s">
        <v>42</v>
      </c>
      <c r="B46" t="s">
        <v>96</v>
      </c>
      <c r="C46" s="3" t="s">
        <v>108</v>
      </c>
      <c r="D46">
        <v>2531716</v>
      </c>
      <c r="E46" s="10">
        <v>0.13900000000000001</v>
      </c>
      <c r="N46">
        <v>1</v>
      </c>
    </row>
    <row r="47" spans="1:16" x14ac:dyDescent="0.25">
      <c r="A47" s="7" t="s">
        <v>81</v>
      </c>
      <c r="B47" t="s">
        <v>97</v>
      </c>
      <c r="C47" s="3" t="s">
        <v>108</v>
      </c>
      <c r="D47">
        <v>2561864</v>
      </c>
      <c r="E47" s="10">
        <v>0.16300000000000001</v>
      </c>
      <c r="N47">
        <v>1</v>
      </c>
      <c r="P47" s="8">
        <f>SUM(O40:O47)</f>
        <v>0.90999999999999992</v>
      </c>
    </row>
    <row r="48" spans="1:16" x14ac:dyDescent="0.25">
      <c r="A48" s="18" t="s">
        <v>43</v>
      </c>
      <c r="B48" s="18"/>
      <c r="C48" s="18"/>
      <c r="D48" s="18"/>
      <c r="E48" s="19"/>
      <c r="F48" s="19"/>
      <c r="G48" s="19"/>
      <c r="H48" s="18"/>
      <c r="I48" s="19"/>
      <c r="J48" s="18"/>
      <c r="K48" s="19"/>
      <c r="L48" s="18"/>
      <c r="M48" s="19"/>
      <c r="N48" s="18"/>
      <c r="O48" s="18"/>
    </row>
    <row r="49" spans="1:17" x14ac:dyDescent="0.25">
      <c r="A49" s="7" t="s">
        <v>101</v>
      </c>
      <c r="B49" t="s">
        <v>106</v>
      </c>
      <c r="C49" s="3" t="s">
        <v>108</v>
      </c>
      <c r="D49">
        <v>1593466</v>
      </c>
      <c r="E49" s="10">
        <v>0.51100000000000001</v>
      </c>
      <c r="N49">
        <v>2</v>
      </c>
      <c r="O49" s="8">
        <f>N49*E49</f>
        <v>1.022</v>
      </c>
    </row>
    <row r="50" spans="1:17" x14ac:dyDescent="0.25">
      <c r="A50" s="7" t="s">
        <v>100</v>
      </c>
      <c r="B50" t="s">
        <v>107</v>
      </c>
      <c r="C50" s="3" t="s">
        <v>73</v>
      </c>
      <c r="D50">
        <v>1593421</v>
      </c>
      <c r="E50" s="10">
        <v>0.14599999999999999</v>
      </c>
      <c r="L50" t="s">
        <v>68</v>
      </c>
      <c r="M50" s="8">
        <v>0.85</v>
      </c>
      <c r="N50">
        <v>2</v>
      </c>
      <c r="O50" s="8">
        <f>M50*N50</f>
        <v>1.7</v>
      </c>
      <c r="P50" s="8">
        <f>SUM(O50)</f>
        <v>1.7</v>
      </c>
    </row>
    <row r="51" spans="1:17" x14ac:dyDescent="0.25">
      <c r="A51" s="7"/>
      <c r="B51" s="20" t="s">
        <v>69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17"/>
    </row>
    <row r="52" spans="1:17" x14ac:dyDescent="0.25">
      <c r="A52" s="7" t="s">
        <v>71</v>
      </c>
      <c r="B52" t="s">
        <v>70</v>
      </c>
      <c r="C52" s="3" t="s">
        <v>80</v>
      </c>
      <c r="D52" s="3" t="s">
        <v>80</v>
      </c>
      <c r="E52" s="3" t="s">
        <v>80</v>
      </c>
      <c r="F52" s="3" t="s">
        <v>80</v>
      </c>
      <c r="G52" s="3" t="s">
        <v>80</v>
      </c>
      <c r="H52" s="3" t="s">
        <v>80</v>
      </c>
      <c r="I52" s="3" t="s">
        <v>80</v>
      </c>
      <c r="J52" s="3" t="s">
        <v>80</v>
      </c>
      <c r="K52" s="3" t="s">
        <v>80</v>
      </c>
      <c r="L52" s="3" t="s">
        <v>80</v>
      </c>
      <c r="M52" s="3" t="s">
        <v>80</v>
      </c>
      <c r="N52">
        <v>1</v>
      </c>
      <c r="O52" s="8">
        <v>1.5</v>
      </c>
      <c r="P52" s="8">
        <f>O52*N52</f>
        <v>1.5</v>
      </c>
    </row>
    <row r="53" spans="1:17" ht="15.75" thickBot="1" x14ac:dyDescent="0.3">
      <c r="P53" s="15">
        <f>SUM(P50,P47,P38,P33,P21,P15,P52)</f>
        <v>103.92740000000001</v>
      </c>
      <c r="Q53" s="8">
        <f>Q15+P21+P33+P38+P47+P50+P52</f>
        <v>56.47740000000001</v>
      </c>
    </row>
    <row r="54" spans="1:17" ht="15.75" thickTop="1" x14ac:dyDescent="0.25"/>
  </sheetData>
  <mergeCells count="7">
    <mergeCell ref="A48:O48"/>
    <mergeCell ref="B51:O51"/>
    <mergeCell ref="A2:O2"/>
    <mergeCell ref="A22:O22"/>
    <mergeCell ref="A16:O16"/>
    <mergeCell ref="A34:O34"/>
    <mergeCell ref="A39:O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Device</vt:lpstr>
    </vt:vector>
  </TitlesOfParts>
  <Company>Analog Devices,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Dooley, Conor</dc:creator>
  <cp:lastModifiedBy>Dooley, Conor</cp:lastModifiedBy>
  <dcterms:created xsi:type="dcterms:W3CDTF">2018-02-14T09:03:20Z</dcterms:created>
  <dcterms:modified xsi:type="dcterms:W3CDTF">2018-03-15T09:15:44Z</dcterms:modified>
</cp:coreProperties>
</file>