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Concordia\Lab_Automation\"/>
    </mc:Choice>
  </mc:AlternateContent>
  <bookViews>
    <workbookView xWindow="0" yWindow="0" windowWidth="28800" windowHeight="11910" activeTab="1"/>
  </bookViews>
  <sheets>
    <sheet name="Sheet4" sheetId="10" r:id="rId1"/>
    <sheet name="Sheet3" sheetId="9" r:id="rId2"/>
    <sheet name="Sheet2" sheetId="8" r:id="rId3"/>
  </sheets>
  <calcPr calcId="171027"/>
</workbook>
</file>

<file path=xl/calcChain.xml><?xml version="1.0" encoding="utf-8"?>
<calcChain xmlns="http://schemas.openxmlformats.org/spreadsheetml/2006/main">
  <c r="Z78" i="10" l="1"/>
  <c r="R31" i="10"/>
  <c r="AC75" i="10"/>
  <c r="AC76" i="10"/>
  <c r="AC77" i="10"/>
  <c r="AC74" i="10"/>
  <c r="V68" i="10"/>
  <c r="V69" i="10"/>
  <c r="V70" i="10"/>
  <c r="V71" i="10"/>
  <c r="V72" i="10"/>
  <c r="V73" i="10"/>
  <c r="V74" i="10"/>
  <c r="V67" i="10"/>
  <c r="U68" i="10"/>
  <c r="U69" i="10"/>
  <c r="U70" i="10"/>
  <c r="U71" i="10"/>
  <c r="U72" i="10"/>
  <c r="U73" i="10"/>
  <c r="U74" i="10"/>
  <c r="U67" i="10"/>
  <c r="T68" i="10"/>
  <c r="T69" i="10"/>
  <c r="T70" i="10"/>
  <c r="T71" i="10"/>
  <c r="T72" i="10"/>
  <c r="T73" i="10"/>
  <c r="T74" i="10"/>
  <c r="T67" i="10"/>
  <c r="S68" i="10"/>
  <c r="S69" i="10"/>
  <c r="S70" i="10"/>
  <c r="S71" i="10"/>
  <c r="S72" i="10"/>
  <c r="S73" i="10"/>
  <c r="S74" i="10"/>
  <c r="S67" i="10"/>
  <c r="S32" i="10" l="1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31" i="10"/>
  <c r="R37" i="10"/>
  <c r="R38" i="10"/>
  <c r="R39" i="10"/>
  <c r="R40" i="10"/>
  <c r="R41" i="10"/>
  <c r="R42" i="10"/>
  <c r="R43" i="10"/>
  <c r="R44" i="10"/>
  <c r="R32" i="10"/>
  <c r="R33" i="10"/>
  <c r="R34" i="10"/>
  <c r="R35" i="10"/>
  <c r="R36" i="10"/>
  <c r="M32" i="10" l="1"/>
  <c r="N32" i="10"/>
  <c r="O32" i="10"/>
  <c r="P32" i="10"/>
  <c r="M44" i="10"/>
  <c r="N44" i="10"/>
  <c r="O44" i="10"/>
  <c r="M33" i="10"/>
  <c r="N33" i="10"/>
  <c r="O33" i="10"/>
  <c r="P33" i="10"/>
  <c r="M43" i="10"/>
  <c r="N43" i="10"/>
  <c r="O43" i="10"/>
  <c r="P43" i="10"/>
  <c r="M34" i="10"/>
  <c r="N34" i="10"/>
  <c r="O34" i="10"/>
  <c r="P34" i="10"/>
  <c r="M42" i="10"/>
  <c r="N42" i="10"/>
  <c r="M35" i="10"/>
  <c r="N35" i="10"/>
  <c r="O35" i="10"/>
  <c r="P35" i="10"/>
  <c r="N41" i="10"/>
  <c r="P41" i="10"/>
  <c r="M36" i="10"/>
  <c r="N36" i="10"/>
  <c r="O36" i="10"/>
  <c r="P36" i="10"/>
  <c r="M40" i="10"/>
  <c r="N40" i="10"/>
  <c r="M37" i="10"/>
  <c r="N37" i="10"/>
  <c r="O37" i="10"/>
  <c r="P37" i="10"/>
  <c r="M39" i="10"/>
  <c r="N39" i="10"/>
  <c r="M38" i="10"/>
  <c r="N38" i="10"/>
  <c r="O38" i="10"/>
  <c r="P38" i="10"/>
  <c r="N31" i="10"/>
  <c r="O31" i="10"/>
  <c r="P31" i="10"/>
  <c r="M45" i="10"/>
  <c r="N45" i="10"/>
  <c r="O45" i="10"/>
  <c r="P45" i="10"/>
  <c r="M31" i="10"/>
  <c r="F55" i="10"/>
  <c r="F45" i="10"/>
  <c r="F35" i="10"/>
  <c r="M41" i="10" l="1"/>
</calcChain>
</file>

<file path=xl/comments1.xml><?xml version="1.0" encoding="utf-8"?>
<comments xmlns="http://schemas.openxmlformats.org/spreadsheetml/2006/main">
  <authors>
    <author xml:space="preserve"> </author>
  </authors>
  <commentLis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 xml:space="preserve">EHC, V_2.11_04/08_InfiniTe (Apr  4 2008/14.37.11)
MTP, V_2.11_04/08_InfiniTe (Apr  4 2008/14.37.11)
CUV, V_2.11_04/08_InfiniTe (Apr  4 2008/14.37.11)
HCP, V_2.02_05/06_HCP (May 23 2006/14.05.27)
MEM, V_2.12_03/08_MCR (Apr  3 2008/16.03.31)
MEX, V_2.12_03/08_MCR (Apr  4 2008/14.29.44)
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 xml:space="preserve">EHC, V_2.11_04/08_InfiniTe (Apr  4 2008/14.37.11)
MTP, V_2.11_04/08_InfiniTe (Apr  4 2008/14.37.11)
CUV, V_2.11_04/08_InfiniTe (Apr  4 2008/14.37.11)
HCP, V_2.02_05/06_HCP (May 23 2006/14.05.27)
MEM, V_2.12_03/08_MCR (Apr  3 2008/16.03.31)
MEX, V_2.12_03/08_MCR (Apr  4 2008/14.29.44)
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 xml:space="preserve">EHC, V_2.11_04/08_InfiniTe (Apr  4 2008/14.37.11)
MTP, V_2.11_04/08_InfiniTe (Apr  4 2008/14.37.11)
CUV, V_2.11_04/08_InfiniTe (Apr  4 2008/14.37.11)
HCP, V_2.02_05/06_HCP (May 23 2006/14.05.27)
MEM, V_2.12_03/08_MCR (Apr  3 2008/16.03.31)
MEX, V_2.12_03/08_MCR (Apr  4 2008/14.29.44)
</t>
        </r>
      </text>
    </comment>
  </commentList>
</comments>
</file>

<file path=xl/sharedStrings.xml><?xml version="1.0" encoding="utf-8"?>
<sst xmlns="http://schemas.openxmlformats.org/spreadsheetml/2006/main" count="236" uniqueCount="70">
  <si>
    <t>A</t>
  </si>
  <si>
    <t>B</t>
  </si>
  <si>
    <t>C</t>
  </si>
  <si>
    <t>D</t>
  </si>
  <si>
    <t>E</t>
  </si>
  <si>
    <t>F</t>
  </si>
  <si>
    <t>G</t>
  </si>
  <si>
    <t>H</t>
  </si>
  <si>
    <t>Application: Tecan i-control</t>
  </si>
  <si>
    <t>Tecan i-control , 1.11.1.0</t>
  </si>
  <si>
    <t>Device: infinite 200</t>
  </si>
  <si>
    <t>Serial number: 905001938</t>
  </si>
  <si>
    <t>Serial number of connected stacker:</t>
  </si>
  <si>
    <t>Firmware: V_2.11_04/08_InfiniTe (Apr  4 2008/14.37.11)</t>
  </si>
  <si>
    <t>MAI, V_2.11_04/08_InfiniTe (Apr  4 2008/14.37.11)</t>
  </si>
  <si>
    <t>Date:</t>
  </si>
  <si>
    <t>Time:</t>
  </si>
  <si>
    <t>System</t>
  </si>
  <si>
    <t>VMTECAN</t>
  </si>
  <si>
    <t>User</t>
  </si>
  <si>
    <t>VMTECAN\Martin</t>
  </si>
  <si>
    <t>Plate</t>
  </si>
  <si>
    <t>Plate-ID (Stacker)</t>
  </si>
  <si>
    <t>End Time:</t>
  </si>
  <si>
    <t>4:01:57 PM</t>
  </si>
  <si>
    <t>Greiner Bio-One 96 Flat Bottom transparent cyclic olefin copolymer UV-Star for &gt;=200nm [GRE96UVStar.pdfx]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</si>
  <si>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</si>
  <si>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</si>
  <si>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</si>
  <si>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</si>
  <si>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</si>
  <si>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</si>
  <si>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</si>
  <si>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</si>
  <si>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</si>
  <si>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</si>
  <si>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</si>
  <si>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</si>
  <si>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</si>
  <si>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</si>
  <si>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</si>
  <si>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A1-D8; E1-F4; G1-G8; E6-E9; F5-F8; H1-H4</t>
  </si>
  <si>
    <t>Start Time:</t>
  </si>
  <si>
    <t>06/01/2016 4:02:20 PM</t>
  </si>
  <si>
    <t>Temperature: 27.3 °C</t>
  </si>
  <si>
    <t>&lt;&gt;</t>
  </si>
  <si>
    <t>OVER</t>
  </si>
  <si>
    <t>06/01/2016 4:03:12 PM</t>
  </si>
  <si>
    <t>4:03:47 PM</t>
  </si>
  <si>
    <t>06/01/2016 4:04:10 PM</t>
  </si>
  <si>
    <t>Temperature: 27 °C</t>
  </si>
  <si>
    <t>06/01/2016 4:05:02 PM</t>
  </si>
  <si>
    <t>4:05:26 PM</t>
  </si>
  <si>
    <t>06/01/2016 4:05:49 PM</t>
  </si>
  <si>
    <t>Temperature: 27.2 °C</t>
  </si>
  <si>
    <t>Averages</t>
  </si>
  <si>
    <t>maleate</t>
  </si>
  <si>
    <t>fumarate</t>
  </si>
  <si>
    <t>conc(mM)</t>
  </si>
  <si>
    <t>proportion</t>
  </si>
  <si>
    <t>Fumarate formed</t>
  </si>
  <si>
    <t>slopes</t>
  </si>
  <si>
    <t>ave</t>
  </si>
  <si>
    <t>y-intercepts</t>
  </si>
  <si>
    <t>Therefore in a reaction: The concentration of fumarate formed (up to ~75mM) = the observed OD reading minus the start OD (based on init. [MA]) all divided by 0.0478</t>
  </si>
  <si>
    <t>0.0478 is the average slope of all four curves measuring fumarate formation from varying init [MA] up to ~75mM fumarate formed</t>
  </si>
  <si>
    <t xml:space="preserve">The start OD (based on init. [MA]) = 0.0048 times the init. [MA](mM) plus 0.0869 </t>
  </si>
  <si>
    <t>0.0869 is the slope of the relationship between the y-intercepts (start ODs) of fumarate formed to the init. [MA] (mM)</t>
  </si>
  <si>
    <t>Complete equation:</t>
  </si>
  <si>
    <t>{(OD reading) - (0.0048*[MA]) + 0.0869}/0.0478 = [Fum] formed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</si>
</sst>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5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  <xf numFmtId="0" fontId="1" fillId="2" borderId="0" xfId="1"/>
    <xf numFmtId="0" fontId="1" fillId="0" borderId="0" xfId="0" applyFont="1" applyFill="1"/>
    <xf numFmtId="2" fontId="1" fillId="9" borderId="0" xfId="0" applyNumberFormat="1" applyFont="1" applyFill="1"/>
  </cellXfs>
  <cellStyles count="9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Tecan.At.Excel.NanoQuant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Sheet4!$L$31:$L$45</c:f>
              <c:numCache>
                <c:formatCode>0.00</c:formatCode>
                <c:ptCount val="15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  <c:pt idx="14">
                  <c:v>0</c:v>
                </c:pt>
              </c:numCache>
            </c:numRef>
          </c:xVal>
          <c:yVal>
            <c:numRef>
              <c:f>Sheet4!$M$31:$M$45</c:f>
              <c:numCache>
                <c:formatCode>General</c:formatCode>
                <c:ptCount val="15"/>
                <c:pt idx="0">
                  <c:v>0.11083333194255829</c:v>
                </c:pt>
                <c:pt idx="1">
                  <c:v>0.1200999990105629</c:v>
                </c:pt>
                <c:pt idx="2">
                  <c:v>0.13536666830380759</c:v>
                </c:pt>
                <c:pt idx="3">
                  <c:v>0.14130000273386636</c:v>
                </c:pt>
                <c:pt idx="4">
                  <c:v>0.15053333342075348</c:v>
                </c:pt>
                <c:pt idx="5">
                  <c:v>0.16126666466395059</c:v>
                </c:pt>
                <c:pt idx="6">
                  <c:v>0.22236667076746622</c:v>
                </c:pt>
                <c:pt idx="7">
                  <c:v>0.32893333832422894</c:v>
                </c:pt>
                <c:pt idx="8">
                  <c:v>0.4533666769663493</c:v>
                </c:pt>
                <c:pt idx="9">
                  <c:v>0.53376668691635132</c:v>
                </c:pt>
                <c:pt idx="10">
                  <c:v>0.56620001792907715</c:v>
                </c:pt>
                <c:pt idx="11">
                  <c:v>0.41699999570846558</c:v>
                </c:pt>
                <c:pt idx="12">
                  <c:v>0.40253334244092304</c:v>
                </c:pt>
                <c:pt idx="13">
                  <c:v>0.24499999980131784</c:v>
                </c:pt>
                <c:pt idx="14">
                  <c:v>0.23443333307902017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79E-B093-38FD419CC58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Sheet4!$L$31:$L$45</c:f>
              <c:numCache>
                <c:formatCode>0.00</c:formatCode>
                <c:ptCount val="15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  <c:pt idx="14">
                  <c:v>0</c:v>
                </c:pt>
              </c:numCache>
            </c:numRef>
          </c:xVal>
          <c:yVal>
            <c:numRef>
              <c:f>Sheet4!$N$31:$N$45</c:f>
              <c:numCache>
                <c:formatCode>General</c:formatCode>
                <c:ptCount val="15"/>
                <c:pt idx="0">
                  <c:v>0.30983333786328632</c:v>
                </c:pt>
                <c:pt idx="1">
                  <c:v>0.37823333342870075</c:v>
                </c:pt>
                <c:pt idx="2">
                  <c:v>0.42756666739781696</c:v>
                </c:pt>
                <c:pt idx="3">
                  <c:v>0.48893333474795025</c:v>
                </c:pt>
                <c:pt idx="4">
                  <c:v>0.53670001029968262</c:v>
                </c:pt>
                <c:pt idx="5">
                  <c:v>0.60769999027252197</c:v>
                </c:pt>
                <c:pt idx="6">
                  <c:v>0.98410000403722131</c:v>
                </c:pt>
                <c:pt idx="7">
                  <c:v>1.5728999773661296</c:v>
                </c:pt>
                <c:pt idx="8">
                  <c:v>2.4324666659037271</c:v>
                </c:pt>
                <c:pt idx="9">
                  <c:v>2.8728667100270591</c:v>
                </c:pt>
                <c:pt idx="10">
                  <c:v>2.751133362452189</c:v>
                </c:pt>
                <c:pt idx="11">
                  <c:v>2.7214333216349282</c:v>
                </c:pt>
                <c:pt idx="12">
                  <c:v>2.5312666098276773</c:v>
                </c:pt>
                <c:pt idx="13">
                  <c:v>2.6201666990915933</c:v>
                </c:pt>
                <c:pt idx="14">
                  <c:v>2.4474000136057534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4-479E-B093-38FD419CC58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Sheet4!$L$31:$L$45</c:f>
              <c:numCache>
                <c:formatCode>0.00</c:formatCode>
                <c:ptCount val="15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  <c:pt idx="14">
                  <c:v>0</c:v>
                </c:pt>
              </c:numCache>
            </c:numRef>
          </c:xVal>
          <c:yVal>
            <c:numRef>
              <c:f>Sheet4!$O$31:$O$45</c:f>
              <c:numCache>
                <c:formatCode>General</c:formatCode>
                <c:ptCount val="15"/>
                <c:pt idx="0">
                  <c:v>0.55369999011357629</c:v>
                </c:pt>
                <c:pt idx="1">
                  <c:v>0.68616666396458947</c:v>
                </c:pt>
                <c:pt idx="2">
                  <c:v>0.77830000718434655</c:v>
                </c:pt>
                <c:pt idx="3">
                  <c:v>0.86609999338785804</c:v>
                </c:pt>
                <c:pt idx="4">
                  <c:v>0.99929998318354285</c:v>
                </c:pt>
                <c:pt idx="5">
                  <c:v>1.0909333229064941</c:v>
                </c:pt>
                <c:pt idx="6">
                  <c:v>1.7943333784739177</c:v>
                </c:pt>
                <c:pt idx="7">
                  <c:v>2.9631667137145996</c:v>
                </c:pt>
                <c:pt idx="12">
                  <c:v>3.9660500288009644</c:v>
                </c:pt>
                <c:pt idx="13">
                  <c:v>3.9277000427246094</c:v>
                </c:pt>
                <c:pt idx="14">
                  <c:v>3.9494000673294067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4-479E-B093-38FD419CC58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Sheet4!$L$31:$L$45</c:f>
              <c:numCache>
                <c:formatCode>0.00</c:formatCode>
                <c:ptCount val="15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  <c:pt idx="14">
                  <c:v>0</c:v>
                </c:pt>
              </c:numCache>
            </c:numRef>
          </c:xVal>
          <c:yVal>
            <c:numRef>
              <c:f>Sheet4!$P$31:$P$45</c:f>
              <c:numCache>
                <c:formatCode>General</c:formatCode>
                <c:ptCount val="15"/>
                <c:pt idx="0">
                  <c:v>1.2375666697820027</c:v>
                </c:pt>
                <c:pt idx="1">
                  <c:v>1.5444000164667766</c:v>
                </c:pt>
                <c:pt idx="2">
                  <c:v>1.7984666426976521</c:v>
                </c:pt>
                <c:pt idx="3">
                  <c:v>2.0654332637786865</c:v>
                </c:pt>
                <c:pt idx="4">
                  <c:v>2.3141000270843506</c:v>
                </c:pt>
                <c:pt idx="5">
                  <c:v>2.4872000217437744</c:v>
                </c:pt>
                <c:pt idx="6">
                  <c:v>3.8528666496276855</c:v>
                </c:pt>
                <c:pt idx="7">
                  <c:v>3.9570000171661377</c:v>
                </c:pt>
                <c:pt idx="10">
                  <c:v>3.9906001091003418</c:v>
                </c:pt>
                <c:pt idx="12">
                  <c:v>3.9848999977111816</c:v>
                </c:pt>
                <c:pt idx="14">
                  <c:v>3.9647998809814453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4-479E-B093-38FD419C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06048"/>
        <c:axId val="281006608"/>
      </c:scatterChart>
      <c:valAx>
        <c:axId val="2810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6608"/>
        <c:crosses val="autoZero"/>
        <c:crossBetween val="midCat"/>
      </c:valAx>
      <c:valAx>
        <c:axId val="281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Sheet4!$M$30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Sheet4!$Q$31:$Q$45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Sheet4!$M$31:$M$45</c:f>
              <c:numCache>
                <c:formatCode>General</c:formatCode>
                <c:ptCount val="15"/>
                <c:pt idx="0">
                  <c:v>0.11083333194255829</c:v>
                </c:pt>
                <c:pt idx="1">
                  <c:v>0.1200999990105629</c:v>
                </c:pt>
                <c:pt idx="2">
                  <c:v>0.13536666830380759</c:v>
                </c:pt>
                <c:pt idx="3">
                  <c:v>0.14130000273386636</c:v>
                </c:pt>
                <c:pt idx="4">
                  <c:v>0.15053333342075348</c:v>
                </c:pt>
                <c:pt idx="5">
                  <c:v>0.16126666466395059</c:v>
                </c:pt>
                <c:pt idx="6">
                  <c:v>0.22236667076746622</c:v>
                </c:pt>
                <c:pt idx="7">
                  <c:v>0.32893333832422894</c:v>
                </c:pt>
                <c:pt idx="8">
                  <c:v>0.4533666769663493</c:v>
                </c:pt>
                <c:pt idx="9">
                  <c:v>0.53376668691635132</c:v>
                </c:pt>
                <c:pt idx="10">
                  <c:v>0.56620001792907715</c:v>
                </c:pt>
                <c:pt idx="11">
                  <c:v>0.41699999570846558</c:v>
                </c:pt>
                <c:pt idx="12">
                  <c:v>0.40253334244092304</c:v>
                </c:pt>
                <c:pt idx="13">
                  <c:v>0.24499999980131784</c:v>
                </c:pt>
                <c:pt idx="14">
                  <c:v>0.23443333307902017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6-49DA-AE3F-FD475F1A845D}"/>
            </c:ext>
          </c:extLst>
        </c:ser>
        <c:ser>
          <c:idx val="1"/>
          <c:order val="1"/>
          <c:tx>
            <c:strRef>
              <c:f>Sheet4!$N$30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Sheet4!$Q$31:$Q$45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Sheet4!$N$31:$N$45</c:f>
              <c:numCache>
                <c:formatCode>General</c:formatCode>
                <c:ptCount val="15"/>
                <c:pt idx="0">
                  <c:v>0.30983333786328632</c:v>
                </c:pt>
                <c:pt idx="1">
                  <c:v>0.37823333342870075</c:v>
                </c:pt>
                <c:pt idx="2">
                  <c:v>0.42756666739781696</c:v>
                </c:pt>
                <c:pt idx="3">
                  <c:v>0.48893333474795025</c:v>
                </c:pt>
                <c:pt idx="4">
                  <c:v>0.53670001029968262</c:v>
                </c:pt>
                <c:pt idx="5">
                  <c:v>0.60769999027252197</c:v>
                </c:pt>
                <c:pt idx="6">
                  <c:v>0.98410000403722131</c:v>
                </c:pt>
                <c:pt idx="7">
                  <c:v>1.5728999773661296</c:v>
                </c:pt>
                <c:pt idx="8">
                  <c:v>2.4324666659037271</c:v>
                </c:pt>
                <c:pt idx="9">
                  <c:v>2.8728667100270591</c:v>
                </c:pt>
                <c:pt idx="10">
                  <c:v>2.751133362452189</c:v>
                </c:pt>
                <c:pt idx="11">
                  <c:v>2.7214333216349282</c:v>
                </c:pt>
                <c:pt idx="12">
                  <c:v>2.5312666098276773</c:v>
                </c:pt>
                <c:pt idx="13">
                  <c:v>2.6201666990915933</c:v>
                </c:pt>
                <c:pt idx="14">
                  <c:v>2.4474000136057534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6-49DA-AE3F-FD475F1A845D}"/>
            </c:ext>
          </c:extLst>
        </c:ser>
        <c:ser>
          <c:idx val="2"/>
          <c:order val="2"/>
          <c:tx>
            <c:strRef>
              <c:f>Sheet4!$O$30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Sheet4!$Q$31:$Q$45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Sheet4!$O$31:$O$45</c:f>
              <c:numCache>
                <c:formatCode>General</c:formatCode>
                <c:ptCount val="15"/>
                <c:pt idx="0">
                  <c:v>0.55369999011357629</c:v>
                </c:pt>
                <c:pt idx="1">
                  <c:v>0.68616666396458947</c:v>
                </c:pt>
                <c:pt idx="2">
                  <c:v>0.77830000718434655</c:v>
                </c:pt>
                <c:pt idx="3">
                  <c:v>0.86609999338785804</c:v>
                </c:pt>
                <c:pt idx="4">
                  <c:v>0.99929998318354285</c:v>
                </c:pt>
                <c:pt idx="5">
                  <c:v>1.0909333229064941</c:v>
                </c:pt>
                <c:pt idx="6">
                  <c:v>1.7943333784739177</c:v>
                </c:pt>
                <c:pt idx="7">
                  <c:v>2.9631667137145996</c:v>
                </c:pt>
                <c:pt idx="12">
                  <c:v>3.9660500288009644</c:v>
                </c:pt>
                <c:pt idx="13">
                  <c:v>3.9277000427246094</c:v>
                </c:pt>
                <c:pt idx="14">
                  <c:v>3.9494000673294067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6-49DA-AE3F-FD475F1A845D}"/>
            </c:ext>
          </c:extLst>
        </c:ser>
        <c:ser>
          <c:idx val="3"/>
          <c:order val="3"/>
          <c:tx>
            <c:strRef>
              <c:f>Sheet4!$P$30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Sheet4!$Q$31:$Q$45</c:f>
              <c:numCache>
                <c:formatCode>0.00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Sheet4!$P$31:$P$45</c:f>
              <c:numCache>
                <c:formatCode>General</c:formatCode>
                <c:ptCount val="15"/>
                <c:pt idx="0">
                  <c:v>1.2375666697820027</c:v>
                </c:pt>
                <c:pt idx="1">
                  <c:v>1.5444000164667766</c:v>
                </c:pt>
                <c:pt idx="2">
                  <c:v>1.7984666426976521</c:v>
                </c:pt>
                <c:pt idx="3">
                  <c:v>2.0654332637786865</c:v>
                </c:pt>
                <c:pt idx="4">
                  <c:v>2.3141000270843506</c:v>
                </c:pt>
                <c:pt idx="5">
                  <c:v>2.4872000217437744</c:v>
                </c:pt>
                <c:pt idx="6">
                  <c:v>3.8528666496276855</c:v>
                </c:pt>
                <c:pt idx="7">
                  <c:v>3.9570000171661377</c:v>
                </c:pt>
                <c:pt idx="10">
                  <c:v>3.9906001091003418</c:v>
                </c:pt>
                <c:pt idx="12">
                  <c:v>3.9848999977111816</c:v>
                </c:pt>
                <c:pt idx="14">
                  <c:v>3.9647998809814453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6-49DA-AE3F-FD475F1A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3600"/>
        <c:axId val="217594160"/>
      </c:scatterChart>
      <c:valAx>
        <c:axId val="217593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Fumarate:Maleate proportion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4160"/>
        <c:crosses val="autoZero"/>
        <c:crossBetween val="midCat"/>
        <c:majorUnit val="0.1"/>
      </c:valAx>
      <c:valAx>
        <c:axId val="2175941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OD290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3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Sheet4!$L$30</c:f>
              <c:strCache>
                <c:ptCount val="1"/>
                <c:pt idx="0">
                  <c:v>maleate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Sheet4!$M$30:$P$30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Sheet4!$M$31:$P$31</c:f>
              <c:numCache>
                <c:formatCode>General</c:formatCode>
                <c:ptCount val="4"/>
                <c:pt idx="0">
                  <c:v>0.11083333194255829</c:v>
                </c:pt>
                <c:pt idx="1">
                  <c:v>0.30983333786328632</c:v>
                </c:pt>
                <c:pt idx="2">
                  <c:v>0.55369999011357629</c:v>
                </c:pt>
                <c:pt idx="3">
                  <c:v>1.2375666697820027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6-44E8-BAAB-0BD0DB40991E}"/>
            </c:ext>
          </c:extLst>
        </c:ser>
        <c:ser>
          <c:idx val="1"/>
          <c:order val="1"/>
          <c:tx>
            <c:strRef>
              <c:f>Sheet4!$Q$30</c:f>
              <c:strCache>
                <c:ptCount val="1"/>
                <c:pt idx="0">
                  <c:v>fumarate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5"/>
            <c:dispRSqr val="0"/>
            <c:dispEq val="1"/>
            <c:trendlineLbl>
              <c:layout>
                <c:manualLayout>
                  <c:x val="0.23265048118985127"/>
                  <c:y val="8.0779700657059195E-2"/>
                </c:manualLayout>
              </c:layout>
              <c:numFmt formatCode="General" sourceLinked="0"/>
            </c:trendlineLbl>
          </c:trendline>
          <c:xVal>
            <c:numRef>
              <c:f>Sheet4!$M$30:$N$30</c:f>
              <c:numCache>
                <c:formatCode>General</c:formatCode>
                <c:ptCount val="2"/>
                <c:pt idx="0">
                  <c:v>10</c:v>
                </c:pt>
                <c:pt idx="1">
                  <c:v>50</c:v>
                </c:pt>
              </c:numCache>
            </c:numRef>
          </c:xVal>
          <c:yVal>
            <c:numRef>
              <c:f>Sheet4!$M$45:$N$45</c:f>
              <c:numCache>
                <c:formatCode>General</c:formatCode>
                <c:ptCount val="2"/>
                <c:pt idx="0">
                  <c:v>0.23443333307902017</c:v>
                </c:pt>
                <c:pt idx="1">
                  <c:v>2.4474000136057534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F6-44E8-BAAB-0BD0DB4099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Sheet4!$O$30:$P$30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xVal>
          <c:yVal>
            <c:numRef>
              <c:f>Sheet4!$O$45:$P$45</c:f>
              <c:numCache>
                <c:formatCode>General</c:formatCode>
                <c:ptCount val="2"/>
                <c:pt idx="0">
                  <c:v>3.9494000673294067</c:v>
                </c:pt>
                <c:pt idx="1">
                  <c:v>3.9647998809814453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6-44E8-BAAB-0BD0DB40991E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962029746281715"/>
                  <c:y val="-0.27553143436357275"/>
                </c:manualLayout>
              </c:layout>
              <c:numFmt formatCode="General" sourceLinked="0"/>
            </c:trendlineLbl>
          </c:trendline>
          <c:xVal>
            <c:numRef>
              <c:f>Sheet4!$R$31:$R$39</c:f>
              <c:numCache>
                <c:formatCode>General</c:formatCode>
                <c:ptCount val="9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37.5</c:v>
                </c:pt>
                <c:pt idx="7">
                  <c:v>25</c:v>
                </c:pt>
                <c:pt idx="8">
                  <c:v>12.5</c:v>
                </c:pt>
              </c:numCache>
            </c:numRef>
          </c:xVal>
          <c:yVal>
            <c:numRef>
              <c:f>Sheet4!$N$31:$N$39</c:f>
              <c:numCache>
                <c:formatCode>General</c:formatCode>
                <c:ptCount val="9"/>
                <c:pt idx="0">
                  <c:v>0.30983333786328632</c:v>
                </c:pt>
                <c:pt idx="1">
                  <c:v>0.37823333342870075</c:v>
                </c:pt>
                <c:pt idx="2">
                  <c:v>0.42756666739781696</c:v>
                </c:pt>
                <c:pt idx="3">
                  <c:v>0.48893333474795025</c:v>
                </c:pt>
                <c:pt idx="4">
                  <c:v>0.53670001029968262</c:v>
                </c:pt>
                <c:pt idx="5">
                  <c:v>0.60769999027252197</c:v>
                </c:pt>
                <c:pt idx="6">
                  <c:v>0.98410000403722131</c:v>
                </c:pt>
                <c:pt idx="7">
                  <c:v>1.5728999773661296</c:v>
                </c:pt>
                <c:pt idx="8">
                  <c:v>2.4324666659037271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F6-44E8-BAAB-0BD0DB4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72528"/>
        <c:axId val="279578656"/>
      </c:scatterChart>
      <c:valAx>
        <c:axId val="2891725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CA" sz="1400"/>
                  <a:t>[Substrate]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8656"/>
        <c:crosses val="autoZero"/>
        <c:crossBetween val="midCat"/>
      </c:valAx>
      <c:valAx>
        <c:axId val="279578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Absorbance reading at OD290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25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Sheet4!$L$30</c:f>
              <c:strCache>
                <c:ptCount val="1"/>
                <c:pt idx="0">
                  <c:v>maleate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5"/>
                  <c:y val="0.15114997340132372"/>
                </c:manualLayout>
              </c:layout>
              <c:numFmt formatCode="General" sourceLinked="0"/>
            </c:trendlineLbl>
          </c:trendline>
          <c:xVal>
            <c:numRef>
              <c:f>Sheet4!$M$30:$P$30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Sheet4!$M$31:$P$31</c:f>
              <c:numCache>
                <c:formatCode>General</c:formatCode>
                <c:ptCount val="4"/>
                <c:pt idx="0">
                  <c:v>0.11083333194255829</c:v>
                </c:pt>
                <c:pt idx="1">
                  <c:v>0.30983333786328632</c:v>
                </c:pt>
                <c:pt idx="2">
                  <c:v>0.55369999011357629</c:v>
                </c:pt>
                <c:pt idx="3">
                  <c:v>1.2375666697820027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3-4E5C-922F-6391CC46EF45}"/>
            </c:ext>
          </c:extLst>
        </c:ser>
        <c:ser>
          <c:idx val="1"/>
          <c:order val="1"/>
          <c:tx>
            <c:strRef>
              <c:f>Sheet4!$Q$30</c:f>
              <c:strCache>
                <c:ptCount val="1"/>
                <c:pt idx="0">
                  <c:v>fumarate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5"/>
            <c:dispRSqr val="0"/>
            <c:dispEq val="1"/>
            <c:trendlineLbl>
              <c:layout>
                <c:manualLayout>
                  <c:x val="2.7777777777777779E-3"/>
                  <c:y val="0.27098419894851361"/>
                </c:manualLayout>
              </c:layout>
              <c:numFmt formatCode="General" sourceLinked="0"/>
            </c:trendlineLbl>
          </c:trendline>
          <c:xVal>
            <c:numRef>
              <c:f>Sheet4!$M$30:$N$30</c:f>
              <c:numCache>
                <c:formatCode>General</c:formatCode>
                <c:ptCount val="2"/>
                <c:pt idx="0">
                  <c:v>10</c:v>
                </c:pt>
                <c:pt idx="1">
                  <c:v>50</c:v>
                </c:pt>
              </c:numCache>
            </c:numRef>
          </c:xVal>
          <c:yVal>
            <c:numRef>
              <c:f>Sheet4!$M$45:$N$45</c:f>
              <c:numCache>
                <c:formatCode>General</c:formatCode>
                <c:ptCount val="2"/>
                <c:pt idx="0">
                  <c:v>0.23443333307902017</c:v>
                </c:pt>
                <c:pt idx="1">
                  <c:v>2.4474000136057534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3-4E5C-922F-6391CC46EF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Sheet4!$O$30:$P$30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xVal>
          <c:yVal>
            <c:numRef>
              <c:f>Sheet4!$O$45:$P$45</c:f>
              <c:numCache>
                <c:formatCode>General</c:formatCode>
                <c:ptCount val="2"/>
                <c:pt idx="0">
                  <c:v>3.9494000673294067</c:v>
                </c:pt>
                <c:pt idx="1">
                  <c:v>3.9647998809814453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43-4E5C-922F-6391CC46EF45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777777777777778"/>
                  <c:y val="-0.44423054342773066"/>
                </c:manualLayout>
              </c:layout>
              <c:numFmt formatCode="General" sourceLinked="0"/>
            </c:trendlineLbl>
          </c:trendline>
          <c:xVal>
            <c:numRef>
              <c:f>Sheet4!$R$31:$R$40</c:f>
              <c:numCache>
                <c:formatCode>General</c:formatCode>
                <c:ptCount val="1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37.5</c:v>
                </c:pt>
                <c:pt idx="7">
                  <c:v>25</c:v>
                </c:pt>
                <c:pt idx="8">
                  <c:v>12.5</c:v>
                </c:pt>
                <c:pt idx="9">
                  <c:v>5</c:v>
                </c:pt>
              </c:numCache>
            </c:numRef>
          </c:xVal>
          <c:yVal>
            <c:numRef>
              <c:f>Sheet4!$N$31:$N$40</c:f>
              <c:numCache>
                <c:formatCode>General</c:formatCode>
                <c:ptCount val="10"/>
                <c:pt idx="0">
                  <c:v>0.30983333786328632</c:v>
                </c:pt>
                <c:pt idx="1">
                  <c:v>0.37823333342870075</c:v>
                </c:pt>
                <c:pt idx="2">
                  <c:v>0.42756666739781696</c:v>
                </c:pt>
                <c:pt idx="3">
                  <c:v>0.48893333474795025</c:v>
                </c:pt>
                <c:pt idx="4">
                  <c:v>0.53670001029968262</c:v>
                </c:pt>
                <c:pt idx="5">
                  <c:v>0.60769999027252197</c:v>
                </c:pt>
                <c:pt idx="6">
                  <c:v>0.98410000403722131</c:v>
                </c:pt>
                <c:pt idx="7">
                  <c:v>1.5728999773661296</c:v>
                </c:pt>
                <c:pt idx="8">
                  <c:v>2.4324666659037271</c:v>
                </c:pt>
                <c:pt idx="9">
                  <c:v>2.8728667100270591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43-4E5C-922F-6391CC46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5424"/>
        <c:axId val="292665984"/>
      </c:scatterChart>
      <c:valAx>
        <c:axId val="292665424"/>
        <c:scaling>
          <c:orientation val="maxMin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CA" sz="1400"/>
                  <a:t>[Substrate]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5984"/>
        <c:crosses val="autoZero"/>
        <c:crossBetween val="midCat"/>
        <c:majorUnit val="10"/>
      </c:valAx>
      <c:valAx>
        <c:axId val="292665984"/>
        <c:scaling>
          <c:orientation val="minMax"/>
          <c:max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Absorbance reading at OD290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5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 readings of [Fumarate](mM) formed by starting [Maleate](mM)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Sheet4!$S$66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1666666666666667"/>
                  <c:y val="2.8240740740740739E-3"/>
                </c:manualLayout>
              </c:layout>
              <c:numFmt formatCode="General" sourceLinked="0"/>
            </c:trendlineLbl>
          </c:trendline>
          <c:xVal>
            <c:numRef>
              <c:f>Sheet4!$S$67:$S$74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</c:numCache>
            </c:numRef>
          </c:xVal>
          <c:yVal>
            <c:numRef>
              <c:f>Sheet4!$O$67:$O$74</c:f>
              <c:numCache>
                <c:formatCode>General</c:formatCode>
                <c:ptCount val="8"/>
                <c:pt idx="0">
                  <c:v>0.11083333194255829</c:v>
                </c:pt>
                <c:pt idx="1">
                  <c:v>0.1200999990105629</c:v>
                </c:pt>
                <c:pt idx="2">
                  <c:v>0.13536666830380759</c:v>
                </c:pt>
                <c:pt idx="3">
                  <c:v>0.14130000273386636</c:v>
                </c:pt>
                <c:pt idx="4">
                  <c:v>0.15053333342075348</c:v>
                </c:pt>
                <c:pt idx="5">
                  <c:v>0.16126666466395059</c:v>
                </c:pt>
                <c:pt idx="6">
                  <c:v>0.22236667076746622</c:v>
                </c:pt>
                <c:pt idx="7">
                  <c:v>0.32893333832422894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6-4391-BEA9-C769509BF501}"/>
            </c:ext>
          </c:extLst>
        </c:ser>
        <c:ser>
          <c:idx val="1"/>
          <c:order val="1"/>
          <c:tx>
            <c:strRef>
              <c:f>Sheet4!$T$66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7481496062992128"/>
                  <c:y val="5.6958661417322837E-2"/>
                </c:manualLayout>
              </c:layout>
              <c:numFmt formatCode="General" sourceLinked="0"/>
            </c:trendlineLbl>
          </c:trendline>
          <c:xVal>
            <c:numRef>
              <c:f>Sheet4!$T$67:$T$74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12.5</c:v>
                </c:pt>
                <c:pt idx="7">
                  <c:v>25</c:v>
                </c:pt>
              </c:numCache>
            </c:numRef>
          </c:xVal>
          <c:yVal>
            <c:numRef>
              <c:f>Sheet4!$P$67:$P$74</c:f>
              <c:numCache>
                <c:formatCode>General</c:formatCode>
                <c:ptCount val="8"/>
                <c:pt idx="0">
                  <c:v>0.30983333786328632</c:v>
                </c:pt>
                <c:pt idx="1">
                  <c:v>0.37823333342870075</c:v>
                </c:pt>
                <c:pt idx="2">
                  <c:v>0.42756666739781696</c:v>
                </c:pt>
                <c:pt idx="3">
                  <c:v>0.48893333474795025</c:v>
                </c:pt>
                <c:pt idx="4">
                  <c:v>0.53670001029968262</c:v>
                </c:pt>
                <c:pt idx="5">
                  <c:v>0.60769999027252197</c:v>
                </c:pt>
                <c:pt idx="6">
                  <c:v>0.98410000403722131</c:v>
                </c:pt>
                <c:pt idx="7">
                  <c:v>1.5728999773661296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6-4391-BEA9-C769509BF501}"/>
            </c:ext>
          </c:extLst>
        </c:ser>
        <c:ser>
          <c:idx val="2"/>
          <c:order val="2"/>
          <c:tx>
            <c:strRef>
              <c:f>Sheet4!$U$66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84033245844269"/>
                  <c:y val="0.14626786235053951"/>
                </c:manualLayout>
              </c:layout>
              <c:numFmt formatCode="General" sourceLinked="0"/>
            </c:trendlineLbl>
          </c:trendline>
          <c:xVal>
            <c:numRef>
              <c:f>Sheet4!$U$67:$U$74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Sheet4!$Q$67:$Q$74</c:f>
              <c:numCache>
                <c:formatCode>General</c:formatCode>
                <c:ptCount val="8"/>
                <c:pt idx="0">
                  <c:v>0.55369999011357629</c:v>
                </c:pt>
                <c:pt idx="1">
                  <c:v>0.68616666396458947</c:v>
                </c:pt>
                <c:pt idx="2">
                  <c:v>0.77830000718434655</c:v>
                </c:pt>
                <c:pt idx="3">
                  <c:v>0.86609999338785804</c:v>
                </c:pt>
                <c:pt idx="4">
                  <c:v>0.99929998318354285</c:v>
                </c:pt>
                <c:pt idx="5">
                  <c:v>1.0909333229064941</c:v>
                </c:pt>
                <c:pt idx="6">
                  <c:v>1.7943333784739177</c:v>
                </c:pt>
                <c:pt idx="7">
                  <c:v>2.9631667137145996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16-4391-BEA9-C769509BF501}"/>
            </c:ext>
          </c:extLst>
        </c:ser>
        <c:ser>
          <c:idx val="3"/>
          <c:order val="3"/>
          <c:tx>
            <c:strRef>
              <c:f>Sheet4!$V$66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5185039370078741E-2"/>
                  <c:y val="3.7391003207932344E-2"/>
                </c:manualLayout>
              </c:layout>
              <c:numFmt formatCode="General" sourceLinked="0"/>
            </c:trendlineLbl>
          </c:trendline>
          <c:xVal>
            <c:numRef>
              <c:f>Sheet4!$V$67:$V$72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Sheet4!$R$67:$R$72</c:f>
              <c:numCache>
                <c:formatCode>General</c:formatCode>
                <c:ptCount val="6"/>
                <c:pt idx="0">
                  <c:v>1.2375666697820027</c:v>
                </c:pt>
                <c:pt idx="1">
                  <c:v>1.5444000164667766</c:v>
                </c:pt>
                <c:pt idx="2">
                  <c:v>1.7984666426976521</c:v>
                </c:pt>
                <c:pt idx="3">
                  <c:v>2.0654332637786865</c:v>
                </c:pt>
                <c:pt idx="4">
                  <c:v>2.3141000270843506</c:v>
                </c:pt>
                <c:pt idx="5">
                  <c:v>2.4872000217437744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16-4391-BEA9-C769509B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35568"/>
        <c:axId val="216636128"/>
      </c:scatterChart>
      <c:valAx>
        <c:axId val="2166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fum formed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636128"/>
        <c:crosses val="autoZero"/>
        <c:crossBetween val="midCat"/>
      </c:valAx>
      <c:valAx>
        <c:axId val="21663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OD290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63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y-intecept of [fum] formed based on starting [mal]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7147856517935259E-2"/>
                  <c:y val="4.6053149606299214E-2"/>
                </c:manualLayout>
              </c:layout>
              <c:numFmt formatCode="General" sourceLinked="0"/>
            </c:trendlineLbl>
          </c:trendline>
          <c:xVal>
            <c:numRef>
              <c:f>Sheet4!$AB$74:$AB$76</c:f>
              <c:numCache>
                <c:formatCode>General</c:formatCode>
                <c:ptCount val="3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</c:numCache>
            </c:numRef>
          </c:xVal>
          <c:yVal>
            <c:numRef>
              <c:f>Sheet4!$AD$74:$AD$76</c:f>
              <c:numCache>
                <c:formatCode>General</c:formatCode>
                <c:ptCount val="3"/>
                <c:pt idx="0">
                  <c:v>1.2776000000000001</c:v>
                </c:pt>
                <c:pt idx="1">
                  <c:v>0.59009999999999996</c:v>
                </c:pt>
                <c:pt idx="2">
                  <c:v>0.3337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5-46FE-ADA5-541081BD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59872"/>
        <c:axId val="287860432"/>
      </c:scatterChart>
      <c:valAx>
        <c:axId val="2878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 MA conc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860432"/>
        <c:crosses val="autoZero"/>
        <c:crossBetween val="midCat"/>
      </c:valAx>
      <c:valAx>
        <c:axId val="28786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init OD290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85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58</xdr:row>
      <xdr:rowOff>166687</xdr:rowOff>
    </xdr:from>
    <xdr:to>
      <xdr:col>9</xdr:col>
      <xdr:colOff>542925</xdr:colOff>
      <xdr:row>73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46</xdr:row>
      <xdr:rowOff>100012</xdr:rowOff>
    </xdr:from>
    <xdr:to>
      <xdr:col>17</xdr:col>
      <xdr:colOff>333375</xdr:colOff>
      <xdr:row>60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223837</xdr:colOff>
      <xdr:row>21</xdr:row>
      <xdr:rowOff>133350</xdr:rowOff>
    </xdr:from>
    <xdr:to>
      <xdr:col>26</xdr:col>
      <xdr:colOff>528637</xdr:colOff>
      <xdr:row>39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314325</xdr:colOff>
      <xdr:row>41</xdr:row>
      <xdr:rowOff>66675</xdr:rowOff>
    </xdr:from>
    <xdr:to>
      <xdr:col>27</xdr:col>
      <xdr:colOff>9525</xdr:colOff>
      <xdr:row>58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74</xdr:row>
      <xdr:rowOff>119061</xdr:rowOff>
    </xdr:from>
    <xdr:to>
      <xdr:col>23</xdr:col>
      <xdr:colOff>38100</xdr:colOff>
      <xdr:row>91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352425</xdr:colOff>
      <xdr:row>78</xdr:row>
      <xdr:rowOff>90487</xdr:rowOff>
    </xdr:from>
    <xdr:to>
      <xdr:col>32</xdr:col>
      <xdr:colOff>47625</xdr:colOff>
      <xdr:row>92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"/>
  <sheetViews>
    <sheetView topLeftCell="A64" workbookViewId="0">
      <selection activeCell="Z79" sqref="Z79"/>
    </sheetView>
  </sheetViews>
  <sheetFormatPr defaultRowHeight="15" x14ac:dyDescent="0.25"/>
  <sheetData>
    <row r="1" spans="1:12" x14ac:dyDescent="0.25">
      <c r="A1" t="s">
        <v>8</v>
      </c>
      <c r="E1" t="s">
        <v>9</v>
      </c>
    </row>
    <row r="2" spans="1:12" x14ac:dyDescent="0.25">
      <c r="A2" t="s">
        <v>10</v>
      </c>
      <c r="E2" t="s">
        <v>11</v>
      </c>
      <c r="I2" t="s">
        <v>12</v>
      </c>
    </row>
    <row r="3" spans="1:12" x14ac:dyDescent="0.25">
      <c r="A3" t="s">
        <v>13</v>
      </c>
      <c r="E3" t="s">
        <v>14</v>
      </c>
    </row>
    <row r="5" spans="1:12" x14ac:dyDescent="0.25">
      <c r="A5" t="s">
        <v>15</v>
      </c>
      <c r="B5" s="1">
        <v>42522</v>
      </c>
    </row>
    <row r="6" spans="1:12" x14ac:dyDescent="0.25">
      <c r="A6" t="s">
        <v>16</v>
      </c>
      <c r="B6" s="2" t="s">
        <v>52</v>
      </c>
    </row>
    <row r="9" spans="1:12" x14ac:dyDescent="0.25">
      <c r="A9" t="s">
        <v>17</v>
      </c>
      <c r="E9" t="s">
        <v>18</v>
      </c>
    </row>
    <row r="10" spans="1:12" x14ac:dyDescent="0.25">
      <c r="A10" t="s">
        <v>19</v>
      </c>
      <c r="E10" t="s">
        <v>20</v>
      </c>
    </row>
    <row r="11" spans="1:12" x14ac:dyDescent="0.25">
      <c r="A11" t="s">
        <v>21</v>
      </c>
      <c r="E11" t="s">
        <v>25</v>
      </c>
    </row>
    <row r="12" spans="1:12" x14ac:dyDescent="0.25">
      <c r="A12" t="s">
        <v>22</v>
      </c>
    </row>
    <row r="14" spans="1:12" x14ac:dyDescent="0.25">
      <c r="A14" s="3" t="s">
        <v>26</v>
      </c>
      <c r="B14" s="3"/>
      <c r="C14" s="3"/>
      <c r="D14" s="3"/>
      <c r="E14" s="3">
        <v>3</v>
      </c>
      <c r="F14" s="3" t="s">
        <v>27</v>
      </c>
      <c r="G14" s="3"/>
      <c r="H14" s="3"/>
      <c r="I14" s="3"/>
      <c r="J14" s="3"/>
      <c r="K14" s="3"/>
      <c r="L14" s="3"/>
    </row>
    <row r="15" spans="1:12" x14ac:dyDescent="0.25">
      <c r="A15" s="3" t="s">
        <v>28</v>
      </c>
      <c r="B15" s="3"/>
      <c r="C15" s="3"/>
      <c r="D15" s="3"/>
      <c r="E15" s="3">
        <v>1</v>
      </c>
      <c r="F15" s="3" t="s">
        <v>29</v>
      </c>
      <c r="G15" s="3"/>
      <c r="H15" s="3"/>
      <c r="I15" s="3"/>
      <c r="J15" s="3"/>
      <c r="K15" s="3"/>
      <c r="L15" s="3"/>
    </row>
    <row r="17" spans="1:20" x14ac:dyDescent="0.25">
      <c r="A17" s="3" t="s">
        <v>30</v>
      </c>
      <c r="B17" s="3"/>
      <c r="C17" s="3"/>
      <c r="D17" s="3"/>
      <c r="E17" s="4">
        <v>2.3148148148148146E-4</v>
      </c>
      <c r="F17" s="3"/>
      <c r="G17" s="3"/>
      <c r="H17" s="3"/>
      <c r="I17" s="3"/>
      <c r="J17" s="3"/>
      <c r="K17" s="3"/>
      <c r="L17" s="3"/>
    </row>
    <row r="20" spans="1:20" x14ac:dyDescent="0.25">
      <c r="A20" t="s">
        <v>31</v>
      </c>
    </row>
    <row r="21" spans="1:20" x14ac:dyDescent="0.25">
      <c r="A21" t="s">
        <v>32</v>
      </c>
      <c r="E21" t="s">
        <v>33</v>
      </c>
    </row>
    <row r="22" spans="1:20" x14ac:dyDescent="0.25">
      <c r="A22" t="s">
        <v>34</v>
      </c>
      <c r="E22">
        <v>290</v>
      </c>
      <c r="F22" t="s">
        <v>35</v>
      </c>
    </row>
    <row r="23" spans="1:20" x14ac:dyDescent="0.25">
      <c r="A23" t="s">
        <v>36</v>
      </c>
      <c r="E23">
        <v>5</v>
      </c>
      <c r="F23" t="s">
        <v>35</v>
      </c>
    </row>
    <row r="24" spans="1:20" x14ac:dyDescent="0.25">
      <c r="A24" t="s">
        <v>37</v>
      </c>
      <c r="E24">
        <v>25</v>
      </c>
    </row>
    <row r="25" spans="1:20" x14ac:dyDescent="0.25">
      <c r="A25" t="s">
        <v>38</v>
      </c>
      <c r="E25">
        <v>0</v>
      </c>
      <c r="F25" t="s">
        <v>39</v>
      </c>
    </row>
    <row r="26" spans="1:20" x14ac:dyDescent="0.25">
      <c r="A26" t="s">
        <v>40</v>
      </c>
      <c r="E26" t="s">
        <v>41</v>
      </c>
    </row>
    <row r="27" spans="1:20" x14ac:dyDescent="0.25">
      <c r="A27" t="s">
        <v>42</v>
      </c>
      <c r="B27" s="2" t="s">
        <v>53</v>
      </c>
    </row>
    <row r="29" spans="1:20" x14ac:dyDescent="0.25">
      <c r="B29" t="s">
        <v>54</v>
      </c>
      <c r="L29" t="s">
        <v>55</v>
      </c>
      <c r="M29" t="s">
        <v>58</v>
      </c>
    </row>
    <row r="30" spans="1:20" x14ac:dyDescent="0.25">
      <c r="A30" s="5" t="s">
        <v>45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L30" t="s">
        <v>56</v>
      </c>
      <c r="M30" s="5">
        <v>10</v>
      </c>
      <c r="N30" s="5">
        <v>50</v>
      </c>
      <c r="O30" s="5">
        <v>100</v>
      </c>
      <c r="P30" s="5">
        <v>250</v>
      </c>
      <c r="Q30" t="s">
        <v>57</v>
      </c>
      <c r="R30" s="7"/>
      <c r="S30" s="7"/>
      <c r="T30" s="7"/>
    </row>
    <row r="31" spans="1:20" x14ac:dyDescent="0.25">
      <c r="A31" s="5" t="s">
        <v>0</v>
      </c>
      <c r="B31">
        <v>0.11150000244379044</v>
      </c>
      <c r="C31">
        <v>0.31000000238418579</v>
      </c>
      <c r="D31">
        <v>0.55479997396469116</v>
      </c>
      <c r="E31">
        <v>1.2398999929428101</v>
      </c>
      <c r="F31">
        <v>0.23589999973773956</v>
      </c>
      <c r="G31">
        <v>2.4472999572753906</v>
      </c>
      <c r="H31">
        <v>3.9744000434875488</v>
      </c>
      <c r="I31" s="6" t="s">
        <v>46</v>
      </c>
      <c r="L31" s="8">
        <v>1</v>
      </c>
      <c r="M31">
        <f>AVERAGE(B31,B41,B51)</f>
        <v>0.11083333194255829</v>
      </c>
      <c r="N31">
        <f>AVERAGE(C31,C41,C51)</f>
        <v>0.30983333786328632</v>
      </c>
      <c r="O31">
        <f>AVERAGE(D31,D41,D51)</f>
        <v>0.55369999011357629</v>
      </c>
      <c r="P31">
        <f>AVERAGE(E31,E41,E51)</f>
        <v>1.2375666697820027</v>
      </c>
      <c r="Q31" s="8">
        <v>0</v>
      </c>
      <c r="R31">
        <f>50*L31</f>
        <v>50</v>
      </c>
      <c r="S31">
        <f>50*Q31</f>
        <v>0</v>
      </c>
    </row>
    <row r="32" spans="1:20" x14ac:dyDescent="0.25">
      <c r="A32" s="5" t="s">
        <v>1</v>
      </c>
      <c r="B32">
        <v>0.12060000002384186</v>
      </c>
      <c r="C32">
        <v>0.37839999794960022</v>
      </c>
      <c r="D32">
        <v>0.67280000448226929</v>
      </c>
      <c r="E32">
        <v>1.5448000431060791</v>
      </c>
      <c r="F32">
        <v>0.24539999663829803</v>
      </c>
      <c r="G32">
        <v>2.6124000549316406</v>
      </c>
      <c r="H32">
        <v>3.9277000427246094</v>
      </c>
      <c r="I32" s="6" t="s">
        <v>46</v>
      </c>
      <c r="L32" s="8">
        <v>0.98</v>
      </c>
      <c r="M32">
        <f t="shared" ref="M32:M38" si="0">AVERAGE(B32,B42,B52)</f>
        <v>0.1200999990105629</v>
      </c>
      <c r="N32">
        <f t="shared" ref="N32:N38" si="1">AVERAGE(C32,C42,C52)</f>
        <v>0.37823333342870075</v>
      </c>
      <c r="O32">
        <f t="shared" ref="O32:O38" si="2">AVERAGE(D32,D42,D52)</f>
        <v>0.68616666396458947</v>
      </c>
      <c r="P32">
        <f t="shared" ref="P32:P38" si="3">AVERAGE(E32,E42,E52)</f>
        <v>1.5444000164667766</v>
      </c>
      <c r="Q32" s="8">
        <v>0.02</v>
      </c>
      <c r="R32">
        <f t="shared" ref="R32:R44" si="4">50*L32</f>
        <v>49</v>
      </c>
      <c r="S32">
        <f t="shared" ref="S32:S45" si="5">50*Q32</f>
        <v>1</v>
      </c>
    </row>
    <row r="33" spans="1:19" x14ac:dyDescent="0.25">
      <c r="A33" s="5" t="s">
        <v>2</v>
      </c>
      <c r="B33">
        <v>0.1363999992609024</v>
      </c>
      <c r="C33">
        <v>0.4244999885559082</v>
      </c>
      <c r="D33">
        <v>0.77090001106262207</v>
      </c>
      <c r="E33">
        <v>1.7920999526977539</v>
      </c>
      <c r="F33">
        <v>0.40200001001358032</v>
      </c>
      <c r="G33">
        <v>2.525399923324585</v>
      </c>
      <c r="H33" s="6" t="s">
        <v>46</v>
      </c>
      <c r="I33" s="6" t="s">
        <v>46</v>
      </c>
      <c r="L33" s="8">
        <v>0.96</v>
      </c>
      <c r="M33">
        <f t="shared" si="0"/>
        <v>0.13536666830380759</v>
      </c>
      <c r="N33">
        <f t="shared" si="1"/>
        <v>0.42756666739781696</v>
      </c>
      <c r="O33">
        <f t="shared" si="2"/>
        <v>0.77830000718434655</v>
      </c>
      <c r="P33">
        <f t="shared" si="3"/>
        <v>1.7984666426976521</v>
      </c>
      <c r="Q33" s="8">
        <v>0.04</v>
      </c>
      <c r="R33">
        <f t="shared" si="4"/>
        <v>48</v>
      </c>
      <c r="S33">
        <f t="shared" si="5"/>
        <v>2</v>
      </c>
    </row>
    <row r="34" spans="1:19" x14ac:dyDescent="0.25">
      <c r="A34" s="5" t="s">
        <v>3</v>
      </c>
      <c r="B34">
        <v>0.14390000700950623</v>
      </c>
      <c r="C34">
        <v>0.48629999160766602</v>
      </c>
      <c r="D34">
        <v>0.84939998388290405</v>
      </c>
      <c r="E34">
        <v>2.0525999069213867</v>
      </c>
      <c r="F34">
        <v>0.42100000381469727</v>
      </c>
      <c r="G34">
        <v>2.7188000679016113</v>
      </c>
      <c r="H34" s="6" t="s">
        <v>46</v>
      </c>
      <c r="I34" s="6" t="s">
        <v>46</v>
      </c>
      <c r="L34" s="8">
        <v>0.94</v>
      </c>
      <c r="M34">
        <f t="shared" si="0"/>
        <v>0.14130000273386636</v>
      </c>
      <c r="N34">
        <f t="shared" si="1"/>
        <v>0.48893333474795025</v>
      </c>
      <c r="O34">
        <f t="shared" si="2"/>
        <v>0.86609999338785804</v>
      </c>
      <c r="P34">
        <f t="shared" si="3"/>
        <v>2.0654332637786865</v>
      </c>
      <c r="Q34" s="8">
        <v>0.06</v>
      </c>
      <c r="R34">
        <f t="shared" si="4"/>
        <v>47</v>
      </c>
      <c r="S34">
        <f t="shared" si="5"/>
        <v>3</v>
      </c>
    </row>
    <row r="35" spans="1:19" x14ac:dyDescent="0.25">
      <c r="A35" s="5" t="s">
        <v>4</v>
      </c>
      <c r="B35">
        <v>0.15230000019073486</v>
      </c>
      <c r="C35">
        <v>0.53070002794265747</v>
      </c>
      <c r="D35">
        <v>0.98869997262954712</v>
      </c>
      <c r="E35">
        <v>2.2990000247955322</v>
      </c>
      <c r="F35">
        <f>J35</f>
        <v>0.569100022315979</v>
      </c>
      <c r="G35">
        <v>2.7339000701904297</v>
      </c>
      <c r="H35" s="6" t="s">
        <v>46</v>
      </c>
      <c r="I35" s="6" t="s">
        <v>46</v>
      </c>
      <c r="J35">
        <v>0.569100022315979</v>
      </c>
      <c r="L35" s="8">
        <v>0.92</v>
      </c>
      <c r="M35">
        <f t="shared" si="0"/>
        <v>0.15053333342075348</v>
      </c>
      <c r="N35">
        <f t="shared" si="1"/>
        <v>0.53670001029968262</v>
      </c>
      <c r="O35">
        <f t="shared" si="2"/>
        <v>0.99929998318354285</v>
      </c>
      <c r="P35">
        <f t="shared" si="3"/>
        <v>2.3141000270843506</v>
      </c>
      <c r="Q35" s="8">
        <v>0.08</v>
      </c>
      <c r="R35">
        <f t="shared" si="4"/>
        <v>46</v>
      </c>
      <c r="S35">
        <f t="shared" si="5"/>
        <v>4</v>
      </c>
    </row>
    <row r="36" spans="1:19" x14ac:dyDescent="0.25">
      <c r="A36" s="5" t="s">
        <v>5</v>
      </c>
      <c r="B36">
        <v>0.16189999878406525</v>
      </c>
      <c r="C36">
        <v>0.60329997539520264</v>
      </c>
      <c r="D36">
        <v>1.0760999917984009</v>
      </c>
      <c r="E36">
        <v>2.4391000270843506</v>
      </c>
      <c r="F36">
        <v>0.53380000591278076</v>
      </c>
      <c r="G36">
        <v>2.8675000667572021</v>
      </c>
      <c r="H36" s="6" t="s">
        <v>46</v>
      </c>
      <c r="I36" s="6" t="s">
        <v>46</v>
      </c>
      <c r="L36" s="8">
        <v>0.9</v>
      </c>
      <c r="M36">
        <f t="shared" si="0"/>
        <v>0.16126666466395059</v>
      </c>
      <c r="N36">
        <f t="shared" si="1"/>
        <v>0.60769999027252197</v>
      </c>
      <c r="O36">
        <f t="shared" si="2"/>
        <v>1.0909333229064941</v>
      </c>
      <c r="P36">
        <f t="shared" si="3"/>
        <v>2.4872000217437744</v>
      </c>
      <c r="Q36" s="8">
        <v>0.1</v>
      </c>
      <c r="R36">
        <f t="shared" si="4"/>
        <v>45</v>
      </c>
      <c r="S36">
        <f t="shared" si="5"/>
        <v>5</v>
      </c>
    </row>
    <row r="37" spans="1:19" x14ac:dyDescent="0.25">
      <c r="A37" s="5" t="s">
        <v>6</v>
      </c>
      <c r="B37">
        <v>0.22380000352859497</v>
      </c>
      <c r="C37">
        <v>0.97790002822875977</v>
      </c>
      <c r="D37">
        <v>1.7877000570297241</v>
      </c>
      <c r="E37">
        <v>3.8206000328063965</v>
      </c>
      <c r="F37">
        <v>0.45390000939369202</v>
      </c>
      <c r="G37">
        <v>2.428800106048584</v>
      </c>
      <c r="H37" s="6" t="s">
        <v>46</v>
      </c>
      <c r="I37" s="6" t="s">
        <v>46</v>
      </c>
      <c r="L37" s="8">
        <v>0.75</v>
      </c>
      <c r="M37">
        <f t="shared" si="0"/>
        <v>0.22236667076746622</v>
      </c>
      <c r="N37">
        <f t="shared" si="1"/>
        <v>0.98410000403722131</v>
      </c>
      <c r="O37">
        <f t="shared" si="2"/>
        <v>1.7943333784739177</v>
      </c>
      <c r="P37">
        <f t="shared" si="3"/>
        <v>3.8528666496276855</v>
      </c>
      <c r="Q37" s="8">
        <v>0.25</v>
      </c>
      <c r="R37">
        <f t="shared" si="4"/>
        <v>37.5</v>
      </c>
      <c r="S37">
        <f t="shared" si="5"/>
        <v>12.5</v>
      </c>
    </row>
    <row r="38" spans="1:19" x14ac:dyDescent="0.25">
      <c r="A38" s="5" t="s">
        <v>7</v>
      </c>
      <c r="B38">
        <v>0.3296000063419342</v>
      </c>
      <c r="C38">
        <v>1.5705000162124634</v>
      </c>
      <c r="D38">
        <v>2.9646000862121582</v>
      </c>
      <c r="E38" s="6" t="s">
        <v>46</v>
      </c>
      <c r="L38" s="8">
        <v>0.5</v>
      </c>
      <c r="M38">
        <f t="shared" si="0"/>
        <v>0.32893333832422894</v>
      </c>
      <c r="N38">
        <f t="shared" si="1"/>
        <v>1.5728999773661296</v>
      </c>
      <c r="O38">
        <f t="shared" si="2"/>
        <v>2.9631667137145996</v>
      </c>
      <c r="P38">
        <f t="shared" si="3"/>
        <v>3.9570000171661377</v>
      </c>
      <c r="Q38" s="8">
        <v>0.5</v>
      </c>
      <c r="R38">
        <f t="shared" si="4"/>
        <v>25</v>
      </c>
      <c r="S38">
        <f t="shared" si="5"/>
        <v>25</v>
      </c>
    </row>
    <row r="39" spans="1:19" x14ac:dyDescent="0.25">
      <c r="L39" s="8">
        <v>0.25</v>
      </c>
      <c r="M39">
        <f>AVERAGE(F37,F47,F57)</f>
        <v>0.4533666769663493</v>
      </c>
      <c r="N39">
        <f>AVERAGE(G37,G47,G57)</f>
        <v>2.4324666659037271</v>
      </c>
      <c r="Q39" s="8">
        <v>0.75</v>
      </c>
      <c r="R39">
        <f t="shared" si="4"/>
        <v>12.5</v>
      </c>
      <c r="S39">
        <f t="shared" si="5"/>
        <v>37.5</v>
      </c>
    </row>
    <row r="40" spans="1:19" x14ac:dyDescent="0.25">
      <c r="A40" s="5" t="s">
        <v>45</v>
      </c>
      <c r="B40" s="5">
        <v>1</v>
      </c>
      <c r="C40" s="5">
        <v>2</v>
      </c>
      <c r="D40" s="5">
        <v>3</v>
      </c>
      <c r="E40" s="5">
        <v>4</v>
      </c>
      <c r="F40" s="5">
        <v>5</v>
      </c>
      <c r="G40" s="5">
        <v>6</v>
      </c>
      <c r="H40" s="5">
        <v>7</v>
      </c>
      <c r="I40" s="5">
        <v>8</v>
      </c>
      <c r="J40" s="5">
        <v>9</v>
      </c>
      <c r="L40" s="8">
        <v>0.1</v>
      </c>
      <c r="M40">
        <f>AVERAGE(F36,F46,F56)</f>
        <v>0.53376668691635132</v>
      </c>
      <c r="N40">
        <f>AVERAGE(G36,G46,G56)</f>
        <v>2.8728667100270591</v>
      </c>
      <c r="Q40" s="8">
        <v>0.9</v>
      </c>
      <c r="R40">
        <f t="shared" si="4"/>
        <v>5</v>
      </c>
      <c r="S40">
        <f t="shared" si="5"/>
        <v>45</v>
      </c>
    </row>
    <row r="41" spans="1:19" x14ac:dyDescent="0.25">
      <c r="A41" s="5" t="s">
        <v>0</v>
      </c>
      <c r="B41">
        <v>0.11069999635219574</v>
      </c>
      <c r="C41">
        <v>0.30950000882148743</v>
      </c>
      <c r="D41">
        <v>0.55309998989105225</v>
      </c>
      <c r="E41">
        <v>1.2375999689102173</v>
      </c>
      <c r="F41">
        <v>0.2354000061750412</v>
      </c>
      <c r="G41">
        <v>2.4497001171112061</v>
      </c>
      <c r="H41" s="6" t="s">
        <v>46</v>
      </c>
      <c r="I41">
        <v>3.9647998809814453</v>
      </c>
      <c r="L41" s="8">
        <v>0.08</v>
      </c>
      <c r="M41">
        <f>AVERAGE(F35,F45,F55)</f>
        <v>0.56620001792907715</v>
      </c>
      <c r="N41">
        <f>AVERAGE(G35,G45,G55)</f>
        <v>2.751133362452189</v>
      </c>
      <c r="P41">
        <f>AVERAGE(I35,I45,I55)</f>
        <v>3.9906001091003418</v>
      </c>
      <c r="Q41" s="8">
        <v>0.92</v>
      </c>
      <c r="R41">
        <f t="shared" si="4"/>
        <v>4</v>
      </c>
      <c r="S41">
        <f t="shared" si="5"/>
        <v>46</v>
      </c>
    </row>
    <row r="42" spans="1:19" x14ac:dyDescent="0.25">
      <c r="A42" s="5" t="s">
        <v>1</v>
      </c>
      <c r="B42">
        <v>0.12039999663829803</v>
      </c>
      <c r="C42">
        <v>0.37749999761581421</v>
      </c>
      <c r="D42">
        <v>0.69099998474121094</v>
      </c>
      <c r="E42">
        <v>1.5458999872207642</v>
      </c>
      <c r="F42">
        <v>0.24490000307559967</v>
      </c>
      <c r="G42">
        <v>2.6191999912261963</v>
      </c>
      <c r="H42" s="6" t="s">
        <v>46</v>
      </c>
      <c r="I42" s="6" t="s">
        <v>46</v>
      </c>
      <c r="L42" s="8">
        <v>0.06</v>
      </c>
      <c r="M42">
        <f>AVERAGE(F34,F44,F54)</f>
        <v>0.41699999570846558</v>
      </c>
      <c r="N42">
        <f>AVERAGE(G34,G44,G54)</f>
        <v>2.7214333216349282</v>
      </c>
      <c r="Q42" s="8">
        <v>0.94</v>
      </c>
      <c r="R42">
        <f t="shared" si="4"/>
        <v>3</v>
      </c>
      <c r="S42">
        <f t="shared" si="5"/>
        <v>47</v>
      </c>
    </row>
    <row r="43" spans="1:19" x14ac:dyDescent="0.25">
      <c r="A43" s="5" t="s">
        <v>2</v>
      </c>
      <c r="B43">
        <v>0.13549999892711639</v>
      </c>
      <c r="C43">
        <v>0.4302000105381012</v>
      </c>
      <c r="D43">
        <v>0.77649998664855957</v>
      </c>
      <c r="E43">
        <v>1.7982000112533569</v>
      </c>
      <c r="F43">
        <v>0.40220001339912415</v>
      </c>
      <c r="G43">
        <v>2.5322999954223633</v>
      </c>
      <c r="H43">
        <v>3.9451000690460205</v>
      </c>
      <c r="I43" s="6" t="s">
        <v>46</v>
      </c>
      <c r="L43" s="8">
        <v>0.04</v>
      </c>
      <c r="M43">
        <f>AVERAGE(F33,F43,F53)</f>
        <v>0.40253334244092304</v>
      </c>
      <c r="N43">
        <f>AVERAGE(G33,G43,G53)</f>
        <v>2.5312666098276773</v>
      </c>
      <c r="O43">
        <f>AVERAGE(H33,H43,H53)</f>
        <v>3.9660500288009644</v>
      </c>
      <c r="P43">
        <f>AVERAGE(I33,I43,I53)</f>
        <v>3.9848999977111816</v>
      </c>
      <c r="Q43" s="8">
        <v>0.96</v>
      </c>
      <c r="R43">
        <f t="shared" si="4"/>
        <v>2</v>
      </c>
      <c r="S43">
        <f t="shared" si="5"/>
        <v>48</v>
      </c>
    </row>
    <row r="44" spans="1:19" x14ac:dyDescent="0.25">
      <c r="A44" s="5" t="s">
        <v>3</v>
      </c>
      <c r="B44">
        <v>0.14010000228881836</v>
      </c>
      <c r="C44">
        <v>0.48840001225471497</v>
      </c>
      <c r="D44">
        <v>0.85729998350143433</v>
      </c>
      <c r="E44">
        <v>2.0648999214172363</v>
      </c>
      <c r="F44">
        <v>0.41319999098777771</v>
      </c>
      <c r="G44">
        <v>2.7121999263763428</v>
      </c>
      <c r="H44" s="6" t="s">
        <v>46</v>
      </c>
      <c r="I44" s="6" t="s">
        <v>46</v>
      </c>
      <c r="L44" s="8">
        <v>0.02</v>
      </c>
      <c r="M44">
        <f>AVERAGE(F32,F42,F52)</f>
        <v>0.24499999980131784</v>
      </c>
      <c r="N44">
        <f>AVERAGE(G32,G42,G52)</f>
        <v>2.6201666990915933</v>
      </c>
      <c r="O44">
        <f>AVERAGE(H32,H42,H52)</f>
        <v>3.9277000427246094</v>
      </c>
      <c r="Q44" s="8">
        <v>0.98</v>
      </c>
      <c r="R44">
        <f t="shared" si="4"/>
        <v>1</v>
      </c>
      <c r="S44">
        <f t="shared" si="5"/>
        <v>49</v>
      </c>
    </row>
    <row r="45" spans="1:19" x14ac:dyDescent="0.25">
      <c r="A45" s="5" t="s">
        <v>4</v>
      </c>
      <c r="B45">
        <v>0.1500999927520752</v>
      </c>
      <c r="C45">
        <v>0.53619998693466187</v>
      </c>
      <c r="D45">
        <v>0.99559998512268066</v>
      </c>
      <c r="E45">
        <v>2.3199000358581543</v>
      </c>
      <c r="F45">
        <f>J45</f>
        <v>0.56730002164840698</v>
      </c>
      <c r="G45">
        <v>2.7539999485015869</v>
      </c>
      <c r="H45" s="6" t="s">
        <v>46</v>
      </c>
      <c r="I45">
        <v>3.9906001091003418</v>
      </c>
      <c r="J45">
        <v>0.56730002164840698</v>
      </c>
      <c r="L45" s="8">
        <v>0</v>
      </c>
      <c r="M45">
        <f>AVERAGE(F31,F41,F51)</f>
        <v>0.23443333307902017</v>
      </c>
      <c r="N45">
        <f>AVERAGE(G31,G41,G51)</f>
        <v>2.4474000136057534</v>
      </c>
      <c r="O45">
        <f>AVERAGE(H31,H41,H51)</f>
        <v>3.9494000673294067</v>
      </c>
      <c r="P45">
        <f>AVERAGE(I31,I41,I51)</f>
        <v>3.9647998809814453</v>
      </c>
      <c r="Q45" s="8">
        <v>1</v>
      </c>
      <c r="S45">
        <f t="shared" si="5"/>
        <v>50</v>
      </c>
    </row>
    <row r="46" spans="1:19" x14ac:dyDescent="0.25">
      <c r="A46" s="5" t="s">
        <v>5</v>
      </c>
      <c r="B46">
        <v>0.16169999539852142</v>
      </c>
      <c r="C46">
        <v>0.60519999265670776</v>
      </c>
      <c r="D46">
        <v>1.0856000185012817</v>
      </c>
      <c r="E46">
        <v>2.4844999313354492</v>
      </c>
      <c r="F46">
        <v>0.53320002555847168</v>
      </c>
      <c r="G46">
        <v>2.8619999885559082</v>
      </c>
      <c r="H46" s="6" t="s">
        <v>46</v>
      </c>
      <c r="I46" s="6" t="s">
        <v>46</v>
      </c>
      <c r="L46" s="8">
        <v>1</v>
      </c>
    </row>
    <row r="47" spans="1:19" x14ac:dyDescent="0.25">
      <c r="A47" s="5" t="s">
        <v>6</v>
      </c>
      <c r="B47">
        <v>0.22380000352859497</v>
      </c>
      <c r="C47">
        <v>0.98119997978210449</v>
      </c>
      <c r="D47">
        <v>1.7925000190734863</v>
      </c>
      <c r="E47">
        <v>3.9210999011993408</v>
      </c>
      <c r="F47">
        <v>0.45320001244544983</v>
      </c>
      <c r="G47">
        <v>2.4312999248504639</v>
      </c>
      <c r="H47" s="6" t="s">
        <v>46</v>
      </c>
      <c r="I47" s="6" t="s">
        <v>46</v>
      </c>
    </row>
    <row r="48" spans="1:19" x14ac:dyDescent="0.25">
      <c r="A48" s="5" t="s">
        <v>7</v>
      </c>
      <c r="B48">
        <v>0.3296000063419342</v>
      </c>
      <c r="C48">
        <v>1.5693999528884888</v>
      </c>
      <c r="D48">
        <v>2.9658000469207764</v>
      </c>
      <c r="E48" s="6" t="s">
        <v>46</v>
      </c>
    </row>
    <row r="50" spans="1:10" x14ac:dyDescent="0.25">
      <c r="A50" s="5" t="s">
        <v>45</v>
      </c>
      <c r="B50" s="5">
        <v>1</v>
      </c>
      <c r="C50" s="5">
        <v>2</v>
      </c>
      <c r="D50" s="5">
        <v>3</v>
      </c>
      <c r="E50" s="5">
        <v>4</v>
      </c>
      <c r="F50" s="5">
        <v>5</v>
      </c>
      <c r="G50" s="5">
        <v>6</v>
      </c>
      <c r="H50" s="5">
        <v>7</v>
      </c>
      <c r="I50" s="5">
        <v>8</v>
      </c>
      <c r="J50" s="5">
        <v>9</v>
      </c>
    </row>
    <row r="51" spans="1:10" x14ac:dyDescent="0.25">
      <c r="A51" s="5" t="s">
        <v>0</v>
      </c>
      <c r="B51">
        <v>0.11029999703168869</v>
      </c>
      <c r="C51">
        <v>0.31000000238418579</v>
      </c>
      <c r="D51">
        <v>0.55320000648498535</v>
      </c>
      <c r="E51">
        <v>1.235200047492981</v>
      </c>
      <c r="F51">
        <v>0.23199999332427979</v>
      </c>
      <c r="G51">
        <v>2.4451999664306641</v>
      </c>
      <c r="H51">
        <v>3.9244000911712646</v>
      </c>
      <c r="I51" s="6" t="s">
        <v>46</v>
      </c>
    </row>
    <row r="52" spans="1:10" x14ac:dyDescent="0.25">
      <c r="A52" s="5" t="s">
        <v>1</v>
      </c>
      <c r="B52">
        <v>0.1193000003695488</v>
      </c>
      <c r="C52">
        <v>0.37880000472068787</v>
      </c>
      <c r="D52">
        <v>0.69470000267028809</v>
      </c>
      <c r="E52">
        <v>1.5425000190734863</v>
      </c>
      <c r="F52">
        <v>0.24469999969005585</v>
      </c>
      <c r="G52">
        <v>2.6289000511169434</v>
      </c>
      <c r="H52" s="6" t="s">
        <v>46</v>
      </c>
      <c r="I52" s="6" t="s">
        <v>46</v>
      </c>
    </row>
    <row r="53" spans="1:10" x14ac:dyDescent="0.25">
      <c r="A53" s="5" t="s">
        <v>2</v>
      </c>
      <c r="B53">
        <v>0.13420000672340393</v>
      </c>
      <c r="C53">
        <v>0.42800000309944153</v>
      </c>
      <c r="D53">
        <v>0.78750002384185791</v>
      </c>
      <c r="E53">
        <v>1.8050999641418457</v>
      </c>
      <c r="F53">
        <v>0.4034000039100647</v>
      </c>
      <c r="G53">
        <v>2.536099910736084</v>
      </c>
      <c r="H53">
        <v>3.9869999885559082</v>
      </c>
      <c r="I53">
        <v>3.9848999977111816</v>
      </c>
    </row>
    <row r="54" spans="1:10" x14ac:dyDescent="0.25">
      <c r="A54" s="5" t="s">
        <v>3</v>
      </c>
      <c r="B54">
        <v>0.13989999890327454</v>
      </c>
      <c r="C54">
        <v>0.49210000038146973</v>
      </c>
      <c r="D54">
        <v>0.89160001277923584</v>
      </c>
      <c r="E54">
        <v>2.0787999629974365</v>
      </c>
      <c r="F54">
        <v>0.41679999232292175</v>
      </c>
      <c r="G54">
        <v>2.7332999706268311</v>
      </c>
      <c r="H54" s="6" t="s">
        <v>46</v>
      </c>
      <c r="I54" s="6" t="s">
        <v>46</v>
      </c>
    </row>
    <row r="55" spans="1:10" x14ac:dyDescent="0.25">
      <c r="A55" s="5" t="s">
        <v>4</v>
      </c>
      <c r="B55">
        <v>0.14920000731945038</v>
      </c>
      <c r="C55">
        <v>0.54320001602172852</v>
      </c>
      <c r="D55">
        <v>1.0135999917984009</v>
      </c>
      <c r="E55">
        <v>2.3234000205993652</v>
      </c>
      <c r="F55">
        <f>J55</f>
        <v>0.56220000982284546</v>
      </c>
      <c r="G55">
        <v>2.7655000686645508</v>
      </c>
      <c r="H55" s="6" t="s">
        <v>46</v>
      </c>
      <c r="I55" s="6" t="s">
        <v>46</v>
      </c>
      <c r="J55">
        <v>0.56220000982284546</v>
      </c>
    </row>
    <row r="56" spans="1:10" x14ac:dyDescent="0.25">
      <c r="A56" s="5" t="s">
        <v>5</v>
      </c>
      <c r="B56">
        <v>0.16019999980926514</v>
      </c>
      <c r="C56">
        <v>0.61460000276565552</v>
      </c>
      <c r="D56">
        <v>1.1110999584197998</v>
      </c>
      <c r="E56">
        <v>2.5380001068115234</v>
      </c>
      <c r="F56">
        <v>0.53430002927780151</v>
      </c>
      <c r="G56">
        <v>2.8891000747680664</v>
      </c>
      <c r="H56" s="6" t="s">
        <v>46</v>
      </c>
      <c r="I56" s="6" t="s">
        <v>46</v>
      </c>
    </row>
    <row r="57" spans="1:10" x14ac:dyDescent="0.25">
      <c r="A57" s="5" t="s">
        <v>6</v>
      </c>
      <c r="B57">
        <v>0.21950000524520874</v>
      </c>
      <c r="C57">
        <v>0.99320000410079956</v>
      </c>
      <c r="D57">
        <v>1.8028000593185425</v>
      </c>
      <c r="E57">
        <v>3.8169000148773193</v>
      </c>
      <c r="F57">
        <v>0.45300000905990601</v>
      </c>
      <c r="G57">
        <v>2.4372999668121338</v>
      </c>
      <c r="H57" s="6" t="s">
        <v>46</v>
      </c>
      <c r="I57" s="6" t="s">
        <v>46</v>
      </c>
    </row>
    <row r="58" spans="1:10" x14ac:dyDescent="0.25">
      <c r="A58" s="5" t="s">
        <v>7</v>
      </c>
      <c r="B58">
        <v>0.32760000228881836</v>
      </c>
      <c r="C58">
        <v>1.5787999629974365</v>
      </c>
      <c r="D58">
        <v>2.9591000080108643</v>
      </c>
      <c r="E58">
        <v>3.9570000171661377</v>
      </c>
    </row>
    <row r="65" spans="13:30" x14ac:dyDescent="0.25">
      <c r="M65" t="s">
        <v>59</v>
      </c>
      <c r="S65" t="s">
        <v>60</v>
      </c>
    </row>
    <row r="66" spans="13:30" x14ac:dyDescent="0.25">
      <c r="M66" t="s">
        <v>56</v>
      </c>
      <c r="N66" t="s">
        <v>57</v>
      </c>
      <c r="O66" s="5">
        <v>10</v>
      </c>
      <c r="P66" s="5">
        <v>50</v>
      </c>
      <c r="Q66" s="5">
        <v>100</v>
      </c>
      <c r="R66" s="5">
        <v>250</v>
      </c>
      <c r="S66" s="5">
        <v>10</v>
      </c>
      <c r="T66" s="5">
        <v>50</v>
      </c>
      <c r="U66" s="5">
        <v>100</v>
      </c>
      <c r="V66" s="5">
        <v>250</v>
      </c>
    </row>
    <row r="67" spans="13:30" x14ac:dyDescent="0.25">
      <c r="M67" s="8">
        <v>1</v>
      </c>
      <c r="N67" s="8">
        <v>0</v>
      </c>
      <c r="O67">
        <v>0.11083333194255829</v>
      </c>
      <c r="P67">
        <v>0.30983333786328632</v>
      </c>
      <c r="Q67">
        <v>0.55369999011357629</v>
      </c>
      <c r="R67">
        <v>1.2375666697820027</v>
      </c>
      <c r="S67">
        <f>10*N67</f>
        <v>0</v>
      </c>
      <c r="T67">
        <f>50*N67</f>
        <v>0</v>
      </c>
      <c r="U67">
        <f>100*N67</f>
        <v>0</v>
      </c>
      <c r="V67">
        <f>250*N67</f>
        <v>0</v>
      </c>
    </row>
    <row r="68" spans="13:30" x14ac:dyDescent="0.25">
      <c r="M68" s="8">
        <v>0.98</v>
      </c>
      <c r="N68" s="8">
        <v>0.02</v>
      </c>
      <c r="O68">
        <v>0.1200999990105629</v>
      </c>
      <c r="P68">
        <v>0.37823333342870075</v>
      </c>
      <c r="Q68">
        <v>0.68616666396458947</v>
      </c>
      <c r="R68">
        <v>1.5444000164667766</v>
      </c>
      <c r="S68">
        <f t="shared" ref="S68:S74" si="6">10*N68</f>
        <v>0.2</v>
      </c>
      <c r="T68">
        <f t="shared" ref="T68:T74" si="7">50*N68</f>
        <v>1</v>
      </c>
      <c r="U68">
        <f t="shared" ref="U68:U74" si="8">100*N68</f>
        <v>2</v>
      </c>
      <c r="V68">
        <f t="shared" ref="V68:V74" si="9">250*N68</f>
        <v>5</v>
      </c>
    </row>
    <row r="69" spans="13:30" x14ac:dyDescent="0.25">
      <c r="M69" s="8">
        <v>0.96</v>
      </c>
      <c r="N69" s="8">
        <v>0.04</v>
      </c>
      <c r="O69">
        <v>0.13536666830380759</v>
      </c>
      <c r="P69">
        <v>0.42756666739781696</v>
      </c>
      <c r="Q69">
        <v>0.77830000718434655</v>
      </c>
      <c r="R69">
        <v>1.7984666426976521</v>
      </c>
      <c r="S69">
        <f t="shared" si="6"/>
        <v>0.4</v>
      </c>
      <c r="T69">
        <f t="shared" si="7"/>
        <v>2</v>
      </c>
      <c r="U69">
        <f t="shared" si="8"/>
        <v>4</v>
      </c>
      <c r="V69">
        <f t="shared" si="9"/>
        <v>10</v>
      </c>
    </row>
    <row r="70" spans="13:30" x14ac:dyDescent="0.25">
      <c r="M70" s="8">
        <v>0.94</v>
      </c>
      <c r="N70" s="8">
        <v>0.06</v>
      </c>
      <c r="O70">
        <v>0.14130000273386636</v>
      </c>
      <c r="P70">
        <v>0.48893333474795025</v>
      </c>
      <c r="Q70">
        <v>0.86609999338785804</v>
      </c>
      <c r="R70">
        <v>2.0654332637786865</v>
      </c>
      <c r="S70">
        <f t="shared" si="6"/>
        <v>0.6</v>
      </c>
      <c r="T70">
        <f t="shared" si="7"/>
        <v>3</v>
      </c>
      <c r="U70">
        <f t="shared" si="8"/>
        <v>6</v>
      </c>
      <c r="V70">
        <f t="shared" si="9"/>
        <v>15</v>
      </c>
    </row>
    <row r="71" spans="13:30" x14ac:dyDescent="0.25">
      <c r="M71" s="8">
        <v>0.92</v>
      </c>
      <c r="N71" s="8">
        <v>0.08</v>
      </c>
      <c r="O71">
        <v>0.15053333342075348</v>
      </c>
      <c r="P71">
        <v>0.53670001029968262</v>
      </c>
      <c r="Q71">
        <v>0.99929998318354285</v>
      </c>
      <c r="R71">
        <v>2.3141000270843506</v>
      </c>
      <c r="S71">
        <f t="shared" si="6"/>
        <v>0.8</v>
      </c>
      <c r="T71">
        <f t="shared" si="7"/>
        <v>4</v>
      </c>
      <c r="U71">
        <f t="shared" si="8"/>
        <v>8</v>
      </c>
      <c r="V71">
        <f t="shared" si="9"/>
        <v>20</v>
      </c>
    </row>
    <row r="72" spans="13:30" x14ac:dyDescent="0.25">
      <c r="M72" s="8">
        <v>0.9</v>
      </c>
      <c r="N72" s="8">
        <v>0.1</v>
      </c>
      <c r="O72">
        <v>0.16126666466395059</v>
      </c>
      <c r="P72">
        <v>0.60769999027252197</v>
      </c>
      <c r="Q72">
        <v>1.0909333229064941</v>
      </c>
      <c r="R72">
        <v>2.4872000217437744</v>
      </c>
      <c r="S72">
        <f t="shared" si="6"/>
        <v>1</v>
      </c>
      <c r="T72">
        <f t="shared" si="7"/>
        <v>5</v>
      </c>
      <c r="U72">
        <f t="shared" si="8"/>
        <v>10</v>
      </c>
      <c r="V72">
        <f t="shared" si="9"/>
        <v>25</v>
      </c>
    </row>
    <row r="73" spans="13:30" x14ac:dyDescent="0.25">
      <c r="M73" s="8">
        <v>0.75</v>
      </c>
      <c r="N73" s="8">
        <v>0.25</v>
      </c>
      <c r="O73">
        <v>0.22236667076746622</v>
      </c>
      <c r="P73">
        <v>0.98410000403722131</v>
      </c>
      <c r="Q73">
        <v>1.7943333784739177</v>
      </c>
      <c r="R73">
        <v>3.8528666496276855</v>
      </c>
      <c r="S73">
        <f t="shared" si="6"/>
        <v>2.5</v>
      </c>
      <c r="T73">
        <f t="shared" si="7"/>
        <v>12.5</v>
      </c>
      <c r="U73">
        <f t="shared" si="8"/>
        <v>25</v>
      </c>
      <c r="V73">
        <f t="shared" si="9"/>
        <v>62.5</v>
      </c>
      <c r="Y73" t="s">
        <v>61</v>
      </c>
      <c r="AB73" t="s">
        <v>63</v>
      </c>
    </row>
    <row r="74" spans="13:30" x14ac:dyDescent="0.25">
      <c r="M74" s="8">
        <v>0.5</v>
      </c>
      <c r="N74" s="8">
        <v>0.5</v>
      </c>
      <c r="O74">
        <v>0.32893333832422894</v>
      </c>
      <c r="P74">
        <v>1.5728999773661296</v>
      </c>
      <c r="Q74">
        <v>2.9631667137145996</v>
      </c>
      <c r="R74">
        <v>3.9570000171661377</v>
      </c>
      <c r="S74">
        <f t="shared" si="6"/>
        <v>5</v>
      </c>
      <c r="T74">
        <f t="shared" si="7"/>
        <v>25</v>
      </c>
      <c r="U74">
        <f t="shared" si="8"/>
        <v>50</v>
      </c>
      <c r="V74">
        <f t="shared" si="9"/>
        <v>125</v>
      </c>
      <c r="Y74">
        <v>250</v>
      </c>
      <c r="Z74">
        <v>5.04E-2</v>
      </c>
      <c r="AB74">
        <v>250</v>
      </c>
      <c r="AC74">
        <f>AD74*100</f>
        <v>127.76</v>
      </c>
      <c r="AD74">
        <v>1.2776000000000001</v>
      </c>
    </row>
    <row r="75" spans="13:30" x14ac:dyDescent="0.25">
      <c r="M75" s="8">
        <v>0.25</v>
      </c>
      <c r="N75" s="8">
        <v>0.75</v>
      </c>
      <c r="Y75">
        <v>100</v>
      </c>
      <c r="Z75">
        <v>4.7699999999999999E-2</v>
      </c>
      <c r="AB75">
        <v>100</v>
      </c>
      <c r="AC75">
        <f t="shared" ref="AC75:AC77" si="10">AD75*100</f>
        <v>59.01</v>
      </c>
      <c r="AD75">
        <v>0.59009999999999996</v>
      </c>
    </row>
    <row r="76" spans="13:30" x14ac:dyDescent="0.25">
      <c r="M76" s="8">
        <v>0.1</v>
      </c>
      <c r="N76" s="8">
        <v>0.9</v>
      </c>
      <c r="Y76">
        <v>50</v>
      </c>
      <c r="Z76">
        <v>5.0200000000000002E-2</v>
      </c>
      <c r="AB76">
        <v>50</v>
      </c>
      <c r="AC76">
        <f t="shared" si="10"/>
        <v>33.369999999999997</v>
      </c>
      <c r="AD76">
        <v>0.3337</v>
      </c>
    </row>
    <row r="77" spans="13:30" x14ac:dyDescent="0.25">
      <c r="M77" s="8">
        <v>0.08</v>
      </c>
      <c r="N77" s="8">
        <v>0.92</v>
      </c>
      <c r="Y77">
        <v>10</v>
      </c>
      <c r="Z77">
        <v>4.2999999999999997E-2</v>
      </c>
      <c r="AB77">
        <v>10</v>
      </c>
      <c r="AC77">
        <f t="shared" si="10"/>
        <v>11.49</v>
      </c>
      <c r="AD77">
        <v>0.1149</v>
      </c>
    </row>
    <row r="78" spans="13:30" x14ac:dyDescent="0.25">
      <c r="M78" s="8">
        <v>0.06</v>
      </c>
      <c r="N78" s="8">
        <v>0.94</v>
      </c>
      <c r="Y78" t="s">
        <v>62</v>
      </c>
      <c r="Z78">
        <f>AVERAGE(Z74:Z76)</f>
        <v>4.9433333333333329E-2</v>
      </c>
    </row>
    <row r="79" spans="13:30" x14ac:dyDescent="0.25">
      <c r="M79" s="8">
        <v>0.04</v>
      </c>
      <c r="N79" s="8">
        <v>0.96</v>
      </c>
    </row>
    <row r="80" spans="13:30" x14ac:dyDescent="0.25">
      <c r="M80" s="8">
        <v>0.02</v>
      </c>
      <c r="N80" s="8">
        <v>0.98</v>
      </c>
    </row>
    <row r="81" spans="13:22" x14ac:dyDescent="0.25">
      <c r="M81" s="8">
        <v>0</v>
      </c>
      <c r="N81" s="8">
        <v>1</v>
      </c>
    </row>
    <row r="95" spans="13:22" x14ac:dyDescent="0.25">
      <c r="T95" t="s">
        <v>64</v>
      </c>
    </row>
    <row r="96" spans="13:22" x14ac:dyDescent="0.25">
      <c r="V96" t="s">
        <v>65</v>
      </c>
    </row>
    <row r="97" spans="20:22" x14ac:dyDescent="0.25">
      <c r="U97" t="s">
        <v>66</v>
      </c>
    </row>
    <row r="98" spans="20:22" x14ac:dyDescent="0.25">
      <c r="V98" t="s">
        <v>67</v>
      </c>
    </row>
    <row r="99" spans="20:22" x14ac:dyDescent="0.25">
      <c r="T99" t="s">
        <v>68</v>
      </c>
      <c r="V99" t="s">
        <v>69</v>
      </c>
    </row>
  </sheetData>
  <sortState ref="Q31:Q45">
    <sortCondition ref="Q31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abSelected="1" workbookViewId="0"/>
  </sheetViews>
  <sheetFormatPr defaultRowHeight="15" x14ac:dyDescent="0.25"/>
  <sheetData>
    <row r="1" spans="1:12" x14ac:dyDescent="0.25">
      <c r="A1" t="s">
        <v>8</v>
      </c>
      <c r="E1" t="s">
        <v>9</v>
      </c>
    </row>
    <row r="2" spans="1:12" x14ac:dyDescent="0.25">
      <c r="A2" t="s">
        <v>10</v>
      </c>
      <c r="E2" t="s">
        <v>11</v>
      </c>
      <c r="I2" t="s">
        <v>12</v>
      </c>
    </row>
    <row r="3" spans="1:12" x14ac:dyDescent="0.25">
      <c r="A3" t="s">
        <v>13</v>
      </c>
      <c r="E3" t="s">
        <v>14</v>
      </c>
    </row>
    <row r="5" spans="1:12" x14ac:dyDescent="0.25">
      <c r="A5" t="s">
        <v>15</v>
      </c>
      <c r="B5" s="1">
        <v>42522</v>
      </c>
    </row>
    <row r="6" spans="1:12" x14ac:dyDescent="0.25">
      <c r="A6" t="s">
        <v>16</v>
      </c>
      <c r="B6" s="2" t="s">
        <v>48</v>
      </c>
    </row>
    <row r="9" spans="1:12" x14ac:dyDescent="0.25">
      <c r="A9" t="s">
        <v>17</v>
      </c>
      <c r="E9" t="s">
        <v>18</v>
      </c>
    </row>
    <row r="10" spans="1:12" x14ac:dyDescent="0.25">
      <c r="A10" t="s">
        <v>19</v>
      </c>
      <c r="E10" t="s">
        <v>20</v>
      </c>
    </row>
    <row r="11" spans="1:12" x14ac:dyDescent="0.25">
      <c r="A11" t="s">
        <v>21</v>
      </c>
      <c r="E11" t="s">
        <v>25</v>
      </c>
    </row>
    <row r="12" spans="1:12" x14ac:dyDescent="0.25">
      <c r="A12" t="s">
        <v>22</v>
      </c>
    </row>
    <row r="14" spans="1:12" x14ac:dyDescent="0.25">
      <c r="A14" s="3" t="s">
        <v>26</v>
      </c>
      <c r="B14" s="3"/>
      <c r="C14" s="3"/>
      <c r="D14" s="3"/>
      <c r="E14" s="3">
        <v>3</v>
      </c>
      <c r="F14" s="3" t="s">
        <v>27</v>
      </c>
      <c r="G14" s="3"/>
      <c r="H14" s="3"/>
      <c r="I14" s="3"/>
      <c r="J14" s="3"/>
      <c r="K14" s="3"/>
      <c r="L14" s="3"/>
    </row>
    <row r="15" spans="1:12" x14ac:dyDescent="0.25">
      <c r="A15" s="3" t="s">
        <v>28</v>
      </c>
      <c r="B15" s="3"/>
      <c r="C15" s="3"/>
      <c r="D15" s="3"/>
      <c r="E15" s="3">
        <v>1</v>
      </c>
      <c r="F15" s="3" t="s">
        <v>29</v>
      </c>
      <c r="G15" s="3"/>
      <c r="H15" s="3"/>
      <c r="I15" s="3"/>
      <c r="J15" s="3"/>
      <c r="K15" s="3"/>
      <c r="L15" s="3"/>
    </row>
    <row r="17" spans="1:12" x14ac:dyDescent="0.25">
      <c r="A17" s="3" t="s">
        <v>30</v>
      </c>
      <c r="B17" s="3"/>
      <c r="C17" s="3"/>
      <c r="D17" s="3"/>
      <c r="E17" s="4">
        <v>2.3148148148148146E-4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31</v>
      </c>
    </row>
    <row r="21" spans="1:12" x14ac:dyDescent="0.25">
      <c r="A21" t="s">
        <v>32</v>
      </c>
      <c r="E21" t="s">
        <v>33</v>
      </c>
    </row>
    <row r="22" spans="1:12" x14ac:dyDescent="0.25">
      <c r="A22" t="s">
        <v>34</v>
      </c>
      <c r="E22">
        <v>290</v>
      </c>
      <c r="F22" t="s">
        <v>35</v>
      </c>
    </row>
    <row r="23" spans="1:12" x14ac:dyDescent="0.25">
      <c r="A23" t="s">
        <v>36</v>
      </c>
      <c r="E23">
        <v>5</v>
      </c>
      <c r="F23" t="s">
        <v>35</v>
      </c>
    </row>
    <row r="24" spans="1:12" x14ac:dyDescent="0.25">
      <c r="A24" t="s">
        <v>37</v>
      </c>
      <c r="E24">
        <v>25</v>
      </c>
    </row>
    <row r="25" spans="1:12" x14ac:dyDescent="0.25">
      <c r="A25" t="s">
        <v>38</v>
      </c>
      <c r="E25">
        <v>0</v>
      </c>
      <c r="F25" t="s">
        <v>39</v>
      </c>
    </row>
    <row r="26" spans="1:12" x14ac:dyDescent="0.25">
      <c r="A26" t="s">
        <v>40</v>
      </c>
      <c r="E26" t="s">
        <v>41</v>
      </c>
    </row>
    <row r="27" spans="1:12" x14ac:dyDescent="0.25">
      <c r="A27" t="s">
        <v>42</v>
      </c>
      <c r="B27" s="2" t="s">
        <v>49</v>
      </c>
    </row>
    <row r="29" spans="1:12" x14ac:dyDescent="0.25">
      <c r="B29" t="s">
        <v>50</v>
      </c>
    </row>
    <row r="30" spans="1:12" x14ac:dyDescent="0.25">
      <c r="A30" s="5" t="s">
        <v>45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</row>
    <row r="31" spans="1:12" x14ac:dyDescent="0.25">
      <c r="A31" s="5" t="s">
        <v>0</v>
      </c>
      <c r="B31">
        <v>0.11069999635219574</v>
      </c>
      <c r="C31">
        <v>0.30950000882148743</v>
      </c>
      <c r="D31">
        <v>0.55309998989105225</v>
      </c>
      <c r="E31">
        <v>1.2375999689102173</v>
      </c>
      <c r="F31">
        <v>0.2354000061750412</v>
      </c>
      <c r="G31">
        <v>2.4497001171112061</v>
      </c>
      <c r="H31" s="6" t="s">
        <v>46</v>
      </c>
      <c r="I31">
        <v>3.9647998809814453</v>
      </c>
    </row>
    <row r="32" spans="1:12" x14ac:dyDescent="0.25">
      <c r="A32" s="5" t="s">
        <v>1</v>
      </c>
      <c r="B32">
        <v>0.12039999663829803</v>
      </c>
      <c r="C32">
        <v>0.37749999761581421</v>
      </c>
      <c r="D32">
        <v>0.69099998474121094</v>
      </c>
      <c r="E32">
        <v>1.5458999872207642</v>
      </c>
      <c r="F32">
        <v>0.24490000307559967</v>
      </c>
      <c r="G32">
        <v>2.6191999912261963</v>
      </c>
      <c r="H32" s="6" t="s">
        <v>46</v>
      </c>
      <c r="I32" s="6" t="s">
        <v>46</v>
      </c>
    </row>
    <row r="33" spans="1:10" x14ac:dyDescent="0.25">
      <c r="A33" s="5" t="s">
        <v>2</v>
      </c>
      <c r="B33">
        <v>0.13549999892711639</v>
      </c>
      <c r="C33">
        <v>0.4302000105381012</v>
      </c>
      <c r="D33">
        <v>0.77649998664855957</v>
      </c>
      <c r="E33">
        <v>1.7982000112533569</v>
      </c>
      <c r="F33">
        <v>0.40220001339912415</v>
      </c>
      <c r="G33">
        <v>2.5322999954223633</v>
      </c>
      <c r="H33">
        <v>3.9451000690460205</v>
      </c>
      <c r="I33" s="6" t="s">
        <v>46</v>
      </c>
    </row>
    <row r="34" spans="1:10" x14ac:dyDescent="0.25">
      <c r="A34" s="5" t="s">
        <v>3</v>
      </c>
      <c r="B34">
        <v>0.14010000228881836</v>
      </c>
      <c r="C34">
        <v>0.48840001225471497</v>
      </c>
      <c r="D34">
        <v>0.85729998350143433</v>
      </c>
      <c r="E34">
        <v>2.0648999214172363</v>
      </c>
      <c r="F34">
        <v>0.41319999098777771</v>
      </c>
      <c r="G34">
        <v>2.7121999263763428</v>
      </c>
      <c r="H34" s="6" t="s">
        <v>46</v>
      </c>
      <c r="I34" s="6" t="s">
        <v>46</v>
      </c>
    </row>
    <row r="35" spans="1:10" x14ac:dyDescent="0.25">
      <c r="A35" s="5" t="s">
        <v>4</v>
      </c>
      <c r="B35">
        <v>0.1500999927520752</v>
      </c>
      <c r="C35">
        <v>0.53619998693466187</v>
      </c>
      <c r="D35">
        <v>0.99559998512268066</v>
      </c>
      <c r="E35">
        <v>2.3199000358581543</v>
      </c>
      <c r="G35">
        <v>2.7539999485015869</v>
      </c>
      <c r="H35" s="6" t="s">
        <v>46</v>
      </c>
      <c r="I35">
        <v>3.9906001091003418</v>
      </c>
      <c r="J35">
        <v>0.56730002164840698</v>
      </c>
    </row>
    <row r="36" spans="1:10" x14ac:dyDescent="0.25">
      <c r="A36" s="5" t="s">
        <v>5</v>
      </c>
      <c r="B36">
        <v>0.16169999539852142</v>
      </c>
      <c r="C36">
        <v>0.60519999265670776</v>
      </c>
      <c r="D36">
        <v>1.0856000185012817</v>
      </c>
      <c r="E36">
        <v>2.4844999313354492</v>
      </c>
      <c r="F36">
        <v>0.53320002555847168</v>
      </c>
      <c r="G36">
        <v>2.8619999885559082</v>
      </c>
      <c r="H36" s="6" t="s">
        <v>46</v>
      </c>
      <c r="I36" s="6" t="s">
        <v>46</v>
      </c>
    </row>
    <row r="37" spans="1:10" x14ac:dyDescent="0.25">
      <c r="A37" s="5" t="s">
        <v>6</v>
      </c>
      <c r="B37">
        <v>0.22380000352859497</v>
      </c>
      <c r="C37">
        <v>0.98119997978210449</v>
      </c>
      <c r="D37">
        <v>1.7925000190734863</v>
      </c>
      <c r="E37">
        <v>3.9210999011993408</v>
      </c>
      <c r="F37">
        <v>0.45320001244544983</v>
      </c>
      <c r="G37">
        <v>2.4312999248504639</v>
      </c>
      <c r="H37" s="6" t="s">
        <v>46</v>
      </c>
      <c r="I37" s="6" t="s">
        <v>46</v>
      </c>
    </row>
    <row r="38" spans="1:10" x14ac:dyDescent="0.25">
      <c r="A38" s="5" t="s">
        <v>7</v>
      </c>
      <c r="B38">
        <v>0.3296000063419342</v>
      </c>
      <c r="C38">
        <v>1.5693999528884888</v>
      </c>
      <c r="D38">
        <v>2.9658000469207764</v>
      </c>
      <c r="E38" s="6" t="s">
        <v>46</v>
      </c>
    </row>
    <row r="42" spans="1:10" x14ac:dyDescent="0.25">
      <c r="A42" t="s">
        <v>23</v>
      </c>
      <c r="B42" s="2" t="s">
        <v>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opLeftCell="A13" workbookViewId="0">
      <selection activeCell="A30" sqref="A30:J38"/>
    </sheetView>
  </sheetViews>
  <sheetFormatPr defaultRowHeight="15" x14ac:dyDescent="0.25"/>
  <sheetData>
    <row r="1" spans="1:12" x14ac:dyDescent="0.25">
      <c r="A1" t="s">
        <v>8</v>
      </c>
      <c r="E1" t="s">
        <v>9</v>
      </c>
    </row>
    <row r="2" spans="1:12" x14ac:dyDescent="0.25">
      <c r="A2" t="s">
        <v>10</v>
      </c>
      <c r="E2" t="s">
        <v>11</v>
      </c>
      <c r="I2" t="s">
        <v>12</v>
      </c>
    </row>
    <row r="3" spans="1:12" x14ac:dyDescent="0.25">
      <c r="A3" t="s">
        <v>13</v>
      </c>
      <c r="E3" t="s">
        <v>14</v>
      </c>
    </row>
    <row r="5" spans="1:12" x14ac:dyDescent="0.25">
      <c r="A5" t="s">
        <v>15</v>
      </c>
      <c r="B5" s="1">
        <v>42522</v>
      </c>
    </row>
    <row r="6" spans="1:12" x14ac:dyDescent="0.25">
      <c r="A6" t="s">
        <v>16</v>
      </c>
      <c r="B6" s="2" t="s">
        <v>24</v>
      </c>
    </row>
    <row r="9" spans="1:12" x14ac:dyDescent="0.25">
      <c r="A9" t="s">
        <v>17</v>
      </c>
      <c r="E9" t="s">
        <v>18</v>
      </c>
    </row>
    <row r="10" spans="1:12" x14ac:dyDescent="0.25">
      <c r="A10" t="s">
        <v>19</v>
      </c>
      <c r="E10" t="s">
        <v>20</v>
      </c>
    </row>
    <row r="11" spans="1:12" x14ac:dyDescent="0.25">
      <c r="A11" t="s">
        <v>21</v>
      </c>
      <c r="E11" t="s">
        <v>25</v>
      </c>
    </row>
    <row r="12" spans="1:12" x14ac:dyDescent="0.25">
      <c r="A12" t="s">
        <v>22</v>
      </c>
    </row>
    <row r="14" spans="1:12" x14ac:dyDescent="0.25">
      <c r="A14" s="3" t="s">
        <v>26</v>
      </c>
      <c r="B14" s="3"/>
      <c r="C14" s="3"/>
      <c r="D14" s="3"/>
      <c r="E14" s="3">
        <v>3</v>
      </c>
      <c r="F14" s="3" t="s">
        <v>27</v>
      </c>
      <c r="G14" s="3"/>
      <c r="H14" s="3"/>
      <c r="I14" s="3"/>
      <c r="J14" s="3"/>
      <c r="K14" s="3"/>
      <c r="L14" s="3"/>
    </row>
    <row r="15" spans="1:12" x14ac:dyDescent="0.25">
      <c r="A15" s="3" t="s">
        <v>28</v>
      </c>
      <c r="B15" s="3"/>
      <c r="C15" s="3"/>
      <c r="D15" s="3"/>
      <c r="E15" s="3">
        <v>1</v>
      </c>
      <c r="F15" s="3" t="s">
        <v>29</v>
      </c>
      <c r="G15" s="3"/>
      <c r="H15" s="3"/>
      <c r="I15" s="3"/>
      <c r="J15" s="3"/>
      <c r="K15" s="3"/>
      <c r="L15" s="3"/>
    </row>
    <row r="17" spans="1:12" x14ac:dyDescent="0.25">
      <c r="A17" s="3" t="s">
        <v>30</v>
      </c>
      <c r="B17" s="3"/>
      <c r="C17" s="3"/>
      <c r="D17" s="3"/>
      <c r="E17" s="4">
        <v>2.3148148148148146E-4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31</v>
      </c>
    </row>
    <row r="21" spans="1:12" x14ac:dyDescent="0.25">
      <c r="A21" t="s">
        <v>32</v>
      </c>
      <c r="E21" t="s">
        <v>33</v>
      </c>
    </row>
    <row r="22" spans="1:12" x14ac:dyDescent="0.25">
      <c r="A22" t="s">
        <v>34</v>
      </c>
      <c r="E22">
        <v>290</v>
      </c>
      <c r="F22" t="s">
        <v>35</v>
      </c>
    </row>
    <row r="23" spans="1:12" x14ac:dyDescent="0.25">
      <c r="A23" t="s">
        <v>36</v>
      </c>
      <c r="E23">
        <v>5</v>
      </c>
      <c r="F23" t="s">
        <v>35</v>
      </c>
    </row>
    <row r="24" spans="1:12" x14ac:dyDescent="0.25">
      <c r="A24" t="s">
        <v>37</v>
      </c>
      <c r="E24">
        <v>25</v>
      </c>
    </row>
    <row r="25" spans="1:12" x14ac:dyDescent="0.25">
      <c r="A25" t="s">
        <v>38</v>
      </c>
      <c r="E25">
        <v>0</v>
      </c>
      <c r="F25" t="s">
        <v>39</v>
      </c>
    </row>
    <row r="26" spans="1:12" x14ac:dyDescent="0.25">
      <c r="A26" t="s">
        <v>40</v>
      </c>
      <c r="E26" t="s">
        <v>41</v>
      </c>
    </row>
    <row r="27" spans="1:12" x14ac:dyDescent="0.25">
      <c r="A27" t="s">
        <v>42</v>
      </c>
      <c r="B27" s="2" t="s">
        <v>43</v>
      </c>
    </row>
    <row r="29" spans="1:12" x14ac:dyDescent="0.25">
      <c r="B29" t="s">
        <v>44</v>
      </c>
    </row>
    <row r="30" spans="1:12" x14ac:dyDescent="0.25">
      <c r="A30" s="5" t="s">
        <v>45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</row>
    <row r="31" spans="1:12" x14ac:dyDescent="0.25">
      <c r="A31" s="5" t="s">
        <v>0</v>
      </c>
      <c r="B31">
        <v>0.11029999703168869</v>
      </c>
      <c r="C31">
        <v>0.31000000238418579</v>
      </c>
      <c r="D31">
        <v>0.55320000648498535</v>
      </c>
      <c r="E31">
        <v>1.235200047492981</v>
      </c>
      <c r="F31">
        <v>0.23199999332427979</v>
      </c>
      <c r="G31">
        <v>2.4451999664306641</v>
      </c>
      <c r="H31">
        <v>3.9244000911712646</v>
      </c>
      <c r="I31" s="6" t="s">
        <v>46</v>
      </c>
    </row>
    <row r="32" spans="1:12" x14ac:dyDescent="0.25">
      <c r="A32" s="5" t="s">
        <v>1</v>
      </c>
      <c r="B32">
        <v>0.1193000003695488</v>
      </c>
      <c r="C32">
        <v>0.37880000472068787</v>
      </c>
      <c r="D32">
        <v>0.69470000267028809</v>
      </c>
      <c r="E32">
        <v>1.5425000190734863</v>
      </c>
      <c r="F32">
        <v>0.24469999969005585</v>
      </c>
      <c r="G32">
        <v>2.6289000511169434</v>
      </c>
      <c r="H32" s="6" t="s">
        <v>46</v>
      </c>
      <c r="I32" s="6" t="s">
        <v>46</v>
      </c>
    </row>
    <row r="33" spans="1:10" x14ac:dyDescent="0.25">
      <c r="A33" s="5" t="s">
        <v>2</v>
      </c>
      <c r="B33">
        <v>0.13420000672340393</v>
      </c>
      <c r="C33">
        <v>0.42800000309944153</v>
      </c>
      <c r="D33">
        <v>0.78750002384185791</v>
      </c>
      <c r="E33">
        <v>1.8050999641418457</v>
      </c>
      <c r="F33">
        <v>0.4034000039100647</v>
      </c>
      <c r="G33">
        <v>2.536099910736084</v>
      </c>
      <c r="H33">
        <v>3.9869999885559082</v>
      </c>
      <c r="I33">
        <v>3.9848999977111816</v>
      </c>
    </row>
    <row r="34" spans="1:10" x14ac:dyDescent="0.25">
      <c r="A34" s="5" t="s">
        <v>3</v>
      </c>
      <c r="B34">
        <v>0.13989999890327454</v>
      </c>
      <c r="C34">
        <v>0.49210000038146973</v>
      </c>
      <c r="D34">
        <v>0.89160001277923584</v>
      </c>
      <c r="E34">
        <v>2.0787999629974365</v>
      </c>
      <c r="F34">
        <v>0.41679999232292175</v>
      </c>
      <c r="G34">
        <v>2.7332999706268311</v>
      </c>
      <c r="H34" s="6" t="s">
        <v>46</v>
      </c>
      <c r="I34" s="6" t="s">
        <v>46</v>
      </c>
    </row>
    <row r="35" spans="1:10" x14ac:dyDescent="0.25">
      <c r="A35" s="5" t="s">
        <v>4</v>
      </c>
      <c r="B35">
        <v>0.14920000731945038</v>
      </c>
      <c r="C35">
        <v>0.54320001602172852</v>
      </c>
      <c r="D35">
        <v>1.0135999917984009</v>
      </c>
      <c r="E35">
        <v>2.3234000205993652</v>
      </c>
      <c r="G35">
        <v>2.7655000686645508</v>
      </c>
      <c r="H35" s="6" t="s">
        <v>46</v>
      </c>
      <c r="I35" s="6" t="s">
        <v>46</v>
      </c>
      <c r="J35">
        <v>0.56220000982284546</v>
      </c>
    </row>
    <row r="36" spans="1:10" x14ac:dyDescent="0.25">
      <c r="A36" s="5" t="s">
        <v>5</v>
      </c>
      <c r="B36">
        <v>0.16019999980926514</v>
      </c>
      <c r="C36">
        <v>0.61460000276565552</v>
      </c>
      <c r="D36">
        <v>1.1110999584197998</v>
      </c>
      <c r="E36">
        <v>2.5380001068115234</v>
      </c>
      <c r="F36">
        <v>0.53430002927780151</v>
      </c>
      <c r="G36">
        <v>2.8891000747680664</v>
      </c>
      <c r="H36" s="6" t="s">
        <v>46</v>
      </c>
      <c r="I36" s="6" t="s">
        <v>46</v>
      </c>
    </row>
    <row r="37" spans="1:10" x14ac:dyDescent="0.25">
      <c r="A37" s="5" t="s">
        <v>6</v>
      </c>
      <c r="B37">
        <v>0.21950000524520874</v>
      </c>
      <c r="C37">
        <v>0.99320000410079956</v>
      </c>
      <c r="D37">
        <v>1.8028000593185425</v>
      </c>
      <c r="E37">
        <v>3.8169000148773193</v>
      </c>
      <c r="F37">
        <v>0.45300000905990601</v>
      </c>
      <c r="G37">
        <v>2.4372999668121338</v>
      </c>
      <c r="H37" s="6" t="s">
        <v>46</v>
      </c>
      <c r="I37" s="6" t="s">
        <v>46</v>
      </c>
    </row>
    <row r="38" spans="1:10" x14ac:dyDescent="0.25">
      <c r="A38" s="5" t="s">
        <v>7</v>
      </c>
      <c r="B38">
        <v>0.32760000228881836</v>
      </c>
      <c r="C38">
        <v>1.5787999629974365</v>
      </c>
      <c r="D38">
        <v>2.9591000080108643</v>
      </c>
      <c r="E38">
        <v>3.9570000171661377</v>
      </c>
    </row>
    <row r="42" spans="1:10" x14ac:dyDescent="0.25">
      <c r="A42" t="s">
        <v>23</v>
      </c>
      <c r="B42" s="2" t="s">
        <v>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Bagley</dc:creator>
  <cp:lastModifiedBy>Owner</cp:lastModifiedBy>
  <dcterms:created xsi:type="dcterms:W3CDTF">2016-01-05T01:05:51Z</dcterms:created>
  <dcterms:modified xsi:type="dcterms:W3CDTF">2018-05-09T19:13:00Z</dcterms:modified>
</cp:coreProperties>
</file>