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aa73b8acc583c167/Desktop/DOCUMENTOS ELIZABETH/PROYECTO CONDOMINAL/"/>
    </mc:Choice>
  </mc:AlternateContent>
  <xr:revisionPtr revIDLastSave="0" documentId="8_{4EE8EA1D-9D5A-4E43-B8D7-C678E485E412}" xr6:coauthVersionLast="47" xr6:coauthVersionMax="47" xr10:uidLastSave="{00000000-0000-0000-0000-000000000000}"/>
  <bookViews>
    <workbookView xWindow="-110" yWindow="-110" windowWidth="19420" windowHeight="10300" firstSheet="1" activeTab="1" xr2:uid="{FDAE7B93-7CAD-4CF1-BCA6-A3831304F619}"/>
  </bookViews>
  <sheets>
    <sheet name="AE" sheetId="1" state="hidden" r:id="rId1"/>
    <sheet name="correo" sheetId="7" r:id="rId2"/>
    <sheet name="RESICO PF" sheetId="2" r:id="rId3"/>
    <sheet name="APP" sheetId="6" r:id="rId4"/>
    <sheet name="ISR" sheetId="3" r:id="rId5"/>
    <sheet name="IVA" sheetId="4" r:id="rId6"/>
    <sheet name="TABLA"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4" l="1"/>
  <c r="F14" i="4" s="1"/>
  <c r="H14" i="4" s="1"/>
  <c r="K14" i="4" s="1"/>
  <c r="G14" i="4"/>
  <c r="J14" i="4" s="1"/>
  <c r="E15" i="4"/>
  <c r="F15" i="4"/>
  <c r="G15" i="4"/>
  <c r="H15" i="4"/>
  <c r="J15" i="4"/>
  <c r="K15" i="4"/>
  <c r="E16" i="4"/>
  <c r="F16" i="4" s="1"/>
  <c r="H16" i="4" s="1"/>
  <c r="K16" i="4" s="1"/>
  <c r="G16" i="4"/>
  <c r="J16" i="4" s="1"/>
  <c r="E17" i="4"/>
  <c r="F17" i="4"/>
  <c r="G17" i="4"/>
  <c r="H17" i="4"/>
  <c r="J17" i="4"/>
  <c r="K17" i="4"/>
  <c r="E18" i="4"/>
  <c r="F18" i="4" s="1"/>
  <c r="H18" i="4" s="1"/>
  <c r="K18" i="4" s="1"/>
  <c r="G18" i="4"/>
  <c r="J18" i="4" s="1"/>
  <c r="E19" i="4"/>
  <c r="F19" i="4"/>
  <c r="G19" i="4"/>
  <c r="H19" i="4"/>
  <c r="J19" i="4"/>
  <c r="K19" i="4"/>
  <c r="E20" i="4"/>
  <c r="F20" i="4" s="1"/>
  <c r="H20" i="4" s="1"/>
  <c r="K20" i="4" s="1"/>
  <c r="G20" i="4"/>
  <c r="J20" i="4" s="1"/>
  <c r="E21" i="4"/>
  <c r="F21" i="4"/>
  <c r="G21" i="4"/>
  <c r="H21" i="4"/>
  <c r="J21" i="4"/>
  <c r="K21" i="4"/>
  <c r="E22" i="4"/>
  <c r="F22" i="4" s="1"/>
  <c r="H22" i="4" s="1"/>
  <c r="K22" i="4" s="1"/>
  <c r="G22" i="4"/>
  <c r="J22" i="4" s="1"/>
  <c r="E23" i="4"/>
  <c r="F23" i="4"/>
  <c r="G23" i="4"/>
  <c r="H23" i="4"/>
  <c r="J23" i="4"/>
  <c r="K23" i="4"/>
  <c r="E24" i="4"/>
  <c r="F24" i="4" s="1"/>
  <c r="H24" i="4" s="1"/>
  <c r="K24" i="4" s="1"/>
  <c r="G24" i="4"/>
  <c r="J24" i="4" s="1"/>
  <c r="E13" i="4"/>
  <c r="O15" i="4"/>
  <c r="F13" i="4"/>
  <c r="H13" i="4" s="1"/>
  <c r="J13" i="4" s="1"/>
  <c r="G13" i="4"/>
  <c r="K13" i="4" l="1"/>
  <c r="F27" i="4"/>
  <c r="E27" i="4"/>
  <c r="C27" i="4"/>
  <c r="H27" i="4"/>
  <c r="L27" i="4"/>
  <c r="D27" i="4"/>
  <c r="J27" i="4" l="1"/>
  <c r="M27" i="4" l="1"/>
  <c r="K27" i="4"/>
  <c r="D14" i="3" l="1"/>
  <c r="P16" i="3" l="1"/>
  <c r="O16" i="3"/>
  <c r="N16" i="3"/>
  <c r="M16" i="3"/>
  <c r="L16" i="3"/>
  <c r="K16" i="3"/>
  <c r="J16" i="3"/>
  <c r="I16" i="3"/>
  <c r="H16" i="3"/>
  <c r="G16" i="3"/>
  <c r="F16" i="3"/>
  <c r="E16" i="3"/>
  <c r="E15" i="3"/>
  <c r="F15" i="3"/>
  <c r="G15" i="3"/>
  <c r="H15" i="3"/>
  <c r="I15" i="3"/>
  <c r="J15" i="3"/>
  <c r="K15" i="3"/>
  <c r="L15" i="3"/>
  <c r="M15" i="3"/>
  <c r="N15" i="3"/>
  <c r="O15" i="3"/>
  <c r="P11" i="3"/>
  <c r="P12" i="3"/>
  <c r="P10" i="3"/>
  <c r="E13" i="3"/>
  <c r="F13" i="3"/>
  <c r="G13" i="3"/>
  <c r="H13" i="3"/>
  <c r="I13" i="3"/>
  <c r="J13" i="3"/>
  <c r="K13" i="3"/>
  <c r="L13" i="3"/>
  <c r="M13" i="3"/>
  <c r="N13" i="3"/>
  <c r="O13" i="3"/>
  <c r="E14" i="3"/>
  <c r="F14" i="3"/>
  <c r="G14" i="3"/>
  <c r="H14" i="3"/>
  <c r="I14" i="3"/>
  <c r="J14" i="3"/>
  <c r="K14" i="3"/>
  <c r="L14" i="3"/>
  <c r="M14" i="3"/>
  <c r="N14" i="3"/>
  <c r="O14" i="3"/>
  <c r="P14" i="3"/>
  <c r="D13" i="3"/>
  <c r="P13" i="3" s="1"/>
  <c r="D15" i="3" l="1"/>
  <c r="K10" i="1"/>
  <c r="K9" i="1"/>
  <c r="D20" i="3" l="1"/>
  <c r="P15" i="3"/>
  <c r="D21" i="3" l="1"/>
  <c r="D22" i="3" s="1"/>
  <c r="D2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Elizabeth Maciel</author>
  </authors>
  <commentList>
    <comment ref="B10" authorId="0" shapeId="0" xr:uid="{E2A931FD-2668-44AA-8F91-B15977CFEEE2}">
      <text>
        <r>
          <rPr>
            <b/>
            <sz val="9"/>
            <color indexed="81"/>
            <rFont val="Tahoma"/>
            <family val="2"/>
          </rPr>
          <t>Elizabeth Maciel:</t>
        </r>
        <r>
          <rPr>
            <sz val="9"/>
            <color indexed="81"/>
            <rFont val="Tahoma"/>
            <family val="2"/>
          </rPr>
          <t xml:space="preserve">
El que se cobro, cantidad aparecida en el estado de cuenta bancario. Sin IVA ni deducciones
En formasto PUE y PPD pagados</t>
        </r>
      </text>
    </comment>
    <comment ref="B11" authorId="0" shapeId="0" xr:uid="{CC7E74CB-6F32-478C-A70F-A2B3D16F6C69}">
      <text>
        <r>
          <rPr>
            <b/>
            <sz val="9"/>
            <color indexed="81"/>
            <rFont val="Tahoma"/>
            <family val="2"/>
          </rPr>
          <t>Elizabeth Maciel:</t>
        </r>
        <r>
          <rPr>
            <sz val="9"/>
            <color indexed="81"/>
            <rFont val="Tahoma"/>
            <family val="2"/>
          </rPr>
          <t xml:space="preserve">
Cobrado mediante pago PUE
</t>
        </r>
      </text>
    </comment>
    <comment ref="B13" authorId="0" shapeId="0" xr:uid="{4C36EEEE-5A76-46C6-A131-277C99369CE6}">
      <text>
        <r>
          <rPr>
            <b/>
            <sz val="9"/>
            <color indexed="81"/>
            <rFont val="Tahoma"/>
            <family val="2"/>
          </rPr>
          <t>Elizabeth Maciel:</t>
        </r>
        <r>
          <rPr>
            <sz val="9"/>
            <color indexed="81"/>
            <rFont val="Tahoma"/>
            <family val="2"/>
          </rPr>
          <t xml:space="preserve">
Si hay diferencia aquí es debido a una cancelacion de una factura o mal emitida, y el SAT la contempla
</t>
        </r>
      </text>
    </comment>
    <comment ref="B14" authorId="0" shapeId="0" xr:uid="{D9F1498D-265A-4D57-930F-64000CF3A6DE}">
      <text>
        <r>
          <rPr>
            <b/>
            <sz val="9"/>
            <color indexed="81"/>
            <rFont val="Tahoma"/>
            <family val="2"/>
          </rPr>
          <t>Elizabeth Maciel:</t>
        </r>
        <r>
          <rPr>
            <sz val="9"/>
            <color indexed="81"/>
            <rFont val="Tahoma"/>
            <family val="2"/>
          </rPr>
          <t xml:space="preserve">
Las inversiones no generan factura, por lo tanto, esa puede ser la diferencia
</t>
        </r>
      </text>
    </comment>
    <comment ref="B23" authorId="0" shapeId="0" xr:uid="{88B32ACE-A77D-42A1-9918-C0504D950EE9}">
      <text>
        <r>
          <rPr>
            <b/>
            <sz val="9"/>
            <color indexed="81"/>
            <rFont val="Tahoma"/>
            <charset val="1"/>
          </rPr>
          <t>Elizabeth Maciel:</t>
        </r>
        <r>
          <rPr>
            <sz val="9"/>
            <color indexed="81"/>
            <rFont val="Tahoma"/>
            <charset val="1"/>
          </rPr>
          <t xml:space="preserve">
Si yo le vendí a una persona moral , mi factura debe incluir una retencion de 1.25% excepto AGAPES
</t>
        </r>
      </text>
    </comment>
  </commentList>
</comments>
</file>

<file path=xl/sharedStrings.xml><?xml version="1.0" encoding="utf-8"?>
<sst xmlns="http://schemas.openxmlformats.org/spreadsheetml/2006/main" count="179" uniqueCount="151">
  <si>
    <t xml:space="preserve">TITULO IV </t>
  </si>
  <si>
    <t>DE LAS PERSONAS FISICAS</t>
  </si>
  <si>
    <t>Las personas físicas residentes en México están obligadas a informar, en la declaración del ejercicio, sobre los préstamos, los donativos y los premios, obtenidos en el mismo, siempre que éstos, en lo individual o en su conjunto, excedan de $600,000.00.</t>
  </si>
  <si>
    <t>PUNTOS IMPORTANTES DE REGIMEN</t>
  </si>
  <si>
    <t>No se tomarán en consideración los depósitos que el contribuyente efectúe en cuentas que no sean propias, que califiquen como erogaciones en los términos de este artículo, cuando se demuestre que dicho depósito se hizo como pago por la adquisición de bienes o de servicios, o como contraprestación para el otorgamiento del uso o goce temporal de bienes o para realizar inversiones financieras ni los traspasos entre cuentas del contribuyente o a cuentas de su cónyuge, de sus ascendientes o descendientes, en línea recta en primer grado.</t>
  </si>
  <si>
    <t>DE LOS INGRESOS POR ACTIVIDADES EMPRESARIALES Y PROFESIONALES</t>
  </si>
  <si>
    <t>CAPITULO II</t>
  </si>
  <si>
    <t>SECCIÓN I</t>
  </si>
  <si>
    <t>DE LAS PERSONAS FÍSICAS CON ACTIVIDADES EMPRESARIALES Y PROFESIONALES</t>
  </si>
  <si>
    <t xml:space="preserve">SECCIÓN IV </t>
  </si>
  <si>
    <t>DEL RÉGIMEN SIMPLIFICADO DE CONFIANZA</t>
  </si>
  <si>
    <t>Art. 113-E al 113-J</t>
  </si>
  <si>
    <r>
      <t>Solo gastos estrictamente indispensables</t>
    </r>
    <r>
      <rPr>
        <sz val="11"/>
        <color theme="1"/>
        <rFont val="Aptos Narrow"/>
        <family val="2"/>
        <scheme val="minor"/>
      </rPr>
      <t xml:space="preserve"> (no personales)</t>
    </r>
  </si>
  <si>
    <t>❌ No se presenta declaracion anual, (a excepcion que esten mal emitidos lo cdfi)</t>
  </si>
  <si>
    <t>Hasta $3.5 millones anuales</t>
  </si>
  <si>
    <t>Del 1% al 2.5% (sobre ingresos cobrados</t>
  </si>
  <si>
    <t>art. 94</t>
  </si>
  <si>
    <t>Artículo 113-G. Los contribuyentes sujetos al régimen previsto en esta Sección tendrán las obligaciones siguientes:</t>
  </si>
  <si>
    <t>I. Solicitar su inscripción en el Registro Federal de Contribuyentes y mantenerlo actualizado.</t>
  </si>
  <si>
    <t xml:space="preserve">II. Contar con firma electrónica avanzada y buzón tributario activo. </t>
  </si>
  <si>
    <t>III. Contar con comprobantes fiscales digitales por Internet por la totalidad de sus ingresos 
efectivamente cobrados.</t>
  </si>
  <si>
    <t xml:space="preserve">IV. Obtener y conservar comprobantes fiscales digitales por Internet que amparen sus gastos e 
inversiones. </t>
  </si>
  <si>
    <t xml:space="preserve">V. Expedir y entregar a sus clientes comprobantes fiscales digitales por Internet por las 
operaciones que realicen con los mismos. </t>
  </si>
  <si>
    <t xml:space="preserve">Artículo 113-J. </t>
  </si>
  <si>
    <t>Cuando los contribuyentes a que se refiere el artículo 113-E de esta Ley realicen actividades empresariales, profesionales u otorguen el uso o goce temporal de bienes, a personas morales, estas últimas deberán retener, como pago mensual, el monto que resulte de aplicar la tasa del 1.25% sobre el monto de los pagos que les efectúen, sin considerar el impuesto al valor agregado, debiendo proporcionar a los contribuyentes el comprobante fiscal en el que conste el monto del impuesto retenido, el cual deberá enterarse por dicha persona moral a más tardar el día 17 del mes inmediato posterior a aquél al que corresponda el pago. El impuesto retenido en los términos de este artículo será considerado en el pago mensual que deban presentar las personas físicas.</t>
  </si>
  <si>
    <t>621 - Régimen Simplificado de Confianza (RESICO Personas Físicas)</t>
  </si>
  <si>
    <t>CONCEPTO</t>
  </si>
  <si>
    <t>ENERO</t>
  </si>
  <si>
    <t>FEBRERO</t>
  </si>
  <si>
    <t>MARZO</t>
  </si>
  <si>
    <t>ABRIL</t>
  </si>
  <si>
    <t>MAYO</t>
  </si>
  <si>
    <t>JUNIO</t>
  </si>
  <si>
    <t>JULIO</t>
  </si>
  <si>
    <t>AGOSTO</t>
  </si>
  <si>
    <t>SEPTIEMBRE</t>
  </si>
  <si>
    <t>OCTUBRE</t>
  </si>
  <si>
    <t>NOVIEMBRE</t>
  </si>
  <si>
    <t>DICIEMBRE</t>
  </si>
  <si>
    <t>TOTAL</t>
  </si>
  <si>
    <t>RESICO Persona Física:</t>
  </si>
  <si>
    <t>ISR (Impuesto sobre la Renta):</t>
  </si>
  <si>
    <t>No aplica deducciones (ni autorizadas ni personales).</t>
  </si>
  <si>
    <t>IVA (Impuesto al Valor Agregado):</t>
  </si>
  <si>
    <t>Tu ISR se calcula directamente sobre tus ingresos cobrados, sin importar tus gastos. 💸</t>
  </si>
  <si>
    <t>Aplica la tasa reducida que va del 1% al 2.5% (dependiendo del monto del ingreso mensual).</t>
  </si>
  <si>
    <t>Aquí sí puedes acreditar IVA de tus gastos (compras, servicios, etc.) como cualquier régimen general.</t>
  </si>
  <si>
    <t>Es decir, pagas solo la diferencia entre el IVA que cobras y el IVA que pagaste. ✅</t>
  </si>
  <si>
    <t>¿Qué tipo de factura emites por la app?</t>
  </si>
  <si>
    <r>
      <t>Sí, debes facturar el servicio</t>
    </r>
    <r>
      <rPr>
        <sz val="11"/>
        <color theme="1"/>
        <rFont val="Aptos Narrow"/>
        <family val="2"/>
        <scheme val="minor"/>
      </rPr>
      <t xml:space="preserve"> que estás prestando, como por ejemplo:</t>
    </r>
  </si>
  <si>
    <t>"Licenciamiento o uso de software para gestión de condominio"</t>
  </si>
  <si>
    <t>o</t>
  </si>
  <si>
    <t>"Servicio de plataforma tecnológica para administración condominal"</t>
  </si>
  <si>
    <t>El código de producto/servicio del SAT recomendado para esto es:</t>
  </si>
  <si>
    <t>43232408 – Software como servicio (SaaS)</t>
  </si>
  <si>
    <t>81112100 – Servicios de programación de software personalizado</t>
  </si>
  <si>
    <t>81112200 – Servicios de mantenimiento y soporte de software</t>
  </si>
  <si>
    <t>💡 ¿Qué incluye esa factura?</t>
  </si>
  <si>
    <t>Tu RFC como persona física RESICO</t>
  </si>
  <si>
    <r>
      <t xml:space="preserve">El </t>
    </r>
    <r>
      <rPr>
        <b/>
        <sz val="11"/>
        <color theme="1"/>
        <rFont val="Aptos Narrow"/>
        <family val="2"/>
        <scheme val="minor"/>
      </rPr>
      <t>RFC del cliente</t>
    </r>
    <r>
      <rPr>
        <sz val="11"/>
        <color theme="1"/>
        <rFont val="Aptos Narrow"/>
        <family val="2"/>
        <scheme val="minor"/>
      </rPr>
      <t xml:space="preserve"> (si te lo proporciona)</t>
    </r>
  </si>
  <si>
    <r>
      <t xml:space="preserve">El </t>
    </r>
    <r>
      <rPr>
        <b/>
        <sz val="11"/>
        <color theme="1"/>
        <rFont val="Aptos Narrow"/>
        <family val="2"/>
        <scheme val="minor"/>
      </rPr>
      <t>servicio que estás prestando</t>
    </r>
    <r>
      <rPr>
        <sz val="11"/>
        <color theme="1"/>
        <rFont val="Aptos Narrow"/>
        <family val="2"/>
        <scheme val="minor"/>
      </rPr>
      <t xml:space="preserve"> (por el uso, renta, acceso o venta de la app)</t>
    </r>
  </si>
  <si>
    <r>
      <t xml:space="preserve">El </t>
    </r>
    <r>
      <rPr>
        <b/>
        <sz val="11"/>
        <color theme="1"/>
        <rFont val="Aptos Narrow"/>
        <family val="2"/>
        <scheme val="minor"/>
      </rPr>
      <t>monto cobrado</t>
    </r>
  </si>
  <si>
    <r>
      <t xml:space="preserve">IVA (si aplica, y </t>
    </r>
    <r>
      <rPr>
        <b/>
        <sz val="11"/>
        <color theme="1"/>
        <rFont val="Aptos Narrow"/>
        <family val="2"/>
        <scheme val="minor"/>
      </rPr>
      <t>sí aplica</t>
    </r>
    <r>
      <rPr>
        <sz val="11"/>
        <color theme="1"/>
        <rFont val="Aptos Narrow"/>
        <family val="2"/>
        <scheme val="minor"/>
      </rPr>
      <t xml:space="preserve"> si es en México y tu cliente no está exento)</t>
    </r>
  </si>
  <si>
    <t>🧠 Importante:</t>
  </si>
  <si>
    <r>
      <t xml:space="preserve">1. Si solo das acceso (como tipo renta), es </t>
    </r>
    <r>
      <rPr>
        <b/>
        <sz val="11"/>
        <color theme="1"/>
        <rFont val="Aptos Narrow"/>
        <family val="2"/>
        <scheme val="minor"/>
      </rPr>
      <t>"uso de software"</t>
    </r>
    <r>
      <rPr>
        <sz val="11"/>
        <color theme="1"/>
        <rFont val="Aptos Narrow"/>
        <family val="2"/>
        <scheme val="minor"/>
      </rPr>
      <t>, no venta.</t>
    </r>
  </si>
  <si>
    <r>
      <t xml:space="preserve">2. Si tú también haces soporte técnico, podrías incluirlo como </t>
    </r>
    <r>
      <rPr>
        <b/>
        <sz val="11"/>
        <color theme="1"/>
        <rFont val="Aptos Narrow"/>
        <family val="2"/>
        <scheme val="minor"/>
      </rPr>
      <t>servicio integral</t>
    </r>
    <r>
      <rPr>
        <sz val="11"/>
        <color theme="1"/>
        <rFont val="Aptos Narrow"/>
        <family val="2"/>
        <scheme val="minor"/>
      </rPr>
      <t>.</t>
    </r>
  </si>
  <si>
    <r>
      <t xml:space="preserve">3. Si el cliente es extranjero, puede aplicar </t>
    </r>
    <r>
      <rPr>
        <b/>
        <sz val="11"/>
        <color theme="1"/>
        <rFont val="Aptos Narrow"/>
        <family val="2"/>
        <scheme val="minor"/>
      </rPr>
      <t>tasa 0% de IVA</t>
    </r>
    <r>
      <rPr>
        <sz val="11"/>
        <color theme="1"/>
        <rFont val="Aptos Narrow"/>
        <family val="2"/>
        <scheme val="minor"/>
      </rPr>
      <t xml:space="preserve"> (con cuidado y revisando bien).</t>
    </r>
  </si>
  <si>
    <r>
      <t xml:space="preserve">4. Aunque tú estés en RESICO PF, </t>
    </r>
    <r>
      <rPr>
        <b/>
        <sz val="11"/>
        <color theme="1"/>
        <rFont val="Aptos Narrow"/>
        <family val="2"/>
        <scheme val="minor"/>
      </rPr>
      <t>sí puedes facturar por este tipo de servicio</t>
    </r>
    <r>
      <rPr>
        <sz val="11"/>
        <color theme="1"/>
        <rFont val="Aptos Narrow"/>
        <family val="2"/>
        <scheme val="minor"/>
      </rPr>
      <t>, solo recuerda que este ingreso se suma al total de tu actividad económica y lo que determines en ISR lo paga conforme al porcentaje correspondiente del régimen.</t>
    </r>
  </si>
  <si>
    <t>DECLARACION MENSUAL  DE IMPUESTO SOBRE LA RENTA</t>
  </si>
  <si>
    <t>EJERCICIO 2025</t>
  </si>
  <si>
    <t>BASES DE ISR</t>
  </si>
  <si>
    <t>INGRESOS EFECTIVAMENTE COBRADOS REALES</t>
  </si>
  <si>
    <t>INGRESOS EFECTIVAMENTE COBRADOS (PORTAL SAT)</t>
  </si>
  <si>
    <t>DESCUENTOS, DEVOLUCIONES, MODIFICACIONES</t>
  </si>
  <si>
    <t>INGRESOS A DISMINUIR</t>
  </si>
  <si>
    <t>INGRESOS ADICIONALES (POR INVERSION)</t>
  </si>
  <si>
    <t>TOTAL DE INGRESOS PERCIBIDOS POR LA ACTIVIDAD</t>
  </si>
  <si>
    <t>INGRESOS DE PERIODOS ANTERIORES</t>
  </si>
  <si>
    <t>(-)</t>
  </si>
  <si>
    <t>(+)</t>
  </si>
  <si>
    <t>(=)</t>
  </si>
  <si>
    <t>DETERMINACION</t>
  </si>
  <si>
    <t>BASE GRAVABLE</t>
  </si>
  <si>
    <t>TASA APLICABLE</t>
  </si>
  <si>
    <t>IMPUESTO MENSUAL</t>
  </si>
  <si>
    <t>Concepto</t>
  </si>
  <si>
    <t>RESICO PF</t>
  </si>
  <si>
    <t>Facturas emitidas (ventas)</t>
  </si>
  <si>
    <t>Generan ingreso y cálculo de ISR sobre ingresos cobrados.</t>
  </si>
  <si>
    <t>Facturas recibidas (gastos)</t>
  </si>
  <si>
    <t>No deduces ISR, pero acreditas IVA pagado para restarlo del IVA cobrado.</t>
  </si>
  <si>
    <t>RESICO Persona Física</t>
  </si>
  <si>
    <t>RFC</t>
  </si>
  <si>
    <r>
      <t xml:space="preserve">La </t>
    </r>
    <r>
      <rPr>
        <b/>
        <sz val="11"/>
        <color theme="1"/>
        <rFont val="Aptos Narrow"/>
        <family val="2"/>
        <scheme val="minor"/>
      </rPr>
      <t>Resolución Miscelánea Fiscal (RMF)</t>
    </r>
    <r>
      <rPr>
        <sz val="11"/>
        <color theme="1"/>
        <rFont val="Aptos Narrow"/>
        <family val="2"/>
        <scheme val="minor"/>
      </rPr>
      <t xml:space="preserve"> y las reglas de RESICO establecen que:</t>
    </r>
  </si>
  <si>
    <t>Las personas físicas en RESICO no están sujetas a retenciones de ISR por parte de quienes les pagan.</t>
  </si>
  <si>
    <t>Son responsables directos de sus pagos provisionales.</t>
  </si>
  <si>
    <t>Situación</t>
  </si>
  <si>
    <t>¿Retención ISR?</t>
  </si>
  <si>
    <t>Persona física fuera de RESICO</t>
  </si>
  <si>
    <t>Sí (10% aprox.)</t>
  </si>
  <si>
    <t>ISR RETENIDO POR PM</t>
  </si>
  <si>
    <t>(X)</t>
  </si>
  <si>
    <t>Monto de los ingresos</t>
  </si>
  <si>
    <t>Tasa aplicable</t>
  </si>
  <si>
    <t>IMPUESTO A CARGO A PAGAR</t>
  </si>
  <si>
    <t>Fecha de Pago</t>
  </si>
  <si>
    <t>DECLARACION MENSUAL  DE IMPUESTO AL VALOR AGREGADO</t>
  </si>
  <si>
    <t>IVA ACREDITABLE</t>
  </si>
  <si>
    <t>A CARGO</t>
  </si>
  <si>
    <t>MES</t>
  </si>
  <si>
    <t>IVA</t>
  </si>
  <si>
    <t xml:space="preserve">O </t>
  </si>
  <si>
    <t>DECLARADO</t>
  </si>
  <si>
    <t>DIFERENCIA</t>
  </si>
  <si>
    <t>ACREDITABLE</t>
  </si>
  <si>
    <t>EMPRESA</t>
  </si>
  <si>
    <t>SALDOS INICIALES</t>
  </si>
  <si>
    <t>INGRESOS</t>
  </si>
  <si>
    <t>I.V.A.</t>
  </si>
  <si>
    <t>TRASLADADO</t>
  </si>
  <si>
    <t>BASE CON</t>
  </si>
  <si>
    <t>BASE SIN</t>
  </si>
  <si>
    <t>GASTOS</t>
  </si>
  <si>
    <t xml:space="preserve">IVA </t>
  </si>
  <si>
    <t>A PAGAR</t>
  </si>
  <si>
    <t>SALDO</t>
  </si>
  <si>
    <t>A</t>
  </si>
  <si>
    <t>FAVOR</t>
  </si>
  <si>
    <t>2 0 2 5</t>
  </si>
  <si>
    <t>AÑOS ANTERIORES</t>
  </si>
  <si>
    <t>GASTOS A FACTURAR</t>
  </si>
  <si>
    <t>GASOLINA</t>
  </si>
  <si>
    <t xml:space="preserve">PAGO DE RENTA LOCAL </t>
  </si>
  <si>
    <t>A PARTIR DE 2MIL PESOS CON TC, TRANSFERENCIA Y CHEQUE</t>
  </si>
  <si>
    <t>MANTENIMIENTO DEL LOCAL</t>
  </si>
  <si>
    <t>INTERNET</t>
  </si>
  <si>
    <t>CELULAR</t>
  </si>
  <si>
    <t>COMPRA DE MOBILIARIO Y EQUIPO DE OFICINA</t>
  </si>
  <si>
    <t>COMPUTADORAS</t>
  </si>
  <si>
    <t xml:space="preserve">SUSCRIPCIONES COMO CANVA EN DIGITAL </t>
  </si>
  <si>
    <t>PAGO DE ALGUN SERVICIO (ASESORIAS, ARQUITECTO, PUBLICIDAD, ABOGADOS)</t>
  </si>
  <si>
    <t>PUBLICIDAD</t>
  </si>
  <si>
    <t>admoncondomac@hotmail.com</t>
  </si>
  <si>
    <t>HOTMAIL</t>
  </si>
  <si>
    <t>GMAIL</t>
  </si>
  <si>
    <t>Para requisitos y más</t>
  </si>
  <si>
    <t>Para los vecinos, y recibos</t>
  </si>
  <si>
    <t>Maciel2025</t>
  </si>
  <si>
    <t>email</t>
  </si>
  <si>
    <t>contraseña</t>
  </si>
  <si>
    <t>admoncondomac@gmail.com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</si>
</sst>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22">
    <font>
      <sz val="11"/>
      <color theme="1"/>
      <name val="Aptos Narrow"/>
      <family val="2"/>
      <scheme val="minor"/>
    </font>
    <font>
      <sz val="11"/>
      <color rgb="FF3F3F76"/>
      <name val="Aptos Narrow"/>
      <family val="2"/>
      <scheme val="minor"/>
    </font>
    <font>
      <b/>
      <sz val="11"/>
      <color theme="0"/>
      <name val="Aptos Narrow"/>
      <family val="2"/>
      <scheme val="minor"/>
    </font>
    <font>
      <b/>
      <sz val="11"/>
      <color theme="1"/>
      <name val="Aptos Narrow"/>
      <family val="2"/>
      <scheme val="minor"/>
    </font>
    <font>
      <b/>
      <sz val="13"/>
      <color theme="1"/>
      <name val="Aptos Narrow"/>
      <family val="2"/>
      <scheme val="minor"/>
    </font>
    <font>
      <b/>
      <sz val="13.5"/>
      <color theme="1"/>
      <name val="Aptos Narrow"/>
      <family val="2"/>
      <scheme val="minor"/>
    </font>
    <font>
      <b/>
      <sz val="16"/>
      <color theme="1"/>
      <name val="Aptos Narrow"/>
      <family val="2"/>
      <scheme val="minor"/>
    </font>
    <font>
      <b/>
      <sz val="11"/>
      <color rgb="FF3F3F76"/>
      <name val="Aptos Narrow"/>
      <family val="2"/>
      <scheme val="minor"/>
    </font>
    <font>
      <b/>
      <sz val="9.35"/>
      <color theme="0" tint="-4.9989318521683403E-2"/>
      <name val="Inherit"/>
    </font>
    <font>
      <sz val="9.35"/>
      <name val="Inherit"/>
    </font>
    <font>
      <sz val="9"/>
      <color indexed="81"/>
      <name val="Tahoma"/>
      <family val="2"/>
    </font>
    <font>
      <b/>
      <sz val="9"/>
      <color indexed="81"/>
      <name val="Tahoma"/>
      <family val="2"/>
    </font>
    <font>
      <b/>
      <sz val="10"/>
      <name val="Aptos Narrow"/>
      <family val="2"/>
      <scheme val="minor"/>
    </font>
    <font>
      <sz val="10"/>
      <color theme="1"/>
      <name val="Aptos Narrow"/>
      <family val="2"/>
      <scheme val="minor"/>
    </font>
    <font>
      <sz val="10"/>
      <name val="Aptos Narrow"/>
      <family val="2"/>
      <scheme val="minor"/>
    </font>
    <font>
      <b/>
      <sz val="14"/>
      <color theme="0"/>
      <name val="Aptos Narrow"/>
      <family val="2"/>
      <scheme val="minor"/>
    </font>
    <font>
      <sz val="9"/>
      <color indexed="81"/>
      <name val="Tahoma"/>
      <charset val="1"/>
    </font>
    <font>
      <b/>
      <sz val="9"/>
      <color indexed="81"/>
      <name val="Tahoma"/>
      <charset val="1"/>
    </font>
    <font>
      <b/>
      <sz val="12"/>
      <color theme="1"/>
      <name val="Aptos Narrow"/>
      <family val="2"/>
      <scheme val="minor"/>
    </font>
    <font>
      <sz val="10"/>
      <color rgb="FF616161"/>
      <name val="Arial"/>
      <family val="2"/>
    </font>
    <font>
      <b/>
      <sz val="11"/>
      <color theme="1"/>
      <name val="Dreaming Outloud Pro"/>
      <family val="4"/>
    </font>
    <font>
      <u/>
      <sz val="11"/>
      <color theme="10"/>
      <name val="Aptos Narrow"/>
      <family val="2"/>
      <scheme val="minor"/>
    </font>
  </fonts>
  <fills count="19">
    <fill>
      <patternFill patternType="none"/>
    </fill>
    <fill>
      <patternFill patternType="gray125"/>
    </fill>
    <fill>
      <patternFill patternType="solid">
        <fgColor rgb="FFFFCC99"/>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1"/>
        <bgColor indexed="64"/>
      </patternFill>
    </fill>
    <fill>
      <patternFill patternType="solid">
        <fgColor rgb="FFDDDDFF"/>
        <bgColor indexed="64"/>
      </patternFill>
    </fill>
    <fill>
      <patternFill patternType="solid">
        <fgColor rgb="FFFFFFFF"/>
        <bgColor indexed="64"/>
      </patternFill>
    </fill>
    <fill>
      <patternFill patternType="solid">
        <fgColor rgb="FFFF6699"/>
        <bgColor indexed="64"/>
      </patternFill>
    </fill>
    <fill>
      <patternFill patternType="solid">
        <fgColor rgb="FFFFB7FF"/>
        <bgColor indexed="64"/>
      </patternFill>
    </fill>
    <fill>
      <patternFill patternType="solid">
        <fgColor indexed="44"/>
        <bgColor indexed="42"/>
      </patternFill>
    </fill>
    <fill>
      <patternFill patternType="solid">
        <fgColor theme="0"/>
        <bgColor indexed="42"/>
      </patternFill>
    </fill>
    <fill>
      <patternFill patternType="solid">
        <fgColor rgb="FFAFAFFF"/>
        <bgColor indexed="42"/>
      </patternFill>
    </fill>
    <fill>
      <patternFill patternType="solid">
        <fgColor theme="2"/>
        <bgColor indexed="42"/>
      </patternFill>
    </fill>
    <fill>
      <patternFill patternType="solid">
        <fgColor rgb="FFFF6699"/>
        <bgColor indexed="42"/>
      </patternFill>
    </fill>
    <fill>
      <patternFill patternType="solid">
        <fgColor rgb="FFFFFF00"/>
        <bgColor indexed="64"/>
      </patternFill>
    </fill>
    <fill>
      <patternFill patternType="solid">
        <fgColor theme="4" tint="0.79998168889431442"/>
        <bgColor indexed="64"/>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medium">
        <color theme="0"/>
      </left>
      <right style="medium">
        <color theme="0"/>
      </right>
      <top style="medium">
        <color theme="0"/>
      </top>
      <bottom style="medium">
        <color theme="0"/>
      </bottom>
      <diagonal/>
    </border>
    <border>
      <left/>
      <right/>
      <top/>
      <bottom style="medium">
        <color indexed="64"/>
      </bottom>
      <diagonal/>
    </border>
    <border>
      <left/>
      <right/>
      <top/>
      <bottom style="medium">
        <color rgb="FFEEEEEE"/>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style="medium">
        <color indexed="64"/>
      </top>
      <bottom style="thin">
        <color indexed="22"/>
      </bottom>
      <diagonal/>
    </border>
    <border>
      <left style="thin">
        <color indexed="64"/>
      </left>
      <right style="thin">
        <color indexed="64"/>
      </right>
      <top style="medium">
        <color indexed="64"/>
      </top>
      <bottom style="thin">
        <color indexed="22"/>
      </bottom>
      <diagonal/>
    </border>
    <border>
      <left style="double">
        <color indexed="64"/>
      </left>
      <right style="thin">
        <color indexed="64"/>
      </right>
      <top/>
      <bottom style="thin">
        <color indexed="22"/>
      </bottom>
      <diagonal/>
    </border>
    <border>
      <left style="thin">
        <color indexed="64"/>
      </left>
      <right style="thin">
        <color indexed="64"/>
      </right>
      <top/>
      <bottom style="thin">
        <color indexed="22"/>
      </bottom>
      <diagonal/>
    </border>
    <border>
      <left style="thin">
        <color indexed="64"/>
      </left>
      <right style="thin">
        <color indexed="64"/>
      </right>
      <top style="thin">
        <color indexed="22"/>
      </top>
      <bottom style="thin">
        <color indexed="22"/>
      </bottom>
      <diagonal/>
    </border>
    <border>
      <left style="double">
        <color indexed="64"/>
      </left>
      <right style="thin">
        <color indexed="64"/>
      </right>
      <top style="thin">
        <color indexed="22"/>
      </top>
      <bottom style="thin">
        <color indexed="22"/>
      </bottom>
      <diagonal/>
    </border>
    <border>
      <left style="double">
        <color indexed="64"/>
      </left>
      <right style="thin">
        <color indexed="64"/>
      </right>
      <top style="thin">
        <color indexed="22"/>
      </top>
      <bottom/>
      <diagonal/>
    </border>
    <border>
      <left style="thin">
        <color indexed="64"/>
      </left>
      <right style="thin">
        <color indexed="64"/>
      </right>
      <top style="thin">
        <color indexed="22"/>
      </top>
      <bottom/>
      <diagonal/>
    </border>
    <border>
      <left style="double">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1" fillId="2" borderId="1" applyNumberFormat="0" applyAlignment="0" applyProtection="0"/>
    <xf numFmtId="0" fontId="21" fillId="0" borderId="0" applyNumberFormat="0" applyFill="0" applyBorder="0" applyAlignment="0" applyProtection="0"/>
  </cellStyleXfs>
  <cellXfs count="92">
    <xf numFmtId="0" fontId="0" fillId="0" borderId="0" xfId="0"/>
    <xf numFmtId="0" fontId="3" fillId="0" borderId="0" xfId="0" applyFont="1"/>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top"/>
    </xf>
    <xf numFmtId="0" fontId="3" fillId="5" borderId="0" xfId="0" applyFont="1" applyFill="1"/>
    <xf numFmtId="0" fontId="0" fillId="5" borderId="0" xfId="0" applyFill="1"/>
    <xf numFmtId="0" fontId="3" fillId="6" borderId="0" xfId="0" applyFont="1" applyFill="1"/>
    <xf numFmtId="0" fontId="0" fillId="6" borderId="0" xfId="0" applyFill="1"/>
    <xf numFmtId="0" fontId="2" fillId="7" borderId="2" xfId="0" applyFont="1" applyFill="1" applyBorder="1" applyAlignment="1">
      <alignment horizontal="center" vertical="center"/>
    </xf>
    <xf numFmtId="0" fontId="4" fillId="0" borderId="0" xfId="0" applyFont="1"/>
    <xf numFmtId="0" fontId="5"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0" fillId="0" borderId="0" xfId="0" applyAlignment="1">
      <alignment horizontal="left" vertical="center" indent="2"/>
    </xf>
    <xf numFmtId="0" fontId="2" fillId="7" borderId="0" xfId="0" applyFont="1" applyFill="1"/>
    <xf numFmtId="0" fontId="0" fillId="0" borderId="0" xfId="0" applyAlignment="1">
      <alignment horizontal="center" vertical="center"/>
    </xf>
    <xf numFmtId="0" fontId="3" fillId="8" borderId="0" xfId="0" applyFont="1" applyFill="1"/>
    <xf numFmtId="0" fontId="3" fillId="8" borderId="0" xfId="0" applyFont="1" applyFill="1" applyAlignment="1">
      <alignment horizontal="center" vertical="center"/>
    </xf>
    <xf numFmtId="0" fontId="0" fillId="8" borderId="0" xfId="0" applyFill="1"/>
    <xf numFmtId="0" fontId="0" fillId="0" borderId="3" xfId="0" applyBorder="1" applyAlignment="1">
      <alignment horizontal="center" vertical="center"/>
    </xf>
    <xf numFmtId="0" fontId="0" fillId="0" borderId="3" xfId="0" applyBorder="1"/>
    <xf numFmtId="0" fontId="3" fillId="0" borderId="0" xfId="0" applyFont="1" applyAlignment="1">
      <alignment horizontal="center" vertical="center"/>
    </xf>
    <xf numFmtId="0" fontId="6" fillId="0" borderId="0" xfId="0" applyFont="1" applyAlignment="1">
      <alignment vertical="center" wrapText="1"/>
    </xf>
    <xf numFmtId="0" fontId="1" fillId="2" borderId="1" xfId="1" applyAlignment="1">
      <alignment vertical="center" wrapText="1"/>
    </xf>
    <xf numFmtId="0" fontId="7" fillId="2" borderId="1" xfId="1" applyFont="1" applyAlignment="1">
      <alignment horizontal="center" vertical="center" wrapText="1"/>
    </xf>
    <xf numFmtId="0" fontId="8" fillId="10" borderId="4" xfId="0" applyFont="1" applyFill="1" applyBorder="1" applyAlignment="1">
      <alignment horizontal="left" vertical="center" wrapText="1" indent="1"/>
    </xf>
    <xf numFmtId="4" fontId="0" fillId="0" borderId="0" xfId="0" applyNumberFormat="1"/>
    <xf numFmtId="2" fontId="9" fillId="9" borderId="4" xfId="0" applyNumberFormat="1" applyFont="1" applyFill="1" applyBorder="1" applyAlignment="1">
      <alignment horizontal="center" vertical="center" wrapText="1"/>
    </xf>
    <xf numFmtId="2" fontId="9" fillId="9" borderId="0" xfId="0" applyNumberFormat="1" applyFont="1" applyFill="1" applyAlignment="1">
      <alignment horizontal="center" vertical="center" wrapText="1"/>
    </xf>
    <xf numFmtId="2" fontId="0" fillId="0" borderId="0" xfId="0" applyNumberFormat="1"/>
    <xf numFmtId="4" fontId="0" fillId="0" borderId="3" xfId="0" applyNumberFormat="1" applyBorder="1"/>
    <xf numFmtId="4" fontId="0" fillId="8" borderId="0" xfId="0" applyNumberFormat="1" applyFill="1"/>
    <xf numFmtId="0" fontId="0" fillId="11" borderId="0" xfId="0" applyFill="1"/>
    <xf numFmtId="2" fontId="3" fillId="8" borderId="0" xfId="0" applyNumberFormat="1" applyFont="1" applyFill="1"/>
    <xf numFmtId="0" fontId="13" fillId="0" borderId="0" xfId="0" applyFont="1"/>
    <xf numFmtId="0" fontId="14" fillId="0" borderId="11" xfId="0" applyFont="1" applyBorder="1"/>
    <xf numFmtId="164" fontId="14" fillId="0" borderId="12" xfId="0" applyNumberFormat="1" applyFont="1" applyBorder="1"/>
    <xf numFmtId="0" fontId="14" fillId="0" borderId="12" xfId="0" applyFont="1" applyBorder="1"/>
    <xf numFmtId="0" fontId="14" fillId="0" borderId="12" xfId="0" quotePrefix="1" applyFont="1" applyBorder="1"/>
    <xf numFmtId="0" fontId="14" fillId="0" borderId="13" xfId="0" applyFont="1" applyBorder="1"/>
    <xf numFmtId="164" fontId="14" fillId="0" borderId="14" xfId="0" applyNumberFormat="1" applyFont="1" applyBorder="1"/>
    <xf numFmtId="164" fontId="14" fillId="0" borderId="15" xfId="0" applyNumberFormat="1" applyFont="1" applyBorder="1"/>
    <xf numFmtId="0" fontId="14" fillId="0" borderId="14" xfId="0" applyFont="1" applyBorder="1"/>
    <xf numFmtId="0" fontId="14" fillId="0" borderId="16" xfId="0" applyFont="1" applyBorder="1"/>
    <xf numFmtId="10" fontId="13" fillId="0" borderId="0" xfId="0" applyNumberFormat="1" applyFont="1"/>
    <xf numFmtId="0" fontId="14" fillId="0" borderId="17" xfId="0" applyFont="1" applyBorder="1"/>
    <xf numFmtId="164" fontId="14" fillId="0" borderId="18" xfId="0" applyNumberFormat="1" applyFont="1" applyBorder="1"/>
    <xf numFmtId="0" fontId="14" fillId="0" borderId="18" xfId="0" applyFont="1" applyBorder="1"/>
    <xf numFmtId="0" fontId="14" fillId="12" borderId="19" xfId="0" applyFont="1" applyFill="1" applyBorder="1"/>
    <xf numFmtId="164" fontId="14" fillId="12" borderId="20" xfId="0" applyNumberFormat="1" applyFont="1" applyFill="1" applyBorder="1"/>
    <xf numFmtId="0" fontId="14" fillId="0" borderId="21" xfId="0" applyFont="1" applyBorder="1"/>
    <xf numFmtId="164" fontId="14" fillId="0" borderId="22" xfId="0" applyNumberFormat="1" applyFont="1" applyBorder="1"/>
    <xf numFmtId="164" fontId="12" fillId="14" borderId="8" xfId="0" applyNumberFormat="1" applyFont="1" applyFill="1" applyBorder="1" applyAlignment="1">
      <alignment horizontal="center"/>
    </xf>
    <xf numFmtId="164" fontId="12" fillId="14" borderId="10" xfId="0" applyNumberFormat="1" applyFont="1" applyFill="1" applyBorder="1" applyAlignment="1">
      <alignment horizontal="center"/>
    </xf>
    <xf numFmtId="9" fontId="12" fillId="14" borderId="8" xfId="0" applyNumberFormat="1" applyFont="1" applyFill="1" applyBorder="1" applyAlignment="1">
      <alignment horizontal="center"/>
    </xf>
    <xf numFmtId="164" fontId="12" fillId="14" borderId="10" xfId="0" applyNumberFormat="1" applyFont="1" applyFill="1" applyBorder="1" applyAlignment="1">
      <alignment horizontal="center" vertical="center"/>
    </xf>
    <xf numFmtId="0" fontId="12" fillId="15" borderId="5" xfId="0" applyFont="1" applyFill="1" applyBorder="1" applyAlignment="1">
      <alignment horizontal="center"/>
    </xf>
    <xf numFmtId="0" fontId="12" fillId="15" borderId="7" xfId="0" applyFont="1" applyFill="1" applyBorder="1" applyAlignment="1">
      <alignment horizontal="center"/>
    </xf>
    <xf numFmtId="0" fontId="12" fillId="15" borderId="9" xfId="0" applyFont="1" applyFill="1" applyBorder="1" applyAlignment="1">
      <alignment horizontal="center"/>
    </xf>
    <xf numFmtId="164" fontId="12" fillId="14" borderId="6" xfId="0" applyNumberFormat="1" applyFont="1" applyFill="1" applyBorder="1" applyAlignment="1">
      <alignment horizontal="center"/>
    </xf>
    <xf numFmtId="164" fontId="12" fillId="16" borderId="6" xfId="0" applyNumberFormat="1" applyFont="1" applyFill="1" applyBorder="1" applyAlignment="1">
      <alignment horizontal="center"/>
    </xf>
    <xf numFmtId="164" fontId="12" fillId="16" borderId="8" xfId="0" applyNumberFormat="1" applyFont="1" applyFill="1" applyBorder="1" applyAlignment="1">
      <alignment horizontal="center"/>
    </xf>
    <xf numFmtId="164" fontId="12" fillId="16" borderId="10" xfId="0" applyNumberFormat="1" applyFont="1" applyFill="1" applyBorder="1" applyAlignment="1">
      <alignment horizontal="center"/>
    </xf>
    <xf numFmtId="9" fontId="12" fillId="16" borderId="8" xfId="0" applyNumberFormat="1" applyFont="1" applyFill="1" applyBorder="1" applyAlignment="1">
      <alignment horizontal="center"/>
    </xf>
    <xf numFmtId="164" fontId="12" fillId="16" borderId="10" xfId="0" applyNumberFormat="1" applyFont="1" applyFill="1" applyBorder="1" applyAlignment="1">
      <alignment horizontal="center" vertical="center"/>
    </xf>
    <xf numFmtId="164" fontId="12" fillId="15" borderId="6" xfId="0" applyNumberFormat="1" applyFont="1" applyFill="1" applyBorder="1" applyAlignment="1">
      <alignment horizontal="center"/>
    </xf>
    <xf numFmtId="164" fontId="12" fillId="15" borderId="8" xfId="0" applyNumberFormat="1" applyFont="1" applyFill="1" applyBorder="1" applyAlignment="1">
      <alignment horizontal="center"/>
    </xf>
    <xf numFmtId="164" fontId="12" fillId="15" borderId="10" xfId="0" applyNumberFormat="1" applyFont="1" applyFill="1" applyBorder="1" applyAlignment="1">
      <alignment horizontal="center"/>
    </xf>
    <xf numFmtId="0" fontId="12" fillId="0" borderId="13" xfId="0" applyFont="1" applyBorder="1" applyAlignment="1">
      <alignment horizontal="center" vertical="center"/>
    </xf>
    <xf numFmtId="43" fontId="0" fillId="0" borderId="0" xfId="0" applyNumberFormat="1"/>
    <xf numFmtId="0" fontId="19" fillId="0" borderId="0" xfId="0" applyFont="1" applyAlignment="1">
      <alignment vertical="center" wrapText="1"/>
    </xf>
    <xf numFmtId="0" fontId="19" fillId="0" borderId="0" xfId="0" applyFont="1" applyAlignment="1">
      <alignment vertical="center"/>
    </xf>
    <xf numFmtId="14" fontId="19" fillId="0" borderId="0" xfId="0" applyNumberFormat="1" applyFont="1" applyAlignment="1">
      <alignment vertical="center"/>
    </xf>
    <xf numFmtId="0" fontId="3" fillId="17" borderId="0" xfId="0" applyFont="1" applyFill="1" applyAlignment="1">
      <alignment horizontal="center" vertical="center"/>
    </xf>
    <xf numFmtId="0" fontId="20" fillId="18" borderId="0" xfId="0" applyFont="1" applyFill="1"/>
    <xf numFmtId="0" fontId="21" fillId="0" borderId="0" xfId="2" applyAlignment="1">
      <alignmen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0" borderId="0" xfId="0" applyAlignment="1">
      <alignment horizontal="left" vertical="center" wrapText="1"/>
    </xf>
    <xf numFmtId="0" fontId="18" fillId="17" borderId="0" xfId="0" applyFont="1" applyFill="1" applyAlignment="1">
      <alignment horizontal="center" wrapText="1"/>
    </xf>
    <xf numFmtId="0" fontId="19" fillId="0" borderId="0" xfId="0" applyFont="1" applyAlignment="1">
      <alignment horizontal="center" vertical="center" wrapText="1"/>
    </xf>
    <xf numFmtId="14" fontId="19" fillId="0" borderId="0" xfId="0" applyNumberFormat="1" applyFont="1" applyAlignment="1">
      <alignment horizontal="center" vertical="center" wrapText="1"/>
    </xf>
    <xf numFmtId="164" fontId="12" fillId="14" borderId="24" xfId="0" applyNumberFormat="1" applyFont="1" applyFill="1" applyBorder="1" applyAlignment="1">
      <alignment horizontal="center"/>
    </xf>
    <xf numFmtId="164" fontId="12" fillId="14" borderId="23" xfId="0" applyNumberFormat="1" applyFont="1" applyFill="1" applyBorder="1" applyAlignment="1">
      <alignment horizontal="center"/>
    </xf>
    <xf numFmtId="164" fontId="12" fillId="16" borderId="24" xfId="0" applyNumberFormat="1" applyFont="1" applyFill="1" applyBorder="1" applyAlignment="1">
      <alignment horizontal="center"/>
    </xf>
    <xf numFmtId="164" fontId="12" fillId="16" borderId="23" xfId="0" applyNumberFormat="1" applyFont="1" applyFill="1" applyBorder="1" applyAlignment="1">
      <alignment horizontal="center"/>
    </xf>
    <xf numFmtId="0" fontId="15" fillId="7" borderId="3" xfId="0" applyFont="1" applyFill="1" applyBorder="1" applyAlignment="1">
      <alignment horizontal="center"/>
    </xf>
    <xf numFmtId="164" fontId="12" fillId="13" borderId="24" xfId="0" applyNumberFormat="1" applyFont="1" applyFill="1" applyBorder="1" applyAlignment="1">
      <alignment horizontal="center"/>
    </xf>
    <xf numFmtId="164" fontId="12" fillId="13" borderId="25" xfId="0" applyNumberFormat="1" applyFont="1" applyFill="1" applyBorder="1" applyAlignment="1">
      <alignment horizontal="center"/>
    </xf>
    <xf numFmtId="164" fontId="12" fillId="13" borderId="23" xfId="0" applyNumberFormat="1" applyFont="1" applyFill="1" applyBorder="1" applyAlignment="1">
      <alignment horizontal="center"/>
    </xf>
    <xf numFmtId="0" fontId="8" fillId="10" borderId="0" xfId="0" applyFont="1" applyFill="1" applyAlignment="1">
      <alignment horizontal="center" vertical="center" wrapText="1"/>
    </xf>
  </cellXfs>
  <cellStyles count="3">
    <cellStyle name="Entrada" xfId="1" builtinId="20"/>
    <cellStyle name="Hipervínculo" xfId="2" builtinId="8"/>
    <cellStyle name="Normal" xfId="0" builtinId="0"/>
  </cellStyles>
  <dxfs count="0"/>
  <tableStyles count="0" defaultTableStyle="TableStyleMedium2" defaultPivotStyle="PivotStyleLight16"/>
  <colors>
    <mruColors>
      <color rgb="FFFF6699"/>
      <color rgb="FFAFAFFF"/>
      <color rgb="FFFFB7FF"/>
      <color rgb="FF9900FF"/>
      <color rgb="FFC5C5FF"/>
      <color rgb="FFDD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8</xdr:col>
      <xdr:colOff>444797</xdr:colOff>
      <xdr:row>24</xdr:row>
      <xdr:rowOff>133433</xdr:rowOff>
    </xdr:to>
    <xdr:pic>
      <xdr:nvPicPr>
        <xdr:cNvPr id="2" name="Imagen 1">
          <a:extLst>
            <a:ext uri="{FF2B5EF4-FFF2-40B4-BE49-F238E27FC236}">
              <a16:creationId xmlns:a16="http://schemas.microsoft.com/office/drawing/2014/main" id="{C7F33B4C-D983-65E3-BBC4-A00ED4A7DA3E}"/>
            </a:ext>
          </a:extLst>
        </xdr:cNvPr>
        <xdr:cNvPicPr>
          <a:picLocks noChangeAspect="1"/>
        </xdr:cNvPicPr>
      </xdr:nvPicPr>
      <xdr:blipFill>
        <a:blip xmlns:r="http://schemas.openxmlformats.org/officeDocument/2006/relationships" r:embed="rId1"/>
        <a:stretch>
          <a:fillRect/>
        </a:stretch>
      </xdr:blipFill>
      <xdr:spPr>
        <a:xfrm>
          <a:off x="361950" y="2025650"/>
          <a:ext cx="5778797" cy="1606633"/>
        </a:xfrm>
        <a:prstGeom prst="rect">
          <a:avLst/>
        </a:prstGeom>
      </xdr:spPr>
    </xdr:pic>
    <xdr:clientData/>
  </xdr:twoCellAnchor>
  <xdr:twoCellAnchor editAs="oneCell">
    <xdr:from>
      <xdr:col>9</xdr:col>
      <xdr:colOff>0</xdr:colOff>
      <xdr:row>14</xdr:row>
      <xdr:rowOff>0</xdr:rowOff>
    </xdr:from>
    <xdr:to>
      <xdr:col>16</xdr:col>
      <xdr:colOff>387644</xdr:colOff>
      <xdr:row>23</xdr:row>
      <xdr:rowOff>133442</xdr:rowOff>
    </xdr:to>
    <xdr:pic>
      <xdr:nvPicPr>
        <xdr:cNvPr id="3" name="Imagen 2">
          <a:extLst>
            <a:ext uri="{FF2B5EF4-FFF2-40B4-BE49-F238E27FC236}">
              <a16:creationId xmlns:a16="http://schemas.microsoft.com/office/drawing/2014/main" id="{D94BCBBA-78B9-824D-88A7-6099A9922FE5}"/>
            </a:ext>
          </a:extLst>
        </xdr:cNvPr>
        <xdr:cNvPicPr>
          <a:picLocks noChangeAspect="1"/>
        </xdr:cNvPicPr>
      </xdr:nvPicPr>
      <xdr:blipFill>
        <a:blip xmlns:r="http://schemas.openxmlformats.org/officeDocument/2006/relationships" r:embed="rId2"/>
        <a:stretch>
          <a:fillRect/>
        </a:stretch>
      </xdr:blipFill>
      <xdr:spPr>
        <a:xfrm>
          <a:off x="6457950" y="1841500"/>
          <a:ext cx="5721644" cy="179079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admoncondomac@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E50-01D1-4283-AB4E-D4F614A36443}">
  <dimension ref="B2:K26"/>
  <sheetViews>
    <sheetView workbookViewId="0">
      <selection activeCell="K12" sqref="K12"/>
    </sheetView>
  </sheetViews>
  <sheetFormatPr baseColWidth="10" defaultRowHeight="14.5"/>
  <sheetData>
    <row r="2" spans="2:11">
      <c r="B2" t="s">
        <v>0</v>
      </c>
    </row>
    <row r="3" spans="2:11">
      <c r="B3" t="s">
        <v>1</v>
      </c>
    </row>
    <row r="5" spans="2:11">
      <c r="B5" t="s">
        <v>6</v>
      </c>
    </row>
    <row r="6" spans="2:11">
      <c r="B6" t="s">
        <v>5</v>
      </c>
    </row>
    <row r="8" spans="2:11">
      <c r="B8" t="s">
        <v>7</v>
      </c>
      <c r="K8">
        <v>30000</v>
      </c>
    </row>
    <row r="9" spans="2:11">
      <c r="B9" t="s">
        <v>8</v>
      </c>
      <c r="K9">
        <f>+K8*0.16</f>
        <v>4800</v>
      </c>
    </row>
    <row r="10" spans="2:11">
      <c r="K10">
        <f>+K8*1.25%</f>
        <v>375</v>
      </c>
    </row>
    <row r="11" spans="2:11">
      <c r="B11" t="s">
        <v>3</v>
      </c>
    </row>
    <row r="12" spans="2:11" ht="14.5" customHeight="1">
      <c r="B12" s="77" t="s">
        <v>2</v>
      </c>
      <c r="C12" s="77"/>
      <c r="D12" s="77"/>
      <c r="E12" s="77"/>
      <c r="F12" s="77"/>
    </row>
    <row r="13" spans="2:11">
      <c r="B13" s="77"/>
      <c r="C13" s="77"/>
      <c r="D13" s="77"/>
      <c r="E13" s="77"/>
      <c r="F13" s="77"/>
    </row>
    <row r="14" spans="2:11">
      <c r="B14" s="77"/>
      <c r="C14" s="77"/>
      <c r="D14" s="77"/>
      <c r="E14" s="77"/>
      <c r="F14" s="77"/>
    </row>
    <row r="15" spans="2:11">
      <c r="B15" s="77"/>
      <c r="C15" s="77"/>
      <c r="D15" s="77"/>
      <c r="E15" s="77"/>
      <c r="F15" s="77"/>
    </row>
    <row r="16" spans="2:11">
      <c r="B16" s="77"/>
      <c r="C16" s="77"/>
      <c r="D16" s="77"/>
      <c r="E16" s="77"/>
      <c r="F16" s="77"/>
    </row>
    <row r="17" spans="2:8">
      <c r="B17" s="77"/>
      <c r="C17" s="77"/>
      <c r="D17" s="77"/>
      <c r="E17" s="77"/>
      <c r="F17" s="77"/>
    </row>
    <row r="19" spans="2:8" ht="14.5" customHeight="1">
      <c r="B19" s="78" t="s">
        <v>4</v>
      </c>
      <c r="C19" s="78"/>
      <c r="D19" s="78"/>
      <c r="E19" s="78"/>
      <c r="F19" s="78"/>
      <c r="G19" s="78"/>
      <c r="H19" s="78"/>
    </row>
    <row r="20" spans="2:8">
      <c r="B20" s="78"/>
      <c r="C20" s="78"/>
      <c r="D20" s="78"/>
      <c r="E20" s="78"/>
      <c r="F20" s="78"/>
      <c r="G20" s="78"/>
      <c r="H20" s="78"/>
    </row>
    <row r="21" spans="2:8">
      <c r="B21" s="78"/>
      <c r="C21" s="78"/>
      <c r="D21" s="78"/>
      <c r="E21" s="78"/>
      <c r="F21" s="78"/>
      <c r="G21" s="78"/>
      <c r="H21" s="78"/>
    </row>
    <row r="22" spans="2:8">
      <c r="B22" s="78"/>
      <c r="C22" s="78"/>
      <c r="D22" s="78"/>
      <c r="E22" s="78"/>
      <c r="F22" s="78"/>
      <c r="G22" s="78"/>
      <c r="H22" s="78"/>
    </row>
    <row r="23" spans="2:8">
      <c r="B23" s="78"/>
      <c r="C23" s="78"/>
      <c r="D23" s="78"/>
      <c r="E23" s="78"/>
      <c r="F23" s="78"/>
      <c r="G23" s="78"/>
      <c r="H23" s="78"/>
    </row>
    <row r="24" spans="2:8">
      <c r="B24" s="78"/>
      <c r="C24" s="78"/>
      <c r="D24" s="78"/>
      <c r="E24" s="78"/>
      <c r="F24" s="78"/>
      <c r="G24" s="78"/>
      <c r="H24" s="78"/>
    </row>
    <row r="25" spans="2:8">
      <c r="B25" s="78"/>
      <c r="C25" s="78"/>
      <c r="D25" s="78"/>
      <c r="E25" s="78"/>
      <c r="F25" s="78"/>
      <c r="G25" s="78"/>
      <c r="H25" s="78"/>
    </row>
    <row r="26" spans="2:8">
      <c r="B26" s="78"/>
      <c r="C26" s="78"/>
      <c r="D26" s="78"/>
      <c r="E26" s="78"/>
      <c r="F26" s="78"/>
      <c r="G26" s="78"/>
      <c r="H26" s="78"/>
    </row>
  </sheetData>
  <mergeCells count="2">
    <mergeCell ref="B12:F17"/>
    <mergeCell ref="B19:H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BAE0-B794-4B4D-A362-C43BD2B07D4F}">
  <dimension ref="A3:F10"/>
  <sheetViews>
    <sheetView tabSelected="1" workbookViewId="0">
      <selection activeCell="I15" sqref="I15"/>
    </sheetView>
  </sheetViews>
  <sheetFormatPr baseColWidth="10" defaultRowHeight="14.5"/>
  <cols>
    <col min="1" max="1" width="11.453125" bestFit="1" customWidth="1"/>
  </cols>
  <sheetData>
    <row r="3" spans="1:6">
      <c r="B3" s="74" t="s">
        <v>143</v>
      </c>
      <c r="F3" s="74" t="s">
        <v>144</v>
      </c>
    </row>
    <row r="5" spans="1:6">
      <c r="B5" t="s">
        <v>145</v>
      </c>
      <c r="F5" t="s">
        <v>146</v>
      </c>
    </row>
    <row r="7" spans="1:6" ht="14.5" customHeight="1">
      <c r="A7" s="75" t="s">
        <v>148</v>
      </c>
      <c r="B7" s="72" t="s">
        <v>142</v>
      </c>
      <c r="C7" s="71"/>
      <c r="D7" s="71"/>
      <c r="E7" s="71"/>
      <c r="F7" s="76" t="s">
        <v>150</v>
      </c>
    </row>
    <row r="8" spans="1:6">
      <c r="B8" s="73">
        <v>31993</v>
      </c>
      <c r="C8" s="73"/>
      <c r="D8" s="73"/>
      <c r="E8" s="73"/>
      <c r="F8" s="73">
        <v>31993</v>
      </c>
    </row>
    <row r="10" spans="1:6" ht="15.5">
      <c r="A10" s="75" t="s">
        <v>149</v>
      </c>
      <c r="B10" t="s">
        <v>147</v>
      </c>
      <c r="F10" t="s">
        <v>147</v>
      </c>
    </row>
  </sheetData>
  <hyperlinks>
    <hyperlink ref="F7" r:id="rId1" xr:uid="{80E0E7AE-089D-4EDF-B37F-74C4843948B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E6182-E1D2-45ED-9BCA-C892AF39FD58}">
  <dimension ref="B1:J72"/>
  <sheetViews>
    <sheetView workbookViewId="0">
      <selection activeCell="M63" sqref="M63"/>
    </sheetView>
  </sheetViews>
  <sheetFormatPr baseColWidth="10" defaultRowHeight="14.5"/>
  <cols>
    <col min="1" max="1" width="5.1796875" customWidth="1"/>
  </cols>
  <sheetData>
    <row r="1" spans="2:9">
      <c r="B1" s="7" t="s">
        <v>25</v>
      </c>
      <c r="C1" s="8"/>
      <c r="D1" s="8"/>
      <c r="E1" s="8"/>
      <c r="F1" s="8"/>
      <c r="G1" s="8"/>
    </row>
    <row r="2" spans="2:9" ht="17.5">
      <c r="B2" t="s">
        <v>9</v>
      </c>
      <c r="I2" s="11" t="s">
        <v>40</v>
      </c>
    </row>
    <row r="3" spans="2:9">
      <c r="B3" t="s">
        <v>10</v>
      </c>
      <c r="I3" s="12"/>
    </row>
    <row r="4" spans="2:9">
      <c r="I4" s="13" t="s">
        <v>41</v>
      </c>
    </row>
    <row r="5" spans="2:9">
      <c r="B5" t="s">
        <v>11</v>
      </c>
      <c r="I5" s="12"/>
    </row>
    <row r="6" spans="2:9">
      <c r="I6" s="14" t="s">
        <v>42</v>
      </c>
    </row>
    <row r="7" spans="2:9">
      <c r="B7" s="1" t="s">
        <v>12</v>
      </c>
      <c r="I7" s="14" t="s">
        <v>44</v>
      </c>
    </row>
    <row r="8" spans="2:9">
      <c r="B8" s="4" t="s">
        <v>13</v>
      </c>
      <c r="I8" s="14" t="s">
        <v>45</v>
      </c>
    </row>
    <row r="9" spans="2:9">
      <c r="B9" s="3" t="s">
        <v>14</v>
      </c>
      <c r="I9" s="12"/>
    </row>
    <row r="10" spans="2:9">
      <c r="B10" t="s">
        <v>15</v>
      </c>
      <c r="I10" s="13" t="s">
        <v>43</v>
      </c>
    </row>
    <row r="11" spans="2:9">
      <c r="I11" s="13"/>
    </row>
    <row r="12" spans="2:9">
      <c r="I12" s="14" t="s">
        <v>46</v>
      </c>
    </row>
    <row r="13" spans="2:9">
      <c r="I13" s="14" t="s">
        <v>47</v>
      </c>
    </row>
    <row r="14" spans="2:9">
      <c r="I14" s="14"/>
    </row>
    <row r="15" spans="2:9">
      <c r="C15" s="5"/>
      <c r="D15" s="5"/>
      <c r="E15" s="5"/>
      <c r="F15" s="5"/>
      <c r="G15" s="6"/>
    </row>
    <row r="16" spans="2:9">
      <c r="C16" s="6"/>
      <c r="D16" s="6"/>
      <c r="E16" s="6"/>
      <c r="F16" s="6"/>
      <c r="G16" s="6"/>
    </row>
    <row r="27" spans="2:2">
      <c r="B27" t="s">
        <v>16</v>
      </c>
    </row>
    <row r="29" spans="2:2">
      <c r="B29" s="1" t="s">
        <v>17</v>
      </c>
    </row>
    <row r="31" spans="2:2">
      <c r="B31" t="s">
        <v>18</v>
      </c>
    </row>
    <row r="32" spans="2:2">
      <c r="B32" t="s">
        <v>19</v>
      </c>
    </row>
    <row r="33" spans="2:10">
      <c r="B33" t="s">
        <v>20</v>
      </c>
    </row>
    <row r="34" spans="2:10">
      <c r="B34" t="s">
        <v>21</v>
      </c>
    </row>
    <row r="35" spans="2:10">
      <c r="B35" t="s">
        <v>22</v>
      </c>
    </row>
    <row r="37" spans="2:10">
      <c r="B37" s="1" t="s">
        <v>23</v>
      </c>
    </row>
    <row r="38" spans="2:10" ht="14.5" customHeight="1">
      <c r="B38" s="79" t="s">
        <v>24</v>
      </c>
      <c r="C38" s="79"/>
      <c r="D38" s="79"/>
      <c r="E38" s="79"/>
      <c r="F38" s="79"/>
      <c r="G38" s="79"/>
      <c r="H38" s="79"/>
      <c r="I38" s="79"/>
      <c r="J38" s="79"/>
    </row>
    <row r="39" spans="2:10">
      <c r="B39" s="79"/>
      <c r="C39" s="79"/>
      <c r="D39" s="79"/>
      <c r="E39" s="79"/>
      <c r="F39" s="79"/>
      <c r="G39" s="79"/>
      <c r="H39" s="79"/>
      <c r="I39" s="79"/>
      <c r="J39" s="79"/>
    </row>
    <row r="40" spans="2:10">
      <c r="B40" s="79"/>
      <c r="C40" s="79"/>
      <c r="D40" s="79"/>
      <c r="E40" s="79"/>
      <c r="F40" s="79"/>
      <c r="G40" s="79"/>
      <c r="H40" s="79"/>
      <c r="I40" s="79"/>
      <c r="J40" s="79"/>
    </row>
    <row r="41" spans="2:10">
      <c r="B41" s="79"/>
      <c r="C41" s="79"/>
      <c r="D41" s="79"/>
      <c r="E41" s="79"/>
      <c r="F41" s="79"/>
      <c r="G41" s="79"/>
      <c r="H41" s="79"/>
      <c r="I41" s="79"/>
      <c r="J41" s="79"/>
    </row>
    <row r="42" spans="2:10">
      <c r="B42" s="79"/>
      <c r="C42" s="79"/>
      <c r="D42" s="79"/>
      <c r="E42" s="79"/>
      <c r="F42" s="79"/>
      <c r="G42" s="79"/>
      <c r="H42" s="79"/>
      <c r="I42" s="79"/>
      <c r="J42" s="79"/>
    </row>
    <row r="43" spans="2:10">
      <c r="B43" s="79"/>
      <c r="C43" s="79"/>
      <c r="D43" s="79"/>
      <c r="E43" s="79"/>
      <c r="F43" s="79"/>
      <c r="G43" s="79"/>
      <c r="H43" s="79"/>
      <c r="I43" s="79"/>
      <c r="J43" s="79"/>
    </row>
    <row r="44" spans="2:10">
      <c r="B44" s="79"/>
      <c r="C44" s="79"/>
      <c r="D44" s="79"/>
      <c r="E44" s="79"/>
      <c r="F44" s="79"/>
      <c r="G44" s="79"/>
      <c r="H44" s="79"/>
      <c r="I44" s="79"/>
      <c r="J44" s="79"/>
    </row>
    <row r="45" spans="2:10">
      <c r="B45" s="79"/>
      <c r="C45" s="79"/>
      <c r="D45" s="79"/>
      <c r="E45" s="79"/>
      <c r="F45" s="79"/>
      <c r="G45" s="79"/>
      <c r="H45" s="79"/>
      <c r="I45" s="79"/>
      <c r="J45" s="79"/>
    </row>
    <row r="47" spans="2:10">
      <c r="B47" s="22" t="s">
        <v>85</v>
      </c>
      <c r="E47" s="22" t="s">
        <v>86</v>
      </c>
    </row>
    <row r="48" spans="2:10">
      <c r="B48" s="3" t="s">
        <v>87</v>
      </c>
      <c r="E48" s="3" t="s">
        <v>88</v>
      </c>
    </row>
    <row r="49" spans="2:10">
      <c r="B49" s="3" t="s">
        <v>89</v>
      </c>
      <c r="E49" s="3" t="s">
        <v>90</v>
      </c>
    </row>
    <row r="52" spans="2:10">
      <c r="B52" t="s">
        <v>93</v>
      </c>
    </row>
    <row r="53" spans="2:10">
      <c r="B53" s="12"/>
    </row>
    <row r="54" spans="2:10">
      <c r="B54" s="12" t="s">
        <v>94</v>
      </c>
    </row>
    <row r="55" spans="2:10">
      <c r="B55" s="12"/>
    </row>
    <row r="56" spans="2:10">
      <c r="B56" s="12" t="s">
        <v>95</v>
      </c>
    </row>
    <row r="58" spans="2:10" ht="29">
      <c r="B58" s="25" t="s">
        <v>96</v>
      </c>
      <c r="C58" s="25" t="s">
        <v>97</v>
      </c>
    </row>
    <row r="59" spans="2:10" ht="43.5">
      <c r="B59" s="24" t="s">
        <v>98</v>
      </c>
      <c r="C59" s="24" t="s">
        <v>99</v>
      </c>
    </row>
    <row r="61" spans="2:10" ht="16">
      <c r="B61" s="80" t="s">
        <v>130</v>
      </c>
      <c r="C61" s="80"/>
      <c r="D61" s="80"/>
      <c r="E61" s="80"/>
      <c r="F61" s="80"/>
      <c r="G61" s="80"/>
      <c r="H61" s="80"/>
      <c r="I61" s="80"/>
      <c r="J61" s="80"/>
    </row>
    <row r="63" spans="2:10">
      <c r="B63" t="s">
        <v>131</v>
      </c>
      <c r="D63" t="s">
        <v>133</v>
      </c>
    </row>
    <row r="64" spans="2:10">
      <c r="B64" t="s">
        <v>132</v>
      </c>
    </row>
    <row r="65" spans="2:2">
      <c r="B65" t="s">
        <v>134</v>
      </c>
    </row>
    <row r="66" spans="2:2">
      <c r="B66" t="s">
        <v>135</v>
      </c>
    </row>
    <row r="67" spans="2:2">
      <c r="B67" t="s">
        <v>136</v>
      </c>
    </row>
    <row r="68" spans="2:2">
      <c r="B68" t="s">
        <v>137</v>
      </c>
    </row>
    <row r="69" spans="2:2">
      <c r="B69" t="s">
        <v>138</v>
      </c>
    </row>
    <row r="70" spans="2:2">
      <c r="B70" t="s">
        <v>139</v>
      </c>
    </row>
    <row r="71" spans="2:2">
      <c r="B71" t="s">
        <v>140</v>
      </c>
    </row>
    <row r="72" spans="2:2">
      <c r="B72" t="s">
        <v>141</v>
      </c>
    </row>
  </sheetData>
  <mergeCells count="2">
    <mergeCell ref="B38:J45"/>
    <mergeCell ref="B61:J61"/>
  </mergeCells>
  <conditionalFormatting sqref="B58:C5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BD2E9-D7F0-4D0F-AA1C-54AE86DA9864}">
  <dimension ref="A2:H30"/>
  <sheetViews>
    <sheetView workbookViewId="0">
      <selection activeCell="I16" sqref="I16"/>
    </sheetView>
  </sheetViews>
  <sheetFormatPr baseColWidth="10" defaultRowHeight="14.5"/>
  <sheetData>
    <row r="2" spans="1:8" ht="17.5">
      <c r="A2" s="11" t="s">
        <v>48</v>
      </c>
      <c r="H2" s="11" t="s">
        <v>63</v>
      </c>
    </row>
    <row r="3" spans="1:8">
      <c r="H3" s="12"/>
    </row>
    <row r="4" spans="1:8">
      <c r="A4" s="1" t="s">
        <v>49</v>
      </c>
      <c r="H4" s="12" t="s">
        <v>64</v>
      </c>
    </row>
    <row r="5" spans="1:8">
      <c r="A5" s="12"/>
      <c r="H5" s="12"/>
    </row>
    <row r="6" spans="1:8">
      <c r="A6" s="13" t="s">
        <v>50</v>
      </c>
      <c r="H6" s="12" t="s">
        <v>65</v>
      </c>
    </row>
    <row r="7" spans="1:8">
      <c r="A7" s="12" t="s">
        <v>51</v>
      </c>
      <c r="H7" s="12"/>
    </row>
    <row r="8" spans="1:8">
      <c r="A8" s="13" t="s">
        <v>52</v>
      </c>
      <c r="H8" s="12" t="s">
        <v>66</v>
      </c>
    </row>
    <row r="9" spans="1:8">
      <c r="H9" s="12"/>
    </row>
    <row r="10" spans="1:8">
      <c r="A10" t="s">
        <v>53</v>
      </c>
      <c r="H10" s="12" t="s">
        <v>67</v>
      </c>
    </row>
    <row r="11" spans="1:8">
      <c r="A11" s="12"/>
    </row>
    <row r="12" spans="1:8">
      <c r="A12" s="13" t="s">
        <v>54</v>
      </c>
    </row>
    <row r="13" spans="1:8">
      <c r="A13" s="12"/>
    </row>
    <row r="14" spans="1:8">
      <c r="A14" s="13" t="s">
        <v>55</v>
      </c>
    </row>
    <row r="15" spans="1:8">
      <c r="A15" s="12"/>
    </row>
    <row r="16" spans="1:8">
      <c r="A16" s="13" t="s">
        <v>56</v>
      </c>
    </row>
    <row r="20" spans="1:1" ht="17.5">
      <c r="A20" s="11" t="s">
        <v>57</v>
      </c>
    </row>
    <row r="21" spans="1:1">
      <c r="A21" s="12"/>
    </row>
    <row r="22" spans="1:1">
      <c r="A22" s="13" t="s">
        <v>58</v>
      </c>
    </row>
    <row r="23" spans="1:1">
      <c r="A23" s="12"/>
    </row>
    <row r="24" spans="1:1">
      <c r="A24" s="12" t="s">
        <v>59</v>
      </c>
    </row>
    <row r="25" spans="1:1">
      <c r="A25" s="12"/>
    </row>
    <row r="26" spans="1:1">
      <c r="A26" s="12" t="s">
        <v>60</v>
      </c>
    </row>
    <row r="27" spans="1:1">
      <c r="A27" s="12"/>
    </row>
    <row r="28" spans="1:1">
      <c r="A28" s="12" t="s">
        <v>61</v>
      </c>
    </row>
    <row r="29" spans="1:1">
      <c r="A29" s="12"/>
    </row>
    <row r="30" spans="1:1">
      <c r="A30" s="12"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C6634-F622-4846-8A00-B18B94DD3A4B}">
  <dimension ref="B1:P26"/>
  <sheetViews>
    <sheetView workbookViewId="0">
      <pane xSplit="3" ySplit="6" topLeftCell="D7" activePane="bottomRight" state="frozen"/>
      <selection pane="topRight" activeCell="D1" sqref="D1"/>
      <selection pane="bottomLeft" activeCell="A8" sqref="A8"/>
      <selection pane="bottomRight" activeCell="E3" sqref="E2:G3"/>
    </sheetView>
  </sheetViews>
  <sheetFormatPr baseColWidth="10" defaultRowHeight="14.5"/>
  <cols>
    <col min="1" max="1" width="5.08984375" customWidth="1"/>
    <col min="2" max="2" width="47.81640625" bestFit="1" customWidth="1"/>
    <col min="3" max="3" width="3.7265625" customWidth="1"/>
  </cols>
  <sheetData>
    <row r="1" spans="2:16" ht="21">
      <c r="B1" s="23" t="s">
        <v>91</v>
      </c>
      <c r="C1" s="10"/>
    </row>
    <row r="2" spans="2:16" ht="17">
      <c r="B2" s="2" t="s">
        <v>92</v>
      </c>
      <c r="C2" s="10"/>
      <c r="E2" s="81" t="s">
        <v>142</v>
      </c>
      <c r="F2" s="81"/>
      <c r="G2" s="81"/>
    </row>
    <row r="3" spans="2:16">
      <c r="B3" t="s">
        <v>68</v>
      </c>
      <c r="E3" s="82">
        <v>31993</v>
      </c>
      <c r="F3" s="82"/>
      <c r="G3" s="82"/>
    </row>
    <row r="4" spans="2:16">
      <c r="B4" t="s">
        <v>69</v>
      </c>
    </row>
    <row r="5" spans="2:16" ht="15" thickBot="1"/>
    <row r="6" spans="2:16" ht="15" thickBot="1">
      <c r="B6" s="9" t="s">
        <v>26</v>
      </c>
      <c r="C6" s="9"/>
      <c r="D6" s="9" t="s">
        <v>27</v>
      </c>
      <c r="E6" s="9" t="s">
        <v>28</v>
      </c>
      <c r="F6" s="9" t="s">
        <v>29</v>
      </c>
      <c r="G6" s="9" t="s">
        <v>30</v>
      </c>
      <c r="H6" s="9" t="s">
        <v>31</v>
      </c>
      <c r="I6" s="9" t="s">
        <v>32</v>
      </c>
      <c r="J6" s="9" t="s">
        <v>33</v>
      </c>
      <c r="K6" s="9" t="s">
        <v>34</v>
      </c>
      <c r="L6" s="9" t="s">
        <v>35</v>
      </c>
      <c r="M6" s="9" t="s">
        <v>36</v>
      </c>
      <c r="N6" s="9" t="s">
        <v>37</v>
      </c>
      <c r="O6" s="9" t="s">
        <v>38</v>
      </c>
      <c r="P6" s="9" t="s">
        <v>39</v>
      </c>
    </row>
    <row r="8" spans="2:16">
      <c r="B8" s="15" t="s">
        <v>70</v>
      </c>
      <c r="C8" s="15"/>
    </row>
    <row r="10" spans="2:16">
      <c r="B10" s="1" t="s">
        <v>71</v>
      </c>
      <c r="C10" s="1"/>
      <c r="D10" s="27"/>
      <c r="P10">
        <f>SUM(D10:O10)</f>
        <v>0</v>
      </c>
    </row>
    <row r="11" spans="2:16">
      <c r="B11" t="s">
        <v>72</v>
      </c>
      <c r="D11" s="27"/>
      <c r="P11">
        <f t="shared" ref="P11:P14" si="0">SUM(D11:O11)</f>
        <v>0</v>
      </c>
    </row>
    <row r="12" spans="2:16">
      <c r="B12" t="s">
        <v>73</v>
      </c>
      <c r="C12" s="16" t="s">
        <v>78</v>
      </c>
      <c r="D12" s="27"/>
      <c r="P12">
        <f t="shared" si="0"/>
        <v>0</v>
      </c>
    </row>
    <row r="13" spans="2:16">
      <c r="B13" t="s">
        <v>74</v>
      </c>
      <c r="C13" s="16" t="s">
        <v>78</v>
      </c>
      <c r="D13" s="27">
        <f>IF(D10&lt;D11-D12,D11-D12-D10,0)</f>
        <v>0</v>
      </c>
      <c r="E13">
        <f t="shared" ref="E13:O13" si="1">IF(E10&lt;E11-E12,E11-E12-E10,0)</f>
        <v>0</v>
      </c>
      <c r="F13">
        <f t="shared" si="1"/>
        <v>0</v>
      </c>
      <c r="G13">
        <f t="shared" si="1"/>
        <v>0</v>
      </c>
      <c r="H13">
        <f t="shared" si="1"/>
        <v>0</v>
      </c>
      <c r="I13">
        <f t="shared" si="1"/>
        <v>0</v>
      </c>
      <c r="J13">
        <f t="shared" si="1"/>
        <v>0</v>
      </c>
      <c r="K13">
        <f t="shared" si="1"/>
        <v>0</v>
      </c>
      <c r="L13">
        <f t="shared" si="1"/>
        <v>0</v>
      </c>
      <c r="M13">
        <f t="shared" si="1"/>
        <v>0</v>
      </c>
      <c r="N13">
        <f t="shared" si="1"/>
        <v>0</v>
      </c>
      <c r="O13">
        <f t="shared" si="1"/>
        <v>0</v>
      </c>
      <c r="P13">
        <f t="shared" si="0"/>
        <v>0</v>
      </c>
    </row>
    <row r="14" spans="2:16" ht="15" thickBot="1">
      <c r="B14" t="s">
        <v>75</v>
      </c>
      <c r="C14" s="20" t="s">
        <v>79</v>
      </c>
      <c r="D14" s="31">
        <f>IF(D10&gt;D11+D12,D10+D12-D11,0)</f>
        <v>0</v>
      </c>
      <c r="E14" s="21">
        <f t="shared" ref="E14:O14" si="2">IF(E10&gt;E11+E12,E10+E12-E11,0)</f>
        <v>0</v>
      </c>
      <c r="F14" s="21">
        <f t="shared" si="2"/>
        <v>0</v>
      </c>
      <c r="G14" s="21">
        <f t="shared" si="2"/>
        <v>0</v>
      </c>
      <c r="H14" s="21">
        <f t="shared" si="2"/>
        <v>0</v>
      </c>
      <c r="I14" s="21">
        <f t="shared" si="2"/>
        <v>0</v>
      </c>
      <c r="J14" s="21">
        <f t="shared" si="2"/>
        <v>0</v>
      </c>
      <c r="K14" s="21">
        <f t="shared" si="2"/>
        <v>0</v>
      </c>
      <c r="L14" s="21">
        <f t="shared" si="2"/>
        <v>0</v>
      </c>
      <c r="M14" s="21">
        <f t="shared" si="2"/>
        <v>0</v>
      </c>
      <c r="N14" s="21">
        <f t="shared" si="2"/>
        <v>0</v>
      </c>
      <c r="O14" s="21">
        <f t="shared" si="2"/>
        <v>0</v>
      </c>
      <c r="P14" s="21">
        <f t="shared" si="0"/>
        <v>0</v>
      </c>
    </row>
    <row r="15" spans="2:16" s="19" customFormat="1">
      <c r="B15" s="17" t="s">
        <v>76</v>
      </c>
      <c r="C15" s="18" t="s">
        <v>80</v>
      </c>
      <c r="D15" s="32">
        <f>ROUND(D11-D12-D13+D14,0)</f>
        <v>0</v>
      </c>
      <c r="E15" s="19">
        <f t="shared" ref="E15:O15" si="3">ROUND(E11-E12-E13+E14,0)</f>
        <v>0</v>
      </c>
      <c r="F15" s="19">
        <f t="shared" si="3"/>
        <v>0</v>
      </c>
      <c r="G15" s="19">
        <f t="shared" si="3"/>
        <v>0</v>
      </c>
      <c r="H15" s="19">
        <f t="shared" si="3"/>
        <v>0</v>
      </c>
      <c r="I15" s="19">
        <f t="shared" si="3"/>
        <v>0</v>
      </c>
      <c r="J15" s="19">
        <f t="shared" si="3"/>
        <v>0</v>
      </c>
      <c r="K15" s="19">
        <f t="shared" si="3"/>
        <v>0</v>
      </c>
      <c r="L15" s="19">
        <f t="shared" si="3"/>
        <v>0</v>
      </c>
      <c r="M15" s="19">
        <f t="shared" si="3"/>
        <v>0</v>
      </c>
      <c r="N15" s="19">
        <f t="shared" si="3"/>
        <v>0</v>
      </c>
      <c r="O15" s="19">
        <f t="shared" si="3"/>
        <v>0</v>
      </c>
      <c r="P15" s="19">
        <f>SUM(D15:O15)</f>
        <v>0</v>
      </c>
    </row>
    <row r="16" spans="2:16" s="19" customFormat="1">
      <c r="B16" s="17" t="s">
        <v>77</v>
      </c>
      <c r="C16" s="17"/>
      <c r="D16" s="19">
        <v>0</v>
      </c>
      <c r="E16" s="19">
        <f t="shared" ref="E16:O16" si="4">+E15+D16</f>
        <v>0</v>
      </c>
      <c r="F16" s="19">
        <f t="shared" si="4"/>
        <v>0</v>
      </c>
      <c r="G16" s="19">
        <f t="shared" si="4"/>
        <v>0</v>
      </c>
      <c r="H16" s="19">
        <f t="shared" si="4"/>
        <v>0</v>
      </c>
      <c r="I16" s="19">
        <f t="shared" si="4"/>
        <v>0</v>
      </c>
      <c r="J16" s="19">
        <f t="shared" si="4"/>
        <v>0</v>
      </c>
      <c r="K16" s="19">
        <f t="shared" si="4"/>
        <v>0</v>
      </c>
      <c r="L16" s="19">
        <f t="shared" si="4"/>
        <v>0</v>
      </c>
      <c r="M16" s="19">
        <f t="shared" si="4"/>
        <v>0</v>
      </c>
      <c r="N16" s="19">
        <f t="shared" si="4"/>
        <v>0</v>
      </c>
      <c r="O16" s="19">
        <f t="shared" si="4"/>
        <v>0</v>
      </c>
      <c r="P16" s="19">
        <f>+O16</f>
        <v>0</v>
      </c>
    </row>
    <row r="18" spans="2:16">
      <c r="B18" s="15" t="s">
        <v>81</v>
      </c>
    </row>
    <row r="20" spans="2:16">
      <c r="B20" s="1" t="s">
        <v>82</v>
      </c>
      <c r="C20" s="16" t="s">
        <v>80</v>
      </c>
      <c r="D20" s="27">
        <f>+D15</f>
        <v>0</v>
      </c>
    </row>
    <row r="21" spans="2:16">
      <c r="B21" t="s">
        <v>83</v>
      </c>
      <c r="C21" s="16" t="s">
        <v>101</v>
      </c>
      <c r="D21" s="30">
        <f>IFERROR(VLOOKUP(D20,TABLA!B4:D8,3,TRUE),0)</f>
        <v>0</v>
      </c>
    </row>
    <row r="22" spans="2:16">
      <c r="B22" t="s">
        <v>84</v>
      </c>
      <c r="C22" s="16" t="s">
        <v>80</v>
      </c>
      <c r="D22" s="30">
        <f>ROUND(D20*D21%,0)</f>
        <v>0</v>
      </c>
    </row>
    <row r="23" spans="2:16" ht="15" thickBot="1">
      <c r="B23" t="s">
        <v>100</v>
      </c>
      <c r="C23" s="20" t="s">
        <v>78</v>
      </c>
      <c r="D23" s="21"/>
      <c r="E23" s="21"/>
      <c r="F23" s="21"/>
      <c r="G23" s="21"/>
      <c r="H23" s="21"/>
      <c r="I23" s="21"/>
      <c r="J23" s="21"/>
      <c r="K23" s="21"/>
      <c r="L23" s="21"/>
      <c r="M23" s="21"/>
      <c r="N23" s="21"/>
      <c r="O23" s="21"/>
      <c r="P23" s="21"/>
    </row>
    <row r="24" spans="2:16" s="17" customFormat="1">
      <c r="B24" s="17" t="s">
        <v>104</v>
      </c>
      <c r="C24" s="18" t="s">
        <v>80</v>
      </c>
      <c r="D24" s="34">
        <f>ROUND(D22-D23,0)</f>
        <v>0</v>
      </c>
    </row>
    <row r="26" spans="2:16" s="33" customFormat="1">
      <c r="B26" s="33" t="s">
        <v>105</v>
      </c>
    </row>
  </sheetData>
  <mergeCells count="2">
    <mergeCell ref="E2:G2"/>
    <mergeCell ref="E3:G3"/>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C4543-2137-41E3-886E-D9FF9CD1C3E2}">
  <dimension ref="B1:O29"/>
  <sheetViews>
    <sheetView topLeftCell="A5" workbookViewId="0">
      <selection activeCell="E19" sqref="E19"/>
    </sheetView>
  </sheetViews>
  <sheetFormatPr baseColWidth="10" defaultRowHeight="14.5"/>
  <cols>
    <col min="2" max="2" width="14.1796875" customWidth="1"/>
    <col min="8" max="8" width="12.7265625" customWidth="1"/>
    <col min="9" max="9" width="15.453125" customWidth="1"/>
  </cols>
  <sheetData>
    <row r="1" spans="2:15" ht="28.5" customHeight="1">
      <c r="B1" s="23" t="s">
        <v>91</v>
      </c>
      <c r="C1" s="10"/>
      <c r="D1" s="10"/>
      <c r="E1" s="10"/>
      <c r="F1" s="10"/>
    </row>
    <row r="2" spans="2:15" ht="17">
      <c r="B2" s="2" t="s">
        <v>92</v>
      </c>
      <c r="C2" s="10"/>
      <c r="D2" s="10"/>
      <c r="E2" s="10"/>
      <c r="F2" s="10"/>
    </row>
    <row r="3" spans="2:15">
      <c r="B3" t="s">
        <v>106</v>
      </c>
    </row>
    <row r="4" spans="2:15">
      <c r="B4" t="s">
        <v>69</v>
      </c>
    </row>
    <row r="6" spans="2:15" ht="19" thickBot="1">
      <c r="B6" s="87" t="s">
        <v>128</v>
      </c>
      <c r="C6" s="87"/>
      <c r="D6" s="87"/>
      <c r="E6" s="87"/>
      <c r="F6" s="87"/>
      <c r="G6" s="87"/>
      <c r="H6" s="87"/>
      <c r="I6" s="87"/>
      <c r="J6" s="87"/>
      <c r="K6" s="87"/>
      <c r="L6" s="87"/>
      <c r="M6" s="87"/>
    </row>
    <row r="7" spans="2:15" ht="15" thickBot="1">
      <c r="B7" s="57"/>
      <c r="C7" s="83" t="s">
        <v>117</v>
      </c>
      <c r="D7" s="84"/>
      <c r="E7" s="85" t="s">
        <v>122</v>
      </c>
      <c r="F7" s="86"/>
      <c r="G7" s="88" t="s">
        <v>118</v>
      </c>
      <c r="H7" s="89"/>
      <c r="I7" s="90"/>
      <c r="J7" s="60" t="s">
        <v>108</v>
      </c>
      <c r="K7" s="61" t="s">
        <v>125</v>
      </c>
      <c r="L7" s="66"/>
      <c r="M7" s="66"/>
      <c r="N7" s="35"/>
    </row>
    <row r="8" spans="2:15">
      <c r="B8" s="58" t="s">
        <v>109</v>
      </c>
      <c r="C8" s="55" t="s">
        <v>120</v>
      </c>
      <c r="D8" s="55" t="s">
        <v>121</v>
      </c>
      <c r="E8" s="64" t="s">
        <v>120</v>
      </c>
      <c r="F8" s="64" t="s">
        <v>121</v>
      </c>
      <c r="G8" s="53" t="s">
        <v>110</v>
      </c>
      <c r="H8" s="62" t="s">
        <v>123</v>
      </c>
      <c r="I8" s="67" t="s">
        <v>107</v>
      </c>
      <c r="J8" s="53" t="s">
        <v>111</v>
      </c>
      <c r="K8" s="62" t="s">
        <v>126</v>
      </c>
      <c r="L8" s="67" t="s">
        <v>112</v>
      </c>
      <c r="M8" s="67" t="s">
        <v>113</v>
      </c>
      <c r="N8" s="35"/>
    </row>
    <row r="9" spans="2:15" ht="16.5" customHeight="1" thickBot="1">
      <c r="B9" s="59"/>
      <c r="C9" s="56" t="s">
        <v>110</v>
      </c>
      <c r="D9" s="54" t="s">
        <v>110</v>
      </c>
      <c r="E9" s="65" t="s">
        <v>110</v>
      </c>
      <c r="F9" s="63" t="s">
        <v>110</v>
      </c>
      <c r="G9" s="54" t="s">
        <v>119</v>
      </c>
      <c r="H9" s="63" t="s">
        <v>114</v>
      </c>
      <c r="I9" s="68" t="s">
        <v>129</v>
      </c>
      <c r="J9" s="54" t="s">
        <v>124</v>
      </c>
      <c r="K9" s="63" t="s">
        <v>127</v>
      </c>
      <c r="L9" s="68" t="s">
        <v>115</v>
      </c>
      <c r="M9" s="68"/>
      <c r="N9" s="35"/>
    </row>
    <row r="10" spans="2:15">
      <c r="B10" s="36"/>
      <c r="C10" s="37"/>
      <c r="D10" s="37"/>
      <c r="E10" s="37"/>
      <c r="F10" s="37"/>
      <c r="G10" s="38"/>
      <c r="H10" s="39"/>
      <c r="I10" s="39"/>
      <c r="J10" s="37"/>
      <c r="K10" s="37"/>
      <c r="L10" s="37"/>
      <c r="M10" s="37"/>
      <c r="N10" s="35"/>
    </row>
    <row r="11" spans="2:15" ht="28.5" customHeight="1">
      <c r="B11" s="69" t="s">
        <v>116</v>
      </c>
      <c r="C11" s="41"/>
      <c r="D11" s="41"/>
      <c r="E11" s="41"/>
      <c r="F11" s="41"/>
      <c r="G11" s="41"/>
      <c r="H11" s="41"/>
      <c r="I11" s="41"/>
      <c r="J11" s="42"/>
      <c r="K11" s="41"/>
      <c r="L11" s="41"/>
      <c r="M11" s="41"/>
      <c r="N11" s="35"/>
    </row>
    <row r="12" spans="2:15">
      <c r="B12" s="40"/>
      <c r="C12" s="41"/>
      <c r="D12" s="41"/>
      <c r="E12" s="41"/>
      <c r="F12" s="41"/>
      <c r="G12" s="43"/>
      <c r="H12" s="41"/>
      <c r="I12" s="41"/>
      <c r="J12" s="41"/>
      <c r="K12" s="41"/>
      <c r="L12" s="41"/>
      <c r="M12" s="41"/>
      <c r="N12" s="35"/>
    </row>
    <row r="13" spans="2:15">
      <c r="B13" s="44" t="s">
        <v>27</v>
      </c>
      <c r="C13" s="42"/>
      <c r="D13" s="42"/>
      <c r="E13" s="42">
        <f>D13*0.16</f>
        <v>0</v>
      </c>
      <c r="F13" s="42">
        <f>+E13/1.16</f>
        <v>0</v>
      </c>
      <c r="G13" s="42">
        <f>+D13*0.16</f>
        <v>0</v>
      </c>
      <c r="H13" s="42">
        <f>+F13*0.16</f>
        <v>0</v>
      </c>
      <c r="I13" s="42"/>
      <c r="J13" s="42">
        <f>IF(G13&gt;(H13+I13),G13-(H13+I13),0)</f>
        <v>0</v>
      </c>
      <c r="K13" s="42">
        <f>IF((H13+I13)&gt;G13,(H13+I13)-G13,0)</f>
        <v>0</v>
      </c>
      <c r="L13" s="42"/>
      <c r="M13" s="42"/>
      <c r="N13" s="35"/>
    </row>
    <row r="14" spans="2:15">
      <c r="B14" s="44" t="s">
        <v>28</v>
      </c>
      <c r="C14" s="42"/>
      <c r="D14" s="42"/>
      <c r="E14" s="42">
        <f t="shared" ref="E14:E24" si="0">D14*0.16</f>
        <v>0</v>
      </c>
      <c r="F14" s="42">
        <f t="shared" ref="F14:F24" si="1">+E14/1.16</f>
        <v>0</v>
      </c>
      <c r="G14" s="42">
        <f t="shared" ref="G14:G24" si="2">+D14*0.16</f>
        <v>0</v>
      </c>
      <c r="H14" s="42">
        <f t="shared" ref="H14:H24" si="3">+F14*0.16</f>
        <v>0</v>
      </c>
      <c r="I14" s="42"/>
      <c r="J14" s="42">
        <f t="shared" ref="J14:J24" si="4">IF(G14&gt;(H14+I14),G14-(H14+I14),0)</f>
        <v>0</v>
      </c>
      <c r="K14" s="42">
        <f t="shared" ref="K14:K24" si="5">IF((H14+I14)&gt;G14,(H14+I14)-G14,0)</f>
        <v>0</v>
      </c>
      <c r="L14" s="42"/>
      <c r="M14" s="42"/>
      <c r="N14" s="35"/>
    </row>
    <row r="15" spans="2:15">
      <c r="B15" s="44" t="s">
        <v>29</v>
      </c>
      <c r="C15" s="42"/>
      <c r="D15" s="42"/>
      <c r="E15" s="42">
        <f t="shared" si="0"/>
        <v>0</v>
      </c>
      <c r="F15" s="42">
        <f t="shared" si="1"/>
        <v>0</v>
      </c>
      <c r="G15" s="42">
        <f t="shared" si="2"/>
        <v>0</v>
      </c>
      <c r="H15" s="42">
        <f t="shared" si="3"/>
        <v>0</v>
      </c>
      <c r="I15" s="42"/>
      <c r="J15" s="42">
        <f t="shared" si="4"/>
        <v>0</v>
      </c>
      <c r="K15" s="42">
        <f t="shared" si="5"/>
        <v>0</v>
      </c>
      <c r="L15" s="42"/>
      <c r="M15" s="42"/>
      <c r="N15" s="35"/>
      <c r="O15" s="70">
        <f>+H13-G13</f>
        <v>0</v>
      </c>
    </row>
    <row r="16" spans="2:15">
      <c r="B16" s="44" t="s">
        <v>30</v>
      </c>
      <c r="C16" s="42"/>
      <c r="D16" s="42"/>
      <c r="E16" s="42">
        <f t="shared" si="0"/>
        <v>0</v>
      </c>
      <c r="F16" s="42">
        <f t="shared" si="1"/>
        <v>0</v>
      </c>
      <c r="G16" s="42">
        <f t="shared" si="2"/>
        <v>0</v>
      </c>
      <c r="H16" s="42">
        <f t="shared" si="3"/>
        <v>0</v>
      </c>
      <c r="I16" s="42"/>
      <c r="J16" s="42">
        <f t="shared" si="4"/>
        <v>0</v>
      </c>
      <c r="K16" s="42">
        <f t="shared" si="5"/>
        <v>0</v>
      </c>
      <c r="L16" s="42"/>
      <c r="M16" s="42"/>
      <c r="N16" s="35"/>
    </row>
    <row r="17" spans="2:14">
      <c r="B17" s="44" t="s">
        <v>31</v>
      </c>
      <c r="C17" s="42"/>
      <c r="D17" s="42"/>
      <c r="E17" s="42">
        <f t="shared" si="0"/>
        <v>0</v>
      </c>
      <c r="F17" s="42">
        <f t="shared" si="1"/>
        <v>0</v>
      </c>
      <c r="G17" s="42">
        <f t="shared" si="2"/>
        <v>0</v>
      </c>
      <c r="H17" s="42">
        <f t="shared" si="3"/>
        <v>0</v>
      </c>
      <c r="I17" s="42"/>
      <c r="J17" s="42">
        <f t="shared" si="4"/>
        <v>0</v>
      </c>
      <c r="K17" s="42">
        <f t="shared" si="5"/>
        <v>0</v>
      </c>
      <c r="L17" s="42"/>
      <c r="M17" s="42"/>
      <c r="N17" s="45"/>
    </row>
    <row r="18" spans="2:14">
      <c r="B18" s="44" t="s">
        <v>32</v>
      </c>
      <c r="C18" s="42"/>
      <c r="D18" s="42"/>
      <c r="E18" s="42">
        <f t="shared" si="0"/>
        <v>0</v>
      </c>
      <c r="F18" s="42">
        <f t="shared" si="1"/>
        <v>0</v>
      </c>
      <c r="G18" s="42">
        <f t="shared" si="2"/>
        <v>0</v>
      </c>
      <c r="H18" s="42">
        <f t="shared" si="3"/>
        <v>0</v>
      </c>
      <c r="I18" s="42"/>
      <c r="J18" s="42">
        <f t="shared" si="4"/>
        <v>0</v>
      </c>
      <c r="K18" s="42">
        <f t="shared" si="5"/>
        <v>0</v>
      </c>
      <c r="L18" s="42"/>
      <c r="M18" s="42"/>
      <c r="N18" s="35"/>
    </row>
    <row r="19" spans="2:14">
      <c r="B19" s="44" t="s">
        <v>33</v>
      </c>
      <c r="C19" s="42"/>
      <c r="D19" s="42"/>
      <c r="E19" s="42">
        <f t="shared" si="0"/>
        <v>0</v>
      </c>
      <c r="F19" s="42">
        <f t="shared" si="1"/>
        <v>0</v>
      </c>
      <c r="G19" s="42">
        <f t="shared" si="2"/>
        <v>0</v>
      </c>
      <c r="H19" s="42">
        <f t="shared" si="3"/>
        <v>0</v>
      </c>
      <c r="I19" s="42"/>
      <c r="J19" s="42">
        <f t="shared" si="4"/>
        <v>0</v>
      </c>
      <c r="K19" s="42">
        <f t="shared" si="5"/>
        <v>0</v>
      </c>
      <c r="L19" s="42"/>
      <c r="M19" s="42"/>
      <c r="N19" s="35"/>
    </row>
    <row r="20" spans="2:14">
      <c r="B20" s="44" t="s">
        <v>34</v>
      </c>
      <c r="C20" s="42"/>
      <c r="D20" s="42"/>
      <c r="E20" s="42">
        <f t="shared" si="0"/>
        <v>0</v>
      </c>
      <c r="F20" s="42">
        <f t="shared" si="1"/>
        <v>0</v>
      </c>
      <c r="G20" s="42">
        <f t="shared" si="2"/>
        <v>0</v>
      </c>
      <c r="H20" s="42">
        <f t="shared" si="3"/>
        <v>0</v>
      </c>
      <c r="I20" s="42"/>
      <c r="J20" s="42">
        <f t="shared" si="4"/>
        <v>0</v>
      </c>
      <c r="K20" s="42">
        <f t="shared" si="5"/>
        <v>0</v>
      </c>
      <c r="L20" s="42"/>
      <c r="M20" s="42"/>
      <c r="N20" s="35"/>
    </row>
    <row r="21" spans="2:14">
      <c r="B21" s="44" t="s">
        <v>35</v>
      </c>
      <c r="C21" s="42"/>
      <c r="D21" s="42"/>
      <c r="E21" s="42">
        <f t="shared" si="0"/>
        <v>0</v>
      </c>
      <c r="F21" s="42">
        <f t="shared" si="1"/>
        <v>0</v>
      </c>
      <c r="G21" s="42">
        <f t="shared" si="2"/>
        <v>0</v>
      </c>
      <c r="H21" s="42">
        <f t="shared" si="3"/>
        <v>0</v>
      </c>
      <c r="I21" s="42"/>
      <c r="J21" s="42">
        <f t="shared" si="4"/>
        <v>0</v>
      </c>
      <c r="K21" s="42">
        <f t="shared" si="5"/>
        <v>0</v>
      </c>
      <c r="L21" s="42"/>
      <c r="M21" s="42"/>
      <c r="N21" s="35"/>
    </row>
    <row r="22" spans="2:14">
      <c r="B22" s="44" t="s">
        <v>36</v>
      </c>
      <c r="C22" s="42"/>
      <c r="D22" s="42"/>
      <c r="E22" s="42">
        <f t="shared" si="0"/>
        <v>0</v>
      </c>
      <c r="F22" s="42">
        <f t="shared" si="1"/>
        <v>0</v>
      </c>
      <c r="G22" s="42">
        <f t="shared" si="2"/>
        <v>0</v>
      </c>
      <c r="H22" s="42">
        <f t="shared" si="3"/>
        <v>0</v>
      </c>
      <c r="I22" s="42"/>
      <c r="J22" s="42">
        <f t="shared" si="4"/>
        <v>0</v>
      </c>
      <c r="K22" s="42">
        <f t="shared" si="5"/>
        <v>0</v>
      </c>
      <c r="L22" s="42"/>
      <c r="M22" s="42"/>
      <c r="N22" s="35"/>
    </row>
    <row r="23" spans="2:14">
      <c r="B23" s="44" t="s">
        <v>37</v>
      </c>
      <c r="C23" s="42"/>
      <c r="D23" s="42"/>
      <c r="E23" s="42">
        <f t="shared" si="0"/>
        <v>0</v>
      </c>
      <c r="F23" s="42">
        <f t="shared" si="1"/>
        <v>0</v>
      </c>
      <c r="G23" s="42">
        <f t="shared" si="2"/>
        <v>0</v>
      </c>
      <c r="H23" s="42">
        <f t="shared" si="3"/>
        <v>0</v>
      </c>
      <c r="I23" s="42"/>
      <c r="J23" s="42">
        <f t="shared" si="4"/>
        <v>0</v>
      </c>
      <c r="K23" s="42">
        <f t="shared" si="5"/>
        <v>0</v>
      </c>
      <c r="L23" s="42"/>
      <c r="M23" s="42"/>
      <c r="N23" s="35"/>
    </row>
    <row r="24" spans="2:14">
      <c r="B24" s="44" t="s">
        <v>38</v>
      </c>
      <c r="C24" s="42"/>
      <c r="D24" s="42"/>
      <c r="E24" s="42">
        <f t="shared" si="0"/>
        <v>0</v>
      </c>
      <c r="F24" s="42">
        <f t="shared" si="1"/>
        <v>0</v>
      </c>
      <c r="G24" s="42">
        <f t="shared" si="2"/>
        <v>0</v>
      </c>
      <c r="H24" s="42">
        <f t="shared" si="3"/>
        <v>0</v>
      </c>
      <c r="I24" s="42"/>
      <c r="J24" s="42">
        <f t="shared" si="4"/>
        <v>0</v>
      </c>
      <c r="K24" s="42">
        <f t="shared" si="5"/>
        <v>0</v>
      </c>
      <c r="L24" s="42"/>
      <c r="M24" s="42"/>
      <c r="N24" s="35"/>
    </row>
    <row r="25" spans="2:14">
      <c r="B25" s="44"/>
      <c r="C25" s="42"/>
      <c r="D25" s="42"/>
      <c r="E25" s="42"/>
      <c r="F25" s="42"/>
      <c r="G25" s="42"/>
      <c r="H25" s="42"/>
      <c r="I25" s="42"/>
      <c r="J25" s="42"/>
      <c r="K25" s="42"/>
      <c r="L25" s="42"/>
      <c r="M25" s="42"/>
      <c r="N25" s="35"/>
    </row>
    <row r="26" spans="2:14" ht="15" thickBot="1">
      <c r="B26" s="46"/>
      <c r="C26" s="47"/>
      <c r="D26" s="47"/>
      <c r="E26" s="47"/>
      <c r="F26" s="47"/>
      <c r="G26" s="48"/>
      <c r="H26" s="47"/>
      <c r="I26" s="47"/>
      <c r="J26" s="47"/>
      <c r="K26" s="47"/>
      <c r="L26" s="47"/>
      <c r="M26" s="47"/>
      <c r="N26" s="35"/>
    </row>
    <row r="27" spans="2:14" ht="15" thickBot="1">
      <c r="B27" s="49"/>
      <c r="C27" s="50">
        <f t="shared" ref="C27:E27" si="6">SUM(C13:C26)</f>
        <v>0</v>
      </c>
      <c r="D27" s="50">
        <f t="shared" ref="D27:F27" si="7">SUM(D13:D26)</f>
        <v>0</v>
      </c>
      <c r="E27" s="50">
        <f t="shared" si="6"/>
        <v>0</v>
      </c>
      <c r="F27" s="50">
        <f t="shared" si="7"/>
        <v>0</v>
      </c>
      <c r="G27" s="50"/>
      <c r="H27" s="50">
        <f>SUM(H13:H26)</f>
        <v>0</v>
      </c>
      <c r="I27" s="50"/>
      <c r="J27" s="50">
        <f>SUM(J13:J26)</f>
        <v>0</v>
      </c>
      <c r="K27" s="50">
        <f t="shared" ref="K27:L27" si="8">SUM(K13:K26)</f>
        <v>0</v>
      </c>
      <c r="L27" s="50">
        <f t="shared" si="8"/>
        <v>0</v>
      </c>
      <c r="M27" s="50">
        <f>SUM(M13:M26)</f>
        <v>0</v>
      </c>
      <c r="N27" s="35"/>
    </row>
    <row r="28" spans="2:14" ht="15" thickBot="1">
      <c r="B28" s="51"/>
      <c r="C28" s="52"/>
      <c r="D28" s="52"/>
      <c r="E28" s="52"/>
      <c r="F28" s="52"/>
      <c r="G28" s="52"/>
      <c r="H28" s="52"/>
      <c r="I28" s="52"/>
      <c r="J28" s="52"/>
      <c r="K28" s="52"/>
      <c r="L28" s="52"/>
      <c r="M28" s="52"/>
      <c r="N28" s="35"/>
    </row>
    <row r="29" spans="2:14" ht="15" thickTop="1">
      <c r="B29" s="35"/>
      <c r="C29" s="35"/>
      <c r="D29" s="35"/>
      <c r="E29" s="35"/>
      <c r="F29" s="35"/>
      <c r="G29" s="35"/>
      <c r="H29" s="35"/>
      <c r="I29" s="35"/>
      <c r="J29" s="35"/>
      <c r="K29" s="35"/>
      <c r="L29" s="35"/>
      <c r="M29" s="35"/>
      <c r="N29" s="35"/>
    </row>
  </sheetData>
  <mergeCells count="4">
    <mergeCell ref="C7:D7"/>
    <mergeCell ref="E7:F7"/>
    <mergeCell ref="B6:M6"/>
    <mergeCell ref="G7:I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2FB32-5C88-455D-B5D7-772D292CFE81}">
  <dimension ref="B3:D8"/>
  <sheetViews>
    <sheetView workbookViewId="0">
      <selection activeCell="D10" sqref="D4:D10"/>
    </sheetView>
  </sheetViews>
  <sheetFormatPr baseColWidth="10" defaultRowHeight="14.5"/>
  <cols>
    <col min="3" max="3" width="17" customWidth="1"/>
    <col min="4" max="4" width="18" customWidth="1"/>
  </cols>
  <sheetData>
    <row r="3" spans="2:4" ht="15" thickBot="1">
      <c r="B3" s="91" t="s">
        <v>102</v>
      </c>
      <c r="C3" s="91"/>
      <c r="D3" s="26" t="s">
        <v>103</v>
      </c>
    </row>
    <row r="4" spans="2:4" ht="15" thickBot="1">
      <c r="B4" s="27">
        <v>0.01</v>
      </c>
      <c r="C4" s="27">
        <v>25000</v>
      </c>
      <c r="D4" s="28">
        <v>1</v>
      </c>
    </row>
    <row r="5" spans="2:4" ht="15" thickBot="1">
      <c r="B5" s="27">
        <v>25000.01</v>
      </c>
      <c r="C5" s="27">
        <v>50000</v>
      </c>
      <c r="D5" s="28">
        <v>1.1000000000000001</v>
      </c>
    </row>
    <row r="6" spans="2:4" ht="15" thickBot="1">
      <c r="B6" s="27">
        <v>50000.01</v>
      </c>
      <c r="C6" s="27">
        <v>83333.33</v>
      </c>
      <c r="D6" s="28">
        <v>1.5</v>
      </c>
    </row>
    <row r="7" spans="2:4" ht="15" thickBot="1">
      <c r="B7" s="27">
        <v>83333.34</v>
      </c>
      <c r="C7" s="27">
        <v>208333.33</v>
      </c>
      <c r="D7" s="28">
        <v>2</v>
      </c>
    </row>
    <row r="8" spans="2:4">
      <c r="B8" s="27">
        <v>208333.34</v>
      </c>
      <c r="C8" s="27">
        <v>3500000</v>
      </c>
      <c r="D8" s="29">
        <v>2.5</v>
      </c>
    </row>
  </sheetData>
  <mergeCells count="1">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AE</vt:lpstr>
      <vt:lpstr>correo</vt:lpstr>
      <vt:lpstr>RESICO PF</vt:lpstr>
      <vt:lpstr>APP</vt:lpstr>
      <vt:lpstr>ISR</vt:lpstr>
      <vt:lpstr>IVA</vt:lpstr>
      <vt:lpstr>TABLA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Maciel</dc:creator>
  <cp:lastModifiedBy>Elizabeth Maciel</cp:lastModifiedBy>
  <dcterms:created xsi:type="dcterms:W3CDTF">2025-07-16T19:58:19Z</dcterms:created>
  <dcterms:modified xsi:type="dcterms:W3CDTF">2025-07-29T23:48:07Z</dcterms:modified>
</cp:coreProperties>
</file>