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180" windowHeight="5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D2" i="4"/>
  <c r="D3"/>
  <c r="D4"/>
  <c r="E4" s="1"/>
  <c r="D5"/>
  <c r="E5" s="1"/>
  <c r="D6"/>
  <c r="E6" s="1"/>
  <c r="D7"/>
  <c r="D8"/>
  <c r="D9"/>
  <c r="D10"/>
  <c r="E8"/>
  <c r="E9"/>
  <c r="E10"/>
  <c r="E2"/>
  <c r="E3"/>
  <c r="E7"/>
  <c r="C3"/>
  <c r="C4"/>
  <c r="C5"/>
  <c r="C6"/>
  <c r="C7"/>
  <c r="C8"/>
  <c r="C9"/>
  <c r="C10"/>
  <c r="C2"/>
  <c r="D30" i="1"/>
  <c r="E30" s="1"/>
  <c r="E29"/>
  <c r="D29"/>
  <c r="D28"/>
  <c r="E28" s="1"/>
  <c r="E27"/>
  <c r="D27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4"/>
  <c r="E4" s="1"/>
  <c r="D5"/>
  <c r="E5" s="1"/>
  <c r="F5" s="1"/>
  <c r="D6"/>
  <c r="E6" s="1"/>
  <c r="D7"/>
  <c r="E7" s="1"/>
  <c r="D8"/>
  <c r="E8" s="1"/>
  <c r="D9"/>
  <c r="E9" s="1"/>
  <c r="F9" s="1"/>
  <c r="D10"/>
  <c r="E10" s="1"/>
  <c r="D11"/>
  <c r="E11" s="1"/>
  <c r="D12"/>
  <c r="E12" s="1"/>
  <c r="D13"/>
  <c r="E13" s="1"/>
  <c r="F13" s="1"/>
  <c r="D14"/>
  <c r="E14" s="1"/>
  <c r="D3"/>
  <c r="E3" s="1"/>
  <c r="F19" l="1"/>
  <c r="H19" s="1"/>
  <c r="F22"/>
  <c r="G22" s="1"/>
  <c r="F25"/>
  <c r="H25"/>
  <c r="G25"/>
  <c r="F21"/>
  <c r="F24"/>
  <c r="F29"/>
  <c r="G19"/>
  <c r="H22"/>
  <c r="F27"/>
  <c r="F20"/>
  <c r="F23"/>
  <c r="F26"/>
  <c r="F28"/>
  <c r="H13"/>
  <c r="G13"/>
  <c r="H9"/>
  <c r="G9"/>
  <c r="H5"/>
  <c r="G5"/>
  <c r="F10"/>
  <c r="F6"/>
  <c r="F3"/>
  <c r="F11"/>
  <c r="F7"/>
  <c r="F12"/>
  <c r="F8"/>
  <c r="F4"/>
  <c r="H29" l="1"/>
  <c r="G29"/>
  <c r="H28"/>
  <c r="G28"/>
  <c r="G27"/>
  <c r="H27"/>
  <c r="H20"/>
  <c r="G20"/>
  <c r="H21"/>
  <c r="G21"/>
  <c r="G26"/>
  <c r="H26"/>
  <c r="G23"/>
  <c r="H23"/>
  <c r="G24"/>
  <c r="H24"/>
  <c r="H12"/>
  <c r="G12"/>
  <c r="G6"/>
  <c r="H6"/>
  <c r="H8"/>
  <c r="G8"/>
  <c r="G3"/>
  <c r="H3"/>
  <c r="H4"/>
  <c r="G4"/>
  <c r="H11"/>
  <c r="G11"/>
  <c r="H7"/>
  <c r="G7"/>
  <c r="G10"/>
  <c r="H10"/>
</calcChain>
</file>

<file path=xl/sharedStrings.xml><?xml version="1.0" encoding="utf-8"?>
<sst xmlns="http://schemas.openxmlformats.org/spreadsheetml/2006/main" count="27" uniqueCount="17">
  <si>
    <t>Time (s)</t>
  </si>
  <si>
    <t>T</t>
  </si>
  <si>
    <t>A</t>
  </si>
  <si>
    <t>Reading</t>
  </si>
  <si>
    <t>∞</t>
  </si>
  <si>
    <t>N/A</t>
  </si>
  <si>
    <r>
      <t>[Ph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>], (M)</t>
    </r>
  </si>
  <si>
    <r>
      <t>[Ph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>] - [Ph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>]</t>
    </r>
    <r>
      <rPr>
        <b/>
        <vertAlign val="subscript"/>
        <sz val="10"/>
        <color theme="1"/>
        <rFont val="Century Schoolbook"/>
        <family val="1"/>
      </rPr>
      <t xml:space="preserve">∞ </t>
    </r>
    <r>
      <rPr>
        <b/>
        <sz val="10"/>
        <color theme="1"/>
        <rFont val="Calibri"/>
        <family val="2"/>
        <scheme val="minor"/>
      </rPr>
      <t>, (M)</t>
    </r>
  </si>
  <si>
    <r>
      <t>ln([Ph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>] - [Ph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>]</t>
    </r>
    <r>
      <rPr>
        <b/>
        <vertAlign val="subscript"/>
        <sz val="10"/>
        <color theme="1"/>
        <rFont val="Century Schoolbook"/>
        <family val="1"/>
      </rPr>
      <t>∞</t>
    </r>
    <r>
      <rPr>
        <b/>
        <sz val="10"/>
        <color theme="1"/>
        <rFont val="Century Schoolbook"/>
        <family val="1"/>
      </rPr>
      <t>)</t>
    </r>
  </si>
  <si>
    <r>
      <t>1 / ([Ph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>] - [Ph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>]</t>
    </r>
    <r>
      <rPr>
        <b/>
        <vertAlign val="subscript"/>
        <sz val="10"/>
        <color theme="1"/>
        <rFont val="Century Schoolbook"/>
        <family val="1"/>
      </rPr>
      <t>∞</t>
    </r>
    <r>
      <rPr>
        <b/>
        <sz val="10"/>
        <color theme="1"/>
        <rFont val="Century Schoolbook"/>
        <family val="1"/>
      </rPr>
      <t xml:space="preserve">), </t>
    </r>
    <r>
      <rPr>
        <b/>
        <sz val="10"/>
        <color theme="1"/>
        <rFont val="Calibri"/>
        <family val="2"/>
        <scheme val="minor"/>
      </rPr>
      <t>M</t>
    </r>
    <r>
      <rPr>
        <b/>
        <vertAlign val="superscript"/>
        <sz val="10"/>
        <color theme="1"/>
        <rFont val="Calibri"/>
        <family val="2"/>
        <scheme val="minor"/>
      </rPr>
      <t>-1</t>
    </r>
  </si>
  <si>
    <t>Run 9 Calculated and Measured Values</t>
  </si>
  <si>
    <t>Run 1 Calculated and Measured Values</t>
  </si>
  <si>
    <t>Run #</t>
  </si>
  <si>
    <t>ln(k')</t>
  </si>
  <si>
    <r>
      <t>ln([OH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>])</t>
    </r>
  </si>
  <si>
    <r>
      <t>k', (s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</si>
  <si>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[OH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>], (M)</t>
    </r>
  </si>
</sst>
</file>

<file path=xl/styles.xml><?xml version="1.0" encoding="utf-8"?>
<styleSheet xmlns="http://schemas.openxmlformats.org/spreadsheetml/2006/main">
  <numFmts count="3">
    <numFmt numFmtId="164" formatCode="0.0000E+00"/>
    <numFmt numFmtId="165" formatCode="0.0000"/>
    <numFmt numFmtId="166" formatCode="0.00000"/>
  </numFmts>
  <fonts count="10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vertAlign val="subscript"/>
      <sz val="10"/>
      <color theme="1"/>
      <name val="Century Schoolbook"/>
      <family val="1"/>
    </font>
    <font>
      <b/>
      <sz val="10"/>
      <color theme="1"/>
      <name val="Century Schoolbook"/>
      <family val="1"/>
    </font>
    <font>
      <sz val="10"/>
      <color theme="1"/>
      <name val="Calibri"/>
      <family val="2"/>
      <scheme val="minor"/>
    </font>
    <font>
      <sz val="10"/>
      <color theme="1"/>
      <name val="Century Schoolbook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2" xfId="0" applyFont="1" applyBorder="1"/>
    <xf numFmtId="0" fontId="5" fillId="0" borderId="2" xfId="0" applyFont="1" applyBorder="1"/>
    <xf numFmtId="2" fontId="5" fillId="0" borderId="2" xfId="0" applyNumberFormat="1" applyFont="1" applyBorder="1"/>
    <xf numFmtId="165" fontId="5" fillId="0" borderId="2" xfId="0" applyNumberFormat="1" applyFont="1" applyBorder="1"/>
    <xf numFmtId="164" fontId="5" fillId="0" borderId="2" xfId="0" applyNumberFormat="1" applyFont="1" applyBorder="1"/>
    <xf numFmtId="166" fontId="5" fillId="0" borderId="2" xfId="0" applyNumberFormat="1" applyFont="1" applyBorder="1"/>
    <xf numFmtId="0" fontId="1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/>
    <xf numFmtId="165" fontId="5" fillId="0" borderId="1" xfId="0" applyNumberFormat="1" applyFont="1" applyBorder="1"/>
    <xf numFmtId="164" fontId="5" fillId="0" borderId="1" xfId="0" applyNumberFormat="1" applyFont="1" applyBorder="1"/>
    <xf numFmtId="166" fontId="5" fillId="0" borderId="1" xfId="0" applyNumberFormat="1" applyFont="1" applyBorder="1"/>
    <xf numFmtId="0" fontId="6" fillId="0" borderId="1" xfId="0" applyFont="1" applyBorder="1" applyAlignment="1">
      <alignment horizontal="left" indent="5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3" xfId="0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Zero-Order Rate vs. Time Run</a:t>
            </a:r>
            <a:r>
              <a:rPr lang="en-US" sz="1600" baseline="0"/>
              <a:t> #9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</c:trendline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</c:numCache>
            </c:numRef>
          </c:cat>
          <c:val>
            <c:numRef>
              <c:f>Sheet1!$F$3:$F$13</c:f>
              <c:numCache>
                <c:formatCode>0.0000E+00</c:formatCode>
                <c:ptCount val="11"/>
                <c:pt idx="0">
                  <c:v>2.447136329169466E-5</c:v>
                </c:pt>
                <c:pt idx="1">
                  <c:v>2.2433900661046795E-5</c:v>
                </c:pt>
                <c:pt idx="2">
                  <c:v>1.9562258369397047E-5</c:v>
                </c:pt>
                <c:pt idx="3">
                  <c:v>1.7524795738749185E-5</c:v>
                </c:pt>
                <c:pt idx="4">
                  <c:v>1.5269397718237673E-5</c:v>
                </c:pt>
                <c:pt idx="5">
                  <c:v>1.3561405716834997E-5</c:v>
                </c:pt>
                <c:pt idx="6">
                  <c:v>1.1781511155449693E-5</c:v>
                </c:pt>
                <c:pt idx="7">
                  <c:v>1.036029279594006E-5</c:v>
                </c:pt>
                <c:pt idx="8">
                  <c:v>9.1771587483523884E-6</c:v>
                </c:pt>
                <c:pt idx="9">
                  <c:v>8.1636697295643866E-6</c:v>
                </c:pt>
                <c:pt idx="10">
                  <c:v>7.2772216296537891E-6</c:v>
                </c:pt>
              </c:numCache>
            </c:numRef>
          </c:val>
        </c:ser>
        <c:hiLowLines/>
        <c:marker val="1"/>
        <c:axId val="81489920"/>
        <c:axId val="81491840"/>
      </c:lineChart>
      <c:catAx>
        <c:axId val="814899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(s)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1491840"/>
        <c:crosses val="autoZero"/>
        <c:auto val="1"/>
        <c:lblAlgn val="ctr"/>
        <c:lblOffset val="100"/>
      </c:catAx>
      <c:valAx>
        <c:axId val="81491840"/>
        <c:scaling>
          <c:orientation val="minMax"/>
          <c:max val="2.5000000000000015E-5"/>
          <c:min val="5.000000000000003E-6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[Ph</a:t>
                </a:r>
                <a:r>
                  <a:rPr lang="en-US" sz="1000" b="1" i="0" u="none" strike="noStrike" baseline="30000"/>
                  <a:t>2-</a:t>
                </a:r>
                <a:r>
                  <a:rPr lang="en-US" sz="1000" b="1" i="0" u="none" strike="noStrike" baseline="0"/>
                  <a:t>] - [Ph</a:t>
                </a:r>
                <a:r>
                  <a:rPr lang="en-US" sz="1000" b="1" i="0" u="none" strike="noStrike" baseline="30000"/>
                  <a:t>2-</a:t>
                </a:r>
                <a:r>
                  <a:rPr lang="en-US" sz="1000" b="1" i="0" u="none" strike="noStrike" baseline="0"/>
                  <a:t>]</a:t>
                </a:r>
                <a:r>
                  <a:rPr lang="en-US" sz="1000" b="1" i="0" u="none" strike="noStrike" baseline="-25000"/>
                  <a:t>∞ </a:t>
                </a:r>
                <a:r>
                  <a:rPr lang="en-US" sz="1000" b="1" i="0" u="none" strike="noStrike" baseline="0"/>
                  <a:t>, (M) </a:t>
                </a:r>
                <a:endParaRPr lang="en-US"/>
              </a:p>
            </c:rich>
          </c:tx>
          <c:layout/>
        </c:title>
        <c:numFmt formatCode="0.0000E+00" sourceLinked="1"/>
        <c:minorTickMark val="out"/>
        <c:tickLblPos val="nextTo"/>
        <c:crossAx val="8148992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First-Order Rate</a:t>
            </a:r>
            <a:r>
              <a:rPr lang="en-US" baseline="0"/>
              <a:t> vs. Time Run #9</a:t>
            </a:r>
            <a:r>
              <a:rPr lang="en-US"/>
              <a:t>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</c:trendline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</c:numCache>
            </c:numRef>
          </c:cat>
          <c:val>
            <c:numRef>
              <c:f>Sheet1!$G$3:$G$13</c:f>
              <c:numCache>
                <c:formatCode>0.00000</c:formatCode>
                <c:ptCount val="11"/>
                <c:pt idx="0">
                  <c:v>-10.618006969282899</c:v>
                </c:pt>
                <c:pt idx="1">
                  <c:v>-10.704937320804591</c:v>
                </c:pt>
                <c:pt idx="2">
                  <c:v>-10.841908441464298</c:v>
                </c:pt>
                <c:pt idx="3">
                  <c:v>-10.951893780532419</c:v>
                </c:pt>
                <c:pt idx="4">
                  <c:v>-11.089659881670228</c:v>
                </c:pt>
                <c:pt idx="5">
                  <c:v>-11.208282614391759</c:v>
                </c:pt>
                <c:pt idx="6">
                  <c:v>-11.348979106520853</c:v>
                </c:pt>
                <c:pt idx="7">
                  <c:v>-11.477530059375928</c:v>
                </c:pt>
                <c:pt idx="8">
                  <c:v>-11.598792905775067</c:v>
                </c:pt>
                <c:pt idx="9">
                  <c:v>-11.715816768322439</c:v>
                </c:pt>
                <c:pt idx="10">
                  <c:v>-11.830761412878717</c:v>
                </c:pt>
              </c:numCache>
            </c:numRef>
          </c:val>
        </c:ser>
        <c:hiLowLines/>
        <c:marker val="1"/>
        <c:axId val="81944576"/>
        <c:axId val="81946496"/>
      </c:lineChart>
      <c:catAx>
        <c:axId val="819445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(s)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1946496"/>
        <c:crossesAt val="-12"/>
        <c:auto val="1"/>
        <c:lblAlgn val="ctr"/>
        <c:lblOffset val="100"/>
      </c:catAx>
      <c:valAx>
        <c:axId val="81946496"/>
        <c:scaling>
          <c:orientation val="minMax"/>
          <c:max val="-10.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ln([Ph</a:t>
                </a:r>
                <a:r>
                  <a:rPr lang="en-US" sz="1000" b="1" i="0" u="none" strike="noStrike" baseline="30000"/>
                  <a:t>2-</a:t>
                </a:r>
                <a:r>
                  <a:rPr lang="en-US" sz="1000" b="1" i="0" u="none" strike="noStrike" baseline="0"/>
                  <a:t>] - [Ph</a:t>
                </a:r>
                <a:r>
                  <a:rPr lang="en-US" sz="1000" b="1" i="0" u="none" strike="noStrike" baseline="30000"/>
                  <a:t>2-</a:t>
                </a:r>
                <a:r>
                  <a:rPr lang="en-US" sz="1000" b="1" i="0" u="none" strike="noStrike" baseline="0"/>
                  <a:t>]</a:t>
                </a:r>
                <a:r>
                  <a:rPr lang="en-US" sz="1000" b="1" i="0" u="none" strike="noStrike" baseline="-25000"/>
                  <a:t>∞</a:t>
                </a:r>
                <a:r>
                  <a:rPr lang="en-US" sz="1000" b="1" i="0" u="none" strike="noStrike" baseline="0"/>
                  <a:t>) </a:t>
                </a:r>
                <a:endParaRPr lang="en-US"/>
              </a:p>
            </c:rich>
          </c:tx>
          <c:layout/>
        </c:title>
        <c:numFmt formatCode="0.00000" sourceLinked="1"/>
        <c:minorTickMark val="out"/>
        <c:tickLblPos val="nextTo"/>
        <c:crossAx val="81944576"/>
        <c:crosses val="autoZero"/>
        <c:crossBetween val="midCat"/>
        <c:majorUnit val="0.4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Second-Order Rate vs.</a:t>
            </a:r>
            <a:r>
              <a:rPr lang="en-US" baseline="0"/>
              <a:t> Time Run #9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Sheet1!$H$3:$H$13</c:f>
              <c:strCache>
                <c:ptCount val="1"/>
                <c:pt idx="0">
                  <c:v>4.0864E+04 4.4575E+04 5.1119E+04 5.7062E+04 6.5490E+04 7.3739E+04 8.4879E+04 9.6522E+04 1.0897E+05 1.2249E+05 1.3742E+05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</c:trendline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</c:numCache>
            </c:numRef>
          </c:cat>
          <c:val>
            <c:numRef>
              <c:f>Sheet1!$H$3:$H$13</c:f>
              <c:numCache>
                <c:formatCode>0.0000E+00</c:formatCode>
                <c:ptCount val="11"/>
                <c:pt idx="0">
                  <c:v>40864.09032795448</c:v>
                </c:pt>
                <c:pt idx="1">
                  <c:v>44575.395741871791</c:v>
                </c:pt>
                <c:pt idx="2">
                  <c:v>51118.842268456465</c:v>
                </c:pt>
                <c:pt idx="3">
                  <c:v>57062.006023208232</c:v>
                </c:pt>
                <c:pt idx="4">
                  <c:v>65490.467826743836</c:v>
                </c:pt>
                <c:pt idx="5">
                  <c:v>73738.668459613284</c:v>
                </c:pt>
                <c:pt idx="6">
                  <c:v>84878.755093945379</c:v>
                </c:pt>
                <c:pt idx="7">
                  <c:v>96522.36859482147</c:v>
                </c:pt>
                <c:pt idx="8">
                  <c:v>108966.18740299485</c:v>
                </c:pt>
                <c:pt idx="9">
                  <c:v>122493.93142137317</c:v>
                </c:pt>
                <c:pt idx="10">
                  <c:v>137415.08104207274</c:v>
                </c:pt>
              </c:numCache>
            </c:numRef>
          </c:val>
        </c:ser>
        <c:hiLowLines/>
        <c:marker val="1"/>
        <c:axId val="81991552"/>
        <c:axId val="82010112"/>
      </c:lineChart>
      <c:catAx>
        <c:axId val="819915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(s)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2010112"/>
        <c:crosses val="autoZero"/>
        <c:auto val="1"/>
        <c:lblAlgn val="ctr"/>
        <c:lblOffset val="100"/>
      </c:catAx>
      <c:valAx>
        <c:axId val="82010112"/>
        <c:scaling>
          <c:orientation val="minMax"/>
          <c:max val="160000"/>
          <c:min val="40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1 / ([Ph</a:t>
                </a:r>
                <a:r>
                  <a:rPr lang="en-US" sz="1000" b="1" i="0" u="none" strike="noStrike" baseline="30000"/>
                  <a:t>2-</a:t>
                </a:r>
                <a:r>
                  <a:rPr lang="en-US" sz="1000" b="1" i="0" u="none" strike="noStrike" baseline="0"/>
                  <a:t>] - [Ph</a:t>
                </a:r>
                <a:r>
                  <a:rPr lang="en-US" sz="1000" b="1" i="0" u="none" strike="noStrike" baseline="30000"/>
                  <a:t>2-</a:t>
                </a:r>
                <a:r>
                  <a:rPr lang="en-US" sz="1000" b="1" i="0" u="none" strike="noStrike" baseline="0"/>
                  <a:t>]</a:t>
                </a:r>
                <a:r>
                  <a:rPr lang="en-US" sz="1000" b="1" i="0" u="none" strike="noStrike" baseline="-25000"/>
                  <a:t>∞</a:t>
                </a:r>
                <a:r>
                  <a:rPr lang="en-US" sz="1000" b="1" i="0" u="none" strike="noStrike" baseline="0"/>
                  <a:t>), M</a:t>
                </a:r>
                <a:r>
                  <a:rPr lang="en-US" sz="1000" b="1" i="0" u="none" strike="noStrike" baseline="30000"/>
                  <a:t>-1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/>
        </c:title>
        <c:numFmt formatCode="0.0000E+00" sourceLinked="1"/>
        <c:minorTickMark val="out"/>
        <c:tickLblPos val="nextTo"/>
        <c:crossAx val="81991552"/>
        <c:crosses val="autoZero"/>
        <c:crossBetween val="midCat"/>
        <c:majorUnit val="15000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First-Order</a:t>
            </a:r>
            <a:r>
              <a:rPr lang="en-US" baseline="0"/>
              <a:t> Rate vs. Time Run #1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Sheet1!$G$19:$G$29</c:f>
              <c:strCache>
                <c:ptCount val="1"/>
                <c:pt idx="0">
                  <c:v>-10.47437 -10.66525 -10.79652 -10.90136 -10.99100 -11.07071 -11.14345 -11.27471 -11.33531 -11.44973 -11.50441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</c:trendline>
          <c:cat>
            <c:numRef>
              <c:f>Sheet1!$B$19:$B$29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720</c:v>
                </c:pt>
                <c:pt idx="7">
                  <c:v>840</c:v>
                </c:pt>
                <c:pt idx="8">
                  <c:v>960</c:v>
                </c:pt>
                <c:pt idx="9">
                  <c:v>1080</c:v>
                </c:pt>
                <c:pt idx="10">
                  <c:v>1200</c:v>
                </c:pt>
              </c:numCache>
            </c:numRef>
          </c:cat>
          <c:val>
            <c:numRef>
              <c:f>Sheet1!$G$19:$G$29</c:f>
              <c:numCache>
                <c:formatCode>0.00000</c:formatCode>
                <c:ptCount val="11"/>
                <c:pt idx="0">
                  <c:v>-10.474369435520565</c:v>
                </c:pt>
                <c:pt idx="1">
                  <c:v>-10.665245892793866</c:v>
                </c:pt>
                <c:pt idx="2">
                  <c:v>-10.796520879276997</c:v>
                </c:pt>
                <c:pt idx="3">
                  <c:v>-10.90136060437014</c:v>
                </c:pt>
                <c:pt idx="4">
                  <c:v>-10.990996239526142</c:v>
                </c:pt>
                <c:pt idx="5">
                  <c:v>-11.07071100090203</c:v>
                </c:pt>
                <c:pt idx="6">
                  <c:v>-11.143450522821007</c:v>
                </c:pt>
                <c:pt idx="7">
                  <c:v>-11.274707928296015</c:v>
                </c:pt>
                <c:pt idx="8">
                  <c:v>-11.335310550224973</c:v>
                </c:pt>
                <c:pt idx="9">
                  <c:v>-11.449726324252556</c:v>
                </c:pt>
                <c:pt idx="10">
                  <c:v>-11.504411836060642</c:v>
                </c:pt>
              </c:numCache>
            </c:numRef>
          </c:val>
        </c:ser>
        <c:marker val="1"/>
        <c:axId val="82065664"/>
        <c:axId val="82084224"/>
      </c:lineChart>
      <c:catAx>
        <c:axId val="820656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(s)</a:t>
                </a:r>
              </a:p>
            </c:rich>
          </c:tx>
          <c:layout/>
        </c:title>
        <c:numFmt formatCode="#,##0" sourceLinked="0"/>
        <c:minorTickMark val="out"/>
        <c:tickLblPos val="nextTo"/>
        <c:crossAx val="82084224"/>
        <c:crossesAt val="-11.6"/>
        <c:auto val="1"/>
        <c:lblAlgn val="ctr"/>
        <c:lblOffset val="100"/>
      </c:catAx>
      <c:valAx>
        <c:axId val="82084224"/>
        <c:scaling>
          <c:orientation val="minMax"/>
          <c:max val="-10.4"/>
          <c:min val="-11.6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ln([Ph</a:t>
                </a:r>
                <a:r>
                  <a:rPr lang="en-US" sz="1000" b="1" i="0" baseline="30000"/>
                  <a:t>2-</a:t>
                </a:r>
                <a:r>
                  <a:rPr lang="en-US" sz="1000" b="1" i="0" baseline="0"/>
                  <a:t>] - [Ph</a:t>
                </a:r>
                <a:r>
                  <a:rPr lang="en-US" sz="1000" b="1" i="0" baseline="30000"/>
                  <a:t>2-</a:t>
                </a:r>
                <a:r>
                  <a:rPr lang="en-US" sz="1000" b="1" i="0" baseline="0"/>
                  <a:t>]</a:t>
                </a:r>
                <a:r>
                  <a:rPr lang="en-US" sz="1000" b="1" i="0" baseline="-25000"/>
                  <a:t>∞</a:t>
                </a:r>
                <a:r>
                  <a:rPr lang="en-US" sz="1000" b="1" i="0" baseline="0"/>
                  <a:t>) </a:t>
                </a:r>
              </a:p>
            </c:rich>
          </c:tx>
          <c:layout/>
        </c:title>
        <c:numFmt formatCode="0.00" sourceLinked="0"/>
        <c:minorTickMark val="out"/>
        <c:tickLblPos val="nextTo"/>
        <c:crossAx val="82065664"/>
        <c:crossesAt val="1"/>
        <c:crossBetween val="midCat"/>
        <c:majorUnit val="0.2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Pseudo-rate</a:t>
            </a:r>
            <a:r>
              <a:rPr lang="en-US" baseline="0"/>
              <a:t> Constant vs. [OH</a:t>
            </a:r>
            <a:r>
              <a:rPr lang="en-US" baseline="30000"/>
              <a:t>-</a:t>
            </a:r>
            <a:r>
              <a:rPr lang="en-US" baseline="0"/>
              <a:t>]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5.1903018485024606E-2"/>
          <c:y val="0.1360168369605792"/>
          <c:w val="0.80904546438904146"/>
          <c:h val="0.66174512557186638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  <c:forward val="0.5"/>
            <c:backward val="0.5"/>
          </c:trendline>
          <c:cat>
            <c:numRef>
              <c:f>Sheet4!$E$2:$E$10</c:f>
              <c:numCache>
                <c:formatCode>0.00000</c:formatCode>
                <c:ptCount val="9"/>
                <c:pt idx="0">
                  <c:v>-2.5335088316272176</c:v>
                </c:pt>
                <c:pt idx="1">
                  <c:v>-1.8403616510672725</c:v>
                </c:pt>
                <c:pt idx="2">
                  <c:v>-1.4348965429591081</c:v>
                </c:pt>
                <c:pt idx="3">
                  <c:v>-1.1472144705073271</c:v>
                </c:pt>
                <c:pt idx="4">
                  <c:v>-0.92407091919311724</c:v>
                </c:pt>
                <c:pt idx="5">
                  <c:v>-0.74174936239916278</c:v>
                </c:pt>
                <c:pt idx="6">
                  <c:v>-0.58759868257190451</c:v>
                </c:pt>
                <c:pt idx="7">
                  <c:v>-0.45406728994738171</c:v>
                </c:pt>
                <c:pt idx="8">
                  <c:v>-0.33628425429099829</c:v>
                </c:pt>
              </c:numCache>
            </c:numRef>
          </c:cat>
          <c:val>
            <c:numRef>
              <c:f>Sheet4!$C$2:$C$10</c:f>
              <c:numCache>
                <c:formatCode>0.00000</c:formatCode>
                <c:ptCount val="9"/>
                <c:pt idx="0">
                  <c:v>-6.7855376462578878</c:v>
                </c:pt>
                <c:pt idx="1">
                  <c:v>-6.1802066717048598</c:v>
                </c:pt>
                <c:pt idx="2">
                  <c:v>-5.7446044691764557</c:v>
                </c:pt>
                <c:pt idx="3">
                  <c:v>-5.5467787258465364</c:v>
                </c:pt>
                <c:pt idx="4">
                  <c:v>-5.2883670356948684</c:v>
                </c:pt>
                <c:pt idx="5">
                  <c:v>-5.1024216897269641</c:v>
                </c:pt>
                <c:pt idx="6">
                  <c:v>-4.940237410101803</c:v>
                </c:pt>
                <c:pt idx="7">
                  <c:v>-4.8158912173037436</c:v>
                </c:pt>
                <c:pt idx="8">
                  <c:v>-4.7127553966680287</c:v>
                </c:pt>
              </c:numCache>
            </c:numRef>
          </c:val>
        </c:ser>
        <c:marker val="1"/>
        <c:axId val="45641088"/>
        <c:axId val="57115776"/>
      </c:lineChart>
      <c:catAx>
        <c:axId val="456410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Ln( [OH</a:t>
                </a:r>
                <a:r>
                  <a:rPr lang="en-US" b="1" baseline="30000"/>
                  <a:t>-</a:t>
                </a:r>
                <a:r>
                  <a:rPr lang="en-US" b="1"/>
                  <a:t>] )</a:t>
                </a:r>
              </a:p>
            </c:rich>
          </c:tx>
          <c:layout/>
        </c:title>
        <c:numFmt formatCode="0.000" sourceLinked="0"/>
        <c:minorTickMark val="out"/>
        <c:tickLblPos val="nextTo"/>
        <c:crossAx val="57115776"/>
        <c:crossesAt val="-7"/>
        <c:auto val="1"/>
        <c:lblAlgn val="ctr"/>
        <c:lblOffset val="100"/>
      </c:catAx>
      <c:valAx>
        <c:axId val="57115776"/>
        <c:scaling>
          <c:orientation val="minMax"/>
          <c:max val="-4"/>
          <c:min val="-7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 k' )</a:t>
                </a:r>
              </a:p>
            </c:rich>
          </c:tx>
          <c:layout/>
        </c:title>
        <c:numFmt formatCode="0.00" sourceLinked="0"/>
        <c:minorTickMark val="out"/>
        <c:tickLblPos val="nextTo"/>
        <c:crossAx val="45641088"/>
        <c:crosses val="max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0</xdr:row>
      <xdr:rowOff>47625</xdr:rowOff>
    </xdr:from>
    <xdr:to>
      <xdr:col>7</xdr:col>
      <xdr:colOff>552450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18</xdr:row>
      <xdr:rowOff>66675</xdr:rowOff>
    </xdr:from>
    <xdr:to>
      <xdr:col>7</xdr:col>
      <xdr:colOff>542925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76200</xdr:rowOff>
    </xdr:from>
    <xdr:to>
      <xdr:col>7</xdr:col>
      <xdr:colOff>533400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17</xdr:row>
      <xdr:rowOff>76199</xdr:rowOff>
    </xdr:from>
    <xdr:to>
      <xdr:col>7</xdr:col>
      <xdr:colOff>533400</xdr:colOff>
      <xdr:row>32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13</xdr:row>
      <xdr:rowOff>57149</xdr:rowOff>
    </xdr:from>
    <xdr:to>
      <xdr:col>8</xdr:col>
      <xdr:colOff>552450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zoomScaleNormal="100" workbookViewId="0">
      <selection activeCell="E25" sqref="E25"/>
    </sheetView>
  </sheetViews>
  <sheetFormatPr defaultRowHeight="15"/>
  <cols>
    <col min="1" max="1" width="7.140625" bestFit="1" customWidth="1"/>
    <col min="2" max="2" width="8.85546875" bestFit="1" customWidth="1"/>
    <col min="3" max="3" width="4.42578125" style="3" bestFit="1" customWidth="1"/>
    <col min="4" max="4" width="6.42578125" style="2" bestFit="1" customWidth="1"/>
    <col min="5" max="5" width="9.85546875" style="1" bestFit="1" customWidth="1"/>
    <col min="6" max="6" width="16" bestFit="1" customWidth="1"/>
    <col min="7" max="7" width="14.7109375" style="4" bestFit="1" customWidth="1"/>
    <col min="8" max="8" width="20" bestFit="1" customWidth="1"/>
  </cols>
  <sheetData>
    <row r="1" spans="1:8" ht="16.5" thickBot="1">
      <c r="A1" s="28" t="s">
        <v>10</v>
      </c>
      <c r="B1" s="29"/>
      <c r="C1" s="29"/>
      <c r="D1" s="29"/>
      <c r="E1" s="29"/>
      <c r="F1" s="29"/>
      <c r="G1" s="29"/>
      <c r="H1" s="29"/>
    </row>
    <row r="2" spans="1:8" ht="16.5" thickBot="1">
      <c r="A2" s="18" t="s">
        <v>3</v>
      </c>
      <c r="B2" s="19" t="s">
        <v>0</v>
      </c>
      <c r="C2" s="20" t="s">
        <v>1</v>
      </c>
      <c r="D2" s="21" t="s">
        <v>2</v>
      </c>
      <c r="E2" s="22" t="s">
        <v>6</v>
      </c>
      <c r="F2" s="19" t="s">
        <v>7</v>
      </c>
      <c r="G2" s="23" t="s">
        <v>8</v>
      </c>
      <c r="H2" s="24" t="s">
        <v>9</v>
      </c>
    </row>
    <row r="3" spans="1:8">
      <c r="A3" s="5">
        <v>0</v>
      </c>
      <c r="B3" s="6">
        <v>0</v>
      </c>
      <c r="C3" s="7">
        <v>0.03</v>
      </c>
      <c r="D3" s="8">
        <f>-LOG10(C3)</f>
        <v>1.5228787452803376</v>
      </c>
      <c r="E3" s="9">
        <f>D3/61320.75</f>
        <v>2.4834639910313191E-5</v>
      </c>
      <c r="F3" s="9">
        <f>E3-E14</f>
        <v>2.447136329169466E-5</v>
      </c>
      <c r="G3" s="10">
        <f>LN(F3)</f>
        <v>-10.618006969282899</v>
      </c>
      <c r="H3" s="9">
        <f>1/(F3)</f>
        <v>40864.09032795448</v>
      </c>
    </row>
    <row r="4" spans="1:8">
      <c r="A4" s="11">
        <v>1</v>
      </c>
      <c r="B4" s="12">
        <v>15</v>
      </c>
      <c r="C4" s="13">
        <v>0.04</v>
      </c>
      <c r="D4" s="14">
        <f t="shared" ref="D4:D14" si="0">-LOG10(C4)</f>
        <v>1.3979400086720375</v>
      </c>
      <c r="E4" s="15">
        <f t="shared" ref="E4:E14" si="1">D4/61320.75</f>
        <v>2.2797177279665325E-5</v>
      </c>
      <c r="F4" s="15">
        <f>E4-E14</f>
        <v>2.2433900661046795E-5</v>
      </c>
      <c r="G4" s="16">
        <f t="shared" ref="G4:G13" si="2">LN(F4)</f>
        <v>-10.704937320804591</v>
      </c>
      <c r="H4" s="15">
        <f t="shared" ref="H4:H13" si="3">1/(F4)</f>
        <v>44575.395741871791</v>
      </c>
    </row>
    <row r="5" spans="1:8">
      <c r="A5" s="11">
        <v>2</v>
      </c>
      <c r="B5" s="12">
        <v>30</v>
      </c>
      <c r="C5" s="13">
        <v>0.06</v>
      </c>
      <c r="D5" s="14">
        <f t="shared" si="0"/>
        <v>1.2218487496163564</v>
      </c>
      <c r="E5" s="15">
        <f t="shared" si="1"/>
        <v>1.9925534988015578E-5</v>
      </c>
      <c r="F5" s="15">
        <f>E5-E14</f>
        <v>1.9562258369397047E-5</v>
      </c>
      <c r="G5" s="16">
        <f t="shared" si="2"/>
        <v>-10.841908441464298</v>
      </c>
      <c r="H5" s="15">
        <f t="shared" si="3"/>
        <v>51118.842268456465</v>
      </c>
    </row>
    <row r="6" spans="1:8">
      <c r="A6" s="11">
        <v>3</v>
      </c>
      <c r="B6" s="12">
        <v>45</v>
      </c>
      <c r="C6" s="13">
        <v>0.08</v>
      </c>
      <c r="D6" s="14">
        <f t="shared" si="0"/>
        <v>1.0969100130080565</v>
      </c>
      <c r="E6" s="15">
        <f t="shared" si="1"/>
        <v>1.7888072357367716E-5</v>
      </c>
      <c r="F6" s="15">
        <f>E6-E14</f>
        <v>1.7524795738749185E-5</v>
      </c>
      <c r="G6" s="16">
        <f t="shared" si="2"/>
        <v>-10.951893780532419</v>
      </c>
      <c r="H6" s="15">
        <f t="shared" si="3"/>
        <v>57062.006023208232</v>
      </c>
    </row>
    <row r="7" spans="1:8">
      <c r="A7" s="11">
        <v>4</v>
      </c>
      <c r="B7" s="12">
        <v>60</v>
      </c>
      <c r="C7" s="13">
        <v>0.11</v>
      </c>
      <c r="D7" s="14">
        <f t="shared" si="0"/>
        <v>0.95860731484177497</v>
      </c>
      <c r="E7" s="15">
        <f t="shared" si="1"/>
        <v>1.5632674336856203E-5</v>
      </c>
      <c r="F7" s="15">
        <f>E7-E14</f>
        <v>1.5269397718237673E-5</v>
      </c>
      <c r="G7" s="16">
        <f t="shared" si="2"/>
        <v>-11.089659881670228</v>
      </c>
      <c r="H7" s="15">
        <f t="shared" si="3"/>
        <v>65490.467826743836</v>
      </c>
    </row>
    <row r="8" spans="1:8">
      <c r="A8" s="11">
        <v>5</v>
      </c>
      <c r="B8" s="12">
        <v>75</v>
      </c>
      <c r="C8" s="13">
        <v>0.14000000000000001</v>
      </c>
      <c r="D8" s="14">
        <f t="shared" si="0"/>
        <v>0.85387196432176193</v>
      </c>
      <c r="E8" s="15">
        <f t="shared" si="1"/>
        <v>1.3924682335453528E-5</v>
      </c>
      <c r="F8" s="15">
        <f>E8-E14</f>
        <v>1.3561405716834997E-5</v>
      </c>
      <c r="G8" s="16">
        <f t="shared" si="2"/>
        <v>-11.208282614391759</v>
      </c>
      <c r="H8" s="15">
        <f t="shared" si="3"/>
        <v>73738.668459613284</v>
      </c>
    </row>
    <row r="9" spans="1:8">
      <c r="A9" s="11">
        <v>6</v>
      </c>
      <c r="B9" s="12">
        <v>90</v>
      </c>
      <c r="C9" s="13">
        <v>0.18</v>
      </c>
      <c r="D9" s="14">
        <f t="shared" si="0"/>
        <v>0.74472749489669399</v>
      </c>
      <c r="E9" s="15">
        <f t="shared" si="1"/>
        <v>1.2144787774068224E-5</v>
      </c>
      <c r="F9" s="15">
        <f>E9-E14</f>
        <v>1.1781511155449693E-5</v>
      </c>
      <c r="G9" s="16">
        <f t="shared" si="2"/>
        <v>-11.348979106520853</v>
      </c>
      <c r="H9" s="15">
        <f t="shared" si="3"/>
        <v>84878.755093945379</v>
      </c>
    </row>
    <row r="10" spans="1:8">
      <c r="A10" s="11">
        <v>7</v>
      </c>
      <c r="B10" s="12">
        <v>105</v>
      </c>
      <c r="C10" s="13">
        <v>0.22</v>
      </c>
      <c r="D10" s="14">
        <f t="shared" si="0"/>
        <v>0.65757731917779372</v>
      </c>
      <c r="E10" s="15">
        <f t="shared" si="1"/>
        <v>1.0723569414558591E-5</v>
      </c>
      <c r="F10" s="15">
        <f>E10-E14</f>
        <v>1.036029279594006E-5</v>
      </c>
      <c r="G10" s="16">
        <f t="shared" si="2"/>
        <v>-11.477530059375928</v>
      </c>
      <c r="H10" s="15">
        <f t="shared" si="3"/>
        <v>96522.36859482147</v>
      </c>
    </row>
    <row r="11" spans="1:8">
      <c r="A11" s="11">
        <v>8</v>
      </c>
      <c r="B11" s="12">
        <v>120</v>
      </c>
      <c r="C11" s="13">
        <v>0.26</v>
      </c>
      <c r="D11" s="14">
        <f t="shared" si="0"/>
        <v>0.58502665202918203</v>
      </c>
      <c r="E11" s="15">
        <f t="shared" si="1"/>
        <v>9.5404353669709191E-6</v>
      </c>
      <c r="F11" s="15">
        <f>E11-E14</f>
        <v>9.1771587483523884E-6</v>
      </c>
      <c r="G11" s="16">
        <f t="shared" si="2"/>
        <v>-11.598792905775067</v>
      </c>
      <c r="H11" s="15">
        <f t="shared" si="3"/>
        <v>108966.18740299485</v>
      </c>
    </row>
    <row r="12" spans="1:8">
      <c r="A12" s="11">
        <v>9</v>
      </c>
      <c r="B12" s="12">
        <v>135</v>
      </c>
      <c r="C12" s="13">
        <v>0.3</v>
      </c>
      <c r="D12" s="14">
        <f t="shared" si="0"/>
        <v>0.52287874528033762</v>
      </c>
      <c r="E12" s="15">
        <f t="shared" si="1"/>
        <v>8.5269463481829172E-6</v>
      </c>
      <c r="F12" s="15">
        <f>E12-E14</f>
        <v>8.1636697295643866E-6</v>
      </c>
      <c r="G12" s="16">
        <f t="shared" si="2"/>
        <v>-11.715816768322439</v>
      </c>
      <c r="H12" s="15">
        <f t="shared" si="3"/>
        <v>122493.93142137317</v>
      </c>
    </row>
    <row r="13" spans="1:8">
      <c r="A13" s="11">
        <v>10</v>
      </c>
      <c r="B13" s="12">
        <v>150</v>
      </c>
      <c r="C13" s="13">
        <v>0.34</v>
      </c>
      <c r="D13" s="14">
        <f t="shared" si="0"/>
        <v>0.46852108295774486</v>
      </c>
      <c r="E13" s="15">
        <f t="shared" si="1"/>
        <v>7.6404982482723198E-6</v>
      </c>
      <c r="F13" s="15">
        <f>E13-E14</f>
        <v>7.2772216296537891E-6</v>
      </c>
      <c r="G13" s="16">
        <f t="shared" si="2"/>
        <v>-11.830761412878717</v>
      </c>
      <c r="H13" s="15">
        <f t="shared" si="3"/>
        <v>137415.08104207274</v>
      </c>
    </row>
    <row r="14" spans="1:8">
      <c r="A14" s="11">
        <v>11</v>
      </c>
      <c r="B14" s="17" t="s">
        <v>4</v>
      </c>
      <c r="C14" s="13">
        <v>0.95</v>
      </c>
      <c r="D14" s="14">
        <f t="shared" si="0"/>
        <v>2.2276394711152253E-2</v>
      </c>
      <c r="E14" s="15">
        <f t="shared" si="1"/>
        <v>3.6327661861853048E-7</v>
      </c>
      <c r="F14" s="25" t="s">
        <v>5</v>
      </c>
      <c r="G14" s="26"/>
      <c r="H14" s="27"/>
    </row>
    <row r="17" spans="1:8" ht="16.5" thickBot="1">
      <c r="A17" s="28" t="s">
        <v>11</v>
      </c>
      <c r="B17" s="29"/>
      <c r="C17" s="29"/>
      <c r="D17" s="29"/>
      <c r="E17" s="29"/>
      <c r="F17" s="29"/>
      <c r="G17" s="29"/>
      <c r="H17" s="29"/>
    </row>
    <row r="18" spans="1:8" ht="16.5" thickBot="1">
      <c r="A18" s="18" t="s">
        <v>3</v>
      </c>
      <c r="B18" s="19" t="s">
        <v>0</v>
      </c>
      <c r="C18" s="20" t="s">
        <v>1</v>
      </c>
      <c r="D18" s="21" t="s">
        <v>2</v>
      </c>
      <c r="E18" s="22" t="s">
        <v>6</v>
      </c>
      <c r="F18" s="19" t="s">
        <v>7</v>
      </c>
      <c r="G18" s="23" t="s">
        <v>8</v>
      </c>
      <c r="H18" s="24" t="s">
        <v>9</v>
      </c>
    </row>
    <row r="19" spans="1:8">
      <c r="A19" s="5">
        <v>0</v>
      </c>
      <c r="B19" s="6">
        <v>0</v>
      </c>
      <c r="C19" s="7">
        <v>0.01</v>
      </c>
      <c r="D19" s="8">
        <f>-LOG10(C19)</f>
        <v>2</v>
      </c>
      <c r="E19" s="9">
        <f>D19/61320.75</f>
        <v>3.261538712426055E-5</v>
      </c>
      <c r="F19" s="9">
        <f>E19-E30</f>
        <v>2.8251346564139688E-5</v>
      </c>
      <c r="G19" s="10">
        <f>LN(F19)</f>
        <v>-10.474369435520565</v>
      </c>
      <c r="H19" s="9">
        <f>1/(F19)</f>
        <v>35396.542877334243</v>
      </c>
    </row>
    <row r="20" spans="1:8">
      <c r="A20" s="11">
        <v>1</v>
      </c>
      <c r="B20" s="12">
        <v>120</v>
      </c>
      <c r="C20" s="13">
        <v>0.02</v>
      </c>
      <c r="D20" s="14">
        <f t="shared" ref="D20:D30" si="4">-LOG10(C20)</f>
        <v>1.6989700043360187</v>
      </c>
      <c r="E20" s="15">
        <f t="shared" ref="E20:E30" si="5">D20/61320.75</f>
        <v>2.7706282201962938E-5</v>
      </c>
      <c r="F20" s="15">
        <f>E20-E30</f>
        <v>2.3342241641842076E-5</v>
      </c>
      <c r="G20" s="16">
        <f t="shared" ref="G20:G29" si="6">LN(F20)</f>
        <v>-10.665245892793866</v>
      </c>
      <c r="H20" s="15">
        <f t="shared" ref="H20:H29" si="7">1/(F20)</f>
        <v>42840.786902293592</v>
      </c>
    </row>
    <row r="21" spans="1:8">
      <c r="A21" s="11">
        <v>2</v>
      </c>
      <c r="B21" s="12">
        <v>240</v>
      </c>
      <c r="C21" s="13">
        <v>0.03</v>
      </c>
      <c r="D21" s="14">
        <f t="shared" si="4"/>
        <v>1.5228787452803376</v>
      </c>
      <c r="E21" s="15">
        <f t="shared" si="5"/>
        <v>2.4834639910313191E-5</v>
      </c>
      <c r="F21" s="15">
        <f>E21-E30</f>
        <v>2.0470599350192325E-5</v>
      </c>
      <c r="G21" s="16">
        <f t="shared" si="6"/>
        <v>-10.796520879276997</v>
      </c>
      <c r="H21" s="15">
        <f t="shared" si="7"/>
        <v>48850.548188302302</v>
      </c>
    </row>
    <row r="22" spans="1:8">
      <c r="A22" s="11">
        <v>3</v>
      </c>
      <c r="B22" s="12">
        <v>360</v>
      </c>
      <c r="C22" s="13">
        <v>0.04</v>
      </c>
      <c r="D22" s="14">
        <f t="shared" si="4"/>
        <v>1.3979400086720375</v>
      </c>
      <c r="E22" s="15">
        <f t="shared" si="5"/>
        <v>2.2797177279665325E-5</v>
      </c>
      <c r="F22" s="15">
        <f>E22-E30</f>
        <v>1.8433136719544463E-5</v>
      </c>
      <c r="G22" s="16">
        <f t="shared" si="6"/>
        <v>-10.90136060437014</v>
      </c>
      <c r="H22" s="15">
        <f t="shared" si="7"/>
        <v>54250.12656363094</v>
      </c>
    </row>
    <row r="23" spans="1:8">
      <c r="A23" s="11">
        <v>4</v>
      </c>
      <c r="B23" s="12">
        <v>480</v>
      </c>
      <c r="C23" s="13">
        <v>0.05</v>
      </c>
      <c r="D23" s="14">
        <f t="shared" si="4"/>
        <v>1.3010299956639813</v>
      </c>
      <c r="E23" s="15">
        <f t="shared" si="5"/>
        <v>2.1216798484427885E-5</v>
      </c>
      <c r="F23" s="15">
        <f>E23-E30</f>
        <v>1.6852757924307022E-5</v>
      </c>
      <c r="G23" s="16">
        <f t="shared" si="6"/>
        <v>-10.990996239526142</v>
      </c>
      <c r="H23" s="15">
        <f t="shared" si="7"/>
        <v>59337.468946710665</v>
      </c>
    </row>
    <row r="24" spans="1:8">
      <c r="A24" s="11">
        <v>5</v>
      </c>
      <c r="B24" s="12">
        <v>600</v>
      </c>
      <c r="C24" s="13">
        <v>0.06</v>
      </c>
      <c r="D24" s="14">
        <f t="shared" si="4"/>
        <v>1.2218487496163564</v>
      </c>
      <c r="E24" s="15">
        <f t="shared" si="5"/>
        <v>1.9925534988015578E-5</v>
      </c>
      <c r="F24" s="15">
        <f>E24-E30</f>
        <v>1.5561494427894713E-5</v>
      </c>
      <c r="G24" s="16">
        <f t="shared" si="6"/>
        <v>-11.07071100090203</v>
      </c>
      <c r="H24" s="15">
        <f t="shared" si="7"/>
        <v>64261.180353440403</v>
      </c>
    </row>
    <row r="25" spans="1:8">
      <c r="A25" s="11">
        <v>6</v>
      </c>
      <c r="B25" s="12">
        <v>720</v>
      </c>
      <c r="C25" s="13">
        <v>7.0000000000000007E-2</v>
      </c>
      <c r="D25" s="14">
        <f t="shared" si="4"/>
        <v>1.1549019599857431</v>
      </c>
      <c r="E25" s="15">
        <f t="shared" si="5"/>
        <v>1.8833787257751137E-5</v>
      </c>
      <c r="F25" s="15">
        <f>E25-E30</f>
        <v>1.4469746697630273E-5</v>
      </c>
      <c r="G25" s="16">
        <f t="shared" si="6"/>
        <v>-11.143450522821007</v>
      </c>
      <c r="H25" s="15">
        <f t="shared" si="7"/>
        <v>69109.710134992973</v>
      </c>
    </row>
    <row r="26" spans="1:8">
      <c r="A26" s="11">
        <v>7</v>
      </c>
      <c r="B26" s="12">
        <v>840</v>
      </c>
      <c r="C26" s="13">
        <v>0.09</v>
      </c>
      <c r="D26" s="14">
        <f t="shared" si="4"/>
        <v>1.0457574905606752</v>
      </c>
      <c r="E26" s="15">
        <f t="shared" si="5"/>
        <v>1.7053892696365834E-5</v>
      </c>
      <c r="F26" s="15">
        <f>E26-E30</f>
        <v>1.2689852136244971E-5</v>
      </c>
      <c r="G26" s="16">
        <f t="shared" si="6"/>
        <v>-11.274707928296015</v>
      </c>
      <c r="H26" s="15">
        <f t="shared" si="7"/>
        <v>78803.124675013591</v>
      </c>
    </row>
    <row r="27" spans="1:8">
      <c r="A27" s="11">
        <v>8</v>
      </c>
      <c r="B27" s="12">
        <v>960</v>
      </c>
      <c r="C27" s="13">
        <v>0.1</v>
      </c>
      <c r="D27" s="14">
        <f t="shared" si="4"/>
        <v>1</v>
      </c>
      <c r="E27" s="15">
        <f t="shared" si="5"/>
        <v>1.6307693562130275E-5</v>
      </c>
      <c r="F27" s="15">
        <f>E27-E30</f>
        <v>1.1943653002009411E-5</v>
      </c>
      <c r="G27" s="16">
        <f t="shared" si="6"/>
        <v>-11.335310550224973</v>
      </c>
      <c r="H27" s="15">
        <f t="shared" si="7"/>
        <v>83726.477973845947</v>
      </c>
    </row>
    <row r="28" spans="1:8">
      <c r="A28" s="11">
        <v>9</v>
      </c>
      <c r="B28" s="12">
        <v>1080</v>
      </c>
      <c r="C28" s="13">
        <v>0.12</v>
      </c>
      <c r="D28" s="14">
        <f t="shared" si="4"/>
        <v>0.92081875395237522</v>
      </c>
      <c r="E28" s="15">
        <f t="shared" si="5"/>
        <v>1.5016430065717971E-5</v>
      </c>
      <c r="F28" s="15">
        <f>E28-E30</f>
        <v>1.0652389505597107E-5</v>
      </c>
      <c r="G28" s="16">
        <f t="shared" si="6"/>
        <v>-11.449726324252556</v>
      </c>
      <c r="H28" s="15">
        <f t="shared" si="7"/>
        <v>93875.651042854559</v>
      </c>
    </row>
    <row r="29" spans="1:8">
      <c r="A29" s="11">
        <v>10</v>
      </c>
      <c r="B29" s="12">
        <v>1200</v>
      </c>
      <c r="C29" s="13">
        <v>0.13</v>
      </c>
      <c r="D29" s="14">
        <f t="shared" si="4"/>
        <v>0.88605664769316317</v>
      </c>
      <c r="E29" s="15">
        <f t="shared" si="5"/>
        <v>1.444954028926853E-5</v>
      </c>
      <c r="F29" s="15">
        <f>E29-E30</f>
        <v>1.0085499729147666E-5</v>
      </c>
      <c r="G29" s="16">
        <f t="shared" si="6"/>
        <v>-11.504411836060642</v>
      </c>
      <c r="H29" s="15">
        <f t="shared" si="7"/>
        <v>99152.250940024649</v>
      </c>
    </row>
    <row r="30" spans="1:8">
      <c r="A30" s="11">
        <v>11</v>
      </c>
      <c r="B30" s="17" t="s">
        <v>4</v>
      </c>
      <c r="C30" s="13">
        <v>0.54</v>
      </c>
      <c r="D30" s="14">
        <f t="shared" si="4"/>
        <v>0.26760624017703144</v>
      </c>
      <c r="E30" s="15">
        <f t="shared" si="5"/>
        <v>4.3640405601208638E-6</v>
      </c>
      <c r="F30" s="25" t="s">
        <v>5</v>
      </c>
      <c r="G30" s="26"/>
      <c r="H30" s="27"/>
    </row>
  </sheetData>
  <mergeCells count="4">
    <mergeCell ref="F14:H14"/>
    <mergeCell ref="A1:H1"/>
    <mergeCell ref="F30:H30"/>
    <mergeCell ref="A17:H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C38" sqref="C38:C41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C38" sqref="C38:C41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tabSelected="1" topLeftCell="A9" workbookViewId="0">
      <selection activeCell="I36" sqref="I36"/>
    </sheetView>
  </sheetViews>
  <sheetFormatPr defaultRowHeight="15"/>
  <cols>
    <col min="1" max="1" width="5.85546875" bestFit="1" customWidth="1"/>
    <col min="2" max="2" width="9.5703125" style="4" customWidth="1"/>
    <col min="3" max="3" width="10" style="4" customWidth="1"/>
    <col min="4" max="4" width="9.85546875" style="4" customWidth="1"/>
    <col min="5" max="5" width="9.7109375" style="4" customWidth="1"/>
  </cols>
  <sheetData>
    <row r="1" spans="1:5" ht="18" thickBot="1">
      <c r="A1" s="30" t="s">
        <v>12</v>
      </c>
      <c r="B1" s="31" t="s">
        <v>15</v>
      </c>
      <c r="C1" s="31" t="s">
        <v>13</v>
      </c>
      <c r="D1" s="31" t="s">
        <v>16</v>
      </c>
      <c r="E1" s="32" t="s">
        <v>14</v>
      </c>
    </row>
    <row r="2" spans="1:5">
      <c r="A2" s="33">
        <v>1</v>
      </c>
      <c r="B2" s="34">
        <v>1.1299999999999999E-3</v>
      </c>
      <c r="C2" s="34">
        <f>LN(B2)</f>
        <v>-6.7855376462578878</v>
      </c>
      <c r="D2" s="34">
        <f>0.7938*A2*0.1</f>
        <v>7.9380000000000006E-2</v>
      </c>
      <c r="E2" s="34">
        <f>LN(D2)</f>
        <v>-2.5335088316272176</v>
      </c>
    </row>
    <row r="3" spans="1:5">
      <c r="A3" s="35">
        <v>2</v>
      </c>
      <c r="B3" s="36">
        <v>2.0699999999999998E-3</v>
      </c>
      <c r="C3" s="36">
        <f t="shared" ref="C3:C10" si="0">LN(B3)</f>
        <v>-6.1802066717048598</v>
      </c>
      <c r="D3" s="36">
        <f t="shared" ref="D3:D10" si="1">0.7938*A3*0.1</f>
        <v>0.15876000000000001</v>
      </c>
      <c r="E3" s="36">
        <f t="shared" ref="E3:E10" si="2">LN(D3)</f>
        <v>-1.8403616510672725</v>
      </c>
    </row>
    <row r="4" spans="1:5">
      <c r="A4" s="35">
        <v>3</v>
      </c>
      <c r="B4" s="36">
        <v>3.2000000000000002E-3</v>
      </c>
      <c r="C4" s="36">
        <f t="shared" si="0"/>
        <v>-5.7446044691764557</v>
      </c>
      <c r="D4" s="36">
        <f t="shared" si="1"/>
        <v>0.23813999999999999</v>
      </c>
      <c r="E4" s="36">
        <f t="shared" si="2"/>
        <v>-1.4348965429591081</v>
      </c>
    </row>
    <row r="5" spans="1:5">
      <c r="A5" s="35">
        <v>4</v>
      </c>
      <c r="B5" s="36">
        <v>3.8999999999999998E-3</v>
      </c>
      <c r="C5" s="36">
        <f t="shared" si="0"/>
        <v>-5.5467787258465364</v>
      </c>
      <c r="D5" s="36">
        <f t="shared" si="1"/>
        <v>0.31752000000000002</v>
      </c>
      <c r="E5" s="36">
        <f t="shared" si="2"/>
        <v>-1.1472144705073271</v>
      </c>
    </row>
    <row r="6" spans="1:5">
      <c r="A6" s="35">
        <v>5</v>
      </c>
      <c r="B6" s="36">
        <v>5.0499999999999998E-3</v>
      </c>
      <c r="C6" s="36">
        <f t="shared" si="0"/>
        <v>-5.2883670356948684</v>
      </c>
      <c r="D6" s="36">
        <f t="shared" si="1"/>
        <v>0.39690000000000003</v>
      </c>
      <c r="E6" s="36">
        <f t="shared" si="2"/>
        <v>-0.92407091919311724</v>
      </c>
    </row>
    <row r="7" spans="1:5">
      <c r="A7" s="35">
        <v>6</v>
      </c>
      <c r="B7" s="36">
        <v>6.0819999999999997E-3</v>
      </c>
      <c r="C7" s="36">
        <f t="shared" si="0"/>
        <v>-5.1024216897269641</v>
      </c>
      <c r="D7" s="36">
        <f t="shared" si="1"/>
        <v>0.47627999999999998</v>
      </c>
      <c r="E7" s="36">
        <f t="shared" si="2"/>
        <v>-0.74174936239916278</v>
      </c>
    </row>
    <row r="8" spans="1:5">
      <c r="A8" s="35">
        <v>7</v>
      </c>
      <c r="B8" s="36">
        <v>7.1529000000000002E-3</v>
      </c>
      <c r="C8" s="36">
        <f t="shared" si="0"/>
        <v>-4.940237410101803</v>
      </c>
      <c r="D8" s="36">
        <f t="shared" si="1"/>
        <v>0.55565999999999993</v>
      </c>
      <c r="E8" s="36">
        <f t="shared" si="2"/>
        <v>-0.58759868257190451</v>
      </c>
    </row>
    <row r="9" spans="1:5">
      <c r="A9" s="35">
        <v>8</v>
      </c>
      <c r="B9" s="36">
        <v>8.0999999999999996E-3</v>
      </c>
      <c r="C9" s="36">
        <f t="shared" si="0"/>
        <v>-4.8158912173037436</v>
      </c>
      <c r="D9" s="36">
        <f t="shared" si="1"/>
        <v>0.63504000000000005</v>
      </c>
      <c r="E9" s="36">
        <f t="shared" si="2"/>
        <v>-0.45406728994738171</v>
      </c>
    </row>
    <row r="10" spans="1:5">
      <c r="A10" s="35">
        <v>9</v>
      </c>
      <c r="B10" s="36">
        <v>8.9800000000000001E-3</v>
      </c>
      <c r="C10" s="36">
        <f t="shared" si="0"/>
        <v>-4.7127553966680287</v>
      </c>
      <c r="D10" s="36">
        <f t="shared" si="1"/>
        <v>0.71442000000000005</v>
      </c>
      <c r="E10" s="36">
        <f t="shared" si="2"/>
        <v>-0.33628425429099829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cp:lastPrinted>2011-03-03T17:02:04Z</cp:lastPrinted>
  <dcterms:created xsi:type="dcterms:W3CDTF">2011-02-24T21:48:29Z</dcterms:created>
  <dcterms:modified xsi:type="dcterms:W3CDTF">2011-03-03T17:17:41Z</dcterms:modified>
</cp:coreProperties>
</file>