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enicomergoni/Documents/LSE/Website_quarto/Documents_files/FM250/"/>
    </mc:Choice>
  </mc:AlternateContent>
  <xr:revisionPtr revIDLastSave="0" documentId="13_ncr:1_{5AEC4338-4762-374C-A7D9-3771943A72C3}" xr6:coauthVersionLast="47" xr6:coauthVersionMax="47" xr10:uidLastSave="{00000000-0000-0000-0000-000000000000}"/>
  <bookViews>
    <workbookView xWindow="3800" yWindow="620" windowWidth="21040" windowHeight="15840" firstSheet="1" activeTab="10" xr2:uid="{00000000-000D-0000-FFFF-FFFF00000000}"/>
  </bookViews>
  <sheets>
    <sheet name="Revenues" sheetId="2" r:id="rId1"/>
    <sheet name="Costs" sheetId="3" r:id="rId2"/>
    <sheet name="Depreciation" sheetId="4" r:id="rId3"/>
    <sheet name="EBIT" sheetId="5" r:id="rId4"/>
    <sheet name="Taxes" sheetId="6" r:id="rId5"/>
    <sheet name="+Depreciation" sheetId="7" r:id="rId6"/>
    <sheet name="Salvage" sheetId="8" r:id="rId7"/>
    <sheet name="NWC" sheetId="10" r:id="rId8"/>
    <sheet name="Forgone" sheetId="9" r:id="rId9"/>
    <sheet name="NPV" sheetId="11" r:id="rId10"/>
    <sheet name="Sheet1" sheetId="1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1" l="1"/>
  <c r="C24" i="11"/>
  <c r="B24" i="11"/>
  <c r="C7" i="7"/>
  <c r="B26" i="11"/>
  <c r="C25" i="11"/>
  <c r="D25" i="11"/>
  <c r="E25" i="11"/>
  <c r="F25" i="11"/>
  <c r="G25" i="11"/>
  <c r="H25" i="11"/>
  <c r="I25" i="11"/>
  <c r="J25" i="11"/>
  <c r="B25" i="11"/>
  <c r="D24" i="11"/>
  <c r="E24" i="11"/>
  <c r="F24" i="11"/>
  <c r="G24" i="11"/>
  <c r="H24" i="11"/>
  <c r="I24" i="11"/>
  <c r="J23" i="1"/>
  <c r="B23" i="1"/>
  <c r="D20" i="11"/>
  <c r="E20" i="11"/>
  <c r="F20" i="11"/>
  <c r="G20" i="11"/>
  <c r="H20" i="11"/>
  <c r="I20" i="11"/>
  <c r="J20" i="11"/>
  <c r="J21" i="11"/>
  <c r="J22" i="11"/>
  <c r="I21" i="11"/>
  <c r="I22" i="11"/>
  <c r="H21" i="11"/>
  <c r="H22" i="11"/>
  <c r="G21" i="11"/>
  <c r="G22" i="11"/>
  <c r="F21" i="11"/>
  <c r="F22" i="11"/>
  <c r="E21" i="11"/>
  <c r="E22" i="11"/>
  <c r="D21" i="11"/>
  <c r="D22" i="11"/>
  <c r="C21" i="11"/>
  <c r="C22" i="11"/>
  <c r="D2" i="11"/>
  <c r="E2" i="11"/>
  <c r="F2" i="11"/>
  <c r="G2" i="11"/>
  <c r="H2" i="11"/>
  <c r="I2" i="11"/>
  <c r="I17" i="11"/>
  <c r="J18" i="11"/>
  <c r="H17" i="11"/>
  <c r="I18" i="11"/>
  <c r="G17" i="11"/>
  <c r="H18" i="11"/>
  <c r="F17" i="11"/>
  <c r="G18" i="11"/>
  <c r="E17" i="11"/>
  <c r="F18" i="11"/>
  <c r="D17" i="11"/>
  <c r="E18" i="11"/>
  <c r="C17" i="11"/>
  <c r="D18" i="11"/>
  <c r="C18" i="11"/>
  <c r="B18" i="11"/>
  <c r="J11" i="11"/>
  <c r="J13" i="11"/>
  <c r="J14" i="11"/>
  <c r="J15" i="11"/>
  <c r="J2" i="11"/>
  <c r="J3" i="11"/>
  <c r="J5" i="11"/>
  <c r="J6" i="11"/>
  <c r="J7" i="11"/>
  <c r="I3" i="11"/>
  <c r="I5" i="11"/>
  <c r="I6" i="11"/>
  <c r="I7" i="11"/>
  <c r="H3" i="11"/>
  <c r="H5" i="11"/>
  <c r="H6" i="11"/>
  <c r="H7" i="11"/>
  <c r="G3" i="11"/>
  <c r="G5" i="11"/>
  <c r="G6" i="11"/>
  <c r="G7" i="11"/>
  <c r="F3" i="11"/>
  <c r="F5" i="11"/>
  <c r="F6" i="11"/>
  <c r="F7" i="11"/>
  <c r="E3" i="11"/>
  <c r="E5" i="11"/>
  <c r="E6" i="11"/>
  <c r="E7" i="11"/>
  <c r="D3" i="11"/>
  <c r="D5" i="11"/>
  <c r="D6" i="11"/>
  <c r="D7" i="11"/>
  <c r="C3" i="11"/>
  <c r="C5" i="11"/>
  <c r="C6" i="11"/>
  <c r="C7" i="11"/>
  <c r="D19" i="9"/>
  <c r="E19" i="9"/>
  <c r="F19" i="9"/>
  <c r="G19" i="9"/>
  <c r="H19" i="9"/>
  <c r="I19" i="9"/>
  <c r="J19" i="9"/>
  <c r="J20" i="9"/>
  <c r="J21" i="9"/>
  <c r="I20" i="9"/>
  <c r="I21" i="9"/>
  <c r="H20" i="9"/>
  <c r="H21" i="9"/>
  <c r="G20" i="9"/>
  <c r="G21" i="9"/>
  <c r="F20" i="9"/>
  <c r="F21" i="9"/>
  <c r="E20" i="9"/>
  <c r="E21" i="9"/>
  <c r="D20" i="9"/>
  <c r="D21" i="9"/>
  <c r="C20" i="9"/>
  <c r="C21" i="9"/>
  <c r="D1" i="9"/>
  <c r="E1" i="9"/>
  <c r="F1" i="9"/>
  <c r="G1" i="9"/>
  <c r="H1" i="9"/>
  <c r="I1" i="9"/>
  <c r="I16" i="9"/>
  <c r="J17" i="9"/>
  <c r="H16" i="9"/>
  <c r="I17" i="9"/>
  <c r="G16" i="9"/>
  <c r="H17" i="9"/>
  <c r="F16" i="9"/>
  <c r="G17" i="9"/>
  <c r="E16" i="9"/>
  <c r="F17" i="9"/>
  <c r="D16" i="9"/>
  <c r="E17" i="9"/>
  <c r="C16" i="9"/>
  <c r="D17" i="9"/>
  <c r="C17" i="9"/>
  <c r="B17" i="9"/>
  <c r="J10" i="9"/>
  <c r="J12" i="9"/>
  <c r="J13" i="9"/>
  <c r="J14" i="9"/>
  <c r="J1" i="9"/>
  <c r="J2" i="9"/>
  <c r="J4" i="9"/>
  <c r="J5" i="9"/>
  <c r="J6" i="9"/>
  <c r="I2" i="9"/>
  <c r="I4" i="9"/>
  <c r="I5" i="9"/>
  <c r="I6" i="9"/>
  <c r="H2" i="9"/>
  <c r="H4" i="9"/>
  <c r="H5" i="9"/>
  <c r="H6" i="9"/>
  <c r="G2" i="9"/>
  <c r="G4" i="9"/>
  <c r="G5" i="9"/>
  <c r="G6" i="9"/>
  <c r="F2" i="9"/>
  <c r="F4" i="9"/>
  <c r="F5" i="9"/>
  <c r="F6" i="9"/>
  <c r="E2" i="9"/>
  <c r="E4" i="9"/>
  <c r="E5" i="9"/>
  <c r="E6" i="9"/>
  <c r="D2" i="9"/>
  <c r="D4" i="9"/>
  <c r="D5" i="9"/>
  <c r="D6" i="9"/>
  <c r="C2" i="9"/>
  <c r="C4" i="9"/>
  <c r="C5" i="9"/>
  <c r="C6" i="9"/>
  <c r="D2" i="10"/>
  <c r="E2" i="10"/>
  <c r="F2" i="10"/>
  <c r="G2" i="10"/>
  <c r="H2" i="10"/>
  <c r="I2" i="10"/>
  <c r="I17" i="10"/>
  <c r="J18" i="10"/>
  <c r="H17" i="10"/>
  <c r="I18" i="10"/>
  <c r="G17" i="10"/>
  <c r="H18" i="10"/>
  <c r="F17" i="10"/>
  <c r="G18" i="10"/>
  <c r="E17" i="10"/>
  <c r="F18" i="10"/>
  <c r="D17" i="10"/>
  <c r="E18" i="10"/>
  <c r="C17" i="10"/>
  <c r="D18" i="10"/>
  <c r="C18" i="10"/>
  <c r="B18" i="10"/>
  <c r="J11" i="10"/>
  <c r="J13" i="10"/>
  <c r="J14" i="10"/>
  <c r="J15" i="10"/>
  <c r="J2" i="10"/>
  <c r="J3" i="10"/>
  <c r="J5" i="10"/>
  <c r="J6" i="10"/>
  <c r="J7" i="10"/>
  <c r="I3" i="10"/>
  <c r="I5" i="10"/>
  <c r="I6" i="10"/>
  <c r="I7" i="10"/>
  <c r="H3" i="10"/>
  <c r="H5" i="10"/>
  <c r="H6" i="10"/>
  <c r="H7" i="10"/>
  <c r="G3" i="10"/>
  <c r="G5" i="10"/>
  <c r="G6" i="10"/>
  <c r="G7" i="10"/>
  <c r="F3" i="10"/>
  <c r="F5" i="10"/>
  <c r="F6" i="10"/>
  <c r="F7" i="10"/>
  <c r="E3" i="10"/>
  <c r="E5" i="10"/>
  <c r="E6" i="10"/>
  <c r="E7" i="10"/>
  <c r="D3" i="10"/>
  <c r="D5" i="10"/>
  <c r="D6" i="10"/>
  <c r="D7" i="10"/>
  <c r="C3" i="10"/>
  <c r="C5" i="10"/>
  <c r="C6" i="10"/>
  <c r="C7" i="10"/>
  <c r="J11" i="8"/>
  <c r="C3" i="8"/>
  <c r="C5" i="8"/>
  <c r="D2" i="8"/>
  <c r="D3" i="8"/>
  <c r="D5" i="8"/>
  <c r="E2" i="8"/>
  <c r="E3" i="8"/>
  <c r="E5" i="8"/>
  <c r="F2" i="8"/>
  <c r="F3" i="8"/>
  <c r="F5" i="8"/>
  <c r="G2" i="8"/>
  <c r="G3" i="8"/>
  <c r="G5" i="8"/>
  <c r="H2" i="8"/>
  <c r="H3" i="8"/>
  <c r="H5" i="8"/>
  <c r="I2" i="8"/>
  <c r="I3" i="8"/>
  <c r="I5" i="8"/>
  <c r="J2" i="8"/>
  <c r="J3" i="8"/>
  <c r="J5" i="8"/>
  <c r="J13" i="8"/>
  <c r="J14" i="8"/>
  <c r="J15" i="8"/>
  <c r="J6" i="8"/>
  <c r="J7" i="8"/>
  <c r="I6" i="8"/>
  <c r="I7" i="8"/>
  <c r="H6" i="8"/>
  <c r="H7" i="8"/>
  <c r="G6" i="8"/>
  <c r="G7" i="8"/>
  <c r="F6" i="8"/>
  <c r="F7" i="8"/>
  <c r="E6" i="8"/>
  <c r="E7" i="8"/>
  <c r="D6" i="8"/>
  <c r="D7" i="8"/>
  <c r="C6" i="8"/>
  <c r="C7" i="8"/>
  <c r="D7" i="7"/>
  <c r="E7" i="7"/>
  <c r="F7" i="7"/>
  <c r="G7" i="7"/>
  <c r="H7" i="7"/>
  <c r="I7" i="7"/>
  <c r="J7" i="7"/>
  <c r="C3" i="7"/>
  <c r="C5" i="7"/>
  <c r="C6" i="7"/>
  <c r="D2" i="7"/>
  <c r="D3" i="7"/>
  <c r="D5" i="7"/>
  <c r="D6" i="7"/>
  <c r="E2" i="7"/>
  <c r="E3" i="7"/>
  <c r="E5" i="7"/>
  <c r="E6" i="7"/>
  <c r="F2" i="7"/>
  <c r="F3" i="7"/>
  <c r="F5" i="7"/>
  <c r="F6" i="7"/>
  <c r="G2" i="7"/>
  <c r="G3" i="7"/>
  <c r="G5" i="7"/>
  <c r="G6" i="7"/>
  <c r="H2" i="7"/>
  <c r="H3" i="7"/>
  <c r="H5" i="7"/>
  <c r="H6" i="7"/>
  <c r="I2" i="7"/>
  <c r="I3" i="7"/>
  <c r="I5" i="7"/>
  <c r="I6" i="7"/>
  <c r="J2" i="7"/>
  <c r="J3" i="7"/>
  <c r="J5" i="7"/>
  <c r="J6" i="7"/>
  <c r="C3" i="6"/>
  <c r="C5" i="6"/>
  <c r="C6" i="6"/>
  <c r="D2" i="6"/>
  <c r="D3" i="6"/>
  <c r="D5" i="6"/>
  <c r="D6" i="6"/>
  <c r="E2" i="6"/>
  <c r="E3" i="6"/>
  <c r="E5" i="6"/>
  <c r="E6" i="6"/>
  <c r="F2" i="6"/>
  <c r="F3" i="6"/>
  <c r="F5" i="6"/>
  <c r="F6" i="6"/>
  <c r="G2" i="6"/>
  <c r="G3" i="6"/>
  <c r="G5" i="6"/>
  <c r="G6" i="6"/>
  <c r="H2" i="6"/>
  <c r="H3" i="6"/>
  <c r="H5" i="6"/>
  <c r="H6" i="6"/>
  <c r="I2" i="6"/>
  <c r="I3" i="6"/>
  <c r="I5" i="6"/>
  <c r="I6" i="6"/>
  <c r="J2" i="6"/>
  <c r="J3" i="6"/>
  <c r="J5" i="6"/>
  <c r="J6" i="6"/>
  <c r="C3" i="5"/>
  <c r="C5" i="5"/>
  <c r="D2" i="5"/>
  <c r="D3" i="5"/>
  <c r="D5" i="5"/>
  <c r="E2" i="5"/>
  <c r="E3" i="5"/>
  <c r="E5" i="5"/>
  <c r="F2" i="5"/>
  <c r="F3" i="5"/>
  <c r="F5" i="5"/>
  <c r="G2" i="5"/>
  <c r="G3" i="5"/>
  <c r="G5" i="5"/>
  <c r="H2" i="5"/>
  <c r="H3" i="5"/>
  <c r="H5" i="5"/>
  <c r="I2" i="5"/>
  <c r="I3" i="5"/>
  <c r="I5" i="5"/>
  <c r="J2" i="5"/>
  <c r="J3" i="5"/>
  <c r="J5" i="5"/>
  <c r="D2" i="1"/>
  <c r="D3" i="1"/>
  <c r="D5" i="1"/>
  <c r="E2" i="1"/>
  <c r="E3" i="1"/>
  <c r="E5" i="1"/>
  <c r="F2" i="1"/>
  <c r="F3" i="1"/>
  <c r="F5" i="1"/>
  <c r="G2" i="1"/>
  <c r="G3" i="1"/>
  <c r="G5" i="1"/>
  <c r="H2" i="1"/>
  <c r="H3" i="1"/>
  <c r="H5" i="1"/>
  <c r="I2" i="1"/>
  <c r="I3" i="1"/>
  <c r="I5" i="1"/>
  <c r="J2" i="1"/>
  <c r="J3" i="1"/>
  <c r="J5" i="1"/>
  <c r="C3" i="1"/>
  <c r="C5" i="1"/>
  <c r="D2" i="4"/>
  <c r="D3" i="4"/>
  <c r="E2" i="4"/>
  <c r="E3" i="4"/>
  <c r="F2" i="4"/>
  <c r="F3" i="4"/>
  <c r="G2" i="4"/>
  <c r="G3" i="4"/>
  <c r="H2" i="4"/>
  <c r="H3" i="4"/>
  <c r="I2" i="4"/>
  <c r="I3" i="4"/>
  <c r="J2" i="4"/>
  <c r="J3" i="4"/>
  <c r="C3" i="4"/>
  <c r="C3" i="3"/>
  <c r="D2" i="3"/>
  <c r="D3" i="3"/>
  <c r="E2" i="3"/>
  <c r="E3" i="3"/>
  <c r="F2" i="3"/>
  <c r="F3" i="3"/>
  <c r="G2" i="3"/>
  <c r="G3" i="3"/>
  <c r="H2" i="3"/>
  <c r="H3" i="3"/>
  <c r="I2" i="3"/>
  <c r="I3" i="3"/>
  <c r="J2" i="3"/>
  <c r="J3" i="3"/>
  <c r="D2" i="2"/>
  <c r="E2" i="2"/>
  <c r="F2" i="2"/>
  <c r="G2" i="2"/>
  <c r="H2" i="2"/>
  <c r="I2" i="2"/>
  <c r="J2" i="2"/>
  <c r="J14" i="1"/>
  <c r="J16" i="1"/>
  <c r="J17" i="1"/>
  <c r="J18" i="1"/>
  <c r="J6" i="1"/>
  <c r="D10" i="1"/>
  <c r="E10" i="1"/>
  <c r="F10" i="1"/>
  <c r="G10" i="1"/>
  <c r="H10" i="1"/>
  <c r="I10" i="1"/>
  <c r="J10" i="1"/>
  <c r="J11" i="1"/>
  <c r="J12" i="1"/>
  <c r="I20" i="1"/>
  <c r="J21" i="1"/>
  <c r="D11" i="1"/>
  <c r="D12" i="1"/>
  <c r="D6" i="1"/>
  <c r="D20" i="1"/>
  <c r="C20" i="1"/>
  <c r="D21" i="1"/>
  <c r="D23" i="1"/>
  <c r="D24" i="1"/>
  <c r="E11" i="1"/>
  <c r="E12" i="1"/>
  <c r="E6" i="1"/>
  <c r="E20" i="1"/>
  <c r="E21" i="1"/>
  <c r="E23" i="1"/>
  <c r="E24" i="1"/>
  <c r="F11" i="1"/>
  <c r="F12" i="1"/>
  <c r="F6" i="1"/>
  <c r="F20" i="1"/>
  <c r="F21" i="1"/>
  <c r="F23" i="1"/>
  <c r="F24" i="1"/>
  <c r="G11" i="1"/>
  <c r="G12" i="1"/>
  <c r="G6" i="1"/>
  <c r="G20" i="1"/>
  <c r="G21" i="1"/>
  <c r="G23" i="1"/>
  <c r="G24" i="1"/>
  <c r="H11" i="1"/>
  <c r="H12" i="1"/>
  <c r="H6" i="1"/>
  <c r="H20" i="1"/>
  <c r="H21" i="1"/>
  <c r="H23" i="1"/>
  <c r="H24" i="1"/>
  <c r="I11" i="1"/>
  <c r="I12" i="1"/>
  <c r="I6" i="1"/>
  <c r="I21" i="1"/>
  <c r="I23" i="1"/>
  <c r="I24" i="1"/>
  <c r="J24" i="1"/>
  <c r="B21" i="1"/>
  <c r="B24" i="1"/>
  <c r="C6" i="1"/>
  <c r="C11" i="1"/>
  <c r="C12" i="1"/>
  <c r="C21" i="1"/>
  <c r="C23" i="1"/>
  <c r="C24" i="1"/>
  <c r="B25" i="1"/>
</calcChain>
</file>

<file path=xl/sharedStrings.xml><?xml version="1.0" encoding="utf-8"?>
<sst xmlns="http://schemas.openxmlformats.org/spreadsheetml/2006/main" count="103" uniqueCount="22">
  <si>
    <t>Revenues</t>
  </si>
  <si>
    <t>Costs</t>
  </si>
  <si>
    <t>Depreciation</t>
  </si>
  <si>
    <t>EBIT</t>
  </si>
  <si>
    <t>EBIT(1-t)</t>
  </si>
  <si>
    <t>CAPEX</t>
  </si>
  <si>
    <t>Working capital</t>
  </si>
  <si>
    <t>Δworking capital</t>
  </si>
  <si>
    <t>Foregone rent</t>
  </si>
  <si>
    <t>Tax on rent</t>
  </si>
  <si>
    <t>Net foregone rent</t>
  </si>
  <si>
    <t>CF</t>
  </si>
  <si>
    <t>PV(CF)</t>
  </si>
  <si>
    <t>NPV</t>
  </si>
  <si>
    <t>Salvage value</t>
  </si>
  <si>
    <t>Profit</t>
  </si>
  <si>
    <t>Tax on profit</t>
  </si>
  <si>
    <t>Net inflow</t>
  </si>
  <si>
    <t>Book value</t>
  </si>
  <si>
    <t>EBIT(1-t) + Depr</t>
  </si>
  <si>
    <t>Cash Flow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</si>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</sst>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1" fontId="1" fillId="0" borderId="0" xfId="0" applyNumberFormat="1" applyFont="1"/>
    <xf numFmtId="165" fontId="1" fillId="2" borderId="0" xfId="0" applyNumberFormat="1" applyFon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0" fontId="0" fillId="7" borderId="0" xfId="0" applyFill="1"/>
    <xf numFmtId="165" fontId="3" fillId="10" borderId="0" xfId="0" applyNumberFormat="1" applyFont="1" applyFill="1"/>
    <xf numFmtId="165" fontId="3" fillId="11" borderId="0" xfId="0" applyNumberFormat="1" applyFont="1" applyFill="1"/>
    <xf numFmtId="165" fontId="3" fillId="3" borderId="0" xfId="0" applyNumberFormat="1" applyFont="1" applyFill="1"/>
    <xf numFmtId="165" fontId="3" fillId="4" borderId="0" xfId="0" applyNumberFormat="1" applyFont="1" applyFill="1"/>
    <xf numFmtId="0" fontId="3" fillId="9" borderId="0" xfId="0" applyFont="1" applyFill="1"/>
    <xf numFmtId="165" fontId="3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150" workbookViewId="0">
      <selection activeCell="I2" sqref="I2"/>
    </sheetView>
  </sheetViews>
  <sheetFormatPr baseColWidth="10" defaultColWidth="8.83203125" defaultRowHeight="15" x14ac:dyDescent="0.2"/>
  <cols>
    <col min="1" max="1" width="12.1640625" customWidth="1"/>
    <col min="2" max="2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16">
        <v>4.2</v>
      </c>
      <c r="D2" s="16">
        <f>C2*1.05</f>
        <v>4.41</v>
      </c>
      <c r="E2" s="16">
        <f t="shared" ref="E2:J2" si="0">D2*1.05</f>
        <v>4.6305000000000005</v>
      </c>
      <c r="F2" s="16">
        <f t="shared" si="0"/>
        <v>4.8620250000000009</v>
      </c>
      <c r="G2" s="16">
        <f t="shared" si="0"/>
        <v>5.1051262500000014</v>
      </c>
      <c r="H2" s="16">
        <f t="shared" si="0"/>
        <v>5.3603825625000017</v>
      </c>
      <c r="I2" s="16">
        <f t="shared" si="0"/>
        <v>5.6284016906250018</v>
      </c>
      <c r="J2" s="16">
        <f t="shared" si="0"/>
        <v>5.9098217751562521</v>
      </c>
    </row>
    <row r="3" spans="1:10" x14ac:dyDescent="0.2">
      <c r="C3" s="4"/>
      <c r="D3" s="4"/>
      <c r="E3" s="4"/>
      <c r="F3" s="4"/>
      <c r="G3" s="4"/>
      <c r="H3" s="4"/>
      <c r="I3" s="4"/>
      <c r="J3" s="4"/>
    </row>
    <row r="4" spans="1:10" x14ac:dyDescent="0.2">
      <c r="C4" s="4"/>
      <c r="D4" s="4"/>
      <c r="E4" s="4"/>
      <c r="F4" s="4"/>
      <c r="G4" s="4"/>
      <c r="H4" s="4"/>
      <c r="I4" s="4"/>
      <c r="J4" s="4"/>
    </row>
    <row r="5" spans="1:10" x14ac:dyDescent="0.2">
      <c r="C5" s="5"/>
      <c r="D5" s="5"/>
      <c r="E5" s="5"/>
      <c r="F5" s="5"/>
      <c r="G5" s="5"/>
      <c r="H5" s="5"/>
      <c r="I5" s="5"/>
      <c r="J5" s="5"/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1ECF-C059-7F4F-B49B-414BDA2644A9}">
  <dimension ref="A1:J26"/>
  <sheetViews>
    <sheetView zoomScale="108" workbookViewId="0">
      <selection activeCell="B26" sqref="B26"/>
    </sheetView>
  </sheetViews>
  <sheetFormatPr baseColWidth="10" defaultRowHeight="15" x14ac:dyDescent="0.2"/>
  <cols>
    <col min="2" max="10" width="7.6640625" customWidth="1"/>
  </cols>
  <sheetData>
    <row r="1" spans="1:10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0" x14ac:dyDescent="0.2">
      <c r="A2" t="s">
        <v>0</v>
      </c>
      <c r="B2" s="4"/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B3" s="4"/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B4" s="4"/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B5" s="4"/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B6" s="4"/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B7" s="4"/>
      <c r="C7" s="4">
        <f>C6+C4</f>
        <v>0.31499999999999995</v>
      </c>
      <c r="D7" s="4">
        <f t="shared" ref="D7:J7" si="4">D6+D4</f>
        <v>0.32864999999999989</v>
      </c>
      <c r="E7" s="4">
        <f t="shared" si="4"/>
        <v>0.34298249999999997</v>
      </c>
      <c r="F7" s="4">
        <f t="shared" si="4"/>
        <v>0.35803162500000008</v>
      </c>
      <c r="G7" s="4">
        <f t="shared" si="4"/>
        <v>0.37383320624999977</v>
      </c>
      <c r="H7" s="4">
        <f t="shared" si="4"/>
        <v>0.39042486656250025</v>
      </c>
      <c r="I7" s="4">
        <f t="shared" si="4"/>
        <v>0.40784610989062531</v>
      </c>
      <c r="J7" s="4">
        <f t="shared" si="4"/>
        <v>0.42613841538515612</v>
      </c>
    </row>
    <row r="8" spans="1:10" x14ac:dyDescent="0.2"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t="s">
        <v>5</v>
      </c>
      <c r="B9" s="4">
        <v>1.2</v>
      </c>
      <c r="C9" s="4"/>
      <c r="D9" s="4"/>
      <c r="E9" s="4"/>
      <c r="F9" s="4"/>
      <c r="G9" s="4"/>
      <c r="H9" s="4"/>
      <c r="I9" s="4"/>
      <c r="J9" s="4"/>
    </row>
    <row r="10" spans="1:10" x14ac:dyDescent="0.2"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t="s">
        <v>18</v>
      </c>
      <c r="B11" s="4"/>
      <c r="C11" s="4"/>
      <c r="D11" s="4"/>
      <c r="E11" s="4"/>
      <c r="F11" s="4"/>
      <c r="G11" s="4"/>
      <c r="H11" s="4"/>
      <c r="I11" s="4"/>
      <c r="J11" s="4">
        <f>B9-SUM(C4:J4)</f>
        <v>0.24</v>
      </c>
    </row>
    <row r="12" spans="1:10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>
        <v>0.4</v>
      </c>
    </row>
    <row r="13" spans="1:10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>
        <f>J12-J11</f>
        <v>0.16000000000000003</v>
      </c>
    </row>
    <row r="14" spans="1:10" x14ac:dyDescent="0.2">
      <c r="A14" t="s">
        <v>16</v>
      </c>
      <c r="B14" s="4"/>
      <c r="C14" s="4"/>
      <c r="D14" s="4"/>
      <c r="E14" s="4"/>
      <c r="F14" s="4"/>
      <c r="G14" s="4"/>
      <c r="H14" s="4"/>
      <c r="I14" s="4"/>
      <c r="J14" s="4">
        <f>J13*0.35</f>
        <v>5.6000000000000008E-2</v>
      </c>
    </row>
    <row r="15" spans="1:10" x14ac:dyDescent="0.2">
      <c r="A15" t="s">
        <v>17</v>
      </c>
      <c r="B15" s="4"/>
      <c r="C15" s="4"/>
      <c r="D15" s="4"/>
      <c r="E15" s="4"/>
      <c r="F15" s="4"/>
      <c r="G15" s="4"/>
      <c r="H15" s="4"/>
      <c r="I15" s="4"/>
      <c r="J15" s="4">
        <f>J12-J14</f>
        <v>0.34400000000000003</v>
      </c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t="s">
        <v>6</v>
      </c>
      <c r="B17" s="4">
        <v>0.35</v>
      </c>
      <c r="C17" s="4">
        <f t="shared" ref="C17:I17" si="5">0.1*C2</f>
        <v>0.42000000000000004</v>
      </c>
      <c r="D17" s="4">
        <f t="shared" si="5"/>
        <v>0.44100000000000006</v>
      </c>
      <c r="E17" s="4">
        <f t="shared" si="5"/>
        <v>0.46305000000000007</v>
      </c>
      <c r="F17" s="4">
        <f t="shared" si="5"/>
        <v>0.48620250000000009</v>
      </c>
      <c r="G17" s="4">
        <f t="shared" si="5"/>
        <v>0.51051262500000016</v>
      </c>
      <c r="H17" s="4">
        <f t="shared" si="5"/>
        <v>0.53603825625000023</v>
      </c>
      <c r="I17" s="4">
        <f t="shared" si="5"/>
        <v>0.56284016906250023</v>
      </c>
      <c r="J17" s="4">
        <v>0</v>
      </c>
    </row>
    <row r="18" spans="1:10" x14ac:dyDescent="0.2">
      <c r="A18" s="6" t="s">
        <v>7</v>
      </c>
      <c r="B18" s="4">
        <f>B17</f>
        <v>0.35</v>
      </c>
      <c r="C18" s="4">
        <f>C17-B17</f>
        <v>7.0000000000000062E-2</v>
      </c>
      <c r="D18" s="4">
        <f t="shared" ref="D18:J18" si="6">D17-C17</f>
        <v>2.1000000000000019E-2</v>
      </c>
      <c r="E18" s="4">
        <f t="shared" si="6"/>
        <v>2.2050000000000014E-2</v>
      </c>
      <c r="F18" s="4">
        <f t="shared" si="6"/>
        <v>2.315250000000002E-2</v>
      </c>
      <c r="G18" s="4">
        <f t="shared" si="6"/>
        <v>2.4310125000000071E-2</v>
      </c>
      <c r="H18" s="4">
        <f t="shared" si="6"/>
        <v>2.5525631250000069E-2</v>
      </c>
      <c r="I18" s="4">
        <f t="shared" si="6"/>
        <v>2.6801912812499995E-2</v>
      </c>
      <c r="J18" s="4">
        <f t="shared" si="6"/>
        <v>-0.56284016906250023</v>
      </c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t="s">
        <v>8</v>
      </c>
      <c r="B20" s="4"/>
      <c r="C20" s="4">
        <v>0.1</v>
      </c>
      <c r="D20" s="4">
        <f>C20*1.04</f>
        <v>0.10400000000000001</v>
      </c>
      <c r="E20" s="4">
        <f t="shared" ref="E20:J20" si="7">D20*1.04</f>
        <v>0.10816000000000002</v>
      </c>
      <c r="F20" s="4">
        <f t="shared" si="7"/>
        <v>0.11248640000000003</v>
      </c>
      <c r="G20" s="4">
        <f t="shared" si="7"/>
        <v>0.11698585600000003</v>
      </c>
      <c r="H20" s="4">
        <f t="shared" si="7"/>
        <v>0.12166529024000003</v>
      </c>
      <c r="I20" s="4">
        <f t="shared" si="7"/>
        <v>0.12653190184960003</v>
      </c>
      <c r="J20" s="4">
        <f t="shared" si="7"/>
        <v>0.13159317792358405</v>
      </c>
    </row>
    <row r="21" spans="1:10" x14ac:dyDescent="0.2">
      <c r="A21" t="s">
        <v>9</v>
      </c>
      <c r="B21" s="4"/>
      <c r="C21" s="4">
        <f>C20*0.35</f>
        <v>3.4999999999999996E-2</v>
      </c>
      <c r="D21" s="4">
        <f t="shared" ref="D21:J21" si="8">D20*0.35</f>
        <v>3.6400000000000002E-2</v>
      </c>
      <c r="E21" s="4">
        <f t="shared" si="8"/>
        <v>3.7856000000000008E-2</v>
      </c>
      <c r="F21" s="4">
        <f t="shared" si="8"/>
        <v>3.9370240000000008E-2</v>
      </c>
      <c r="G21" s="4">
        <f t="shared" si="8"/>
        <v>4.0945049600000005E-2</v>
      </c>
      <c r="H21" s="4">
        <f t="shared" si="8"/>
        <v>4.2582851584000006E-2</v>
      </c>
      <c r="I21" s="4">
        <f t="shared" si="8"/>
        <v>4.4286165647360008E-2</v>
      </c>
      <c r="J21" s="4">
        <f t="shared" si="8"/>
        <v>4.6057612273254417E-2</v>
      </c>
    </row>
    <row r="22" spans="1:10" x14ac:dyDescent="0.2">
      <c r="A22" t="s">
        <v>10</v>
      </c>
      <c r="B22" s="4"/>
      <c r="C22" s="4">
        <f>C20-C21</f>
        <v>6.5000000000000002E-2</v>
      </c>
      <c r="D22" s="4">
        <f t="shared" ref="D22:J22" si="9">D20-D21</f>
        <v>6.7600000000000007E-2</v>
      </c>
      <c r="E22" s="4">
        <f t="shared" si="9"/>
        <v>7.0304000000000005E-2</v>
      </c>
      <c r="F22" s="4">
        <f t="shared" si="9"/>
        <v>7.3116160000000013E-2</v>
      </c>
      <c r="G22" s="4">
        <f t="shared" si="9"/>
        <v>7.6040806400000022E-2</v>
      </c>
      <c r="H22" s="4">
        <f t="shared" si="9"/>
        <v>7.9082438656000023E-2</v>
      </c>
      <c r="I22" s="4">
        <f t="shared" si="9"/>
        <v>8.2245736202240016E-2</v>
      </c>
      <c r="J22" s="4">
        <f t="shared" si="9"/>
        <v>8.5535565650329631E-2</v>
      </c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t="s">
        <v>20</v>
      </c>
      <c r="B24" s="15">
        <f>B7-B9-B18-B22</f>
        <v>-1.5499999999999998</v>
      </c>
      <c r="C24" s="15">
        <f>C7-C9-C18-C22</f>
        <v>0.17999999999999988</v>
      </c>
      <c r="D24" s="15">
        <f t="shared" ref="D24:I24" si="10">D7-D9-D18-D22</f>
        <v>0.24004999999999987</v>
      </c>
      <c r="E24" s="15">
        <f t="shared" si="10"/>
        <v>0.25062849999999992</v>
      </c>
      <c r="F24" s="15">
        <f t="shared" si="10"/>
        <v>0.26176296500000007</v>
      </c>
      <c r="G24" s="15">
        <f t="shared" si="10"/>
        <v>0.27348227484999965</v>
      </c>
      <c r="H24" s="15">
        <f t="shared" si="10"/>
        <v>0.28581679665650017</v>
      </c>
      <c r="I24" s="15">
        <f t="shared" si="10"/>
        <v>0.2987984608758853</v>
      </c>
      <c r="J24" s="15">
        <f>J7-J9-J18-J22+J15</f>
        <v>1.2474430187973269</v>
      </c>
    </row>
    <row r="25" spans="1:10" x14ac:dyDescent="0.2">
      <c r="A25" t="s">
        <v>21</v>
      </c>
      <c r="B25" s="15">
        <f>B24/1.12^B1</f>
        <v>-1.5499999999999998</v>
      </c>
      <c r="C25" s="15">
        <f t="shared" ref="C25:J25" si="11">C24/1.12^C1</f>
        <v>0.16071428571428559</v>
      </c>
      <c r="D25" s="15">
        <f t="shared" si="11"/>
        <v>0.19136639030612232</v>
      </c>
      <c r="E25" s="15">
        <f t="shared" si="11"/>
        <v>0.1783924158391034</v>
      </c>
      <c r="F25" s="15">
        <f t="shared" si="11"/>
        <v>0.16635509651435113</v>
      </c>
      <c r="G25" s="15">
        <f t="shared" si="11"/>
        <v>0.15518118731290506</v>
      </c>
      <c r="H25" s="15">
        <f t="shared" si="11"/>
        <v>0.14480368414139297</v>
      </c>
      <c r="I25" s="15">
        <f t="shared" si="11"/>
        <v>0.13516124932107818</v>
      </c>
      <c r="J25" s="15">
        <f t="shared" si="11"/>
        <v>0.50382131315219325</v>
      </c>
    </row>
    <row r="26" spans="1:10" x14ac:dyDescent="0.2">
      <c r="A26" t="s">
        <v>13</v>
      </c>
      <c r="B26" s="15">
        <f>SUM(B25:J25)</f>
        <v>8.5795622301432117E-2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="150" workbookViewId="0">
      <selection activeCell="C24" sqref="C24"/>
    </sheetView>
  </sheetViews>
  <sheetFormatPr baseColWidth="10" defaultColWidth="8.83203125" defaultRowHeight="15" x14ac:dyDescent="0.2"/>
  <cols>
    <col min="1" max="1" width="20.83203125" bestFit="1" customWidth="1"/>
    <col min="2" max="2" width="8.1640625" customWidth="1"/>
    <col min="3" max="12" width="6.5" customWidth="1"/>
  </cols>
  <sheetData>
    <row r="1" spans="1:1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1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1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1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1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1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1" ht="6" customHeight="1" x14ac:dyDescent="0.2">
      <c r="C7" s="4"/>
      <c r="D7" s="4"/>
      <c r="E7" s="4"/>
      <c r="F7" s="4"/>
      <c r="G7" s="4"/>
      <c r="H7" s="4"/>
      <c r="I7" s="4"/>
      <c r="J7" s="4"/>
    </row>
    <row r="8" spans="1:11" x14ac:dyDescent="0.2">
      <c r="A8" t="s">
        <v>5</v>
      </c>
      <c r="B8">
        <v>1.2</v>
      </c>
    </row>
    <row r="9" spans="1:11" ht="6" customHeight="1" x14ac:dyDescent="0.2"/>
    <row r="10" spans="1:11" x14ac:dyDescent="0.2">
      <c r="A10" t="s">
        <v>8</v>
      </c>
      <c r="C10" s="4">
        <v>0.1</v>
      </c>
      <c r="D10" s="4">
        <f>C10*1.04</f>
        <v>0.10400000000000001</v>
      </c>
      <c r="E10" s="4">
        <f t="shared" ref="E10:J10" si="4">D10*1.04</f>
        <v>0.10816000000000002</v>
      </c>
      <c r="F10" s="4">
        <f t="shared" si="4"/>
        <v>0.11248640000000003</v>
      </c>
      <c r="G10" s="4">
        <f t="shared" si="4"/>
        <v>0.11698585600000003</v>
      </c>
      <c r="H10" s="4">
        <f t="shared" si="4"/>
        <v>0.12166529024000003</v>
      </c>
      <c r="I10" s="4">
        <f t="shared" si="4"/>
        <v>0.12653190184960003</v>
      </c>
      <c r="J10" s="4">
        <f t="shared" si="4"/>
        <v>0.13159317792358405</v>
      </c>
      <c r="K10" s="4"/>
    </row>
    <row r="11" spans="1:11" x14ac:dyDescent="0.2">
      <c r="A11" t="s">
        <v>9</v>
      </c>
      <c r="C11" s="4">
        <f>C10*0.35</f>
        <v>3.4999999999999996E-2</v>
      </c>
      <c r="D11" s="4">
        <f t="shared" ref="D11:J11" si="5">D10*0.35</f>
        <v>3.6400000000000002E-2</v>
      </c>
      <c r="E11" s="4">
        <f t="shared" si="5"/>
        <v>3.7856000000000008E-2</v>
      </c>
      <c r="F11" s="4">
        <f t="shared" si="5"/>
        <v>3.9370240000000008E-2</v>
      </c>
      <c r="G11" s="4">
        <f t="shared" si="5"/>
        <v>4.0945049600000005E-2</v>
      </c>
      <c r="H11" s="4">
        <f t="shared" si="5"/>
        <v>4.2582851584000006E-2</v>
      </c>
      <c r="I11" s="4">
        <f t="shared" si="5"/>
        <v>4.4286165647360008E-2</v>
      </c>
      <c r="J11" s="4">
        <f t="shared" si="5"/>
        <v>4.6057612273254417E-2</v>
      </c>
      <c r="K11" s="4"/>
    </row>
    <row r="12" spans="1:11" x14ac:dyDescent="0.2">
      <c r="A12" t="s">
        <v>10</v>
      </c>
      <c r="C12" s="4">
        <f>C10-C11</f>
        <v>6.5000000000000002E-2</v>
      </c>
      <c r="D12" s="4">
        <f t="shared" ref="D12:J12" si="6">D10-D11</f>
        <v>6.7600000000000007E-2</v>
      </c>
      <c r="E12" s="4">
        <f t="shared" si="6"/>
        <v>7.0304000000000005E-2</v>
      </c>
      <c r="F12" s="4">
        <f t="shared" si="6"/>
        <v>7.3116160000000013E-2</v>
      </c>
      <c r="G12" s="4">
        <f t="shared" si="6"/>
        <v>7.6040806400000022E-2</v>
      </c>
      <c r="H12" s="4">
        <f t="shared" si="6"/>
        <v>7.9082438656000023E-2</v>
      </c>
      <c r="I12" s="4">
        <f t="shared" si="6"/>
        <v>8.2245736202240016E-2</v>
      </c>
      <c r="J12" s="4">
        <f t="shared" si="6"/>
        <v>8.5535565650329631E-2</v>
      </c>
      <c r="K12" s="4"/>
    </row>
    <row r="13" spans="1:11" ht="6" customHeight="1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1" ht="15" customHeight="1" x14ac:dyDescent="0.2">
      <c r="A14" t="s">
        <v>18</v>
      </c>
      <c r="B14" s="4"/>
      <c r="C14" s="4"/>
      <c r="D14" s="4"/>
      <c r="E14" s="4"/>
      <c r="F14" s="4"/>
      <c r="G14" s="4"/>
      <c r="H14" s="4"/>
      <c r="I14" s="4"/>
      <c r="J14" s="4">
        <f>B8-SUM(C4:J4)</f>
        <v>0.24</v>
      </c>
    </row>
    <row r="15" spans="1:11" ht="15" customHeight="1" x14ac:dyDescent="0.2">
      <c r="A15" t="s">
        <v>14</v>
      </c>
      <c r="B15" s="4"/>
      <c r="C15" s="4"/>
      <c r="D15" s="4"/>
      <c r="E15" s="4"/>
      <c r="F15" s="4"/>
      <c r="G15" s="4"/>
      <c r="H15" s="4"/>
      <c r="I15" s="4"/>
      <c r="J15" s="4">
        <v>0.4</v>
      </c>
    </row>
    <row r="16" spans="1:11" ht="15" customHeight="1" x14ac:dyDescent="0.2">
      <c r="A16" t="s">
        <v>15</v>
      </c>
      <c r="B16" s="4"/>
      <c r="C16" s="4"/>
      <c r="D16" s="4"/>
      <c r="E16" s="4"/>
      <c r="F16" s="4"/>
      <c r="G16" s="4"/>
      <c r="H16" s="4"/>
      <c r="I16" s="4"/>
      <c r="J16" s="4">
        <f>J15-J14</f>
        <v>0.16000000000000003</v>
      </c>
    </row>
    <row r="17" spans="1:12" ht="15" customHeight="1" x14ac:dyDescent="0.2">
      <c r="A17" t="s">
        <v>16</v>
      </c>
      <c r="B17" s="4"/>
      <c r="C17" s="4"/>
      <c r="D17" s="4"/>
      <c r="E17" s="4"/>
      <c r="F17" s="4"/>
      <c r="G17" s="4"/>
      <c r="H17" s="4"/>
      <c r="I17" s="4"/>
      <c r="J17" s="4">
        <f>J16*0.35</f>
        <v>5.6000000000000008E-2</v>
      </c>
    </row>
    <row r="18" spans="1:12" ht="15" customHeight="1" x14ac:dyDescent="0.2">
      <c r="A18" t="s">
        <v>17</v>
      </c>
      <c r="B18" s="4"/>
      <c r="C18" s="4"/>
      <c r="D18" s="4"/>
      <c r="E18" s="4"/>
      <c r="F18" s="4"/>
      <c r="G18" s="4"/>
      <c r="H18" s="4"/>
      <c r="I18" s="4"/>
      <c r="J18" s="4">
        <f>J15-J17</f>
        <v>0.34400000000000003</v>
      </c>
    </row>
    <row r="19" spans="1:12" ht="6" customHeight="1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2" x14ac:dyDescent="0.2">
      <c r="A20" t="s">
        <v>6</v>
      </c>
      <c r="B20">
        <v>0.35</v>
      </c>
      <c r="C20" s="4">
        <f t="shared" ref="C20:I20" si="7">0.1*C2</f>
        <v>0.42000000000000004</v>
      </c>
      <c r="D20" s="4">
        <f t="shared" si="7"/>
        <v>0.44100000000000006</v>
      </c>
      <c r="E20" s="4">
        <f t="shared" si="7"/>
        <v>0.46305000000000007</v>
      </c>
      <c r="F20" s="4">
        <f t="shared" si="7"/>
        <v>0.48620250000000009</v>
      </c>
      <c r="G20" s="4">
        <f t="shared" si="7"/>
        <v>0.51051262500000016</v>
      </c>
      <c r="H20" s="4">
        <f t="shared" si="7"/>
        <v>0.53603825625000023</v>
      </c>
      <c r="I20" s="4">
        <f t="shared" si="7"/>
        <v>0.56284016906250023</v>
      </c>
      <c r="J20" s="4">
        <v>0</v>
      </c>
    </row>
    <row r="21" spans="1:12" x14ac:dyDescent="0.2">
      <c r="A21" s="6" t="s">
        <v>7</v>
      </c>
      <c r="B21">
        <f>B20</f>
        <v>0.35</v>
      </c>
      <c r="C21" s="4">
        <f>C20-B20</f>
        <v>7.0000000000000062E-2</v>
      </c>
      <c r="D21" s="4">
        <f t="shared" ref="D21:J21" si="8">D20-C20</f>
        <v>2.1000000000000019E-2</v>
      </c>
      <c r="E21" s="4">
        <f t="shared" si="8"/>
        <v>2.2050000000000014E-2</v>
      </c>
      <c r="F21" s="4">
        <f t="shared" si="8"/>
        <v>2.315250000000002E-2</v>
      </c>
      <c r="G21" s="4">
        <f t="shared" si="8"/>
        <v>2.4310125000000071E-2</v>
      </c>
      <c r="H21" s="4">
        <f t="shared" si="8"/>
        <v>2.5525631250000069E-2</v>
      </c>
      <c r="I21" s="4">
        <f t="shared" si="8"/>
        <v>2.6801912812499995E-2</v>
      </c>
      <c r="J21" s="4">
        <f t="shared" si="8"/>
        <v>-0.56284016906250023</v>
      </c>
    </row>
    <row r="22" spans="1:12" ht="6" customHeight="1" x14ac:dyDescent="0.2"/>
    <row r="23" spans="1:12" x14ac:dyDescent="0.2">
      <c r="A23" t="s">
        <v>11</v>
      </c>
      <c r="B23" s="4">
        <f>B6-B8-B12-B21+B4</f>
        <v>-1.5499999999999998</v>
      </c>
      <c r="C23" s="4">
        <f t="shared" ref="C23:I23" si="9">C6-C8-C12-C21+C4</f>
        <v>0.17999999999999988</v>
      </c>
      <c r="D23" s="4">
        <f t="shared" si="9"/>
        <v>0.24004999999999987</v>
      </c>
      <c r="E23" s="4">
        <f t="shared" si="9"/>
        <v>0.25062849999999992</v>
      </c>
      <c r="F23" s="4">
        <f t="shared" si="9"/>
        <v>0.26176296500000007</v>
      </c>
      <c r="G23" s="4">
        <f t="shared" si="9"/>
        <v>0.27348227484999965</v>
      </c>
      <c r="H23" s="4">
        <f t="shared" si="9"/>
        <v>0.28581679665650017</v>
      </c>
      <c r="I23" s="4">
        <f t="shared" si="9"/>
        <v>0.2987984608758853</v>
      </c>
      <c r="J23" s="4">
        <f>J6-J8-J12-J21+J4+J18</f>
        <v>1.2474430187973267</v>
      </c>
    </row>
    <row r="24" spans="1:12" x14ac:dyDescent="0.2">
      <c r="A24" t="s">
        <v>12</v>
      </c>
      <c r="B24" s="4">
        <f t="shared" ref="B24:J24" si="10">B23/(1+0.12)^B1</f>
        <v>-1.5499999999999998</v>
      </c>
      <c r="C24" s="4">
        <f t="shared" si="10"/>
        <v>0.16071428571428559</v>
      </c>
      <c r="D24" s="4">
        <f t="shared" si="10"/>
        <v>0.19136639030612232</v>
      </c>
      <c r="E24" s="4">
        <f t="shared" si="10"/>
        <v>0.1783924158391034</v>
      </c>
      <c r="F24" s="4">
        <f t="shared" si="10"/>
        <v>0.16635509651435113</v>
      </c>
      <c r="G24" s="4">
        <f t="shared" si="10"/>
        <v>0.15518118731290506</v>
      </c>
      <c r="H24" s="4">
        <f t="shared" si="10"/>
        <v>0.14480368414139297</v>
      </c>
      <c r="I24" s="4">
        <f t="shared" si="10"/>
        <v>0.13516124932107818</v>
      </c>
      <c r="J24" s="4">
        <f t="shared" si="10"/>
        <v>0.50382131315219314</v>
      </c>
    </row>
    <row r="25" spans="1:12" x14ac:dyDescent="0.2">
      <c r="A25" t="s">
        <v>13</v>
      </c>
      <c r="B25" s="4">
        <f>SUM(B24:J24)</f>
        <v>8.5795622301432006E-2</v>
      </c>
    </row>
    <row r="28" spans="1:12" ht="12.75" customHeight="1" x14ac:dyDescent="0.2"/>
    <row r="30" spans="1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2"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x14ac:dyDescent="0.2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"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2:12" ht="6" customHeight="1" x14ac:dyDescent="0.2">
      <c r="C37" s="4"/>
      <c r="D37" s="4"/>
      <c r="E37" s="4"/>
      <c r="F37" s="4"/>
      <c r="G37" s="4"/>
      <c r="H37" s="4"/>
      <c r="I37" s="4"/>
      <c r="J37" s="4"/>
    </row>
    <row r="39" spans="2:12" ht="6" customHeight="1" x14ac:dyDescent="0.2"/>
    <row r="40" spans="2:12" x14ac:dyDescent="0.2">
      <c r="C40" s="4"/>
      <c r="D40" s="4"/>
      <c r="E40" s="4"/>
      <c r="F40" s="4"/>
      <c r="G40" s="4"/>
      <c r="H40" s="4"/>
      <c r="I40" s="4"/>
      <c r="J40" s="4"/>
    </row>
    <row r="41" spans="2:12" ht="6" customHeight="1" x14ac:dyDescent="0.2">
      <c r="B41" s="4"/>
      <c r="C41" s="4"/>
      <c r="D41" s="4"/>
      <c r="E41" s="4"/>
      <c r="F41" s="4"/>
      <c r="G41" s="4"/>
      <c r="H41" s="4"/>
      <c r="I41" s="4"/>
      <c r="J41" s="4"/>
    </row>
    <row r="42" spans="2:12" x14ac:dyDescent="0.2">
      <c r="B42" s="4"/>
      <c r="C42" s="4"/>
      <c r="D42" s="4"/>
      <c r="E42" s="4"/>
      <c r="F42" s="4"/>
      <c r="G42" s="4"/>
      <c r="H42" s="4"/>
      <c r="I42" s="4"/>
      <c r="J42" s="4"/>
    </row>
    <row r="43" spans="2:12" x14ac:dyDescent="0.2">
      <c r="B43" s="4"/>
      <c r="C43" s="4"/>
      <c r="D43" s="4"/>
      <c r="E43" s="4"/>
      <c r="F43" s="4"/>
      <c r="G43" s="4"/>
      <c r="H43" s="4"/>
      <c r="I43" s="4"/>
      <c r="J43" s="4"/>
    </row>
    <row r="44" spans="2:12" x14ac:dyDescent="0.2">
      <c r="B44" s="4"/>
      <c r="C44" s="4"/>
      <c r="D44" s="4"/>
      <c r="E44" s="4"/>
      <c r="F44" s="4"/>
      <c r="G44" s="4"/>
      <c r="H44" s="4"/>
      <c r="I44" s="4"/>
      <c r="J44" s="4"/>
    </row>
    <row r="45" spans="2:12" x14ac:dyDescent="0.2">
      <c r="B45" s="4"/>
      <c r="C45" s="4"/>
      <c r="D45" s="4"/>
      <c r="E45" s="4"/>
      <c r="F45" s="4"/>
      <c r="G45" s="4"/>
      <c r="H45" s="4"/>
      <c r="I45" s="4"/>
      <c r="J45" s="4"/>
    </row>
    <row r="46" spans="2:12" x14ac:dyDescent="0.2">
      <c r="B46" s="4"/>
      <c r="C46" s="4"/>
      <c r="D46" s="4"/>
      <c r="E46" s="4"/>
      <c r="F46" s="4"/>
      <c r="G46" s="4"/>
      <c r="H46" s="4"/>
      <c r="I46" s="4"/>
      <c r="J46" s="4"/>
    </row>
    <row r="47" spans="2:12" x14ac:dyDescent="0.2">
      <c r="B47" s="4"/>
      <c r="C47" s="4"/>
      <c r="D47" s="4"/>
      <c r="E47" s="4"/>
      <c r="F47" s="4"/>
      <c r="G47" s="4"/>
      <c r="H47" s="4"/>
      <c r="I47" s="4"/>
      <c r="J47" s="4"/>
    </row>
    <row r="48" spans="2:1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6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6" customHeight="1" x14ac:dyDescent="0.2"/>
    <row r="51" spans="1:12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B53" s="4"/>
    </row>
  </sheetData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zoomScale="150" workbookViewId="0">
      <selection activeCell="D3" sqref="D3"/>
    </sheetView>
  </sheetViews>
  <sheetFormatPr baseColWidth="10" defaultColWidth="8.83203125" defaultRowHeight="15" x14ac:dyDescent="0.2"/>
  <cols>
    <col min="1" max="1" width="16.1640625" customWidth="1"/>
    <col min="2" max="2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17">
        <f>C2*0.9</f>
        <v>3.7800000000000002</v>
      </c>
      <c r="D3" s="17">
        <f t="shared" ref="D3:J3" si="1">D2*0.9</f>
        <v>3.9690000000000003</v>
      </c>
      <c r="E3" s="17">
        <f t="shared" si="1"/>
        <v>4.1674500000000005</v>
      </c>
      <c r="F3" s="17">
        <f t="shared" si="1"/>
        <v>4.3758225000000008</v>
      </c>
      <c r="G3" s="17">
        <f t="shared" si="1"/>
        <v>4.5946136250000018</v>
      </c>
      <c r="H3" s="17">
        <f t="shared" si="1"/>
        <v>4.8243443062500013</v>
      </c>
      <c r="I3" s="17">
        <f t="shared" si="1"/>
        <v>5.0655615215625014</v>
      </c>
      <c r="J3" s="17">
        <f t="shared" si="1"/>
        <v>5.3188395976406273</v>
      </c>
    </row>
    <row r="4" spans="1:10" x14ac:dyDescent="0.2">
      <c r="C4" s="4"/>
      <c r="D4" s="4"/>
      <c r="E4" s="4"/>
      <c r="F4" s="4"/>
      <c r="G4" s="4"/>
      <c r="H4" s="4"/>
      <c r="I4" s="4"/>
      <c r="J4" s="4"/>
    </row>
    <row r="5" spans="1:10" x14ac:dyDescent="0.2">
      <c r="C5" s="5"/>
      <c r="D5" s="5"/>
      <c r="E5" s="5"/>
      <c r="F5" s="5"/>
      <c r="G5" s="5"/>
      <c r="H5" s="5"/>
      <c r="I5" s="5"/>
      <c r="J5" s="5"/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DFA5-D95A-3A4E-B9E3-22044FBE0799}">
  <dimension ref="A1:J25"/>
  <sheetViews>
    <sheetView zoomScale="157" workbookViewId="0">
      <selection activeCell="B7" sqref="B7"/>
    </sheetView>
  </sheetViews>
  <sheetFormatPr baseColWidth="10" defaultRowHeight="15" x14ac:dyDescent="0.2"/>
  <cols>
    <col min="1" max="1" width="14.33203125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9">
        <v>0.12</v>
      </c>
      <c r="D4" s="9">
        <v>0.12</v>
      </c>
      <c r="E4" s="9">
        <v>0.12</v>
      </c>
      <c r="F4" s="9">
        <v>0.12</v>
      </c>
      <c r="G4" s="9">
        <v>0.12</v>
      </c>
      <c r="H4" s="9">
        <v>0.12</v>
      </c>
      <c r="I4" s="9">
        <v>0.12</v>
      </c>
      <c r="J4" s="9">
        <v>0.12</v>
      </c>
    </row>
    <row r="5" spans="1:10" x14ac:dyDescent="0.2">
      <c r="C5" s="5"/>
      <c r="D5" s="5"/>
      <c r="E5" s="5"/>
      <c r="F5" s="5"/>
      <c r="G5" s="5"/>
      <c r="H5" s="5"/>
      <c r="I5" s="5"/>
      <c r="J5" s="5"/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158E-AB77-3D46-8686-914DEF2EED19}">
  <dimension ref="A1:J26"/>
  <sheetViews>
    <sheetView zoomScale="183" workbookViewId="0">
      <selection activeCell="C5" sqref="C5"/>
    </sheetView>
  </sheetViews>
  <sheetFormatPr baseColWidth="10" defaultRowHeight="15" x14ac:dyDescent="0.2"/>
  <cols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8">
        <f t="shared" ref="C5:J5" si="2">C2-C3-C4</f>
        <v>0.29999999999999993</v>
      </c>
      <c r="D5" s="8">
        <f t="shared" si="2"/>
        <v>0.32099999999999984</v>
      </c>
      <c r="E5" s="8">
        <f t="shared" si="2"/>
        <v>0.34304999999999997</v>
      </c>
      <c r="F5" s="8">
        <f t="shared" si="2"/>
        <v>0.3662025000000001</v>
      </c>
      <c r="G5" s="8">
        <f t="shared" si="2"/>
        <v>0.39051262499999961</v>
      </c>
      <c r="H5" s="8">
        <f t="shared" si="2"/>
        <v>0.41603825625000035</v>
      </c>
      <c r="I5" s="8">
        <f t="shared" si="2"/>
        <v>0.44284016906250045</v>
      </c>
      <c r="J5" s="8">
        <f t="shared" si="2"/>
        <v>0.47098217751562477</v>
      </c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2255-8839-CA4A-A9D9-D5B930ECBD8A}">
  <dimension ref="A1:J26"/>
  <sheetViews>
    <sheetView zoomScale="225" workbookViewId="0">
      <selection activeCell="L6" sqref="L6"/>
    </sheetView>
  </sheetViews>
  <sheetFormatPr baseColWidth="10" defaultRowHeight="15" x14ac:dyDescent="0.2"/>
  <cols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10">
        <f>C5*(1-0.35)</f>
        <v>0.19499999999999995</v>
      </c>
      <c r="D6" s="10">
        <f t="shared" ref="D6:J6" si="3">D5*(1-0.35)</f>
        <v>0.20864999999999989</v>
      </c>
      <c r="E6" s="10">
        <f t="shared" si="3"/>
        <v>0.22298249999999997</v>
      </c>
      <c r="F6" s="10">
        <f t="shared" si="3"/>
        <v>0.23803162500000008</v>
      </c>
      <c r="G6" s="10">
        <f t="shared" si="3"/>
        <v>0.25383320624999978</v>
      </c>
      <c r="H6" s="10">
        <f t="shared" si="3"/>
        <v>0.27042486656250025</v>
      </c>
      <c r="I6" s="10">
        <f t="shared" si="3"/>
        <v>0.28784610989062531</v>
      </c>
      <c r="J6" s="10">
        <f t="shared" si="3"/>
        <v>0.30613841538515613</v>
      </c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B197-B2B4-4141-91B6-A356BA870780}">
  <dimension ref="A1:J26"/>
  <sheetViews>
    <sheetView zoomScale="258" workbookViewId="0">
      <selection activeCell="D11" sqref="D11"/>
    </sheetView>
  </sheetViews>
  <sheetFormatPr baseColWidth="10" defaultRowHeight="15" x14ac:dyDescent="0.2"/>
  <cols>
    <col min="1" max="1" width="17.1640625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C7" s="12">
        <f>C6+C4</f>
        <v>0.31499999999999995</v>
      </c>
      <c r="D7" s="12">
        <f t="shared" ref="D7:J7" si="4">D6+D4</f>
        <v>0.32864999999999989</v>
      </c>
      <c r="E7" s="12">
        <f t="shared" si="4"/>
        <v>0.34298249999999997</v>
      </c>
      <c r="F7" s="12">
        <f t="shared" si="4"/>
        <v>0.35803162500000008</v>
      </c>
      <c r="G7" s="12">
        <f t="shared" si="4"/>
        <v>0.37383320624999977</v>
      </c>
      <c r="H7" s="12">
        <f t="shared" si="4"/>
        <v>0.39042486656250025</v>
      </c>
      <c r="I7" s="12">
        <f t="shared" si="4"/>
        <v>0.40784610989062531</v>
      </c>
      <c r="J7" s="12">
        <f t="shared" si="4"/>
        <v>0.42613841538515612</v>
      </c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9A3B-C0D7-8B46-A79F-768EAAEDB684}">
  <dimension ref="A1:J24"/>
  <sheetViews>
    <sheetView zoomScale="200" workbookViewId="0">
      <selection activeCell="J17" sqref="J17"/>
    </sheetView>
  </sheetViews>
  <sheetFormatPr baseColWidth="10" defaultRowHeight="15" x14ac:dyDescent="0.2"/>
  <cols>
    <col min="1" max="1" width="14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C7" s="4">
        <f>C6+C4</f>
        <v>0.31499999999999995</v>
      </c>
      <c r="D7" s="4">
        <f t="shared" ref="D7:J7" si="4">D6+D4</f>
        <v>0.32864999999999989</v>
      </c>
      <c r="E7" s="4">
        <f t="shared" si="4"/>
        <v>0.34298249999999997</v>
      </c>
      <c r="F7" s="4">
        <f t="shared" si="4"/>
        <v>0.35803162500000008</v>
      </c>
      <c r="G7" s="4">
        <f t="shared" si="4"/>
        <v>0.37383320624999977</v>
      </c>
      <c r="H7" s="4">
        <f t="shared" si="4"/>
        <v>0.39042486656250025</v>
      </c>
      <c r="I7" s="4">
        <f t="shared" si="4"/>
        <v>0.40784610989062531</v>
      </c>
      <c r="J7" s="4">
        <f t="shared" si="4"/>
        <v>0.42613841538515612</v>
      </c>
    </row>
    <row r="8" spans="1:10" x14ac:dyDescent="0.2">
      <c r="C8" s="4"/>
      <c r="D8" s="4"/>
      <c r="E8" s="4"/>
      <c r="F8" s="4"/>
      <c r="G8" s="4"/>
      <c r="H8" s="4"/>
      <c r="I8" s="4"/>
      <c r="J8" s="4"/>
    </row>
    <row r="9" spans="1:10" x14ac:dyDescent="0.2">
      <c r="A9" t="s">
        <v>5</v>
      </c>
      <c r="B9" s="13">
        <v>1.2</v>
      </c>
    </row>
    <row r="10" spans="1:10" x14ac:dyDescent="0.2"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t="s">
        <v>18</v>
      </c>
      <c r="B11" s="4"/>
      <c r="C11" s="4"/>
      <c r="D11" s="4"/>
      <c r="E11" s="4"/>
      <c r="F11" s="4"/>
      <c r="G11" s="4"/>
      <c r="H11" s="4"/>
      <c r="I11" s="4"/>
      <c r="J11" s="11">
        <f>B9-SUM(C4:J4)</f>
        <v>0.24</v>
      </c>
    </row>
    <row r="12" spans="1:10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11">
        <v>0.4</v>
      </c>
    </row>
    <row r="13" spans="1:10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11">
        <f>J12-J11</f>
        <v>0.16000000000000003</v>
      </c>
    </row>
    <row r="14" spans="1:10" x14ac:dyDescent="0.2">
      <c r="A14" t="s">
        <v>16</v>
      </c>
      <c r="B14" s="4"/>
      <c r="C14" s="4"/>
      <c r="D14" s="4"/>
      <c r="E14" s="4"/>
      <c r="F14" s="4"/>
      <c r="G14" s="4"/>
      <c r="H14" s="4"/>
      <c r="I14" s="4"/>
      <c r="J14" s="11">
        <f>J13*0.35</f>
        <v>5.6000000000000008E-2</v>
      </c>
    </row>
    <row r="15" spans="1:10" x14ac:dyDescent="0.2">
      <c r="A15" t="s">
        <v>17</v>
      </c>
      <c r="B15" s="4"/>
      <c r="C15" s="4"/>
      <c r="D15" s="4"/>
      <c r="E15" s="4"/>
      <c r="F15" s="4"/>
      <c r="G15" s="4"/>
      <c r="H15" s="4"/>
      <c r="I15" s="4"/>
      <c r="J15" s="11">
        <f>J12-J14</f>
        <v>0.34400000000000003</v>
      </c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6"/>
      <c r="C19" s="4"/>
      <c r="D19" s="4"/>
      <c r="E19" s="4"/>
      <c r="F19" s="4"/>
      <c r="G19" s="4"/>
      <c r="H19" s="4"/>
      <c r="I19" s="4"/>
      <c r="J19" s="4"/>
    </row>
    <row r="21" spans="1:10" x14ac:dyDescent="0.2"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"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">
      <c r="B23" s="4"/>
    </row>
    <row r="24" spans="1:10" x14ac:dyDescent="0.2">
      <c r="B2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284D-3523-B043-90FA-DFDB6E4FC559}">
  <dimension ref="A1:J18"/>
  <sheetViews>
    <sheetView zoomScale="180" workbookViewId="0">
      <selection activeCell="J17" sqref="J17"/>
    </sheetView>
  </sheetViews>
  <sheetFormatPr baseColWidth="10" defaultRowHeight="15" x14ac:dyDescent="0.2"/>
  <cols>
    <col min="1" max="1" width="16.5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C7" s="4">
        <f>C6+C4</f>
        <v>0.31499999999999995</v>
      </c>
      <c r="D7" s="4">
        <f t="shared" ref="D7:J7" si="4">D6+D4</f>
        <v>0.32864999999999989</v>
      </c>
      <c r="E7" s="4">
        <f t="shared" si="4"/>
        <v>0.34298249999999997</v>
      </c>
      <c r="F7" s="4">
        <f t="shared" si="4"/>
        <v>0.35803162500000008</v>
      </c>
      <c r="G7" s="4">
        <f t="shared" si="4"/>
        <v>0.37383320624999977</v>
      </c>
      <c r="H7" s="4">
        <f t="shared" si="4"/>
        <v>0.39042486656250025</v>
      </c>
      <c r="I7" s="4">
        <f t="shared" si="4"/>
        <v>0.40784610989062531</v>
      </c>
      <c r="J7" s="4">
        <f t="shared" si="4"/>
        <v>0.42613841538515612</v>
      </c>
    </row>
    <row r="8" spans="1:10" x14ac:dyDescent="0.2">
      <c r="C8" s="4"/>
      <c r="D8" s="4"/>
      <c r="E8" s="4"/>
      <c r="F8" s="4"/>
      <c r="G8" s="4"/>
      <c r="H8" s="4"/>
      <c r="I8" s="4"/>
      <c r="J8" s="4"/>
    </row>
    <row r="9" spans="1:10" x14ac:dyDescent="0.2">
      <c r="A9" t="s">
        <v>5</v>
      </c>
      <c r="B9">
        <v>1.2</v>
      </c>
    </row>
    <row r="10" spans="1:10" x14ac:dyDescent="0.2"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t="s">
        <v>18</v>
      </c>
      <c r="B11" s="4"/>
      <c r="C11" s="4"/>
      <c r="D11" s="4"/>
      <c r="E11" s="4"/>
      <c r="F11" s="4"/>
      <c r="G11" s="4"/>
      <c r="H11" s="4"/>
      <c r="I11" s="4"/>
      <c r="J11" s="4">
        <f>B9-SUM(C4:J4)</f>
        <v>0.24</v>
      </c>
    </row>
    <row r="12" spans="1:10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>
        <v>0.4</v>
      </c>
    </row>
    <row r="13" spans="1:10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>
        <f>J12-J11</f>
        <v>0.16000000000000003</v>
      </c>
    </row>
    <row r="14" spans="1:10" x14ac:dyDescent="0.2">
      <c r="A14" t="s">
        <v>16</v>
      </c>
      <c r="B14" s="4"/>
      <c r="C14" s="4"/>
      <c r="D14" s="4"/>
      <c r="E14" s="4"/>
      <c r="F14" s="4"/>
      <c r="G14" s="4"/>
      <c r="H14" s="4"/>
      <c r="I14" s="4"/>
      <c r="J14" s="4">
        <f>J13*0.35</f>
        <v>5.6000000000000008E-2</v>
      </c>
    </row>
    <row r="15" spans="1:10" x14ac:dyDescent="0.2">
      <c r="A15" t="s">
        <v>17</v>
      </c>
      <c r="B15" s="4"/>
      <c r="C15" s="4"/>
      <c r="D15" s="4"/>
      <c r="E15" s="4"/>
      <c r="F15" s="4"/>
      <c r="G15" s="4"/>
      <c r="H15" s="4"/>
      <c r="I15" s="4"/>
      <c r="J15" s="4">
        <f>J12-J14</f>
        <v>0.34400000000000003</v>
      </c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t="s">
        <v>6</v>
      </c>
      <c r="B17" s="18">
        <v>0.35</v>
      </c>
      <c r="C17" s="19">
        <f t="shared" ref="C17:I17" si="5">0.1*C2</f>
        <v>0.42000000000000004</v>
      </c>
      <c r="D17" s="19">
        <f t="shared" si="5"/>
        <v>0.44100000000000006</v>
      </c>
      <c r="E17" s="19">
        <f t="shared" si="5"/>
        <v>0.46305000000000007</v>
      </c>
      <c r="F17" s="19">
        <f t="shared" si="5"/>
        <v>0.48620250000000009</v>
      </c>
      <c r="G17" s="19">
        <f t="shared" si="5"/>
        <v>0.51051262500000016</v>
      </c>
      <c r="H17" s="19">
        <f t="shared" si="5"/>
        <v>0.53603825625000023</v>
      </c>
      <c r="I17" s="19">
        <f t="shared" si="5"/>
        <v>0.56284016906250023</v>
      </c>
      <c r="J17" s="19">
        <v>0</v>
      </c>
    </row>
    <row r="18" spans="1:10" x14ac:dyDescent="0.2">
      <c r="A18" s="6" t="s">
        <v>7</v>
      </c>
      <c r="B18" s="18">
        <f>B17</f>
        <v>0.35</v>
      </c>
      <c r="C18" s="19">
        <f>C17-B17</f>
        <v>7.0000000000000062E-2</v>
      </c>
      <c r="D18" s="19">
        <f t="shared" ref="D18:J18" si="6">D17-C17</f>
        <v>2.1000000000000019E-2</v>
      </c>
      <c r="E18" s="19">
        <f t="shared" si="6"/>
        <v>2.2050000000000014E-2</v>
      </c>
      <c r="F18" s="19">
        <f t="shared" si="6"/>
        <v>2.315250000000002E-2</v>
      </c>
      <c r="G18" s="19">
        <f t="shared" si="6"/>
        <v>2.4310125000000071E-2</v>
      </c>
      <c r="H18" s="19">
        <f t="shared" si="6"/>
        <v>2.5525631250000069E-2</v>
      </c>
      <c r="I18" s="19">
        <f t="shared" si="6"/>
        <v>2.6801912812499995E-2</v>
      </c>
      <c r="J18" s="19">
        <f t="shared" si="6"/>
        <v>-0.56284016906250023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7673-7550-404A-84BF-4D1272BE2966}">
  <dimension ref="A1:J26"/>
  <sheetViews>
    <sheetView zoomScale="158" workbookViewId="0">
      <selection activeCell="G25" sqref="G25"/>
    </sheetView>
  </sheetViews>
  <sheetFormatPr baseColWidth="10" defaultRowHeight="15" x14ac:dyDescent="0.2"/>
  <cols>
    <col min="1" max="1" width="15.6640625" customWidth="1"/>
    <col min="2" max="10" width="7.6640625" customWidth="1"/>
  </cols>
  <sheetData>
    <row r="1" spans="1:10" x14ac:dyDescent="0.2">
      <c r="A1" t="s">
        <v>0</v>
      </c>
      <c r="C1" s="4">
        <v>4.2</v>
      </c>
      <c r="D1" s="4">
        <f>C1*1.05</f>
        <v>4.41</v>
      </c>
      <c r="E1" s="4">
        <f t="shared" ref="E1:J1" si="0">D1*1.05</f>
        <v>4.6305000000000005</v>
      </c>
      <c r="F1" s="4">
        <f t="shared" si="0"/>
        <v>4.8620250000000009</v>
      </c>
      <c r="G1" s="4">
        <f t="shared" si="0"/>
        <v>5.1051262500000014</v>
      </c>
      <c r="H1" s="4">
        <f t="shared" si="0"/>
        <v>5.3603825625000017</v>
      </c>
      <c r="I1" s="4">
        <f t="shared" si="0"/>
        <v>5.6284016906250018</v>
      </c>
      <c r="J1" s="4">
        <f t="shared" si="0"/>
        <v>5.9098217751562521</v>
      </c>
    </row>
    <row r="2" spans="1:10" x14ac:dyDescent="0.2">
      <c r="A2" t="s">
        <v>1</v>
      </c>
      <c r="C2" s="4">
        <f>C1*0.9</f>
        <v>3.7800000000000002</v>
      </c>
      <c r="D2" s="4">
        <f t="shared" ref="D2:J2" si="1">D1*0.9</f>
        <v>3.9690000000000003</v>
      </c>
      <c r="E2" s="4">
        <f t="shared" si="1"/>
        <v>4.1674500000000005</v>
      </c>
      <c r="F2" s="4">
        <f t="shared" si="1"/>
        <v>4.3758225000000008</v>
      </c>
      <c r="G2" s="4">
        <f t="shared" si="1"/>
        <v>4.5946136250000018</v>
      </c>
      <c r="H2" s="4">
        <f t="shared" si="1"/>
        <v>4.8243443062500013</v>
      </c>
      <c r="I2" s="4">
        <f t="shared" si="1"/>
        <v>5.0655615215625014</v>
      </c>
      <c r="J2" s="4">
        <f t="shared" si="1"/>
        <v>5.3188395976406273</v>
      </c>
    </row>
    <row r="3" spans="1:10" x14ac:dyDescent="0.2">
      <c r="A3" t="s">
        <v>2</v>
      </c>
      <c r="C3" s="4">
        <v>0.12</v>
      </c>
      <c r="D3" s="4">
        <v>0.12</v>
      </c>
      <c r="E3" s="4">
        <v>0.12</v>
      </c>
      <c r="F3" s="4">
        <v>0.12</v>
      </c>
      <c r="G3" s="4">
        <v>0.12</v>
      </c>
      <c r="H3" s="4">
        <v>0.12</v>
      </c>
      <c r="I3" s="4">
        <v>0.12</v>
      </c>
      <c r="J3" s="4">
        <v>0.12</v>
      </c>
    </row>
    <row r="4" spans="1:10" x14ac:dyDescent="0.2">
      <c r="A4" t="s">
        <v>3</v>
      </c>
      <c r="C4" s="5">
        <f t="shared" ref="C4:J4" si="2">C1-C2-C3</f>
        <v>0.29999999999999993</v>
      </c>
      <c r="D4" s="5">
        <f t="shared" si="2"/>
        <v>0.32099999999999984</v>
      </c>
      <c r="E4" s="5">
        <f t="shared" si="2"/>
        <v>0.34304999999999997</v>
      </c>
      <c r="F4" s="5">
        <f t="shared" si="2"/>
        <v>0.3662025000000001</v>
      </c>
      <c r="G4" s="5">
        <f t="shared" si="2"/>
        <v>0.39051262499999961</v>
      </c>
      <c r="H4" s="5">
        <f t="shared" si="2"/>
        <v>0.41603825625000035</v>
      </c>
      <c r="I4" s="5">
        <f t="shared" si="2"/>
        <v>0.44284016906250045</v>
      </c>
      <c r="J4" s="5">
        <f t="shared" si="2"/>
        <v>0.47098217751562477</v>
      </c>
    </row>
    <row r="5" spans="1:10" x14ac:dyDescent="0.2">
      <c r="A5" t="s">
        <v>4</v>
      </c>
      <c r="C5" s="4">
        <f>C4*(1-0.35)</f>
        <v>0.19499999999999995</v>
      </c>
      <c r="D5" s="4">
        <f t="shared" ref="D5:J5" si="3">D4*(1-0.35)</f>
        <v>0.20864999999999989</v>
      </c>
      <c r="E5" s="4">
        <f t="shared" si="3"/>
        <v>0.22298249999999997</v>
      </c>
      <c r="F5" s="4">
        <f t="shared" si="3"/>
        <v>0.23803162500000008</v>
      </c>
      <c r="G5" s="4">
        <f t="shared" si="3"/>
        <v>0.25383320624999978</v>
      </c>
      <c r="H5" s="4">
        <f t="shared" si="3"/>
        <v>0.27042486656250025</v>
      </c>
      <c r="I5" s="4">
        <f t="shared" si="3"/>
        <v>0.28784610989062531</v>
      </c>
      <c r="J5" s="4">
        <f t="shared" si="3"/>
        <v>0.30613841538515613</v>
      </c>
    </row>
    <row r="6" spans="1:10" x14ac:dyDescent="0.2">
      <c r="A6" t="s">
        <v>19</v>
      </c>
      <c r="C6" s="4">
        <f>C5+C3</f>
        <v>0.31499999999999995</v>
      </c>
      <c r="D6" s="4">
        <f t="shared" ref="D6:J6" si="4">D5+D3</f>
        <v>0.32864999999999989</v>
      </c>
      <c r="E6" s="4">
        <f t="shared" si="4"/>
        <v>0.34298249999999997</v>
      </c>
      <c r="F6" s="4">
        <f t="shared" si="4"/>
        <v>0.35803162500000008</v>
      </c>
      <c r="G6" s="4">
        <f t="shared" si="4"/>
        <v>0.37383320624999977</v>
      </c>
      <c r="H6" s="4">
        <f t="shared" si="4"/>
        <v>0.39042486656250025</v>
      </c>
      <c r="I6" s="4">
        <f t="shared" si="4"/>
        <v>0.40784610989062531</v>
      </c>
      <c r="J6" s="4">
        <f t="shared" si="4"/>
        <v>0.42613841538515612</v>
      </c>
    </row>
    <row r="7" spans="1:10" x14ac:dyDescent="0.2">
      <c r="C7" s="4"/>
      <c r="D7" s="4"/>
      <c r="E7" s="4"/>
      <c r="F7" s="4"/>
      <c r="G7" s="4"/>
      <c r="H7" s="4"/>
      <c r="I7" s="4"/>
      <c r="J7" s="4"/>
    </row>
    <row r="8" spans="1:10" x14ac:dyDescent="0.2">
      <c r="A8" t="s">
        <v>5</v>
      </c>
      <c r="B8">
        <v>1.2</v>
      </c>
    </row>
    <row r="9" spans="1:10" x14ac:dyDescent="0.2"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t="s">
        <v>18</v>
      </c>
      <c r="B10" s="4"/>
      <c r="C10" s="4"/>
      <c r="D10" s="4"/>
      <c r="E10" s="4"/>
      <c r="F10" s="4"/>
      <c r="G10" s="4"/>
      <c r="H10" s="4"/>
      <c r="I10" s="4"/>
      <c r="J10" s="4">
        <f>B8-SUM(C3:J3)</f>
        <v>0.24</v>
      </c>
    </row>
    <row r="11" spans="1:10" x14ac:dyDescent="0.2">
      <c r="A11" t="s">
        <v>14</v>
      </c>
      <c r="B11" s="4"/>
      <c r="C11" s="4"/>
      <c r="D11" s="4"/>
      <c r="E11" s="4"/>
      <c r="F11" s="4"/>
      <c r="G11" s="4"/>
      <c r="H11" s="4"/>
      <c r="I11" s="4"/>
      <c r="J11" s="4">
        <v>0.4</v>
      </c>
    </row>
    <row r="12" spans="1:10" x14ac:dyDescent="0.2">
      <c r="A12" t="s">
        <v>15</v>
      </c>
      <c r="B12" s="4"/>
      <c r="C12" s="4"/>
      <c r="D12" s="4"/>
      <c r="E12" s="4"/>
      <c r="F12" s="4"/>
      <c r="G12" s="4"/>
      <c r="H12" s="4"/>
      <c r="I12" s="4"/>
      <c r="J12" s="4">
        <f>J11-J10</f>
        <v>0.16000000000000003</v>
      </c>
    </row>
    <row r="13" spans="1:10" x14ac:dyDescent="0.2">
      <c r="A13" t="s">
        <v>16</v>
      </c>
      <c r="B13" s="4"/>
      <c r="C13" s="4"/>
      <c r="D13" s="4"/>
      <c r="E13" s="4"/>
      <c r="F13" s="4"/>
      <c r="G13" s="4"/>
      <c r="H13" s="4"/>
      <c r="I13" s="4"/>
      <c r="J13" s="4">
        <f>J12*0.35</f>
        <v>5.6000000000000008E-2</v>
      </c>
    </row>
    <row r="14" spans="1:10" x14ac:dyDescent="0.2">
      <c r="A14" t="s">
        <v>17</v>
      </c>
      <c r="B14" s="4"/>
      <c r="C14" s="4"/>
      <c r="D14" s="4"/>
      <c r="E14" s="4"/>
      <c r="F14" s="4"/>
      <c r="G14" s="4"/>
      <c r="H14" s="4"/>
      <c r="I14" s="4"/>
      <c r="J14" s="4">
        <f>J11-J13</f>
        <v>0.34400000000000003</v>
      </c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t="s">
        <v>6</v>
      </c>
      <c r="B16">
        <v>0.35</v>
      </c>
      <c r="C16" s="4">
        <f t="shared" ref="C16:I16" si="5">0.1*C1</f>
        <v>0.42000000000000004</v>
      </c>
      <c r="D16" s="4">
        <f t="shared" si="5"/>
        <v>0.44100000000000006</v>
      </c>
      <c r="E16" s="4">
        <f t="shared" si="5"/>
        <v>0.46305000000000007</v>
      </c>
      <c r="F16" s="4">
        <f t="shared" si="5"/>
        <v>0.48620250000000009</v>
      </c>
      <c r="G16" s="4">
        <f t="shared" si="5"/>
        <v>0.51051262500000016</v>
      </c>
      <c r="H16" s="4">
        <f t="shared" si="5"/>
        <v>0.53603825625000023</v>
      </c>
      <c r="I16" s="4">
        <f t="shared" si="5"/>
        <v>0.56284016906250023</v>
      </c>
      <c r="J16" s="4">
        <v>0</v>
      </c>
    </row>
    <row r="17" spans="1:10" x14ac:dyDescent="0.2">
      <c r="A17" s="6" t="s">
        <v>7</v>
      </c>
      <c r="B17">
        <f>B16</f>
        <v>0.35</v>
      </c>
      <c r="C17" s="4">
        <f>C16-B16</f>
        <v>7.0000000000000062E-2</v>
      </c>
      <c r="D17" s="4">
        <f t="shared" ref="D17:J17" si="6">D16-C16</f>
        <v>2.1000000000000019E-2</v>
      </c>
      <c r="E17" s="4">
        <f t="shared" si="6"/>
        <v>2.2050000000000014E-2</v>
      </c>
      <c r="F17" s="4">
        <f t="shared" si="6"/>
        <v>2.315250000000002E-2</v>
      </c>
      <c r="G17" s="4">
        <f t="shared" si="6"/>
        <v>2.4310125000000071E-2</v>
      </c>
      <c r="H17" s="4">
        <f t="shared" si="6"/>
        <v>2.5525631250000069E-2</v>
      </c>
      <c r="I17" s="4">
        <f t="shared" si="6"/>
        <v>2.6801912812499995E-2</v>
      </c>
      <c r="J17" s="4">
        <f t="shared" si="6"/>
        <v>-0.56284016906250023</v>
      </c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t="s">
        <v>8</v>
      </c>
      <c r="C19" s="14">
        <v>0.1</v>
      </c>
      <c r="D19" s="14">
        <f>C19*1.04</f>
        <v>0.10400000000000001</v>
      </c>
      <c r="E19" s="14">
        <f t="shared" ref="E19:J19" si="7">D19*1.04</f>
        <v>0.10816000000000002</v>
      </c>
      <c r="F19" s="14">
        <f t="shared" si="7"/>
        <v>0.11248640000000003</v>
      </c>
      <c r="G19" s="14">
        <f t="shared" si="7"/>
        <v>0.11698585600000003</v>
      </c>
      <c r="H19" s="14">
        <f t="shared" si="7"/>
        <v>0.12166529024000003</v>
      </c>
      <c r="I19" s="14">
        <f t="shared" si="7"/>
        <v>0.12653190184960003</v>
      </c>
      <c r="J19" s="14">
        <f t="shared" si="7"/>
        <v>0.13159317792358405</v>
      </c>
    </row>
    <row r="20" spans="1:10" x14ac:dyDescent="0.2">
      <c r="A20" t="s">
        <v>9</v>
      </c>
      <c r="C20" s="14">
        <f>C19*0.35</f>
        <v>3.4999999999999996E-2</v>
      </c>
      <c r="D20" s="14">
        <f t="shared" ref="D20:J20" si="8">D19*0.35</f>
        <v>3.6400000000000002E-2</v>
      </c>
      <c r="E20" s="14">
        <f t="shared" si="8"/>
        <v>3.7856000000000008E-2</v>
      </c>
      <c r="F20" s="14">
        <f t="shared" si="8"/>
        <v>3.9370240000000008E-2</v>
      </c>
      <c r="G20" s="14">
        <f t="shared" si="8"/>
        <v>4.0945049600000005E-2</v>
      </c>
      <c r="H20" s="14">
        <f t="shared" si="8"/>
        <v>4.2582851584000006E-2</v>
      </c>
      <c r="I20" s="14">
        <f t="shared" si="8"/>
        <v>4.4286165647360008E-2</v>
      </c>
      <c r="J20" s="14">
        <f t="shared" si="8"/>
        <v>4.6057612273254417E-2</v>
      </c>
    </row>
    <row r="21" spans="1:10" x14ac:dyDescent="0.2">
      <c r="A21" t="s">
        <v>10</v>
      </c>
      <c r="C21" s="14">
        <f>C19-C20</f>
        <v>6.5000000000000002E-2</v>
      </c>
      <c r="D21" s="14">
        <f t="shared" ref="D21:J21" si="9">D19-D20</f>
        <v>6.7600000000000007E-2</v>
      </c>
      <c r="E21" s="14">
        <f t="shared" si="9"/>
        <v>7.0304000000000005E-2</v>
      </c>
      <c r="F21" s="14">
        <f t="shared" si="9"/>
        <v>7.3116160000000013E-2</v>
      </c>
      <c r="G21" s="14">
        <f t="shared" si="9"/>
        <v>7.6040806400000022E-2</v>
      </c>
      <c r="H21" s="14">
        <f t="shared" si="9"/>
        <v>7.9082438656000023E-2</v>
      </c>
      <c r="I21" s="14">
        <f t="shared" si="9"/>
        <v>8.2245736202240016E-2</v>
      </c>
      <c r="J21" s="14">
        <f t="shared" si="9"/>
        <v>8.5535565650329631E-2</v>
      </c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Revenues</vt:lpstr>
      <vt:lpstr>Costs</vt:lpstr>
      <vt:lpstr>Depreciation</vt:lpstr>
      <vt:lpstr>EBIT</vt:lpstr>
      <vt:lpstr>Taxes</vt:lpstr>
      <vt:lpstr>+Depreciation</vt:lpstr>
      <vt:lpstr>Salvage</vt:lpstr>
      <vt:lpstr>NWC</vt:lpstr>
      <vt:lpstr>Forgone</vt:lpstr>
      <vt:lpstr>NPV</vt:lpstr>
      <vt:lpstr>Sheet1</vt:lpstr>
    </vt:vector>
  </TitlesOfParts>
  <Company>London School of Economics and Political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Mergoni,D (pgr)</cp:lastModifiedBy>
  <cp:lastPrinted>2019-08-08T12:19:45Z</cp:lastPrinted>
  <dcterms:created xsi:type="dcterms:W3CDTF">2019-08-08T10:23:29Z</dcterms:created>
  <dcterms:modified xsi:type="dcterms:W3CDTF">2023-08-11T15:47:13Z</dcterms:modified>
</cp:coreProperties>
</file>