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ng_research_ConnizzoLab\Users\feliciap\Glutamine Media Study\Biochem\OHP\GMS3 OHP\"/>
    </mc:Choice>
  </mc:AlternateContent>
  <xr:revisionPtr revIDLastSave="0" documentId="13_ncr:1_{4076C144-BBE4-484A-8856-F37A21BB0E64}" xr6:coauthVersionLast="47" xr6:coauthVersionMax="47" xr10:uidLastSave="{00000000-0000-0000-0000-000000000000}"/>
  <bookViews>
    <workbookView xWindow="-110" yWindow="-110" windowWidth="19420" windowHeight="10300" activeTab="3" xr2:uid="{499028F0-19FB-4179-8486-0CB36412F15B}"/>
  </bookViews>
  <sheets>
    <sheet name="plate 1" sheetId="1" r:id="rId1"/>
    <sheet name="plate 2" sheetId="2" r:id="rId2"/>
    <sheet name="plate 3" sheetId="3" r:id="rId3"/>
    <sheet name="plat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4" l="1"/>
  <c r="D29" i="4"/>
  <c r="D24" i="4"/>
  <c r="F19" i="4"/>
  <c r="C17" i="4"/>
  <c r="D28" i="3"/>
  <c r="D34" i="3"/>
  <c r="D37" i="3"/>
  <c r="D43" i="3"/>
  <c r="D41" i="3"/>
  <c r="D33" i="3"/>
  <c r="D29" i="3"/>
  <c r="D25" i="3"/>
  <c r="D24" i="3"/>
  <c r="I18" i="3"/>
  <c r="C17" i="3"/>
  <c r="D42" i="2"/>
  <c r="D38" i="2"/>
  <c r="D32" i="2"/>
  <c r="D28" i="2"/>
  <c r="D24" i="2"/>
  <c r="G19" i="2"/>
  <c r="C17" i="2"/>
  <c r="D24" i="1"/>
  <c r="D41" i="1"/>
  <c r="D38" i="1"/>
  <c r="D33" i="1"/>
  <c r="D28" i="1"/>
  <c r="D32" i="1"/>
  <c r="D29" i="1"/>
  <c r="H18" i="1"/>
  <c r="C17" i="1"/>
  <c r="R3" i="1" l="1"/>
  <c r="Q3" i="1"/>
  <c r="W2" i="1"/>
  <c r="Q2" i="1"/>
  <c r="E28" i="1" l="1"/>
  <c r="E32" i="2"/>
  <c r="E25" i="1" l="1"/>
  <c r="E26" i="1"/>
  <c r="E27" i="1"/>
  <c r="E29" i="1"/>
  <c r="G28" i="1" s="1"/>
  <c r="E30" i="1"/>
  <c r="E31" i="1"/>
  <c r="E32" i="1"/>
  <c r="E33" i="1"/>
  <c r="H32" i="1" s="1"/>
  <c r="E34" i="1"/>
  <c r="E35" i="1"/>
  <c r="E36" i="1"/>
  <c r="E37" i="1"/>
  <c r="E38" i="1"/>
  <c r="E39" i="1"/>
  <c r="E40" i="1"/>
  <c r="E41" i="1"/>
  <c r="E42" i="1"/>
  <c r="E43" i="1"/>
  <c r="E24" i="1"/>
  <c r="E25" i="2"/>
  <c r="E26" i="2"/>
  <c r="E27" i="2"/>
  <c r="E28" i="2"/>
  <c r="E29" i="2"/>
  <c r="E30" i="2"/>
  <c r="E31" i="2"/>
  <c r="F32" i="2"/>
  <c r="E33" i="2"/>
  <c r="E34" i="2"/>
  <c r="E35" i="2"/>
  <c r="E36" i="2"/>
  <c r="E37" i="2"/>
  <c r="E38" i="2"/>
  <c r="E39" i="2"/>
  <c r="E40" i="2"/>
  <c r="E41" i="2"/>
  <c r="E42" i="2"/>
  <c r="E43" i="2"/>
  <c r="E24" i="2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4" i="3"/>
  <c r="E25" i="4"/>
  <c r="E26" i="4"/>
  <c r="E27" i="4"/>
  <c r="E28" i="4"/>
  <c r="E29" i="4"/>
  <c r="E30" i="4"/>
  <c r="E31" i="4"/>
  <c r="E32" i="4"/>
  <c r="E33" i="4"/>
  <c r="E34" i="4"/>
  <c r="E35" i="4"/>
  <c r="E24" i="4"/>
  <c r="D42" i="3"/>
  <c r="D40" i="3"/>
  <c r="D39" i="3"/>
  <c r="D38" i="3"/>
  <c r="D36" i="3"/>
  <c r="D35" i="3"/>
  <c r="D32" i="3"/>
  <c r="D31" i="3"/>
  <c r="D30" i="3"/>
  <c r="D27" i="3"/>
  <c r="D26" i="3"/>
  <c r="D43" i="2"/>
  <c r="D41" i="2"/>
  <c r="F40" i="2"/>
  <c r="D40" i="2"/>
  <c r="D39" i="2"/>
  <c r="D37" i="2"/>
  <c r="D36" i="2"/>
  <c r="D35" i="2"/>
  <c r="D34" i="2"/>
  <c r="D33" i="2"/>
  <c r="D31" i="2"/>
  <c r="D30" i="2"/>
  <c r="D29" i="2"/>
  <c r="D27" i="2"/>
  <c r="D26" i="2"/>
  <c r="D25" i="2"/>
  <c r="G40" i="1"/>
  <c r="G36" i="1"/>
  <c r="D35" i="1"/>
  <c r="D36" i="1"/>
  <c r="D37" i="1"/>
  <c r="D39" i="1"/>
  <c r="D40" i="1"/>
  <c r="D42" i="1"/>
  <c r="D43" i="1"/>
  <c r="D34" i="1"/>
  <c r="D30" i="1"/>
  <c r="D31" i="1"/>
  <c r="D25" i="1"/>
  <c r="D26" i="1"/>
  <c r="D27" i="1"/>
  <c r="H40" i="3" l="1"/>
  <c r="F40" i="1"/>
  <c r="H36" i="1"/>
  <c r="G32" i="1"/>
  <c r="G24" i="1"/>
  <c r="H24" i="1"/>
  <c r="H28" i="1"/>
  <c r="F32" i="1"/>
  <c r="F28" i="1"/>
  <c r="F36" i="1"/>
  <c r="H40" i="1"/>
  <c r="F24" i="1"/>
  <c r="H24" i="3"/>
  <c r="G24" i="3"/>
  <c r="F24" i="3"/>
  <c r="G32" i="3"/>
  <c r="F32" i="3"/>
  <c r="H32" i="3"/>
  <c r="G28" i="3"/>
  <c r="H28" i="3"/>
  <c r="F28" i="3"/>
  <c r="G36" i="3"/>
  <c r="F36" i="3"/>
  <c r="H36" i="3"/>
  <c r="F40" i="3"/>
  <c r="G40" i="3"/>
  <c r="H40" i="2"/>
  <c r="G40" i="2"/>
  <c r="G28" i="2"/>
  <c r="F28" i="2"/>
  <c r="H28" i="2"/>
  <c r="H36" i="2"/>
  <c r="G36" i="2"/>
  <c r="F36" i="2"/>
  <c r="F24" i="2"/>
  <c r="H24" i="2"/>
  <c r="G24" i="2"/>
  <c r="G32" i="2"/>
  <c r="H32" i="2"/>
  <c r="H20" i="4"/>
  <c r="G20" i="4"/>
  <c r="F20" i="4"/>
  <c r="E20" i="4"/>
  <c r="D31" i="4" s="1"/>
  <c r="D20" i="4"/>
  <c r="C20" i="4"/>
  <c r="D27" i="4" s="1"/>
  <c r="H19" i="4"/>
  <c r="G19" i="4"/>
  <c r="D34" i="4" s="1"/>
  <c r="E19" i="4"/>
  <c r="D19" i="4"/>
  <c r="C19" i="4"/>
  <c r="D26" i="4" s="1"/>
  <c r="H18" i="4"/>
  <c r="G18" i="4"/>
  <c r="D33" i="4" s="1"/>
  <c r="F18" i="4"/>
  <c r="E18" i="4"/>
  <c r="D18" i="4"/>
  <c r="C18" i="4"/>
  <c r="D25" i="4" s="1"/>
  <c r="G24" i="4" s="1"/>
  <c r="H17" i="4"/>
  <c r="G17" i="4"/>
  <c r="F17" i="4"/>
  <c r="E17" i="4"/>
  <c r="D28" i="4" s="1"/>
  <c r="D17" i="4"/>
  <c r="H24" i="4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20" i="1"/>
  <c r="C18" i="1"/>
  <c r="D18" i="1"/>
  <c r="E18" i="1"/>
  <c r="F18" i="1"/>
  <c r="G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17" i="1"/>
  <c r="E17" i="1"/>
  <c r="F17" i="1"/>
  <c r="G17" i="1"/>
  <c r="H17" i="1"/>
  <c r="I17" i="1"/>
  <c r="J17" i="1"/>
  <c r="K17" i="1"/>
  <c r="L17" i="1"/>
  <c r="AD8" i="1"/>
  <c r="AE8" i="1"/>
  <c r="AF8" i="1"/>
  <c r="AG8" i="1"/>
  <c r="AH8" i="1"/>
  <c r="AI8" i="1"/>
  <c r="AJ8" i="1"/>
  <c r="AC8" i="1"/>
  <c r="AD7" i="1"/>
  <c r="AE7" i="1"/>
  <c r="AF7" i="1"/>
  <c r="AG7" i="1"/>
  <c r="AH7" i="1"/>
  <c r="AI7" i="1"/>
  <c r="AJ7" i="1"/>
  <c r="AC7" i="1"/>
  <c r="Q2" i="4"/>
  <c r="D30" i="4" l="1"/>
  <c r="G28" i="4" s="1"/>
  <c r="D35" i="4"/>
  <c r="H32" i="4" s="1"/>
  <c r="F24" i="4"/>
  <c r="H28" i="4"/>
  <c r="G32" i="4"/>
  <c r="F28" i="4"/>
  <c r="F32" i="4" l="1"/>
  <c r="Q3" i="4" l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Z2" i="3"/>
  <c r="Y2" i="3"/>
  <c r="X2" i="3"/>
  <c r="X3" i="3" s="1"/>
  <c r="W2" i="3"/>
  <c r="V2" i="3"/>
  <c r="U2" i="3"/>
  <c r="T2" i="3"/>
  <c r="S2" i="3"/>
  <c r="R2" i="3"/>
  <c r="Q2" i="3"/>
  <c r="Q3" i="3" s="1"/>
  <c r="Y3" i="2"/>
  <c r="X3" i="2"/>
  <c r="Q3" i="2"/>
  <c r="Z2" i="2"/>
  <c r="Z3" i="2" s="1"/>
  <c r="Y2" i="2"/>
  <c r="X2" i="2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X3" i="1"/>
  <c r="Z2" i="1"/>
  <c r="Y2" i="1"/>
  <c r="X2" i="1"/>
  <c r="W3" i="1"/>
  <c r="V2" i="1"/>
  <c r="V3" i="1" s="1"/>
  <c r="U2" i="1"/>
  <c r="U3" i="1" s="1"/>
  <c r="T2" i="1"/>
  <c r="S2" i="1"/>
  <c r="R2" i="1"/>
  <c r="T3" i="3" l="1"/>
  <c r="S3" i="3"/>
  <c r="Y3" i="3"/>
  <c r="R3" i="3"/>
  <c r="Z3" i="3"/>
  <c r="U3" i="3"/>
  <c r="V3" i="3"/>
  <c r="W3" i="3"/>
  <c r="Y3" i="1"/>
  <c r="Z3" i="1"/>
  <c r="S3" i="1"/>
  <c r="T3" i="1"/>
</calcChain>
</file>

<file path=xl/sharedStrings.xml><?xml version="1.0" encoding="utf-8"?>
<sst xmlns="http://schemas.openxmlformats.org/spreadsheetml/2006/main" count="219" uniqueCount="94">
  <si>
    <t>A</t>
  </si>
  <si>
    <t>B</t>
  </si>
  <si>
    <t>OVRFLW</t>
  </si>
  <si>
    <t>C</t>
  </si>
  <si>
    <t>D</t>
  </si>
  <si>
    <t>E</t>
  </si>
  <si>
    <t>F</t>
  </si>
  <si>
    <t>G</t>
  </si>
  <si>
    <t>H</t>
  </si>
  <si>
    <t>standards averaged</t>
  </si>
  <si>
    <t>zeroed</t>
  </si>
  <si>
    <t>standards</t>
  </si>
  <si>
    <t>slope</t>
  </si>
  <si>
    <t>y int</t>
  </si>
  <si>
    <t>zero</t>
  </si>
  <si>
    <t>avg</t>
  </si>
  <si>
    <t>zeros</t>
  </si>
  <si>
    <t>avg standards</t>
  </si>
  <si>
    <t>D7.1 0 A</t>
  </si>
  <si>
    <t>D7.1 0 B</t>
  </si>
  <si>
    <t>D7.1 0 C</t>
  </si>
  <si>
    <t>D7.1 0 D</t>
  </si>
  <si>
    <t>D7.1 100 A</t>
  </si>
  <si>
    <t>D7.1 100 B</t>
  </si>
  <si>
    <t>D7.1 100 C</t>
  </si>
  <si>
    <t>D7.1 100 D</t>
  </si>
  <si>
    <t>D7.1 200 A</t>
  </si>
  <si>
    <t>D7.1 200 B</t>
  </si>
  <si>
    <t>D7.1 200 C</t>
  </si>
  <si>
    <t>D7.1 200 D</t>
  </si>
  <si>
    <t>D7.1 750 A</t>
  </si>
  <si>
    <t>D7.1 750 B</t>
  </si>
  <si>
    <t>D7.1 750 C</t>
  </si>
  <si>
    <t>D7.1 750 D</t>
  </si>
  <si>
    <t>D7.1 2 A</t>
  </si>
  <si>
    <t>D7.1 2 B</t>
  </si>
  <si>
    <t>D7.1 2 C</t>
  </si>
  <si>
    <t>D7.1 2 D</t>
  </si>
  <si>
    <t>D7.1 4 A</t>
  </si>
  <si>
    <t>D7.1 4 B</t>
  </si>
  <si>
    <t>D7.1 4 C</t>
  </si>
  <si>
    <t>D7.1 4 D</t>
  </si>
  <si>
    <t>D7 750 A</t>
  </si>
  <si>
    <t>D7 750 B</t>
  </si>
  <si>
    <t>D7 750 C</t>
  </si>
  <si>
    <t>D7 750 D</t>
  </si>
  <si>
    <t>D7 2 A</t>
  </si>
  <si>
    <t>D7 2 B</t>
  </si>
  <si>
    <t>D7 2 C</t>
  </si>
  <si>
    <t>D7 2 D</t>
  </si>
  <si>
    <t>D7 4 A</t>
  </si>
  <si>
    <t>D7 4 B</t>
  </si>
  <si>
    <t>D7 4 C</t>
  </si>
  <si>
    <t>D7 4 D</t>
  </si>
  <si>
    <t>D3 0 A</t>
  </si>
  <si>
    <t>D3 0 B</t>
  </si>
  <si>
    <t>D3 0 C</t>
  </si>
  <si>
    <t>D3 0 D</t>
  </si>
  <si>
    <t>D3 100 A</t>
  </si>
  <si>
    <t>D3 100 B</t>
  </si>
  <si>
    <t>D3 100 C</t>
  </si>
  <si>
    <t>D3 100 D</t>
  </si>
  <si>
    <t>D3 200 A</t>
  </si>
  <si>
    <t>D3 200 B</t>
  </si>
  <si>
    <t>D3 200 C</t>
  </si>
  <si>
    <t>D3 200 D</t>
  </si>
  <si>
    <t>D3 750 A</t>
  </si>
  <si>
    <t>D3 750 B</t>
  </si>
  <si>
    <t>D3 750 C</t>
  </si>
  <si>
    <t>D3 750 D</t>
  </si>
  <si>
    <t>D3 2 A</t>
  </si>
  <si>
    <t>D3 2 B</t>
  </si>
  <si>
    <t>D3 2 C</t>
  </si>
  <si>
    <t>D3 2 D</t>
  </si>
  <si>
    <t>D3 4 A</t>
  </si>
  <si>
    <t>D3 4 B</t>
  </si>
  <si>
    <t>D3 4 C</t>
  </si>
  <si>
    <t>D3 4 D</t>
  </si>
  <si>
    <t>D7 0 A</t>
  </si>
  <si>
    <t>D7 0 B</t>
  </si>
  <si>
    <t>D7 0 C</t>
  </si>
  <si>
    <t>D7 0 D</t>
  </si>
  <si>
    <t>D7 100 A</t>
  </si>
  <si>
    <t>D7 100 B</t>
  </si>
  <si>
    <t>D7 100 C</t>
  </si>
  <si>
    <t>D7 100 D</t>
  </si>
  <si>
    <t>D7 200 A</t>
  </si>
  <si>
    <t>D7 200 B</t>
  </si>
  <si>
    <t>D7 200 C</t>
  </si>
  <si>
    <t>D7 200 D</t>
  </si>
  <si>
    <t>ug/ml</t>
  </si>
  <si>
    <t>ug</t>
  </si>
  <si>
    <t>std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</si>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</sst>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045056867891511E-2"/>
                  <c:y val="-0.1622568533100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1'!$AC$8:$AJ$8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1'!$AC$9:$AJ$9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196-9466-C62170DC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85392"/>
        <c:axId val="1631780400"/>
      </c:scatterChart>
      <c:valAx>
        <c:axId val="16317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0400"/>
        <c:crosses val="autoZero"/>
        <c:crossBetween val="midCat"/>
      </c:valAx>
      <c:valAx>
        <c:axId val="1631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47047244094487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2'!$Q$3:$X$3</c:f>
              <c:numCache>
                <c:formatCode>General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0.28799999999999998</c:v>
                </c:pt>
                <c:pt idx="3">
                  <c:v>0.56899999999999995</c:v>
                </c:pt>
                <c:pt idx="4">
                  <c:v>0.875</c:v>
                </c:pt>
                <c:pt idx="5">
                  <c:v>1.1780000000000002</c:v>
                </c:pt>
                <c:pt idx="6">
                  <c:v>2.1025</c:v>
                </c:pt>
                <c:pt idx="7">
                  <c:v>3.4595000000000002</c:v>
                </c:pt>
              </c:numCache>
            </c:numRef>
          </c:xVal>
          <c:yVal>
            <c:numRef>
              <c:f>'plate 2'!$Q$4:$X$4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8-48E0-97AC-B16359E9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13680"/>
        <c:axId val="1631815344"/>
      </c:scatterChart>
      <c:valAx>
        <c:axId val="1631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5344"/>
        <c:crosses val="autoZero"/>
        <c:crossBetween val="midCat"/>
      </c:valAx>
      <c:valAx>
        <c:axId val="1631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06124234470691E-3"/>
                  <c:y val="-0.1483679644211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2'!$AC$3:$AJ$3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2'!$AC$4:$AJ$4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8-4CF4-9B3A-502CE32C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59584"/>
        <c:axId val="1819060000"/>
      </c:scatterChart>
      <c:valAx>
        <c:axId val="18190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0000"/>
        <c:crosses val="autoZero"/>
        <c:crossBetween val="midCat"/>
      </c:valAx>
      <c:valAx>
        <c:axId val="1819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380577427821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3'!$Q$3:$X$3</c:f>
              <c:numCache>
                <c:formatCode>General</c:formatCode>
                <c:ptCount val="8"/>
                <c:pt idx="0">
                  <c:v>0</c:v>
                </c:pt>
                <c:pt idx="1">
                  <c:v>0.13750000000000001</c:v>
                </c:pt>
                <c:pt idx="2">
                  <c:v>0.2945000000000001</c:v>
                </c:pt>
                <c:pt idx="3">
                  <c:v>0.52250000000000008</c:v>
                </c:pt>
                <c:pt idx="4">
                  <c:v>0.7945000000000001</c:v>
                </c:pt>
                <c:pt idx="5">
                  <c:v>1.0734999999999999</c:v>
                </c:pt>
                <c:pt idx="6">
                  <c:v>2.0369999999999999</c:v>
                </c:pt>
                <c:pt idx="7">
                  <c:v>3.423</c:v>
                </c:pt>
              </c:numCache>
            </c:numRef>
          </c:xVal>
          <c:yVal>
            <c:numRef>
              <c:f>'plate 3'!$Q$4:$X$4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56D-995C-50151438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45120"/>
        <c:axId val="1515245536"/>
      </c:scatterChart>
      <c:valAx>
        <c:axId val="15152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45536"/>
        <c:crosses val="autoZero"/>
        <c:crossBetween val="midCat"/>
      </c:valAx>
      <c:valAx>
        <c:axId val="1515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0498687664042E-3"/>
                  <c:y val="-0.17614574219889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3'!$AC$3:$AJ$3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3'!$AC$4:$AJ$4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CB4-8BC6-474665A1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97680"/>
        <c:axId val="1823398096"/>
      </c:scatterChart>
      <c:valAx>
        <c:axId val="1823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8096"/>
        <c:crosses val="autoZero"/>
        <c:crossBetween val="midCat"/>
      </c:valAx>
      <c:valAx>
        <c:axId val="1823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51330609654931E-2"/>
          <c:y val="0.17221727229086928"/>
          <c:w val="0.8843248741538986"/>
          <c:h val="0.720067915414305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13910761154857E-4"/>
                  <c:y val="-0.19126275882181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4'!$Q$3:$X$3</c:f>
              <c:numCache>
                <c:formatCode>General</c:formatCode>
                <c:ptCount val="8"/>
                <c:pt idx="0">
                  <c:v>0</c:v>
                </c:pt>
                <c:pt idx="1">
                  <c:v>0.1525</c:v>
                </c:pt>
                <c:pt idx="2">
                  <c:v>0.31850000000000001</c:v>
                </c:pt>
                <c:pt idx="3">
                  <c:v>0.60000000000000009</c:v>
                </c:pt>
                <c:pt idx="4">
                  <c:v>0.90300000000000002</c:v>
                </c:pt>
                <c:pt idx="5">
                  <c:v>1.2095</c:v>
                </c:pt>
                <c:pt idx="6">
                  <c:v>2.0814999999999997</c:v>
                </c:pt>
                <c:pt idx="7">
                  <c:v>3.7439999999999998</c:v>
                </c:pt>
              </c:numCache>
            </c:numRef>
          </c:xVal>
          <c:yVal>
            <c:numRef>
              <c:f>'plate 4'!$Q$4:$X$4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CCE-9065-B4F88416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78304"/>
        <c:axId val="1819065408"/>
      </c:scatterChart>
      <c:valAx>
        <c:axId val="1819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5408"/>
        <c:crosses val="autoZero"/>
        <c:crossBetween val="midCat"/>
      </c:valAx>
      <c:valAx>
        <c:axId val="18190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489501312335957E-2"/>
                  <c:y val="-0.1668864829396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4'!$AD$3:$AK$3</c:f>
              <c:numCache>
                <c:formatCode>General</c:formatCode>
                <c:ptCount val="8"/>
                <c:pt idx="0">
                  <c:v>0</c:v>
                </c:pt>
                <c:pt idx="1">
                  <c:v>0.16650000000000001</c:v>
                </c:pt>
                <c:pt idx="2">
                  <c:v>0.30637499999999995</c:v>
                </c:pt>
                <c:pt idx="3">
                  <c:v>0.56012499999999998</c:v>
                </c:pt>
                <c:pt idx="4">
                  <c:v>0.85149999999999992</c:v>
                </c:pt>
                <c:pt idx="5">
                  <c:v>1.1648750000000001</c:v>
                </c:pt>
                <c:pt idx="6">
                  <c:v>2.140625</c:v>
                </c:pt>
                <c:pt idx="7">
                  <c:v>3.5434166666666669</c:v>
                </c:pt>
              </c:numCache>
            </c:numRef>
          </c:xVal>
          <c:yVal>
            <c:numRef>
              <c:f>'plate 4'!$AD$4:$AK$4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B-4268-B86C-D07ADF80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75808"/>
        <c:axId val="1819062496"/>
      </c:scatterChart>
      <c:valAx>
        <c:axId val="18190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62496"/>
        <c:crosses val="autoZero"/>
        <c:crossBetween val="midCat"/>
      </c:valAx>
      <c:valAx>
        <c:axId val="18190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366286</xdr:colOff>
      <xdr:row>6</xdr:row>
      <xdr:rowOff>2943</xdr:rowOff>
    </xdr:from>
    <xdr:to>
      <xdr:col>26</xdr:col>
      <xdr:colOff>44140</xdr:colOff>
      <xdr:row>20</xdr:row>
      <xdr:rowOff>144192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EB21B-410A-E436-685D-90430E48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603955</xdr:colOff>
      <xdr:row>6</xdr:row>
      <xdr:rowOff>77259</xdr:rowOff>
    </xdr:from>
    <xdr:to>
      <xdr:col>24</xdr:col>
      <xdr:colOff>300213</xdr:colOff>
      <xdr:row>21</xdr:row>
      <xdr:rowOff>58209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B77A-BEAB-9A73-6D8F-722266BB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460375</xdr:colOff>
      <xdr:row>5</xdr:row>
      <xdr:rowOff>12700</xdr:rowOff>
    </xdr:from>
    <xdr:to>
      <xdr:col>35</xdr:col>
      <xdr:colOff>155575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8EA00-A619-061A-BFA1-A93AECAF4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593725</xdr:colOff>
      <xdr:row>5</xdr:row>
      <xdr:rowOff>114300</xdr:rowOff>
    </xdr:from>
    <xdr:to>
      <xdr:col>24</xdr:col>
      <xdr:colOff>288925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58D27-D5BE-F6FA-17C6-4F360807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530225</xdr:colOff>
      <xdr:row>5</xdr:row>
      <xdr:rowOff>69850</xdr:rowOff>
    </xdr:from>
    <xdr:to>
      <xdr:col>35</xdr:col>
      <xdr:colOff>225425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AB1-CDF9-FB75-58AA-8C7B7E32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518597</xdr:colOff>
      <xdr:row>6</xdr:row>
      <xdr:rowOff>39400</xdr:rowOff>
    </xdr:from>
    <xdr:to>
      <xdr:col>24</xdr:col>
      <xdr:colOff>211348</xdr:colOff>
      <xdr:row>21</xdr:row>
      <xdr:rowOff>20350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5E31-A958-25A5-DD42-B7CCD3B6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211923</xdr:colOff>
      <xdr:row>5</xdr:row>
      <xdr:rowOff>16985</xdr:rowOff>
    </xdr:from>
    <xdr:to>
      <xdr:col>35</xdr:col>
      <xdr:colOff>499585</xdr:colOff>
      <xdr:row>20</xdr:row>
      <xdr:rowOff>5968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8055-8569-F136-E9DF-D777509D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768E-AFC9-4B7F-BACF-20340F28A854}">
  <dimension ref="A1:AJ43"/>
  <sheetViews>
    <sheetView topLeftCell="A15" zoomScale="71" zoomScaleNormal="79" workbookViewId="0">
      <selection activeCell="E24" sqref="E24"/>
    </sheetView>
  </sheetViews>
  <sheetFormatPr defaultRowHeight="14.5" x14ac:dyDescent="0.35"/>
  <cols>
    <col min="3" max="12" width="11.453125" bestFit="1" customWidth="1"/>
    <col min="14" max="14" width="8.81640625" bestFit="1" customWidth="1"/>
  </cols>
  <sheetData>
    <row r="1" spans="1:36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35">
      <c r="A2" s="2" t="s">
        <v>0</v>
      </c>
      <c r="B2" s="3">
        <v>4.4999999999999998E-2</v>
      </c>
      <c r="C2" s="3">
        <v>4.7E-2</v>
      </c>
      <c r="D2" s="3">
        <v>6.8000000000000005E-2</v>
      </c>
      <c r="E2" s="3">
        <v>4.7E-2</v>
      </c>
      <c r="F2" s="3">
        <v>4.8000000000000001E-2</v>
      </c>
      <c r="G2" s="3">
        <v>8.8999999999999996E-2</v>
      </c>
      <c r="H2" s="3">
        <v>7.4999999999999997E-2</v>
      </c>
      <c r="I2" s="3">
        <v>4.8000000000000001E-2</v>
      </c>
      <c r="J2" s="3">
        <v>4.8000000000000001E-2</v>
      </c>
      <c r="K2" s="3">
        <v>5.8000000000000003E-2</v>
      </c>
      <c r="L2" s="3">
        <v>4.9000000000000002E-2</v>
      </c>
      <c r="M2" s="3">
        <v>4.8000000000000001E-2</v>
      </c>
      <c r="N2" s="4">
        <v>540</v>
      </c>
      <c r="P2" t="s">
        <v>9</v>
      </c>
      <c r="Q2">
        <f>AVERAGE(C3:C4)</f>
        <v>6.9500000000000006E-2</v>
      </c>
      <c r="R2">
        <f t="shared" ref="R2:Z2" si="0">AVERAGE(D3:D4)</f>
        <v>0.2555</v>
      </c>
      <c r="S2">
        <f t="shared" si="0"/>
        <v>0.39400000000000002</v>
      </c>
      <c r="T2">
        <f t="shared" si="0"/>
        <v>0.61850000000000005</v>
      </c>
      <c r="U2">
        <f t="shared" si="0"/>
        <v>0.90300000000000002</v>
      </c>
      <c r="V2">
        <f t="shared" si="0"/>
        <v>1.268</v>
      </c>
      <c r="W2">
        <f>AVERAGE(I3:I4)</f>
        <v>2.411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B2" t="s">
        <v>11</v>
      </c>
      <c r="AC2">
        <v>6.9500000000000006E-2</v>
      </c>
      <c r="AD2">
        <v>0.2555</v>
      </c>
      <c r="AE2">
        <v>0.39400000000000002</v>
      </c>
      <c r="AF2">
        <v>0.61850000000000005</v>
      </c>
      <c r="AG2">
        <v>0.90300000000000002</v>
      </c>
      <c r="AH2">
        <v>1.268</v>
      </c>
      <c r="AI2">
        <v>2.411</v>
      </c>
    </row>
    <row r="3" spans="1:36" x14ac:dyDescent="0.35">
      <c r="A3" s="2" t="s">
        <v>1</v>
      </c>
      <c r="B3" s="3">
        <v>5.3999999999999999E-2</v>
      </c>
      <c r="C3" s="3">
        <v>7.3999999999999996E-2</v>
      </c>
      <c r="D3" s="5">
        <v>0.30299999999999999</v>
      </c>
      <c r="E3" s="5">
        <v>0.44900000000000001</v>
      </c>
      <c r="F3" s="6">
        <v>0.65200000000000002</v>
      </c>
      <c r="G3" s="7">
        <v>0.94299999999999995</v>
      </c>
      <c r="H3" s="8">
        <v>1.31</v>
      </c>
      <c r="I3" s="9">
        <v>2.472</v>
      </c>
      <c r="J3" s="10" t="s">
        <v>2</v>
      </c>
      <c r="K3" s="10" t="s">
        <v>2</v>
      </c>
      <c r="L3" s="10" t="s">
        <v>2</v>
      </c>
      <c r="M3" s="5">
        <v>0.29699999999999999</v>
      </c>
      <c r="N3" s="4">
        <v>540</v>
      </c>
      <c r="P3" t="s">
        <v>10</v>
      </c>
      <c r="Q3">
        <f>Q2-$Q$2</f>
        <v>0</v>
      </c>
      <c r="R3">
        <f>R2-$Q$2</f>
        <v>0.186</v>
      </c>
      <c r="S3">
        <f t="shared" ref="R3:Z4" si="1">S2-$Q$2</f>
        <v>0.32450000000000001</v>
      </c>
      <c r="T3">
        <f t="shared" si="1"/>
        <v>0.54900000000000004</v>
      </c>
      <c r="U3">
        <f t="shared" si="1"/>
        <v>0.83350000000000002</v>
      </c>
      <c r="V3">
        <f t="shared" si="1"/>
        <v>1.1985000000000001</v>
      </c>
      <c r="W3">
        <f t="shared" si="1"/>
        <v>2.3414999999999999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C3">
        <v>7.2500000000000009E-2</v>
      </c>
      <c r="AD3">
        <v>0.26250000000000001</v>
      </c>
      <c r="AE3">
        <v>0.36049999999999999</v>
      </c>
      <c r="AF3">
        <v>0.64149999999999996</v>
      </c>
      <c r="AG3">
        <v>0.94750000000000001</v>
      </c>
      <c r="AH3">
        <v>1.2505000000000002</v>
      </c>
      <c r="AI3">
        <v>2.1749999999999998</v>
      </c>
      <c r="AJ3">
        <v>3.532</v>
      </c>
    </row>
    <row r="4" spans="1:36" x14ac:dyDescent="0.35">
      <c r="A4" s="2" t="s">
        <v>3</v>
      </c>
      <c r="B4" s="3">
        <v>4.8000000000000001E-2</v>
      </c>
      <c r="C4" s="3">
        <v>6.5000000000000002E-2</v>
      </c>
      <c r="D4" s="3">
        <v>0.20799999999999999</v>
      </c>
      <c r="E4" s="5">
        <v>0.33900000000000002</v>
      </c>
      <c r="F4" s="6">
        <v>0.58499999999999996</v>
      </c>
      <c r="G4" s="7">
        <v>0.86299999999999999</v>
      </c>
      <c r="H4" s="8">
        <v>1.226</v>
      </c>
      <c r="I4" s="11">
        <v>2.35</v>
      </c>
      <c r="J4" s="10" t="s">
        <v>2</v>
      </c>
      <c r="K4" s="10" t="s">
        <v>2</v>
      </c>
      <c r="L4" s="10" t="s">
        <v>2</v>
      </c>
      <c r="M4" s="3">
        <v>4.8000000000000001E-2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C4">
        <v>7.9999999999999988E-2</v>
      </c>
      <c r="AD4">
        <v>0.2175</v>
      </c>
      <c r="AE4">
        <v>0.37450000000000006</v>
      </c>
      <c r="AF4">
        <v>0.60250000000000004</v>
      </c>
      <c r="AG4">
        <v>0.87450000000000006</v>
      </c>
      <c r="AH4">
        <v>1.1535</v>
      </c>
      <c r="AI4">
        <v>2.117</v>
      </c>
      <c r="AJ4">
        <v>3.5030000000000001</v>
      </c>
    </row>
    <row r="5" spans="1:36" x14ac:dyDescent="0.35">
      <c r="A5" s="2" t="s">
        <v>4</v>
      </c>
      <c r="B5" s="3">
        <v>4.8000000000000001E-2</v>
      </c>
      <c r="C5" s="12">
        <v>1.99</v>
      </c>
      <c r="D5" s="12">
        <v>1.9510000000000001</v>
      </c>
      <c r="E5" s="13">
        <v>1.8560000000000001</v>
      </c>
      <c r="F5" s="13">
        <v>1.877</v>
      </c>
      <c r="G5" s="14">
        <v>2.661</v>
      </c>
      <c r="H5" s="14">
        <v>2.8239999999999998</v>
      </c>
      <c r="I5" s="9">
        <v>2.4910000000000001</v>
      </c>
      <c r="J5" s="14">
        <v>2.67</v>
      </c>
      <c r="K5" s="15">
        <v>2.9289999999999998</v>
      </c>
      <c r="L5" s="16">
        <v>3.3119999999999998</v>
      </c>
      <c r="M5" s="3">
        <v>4.9000000000000002E-2</v>
      </c>
      <c r="N5" s="4">
        <v>540</v>
      </c>
      <c r="AC5">
        <v>7.1000000000000008E-2</v>
      </c>
      <c r="AD5">
        <v>0.2235</v>
      </c>
      <c r="AE5">
        <v>0.38950000000000001</v>
      </c>
      <c r="AF5">
        <v>0.67100000000000004</v>
      </c>
      <c r="AG5">
        <v>0.97399999999999998</v>
      </c>
      <c r="AH5">
        <v>1.2805</v>
      </c>
      <c r="AI5">
        <v>2.1524999999999999</v>
      </c>
      <c r="AJ5">
        <v>3.8149999999999999</v>
      </c>
    </row>
    <row r="6" spans="1:36" x14ac:dyDescent="0.35">
      <c r="A6" s="2" t="s">
        <v>5</v>
      </c>
      <c r="B6" s="3">
        <v>0.215</v>
      </c>
      <c r="C6" s="12">
        <v>2.0270000000000001</v>
      </c>
      <c r="D6" s="12">
        <v>2.0099999999999998</v>
      </c>
      <c r="E6" s="9">
        <v>2.6059999999999999</v>
      </c>
      <c r="F6" s="14">
        <v>2.6150000000000002</v>
      </c>
      <c r="G6" s="14">
        <v>2.8220000000000001</v>
      </c>
      <c r="H6" s="15">
        <v>2.8620000000000001</v>
      </c>
      <c r="I6" s="15">
        <v>2.8620000000000001</v>
      </c>
      <c r="J6" s="15">
        <v>2.9910000000000001</v>
      </c>
      <c r="K6" s="9">
        <v>2.5779999999999998</v>
      </c>
      <c r="L6" s="14">
        <v>2.758</v>
      </c>
      <c r="M6" s="3">
        <v>0.1</v>
      </c>
      <c r="N6" s="4">
        <v>540</v>
      </c>
    </row>
    <row r="7" spans="1:36" x14ac:dyDescent="0.35">
      <c r="A7" s="2" t="s">
        <v>6</v>
      </c>
      <c r="B7" s="3">
        <v>4.2000000000000003E-2</v>
      </c>
      <c r="C7" s="9">
        <v>2.3980000000000001</v>
      </c>
      <c r="D7" s="11">
        <v>2.33</v>
      </c>
      <c r="E7" s="9">
        <v>2.3860000000000001</v>
      </c>
      <c r="F7" s="9">
        <v>2.4369999999999998</v>
      </c>
      <c r="G7" s="15">
        <v>2.9140000000000001</v>
      </c>
      <c r="H7" s="15">
        <v>3.06</v>
      </c>
      <c r="I7" s="14">
        <v>2.633</v>
      </c>
      <c r="J7" s="14">
        <v>2.7050000000000001</v>
      </c>
      <c r="K7" s="14">
        <v>2.653</v>
      </c>
      <c r="L7" s="15">
        <v>2.8490000000000002</v>
      </c>
      <c r="M7" s="3">
        <v>5.1999999999999998E-2</v>
      </c>
      <c r="N7" s="4">
        <v>540</v>
      </c>
      <c r="AB7" t="s">
        <v>17</v>
      </c>
      <c r="AC7">
        <f>AVERAGE(AC2:AC5)</f>
        <v>7.325000000000001E-2</v>
      </c>
      <c r="AD7">
        <f t="shared" ref="AD7:AJ7" si="2">AVERAGE(AD2:AD5)</f>
        <v>0.23975000000000002</v>
      </c>
      <c r="AE7">
        <f t="shared" si="2"/>
        <v>0.37962499999999999</v>
      </c>
      <c r="AF7">
        <f t="shared" si="2"/>
        <v>0.63337500000000002</v>
      </c>
      <c r="AG7">
        <f t="shared" si="2"/>
        <v>0.92474999999999996</v>
      </c>
      <c r="AH7">
        <f t="shared" si="2"/>
        <v>1.2381250000000001</v>
      </c>
      <c r="AI7">
        <f t="shared" si="2"/>
        <v>2.2138749999999998</v>
      </c>
      <c r="AJ7">
        <f t="shared" si="2"/>
        <v>3.6166666666666667</v>
      </c>
    </row>
    <row r="8" spans="1:36" x14ac:dyDescent="0.35">
      <c r="A8" s="2" t="s">
        <v>7</v>
      </c>
      <c r="B8" s="3">
        <v>0.126</v>
      </c>
      <c r="C8" s="9">
        <v>2.512</v>
      </c>
      <c r="D8" s="9">
        <v>2.4300000000000002</v>
      </c>
      <c r="E8" s="11">
        <v>2.3199999999999998</v>
      </c>
      <c r="F8" s="11">
        <v>2.3330000000000002</v>
      </c>
      <c r="G8" s="11">
        <v>2.2810000000000001</v>
      </c>
      <c r="H8" s="9">
        <v>2.4540000000000002</v>
      </c>
      <c r="I8" s="9">
        <v>2.504</v>
      </c>
      <c r="J8" s="14">
        <v>2.645</v>
      </c>
      <c r="K8" s="15">
        <v>3.0720000000000001</v>
      </c>
      <c r="L8" s="16">
        <v>3.2639999999999998</v>
      </c>
      <c r="M8" s="3">
        <v>5.7000000000000002E-2</v>
      </c>
      <c r="N8" s="4">
        <v>540</v>
      </c>
      <c r="AB8" t="s">
        <v>16</v>
      </c>
      <c r="AC8">
        <f>AC7-$AC$7</f>
        <v>0</v>
      </c>
      <c r="AD8">
        <f t="shared" ref="AD8:AJ8" si="3">AD7-$AC$7</f>
        <v>0.16650000000000001</v>
      </c>
      <c r="AE8">
        <f t="shared" si="3"/>
        <v>0.30637499999999995</v>
      </c>
      <c r="AF8">
        <f t="shared" si="3"/>
        <v>0.56012499999999998</v>
      </c>
      <c r="AG8">
        <f t="shared" si="3"/>
        <v>0.85149999999999992</v>
      </c>
      <c r="AH8">
        <f t="shared" si="3"/>
        <v>1.1648750000000001</v>
      </c>
      <c r="AI8">
        <f t="shared" si="3"/>
        <v>2.140625</v>
      </c>
      <c r="AJ8">
        <f t="shared" si="3"/>
        <v>3.5434166666666669</v>
      </c>
    </row>
    <row r="9" spans="1:36" x14ac:dyDescent="0.35">
      <c r="A9" s="2" t="s">
        <v>8</v>
      </c>
      <c r="B9" s="3">
        <v>6.0999999999999999E-2</v>
      </c>
      <c r="C9" s="3">
        <v>7.2999999999999995E-2</v>
      </c>
      <c r="D9" s="3">
        <v>0.14199999999999999</v>
      </c>
      <c r="E9" s="3">
        <v>5.8999999999999997E-2</v>
      </c>
      <c r="F9" s="3">
        <v>0.14899999999999999</v>
      </c>
      <c r="G9" s="3">
        <v>7.2999999999999995E-2</v>
      </c>
      <c r="H9" s="3">
        <v>5.7000000000000002E-2</v>
      </c>
      <c r="I9" s="3">
        <v>5.3999999999999999E-2</v>
      </c>
      <c r="J9" s="3">
        <v>0.10100000000000001</v>
      </c>
      <c r="K9" s="3">
        <v>8.4000000000000005E-2</v>
      </c>
      <c r="L9" s="3">
        <v>6.2E-2</v>
      </c>
      <c r="M9" s="3">
        <v>4.8000000000000001E-2</v>
      </c>
      <c r="N9" s="4">
        <v>540</v>
      </c>
      <c r="O9" t="s">
        <v>12</v>
      </c>
      <c r="P9">
        <v>17.736999999999998</v>
      </c>
      <c r="AB9" t="s">
        <v>11</v>
      </c>
      <c r="AC9">
        <v>0</v>
      </c>
      <c r="AD9">
        <v>2</v>
      </c>
      <c r="AE9">
        <v>4</v>
      </c>
      <c r="AF9">
        <v>8</v>
      </c>
      <c r="AG9">
        <v>12</v>
      </c>
      <c r="AH9">
        <v>16</v>
      </c>
      <c r="AI9">
        <v>32</v>
      </c>
      <c r="AJ9">
        <v>64</v>
      </c>
    </row>
    <row r="10" spans="1:36" x14ac:dyDescent="0.35">
      <c r="O10" t="s">
        <v>13</v>
      </c>
      <c r="P10">
        <v>-2.1132</v>
      </c>
    </row>
    <row r="11" spans="1:36" x14ac:dyDescent="0.35">
      <c r="O11" t="s">
        <v>14</v>
      </c>
      <c r="P11">
        <v>7.325000000000001E-2</v>
      </c>
    </row>
    <row r="13" spans="1:36" x14ac:dyDescent="0.3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3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4">
        <v>540</v>
      </c>
    </row>
    <row r="15" spans="1:36" x14ac:dyDescent="0.3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4">
        <v>540</v>
      </c>
    </row>
    <row r="16" spans="1:36" x14ac:dyDescent="0.3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  <c r="N16" s="4">
        <v>540</v>
      </c>
    </row>
    <row r="17" spans="1:14" x14ac:dyDescent="0.35">
      <c r="A17" s="2" t="s">
        <v>4</v>
      </c>
      <c r="B17" s="20"/>
      <c r="C17" s="19">
        <f>$P$9*(C5-$P$11)+$P$10</f>
        <v>31.884194749999999</v>
      </c>
      <c r="D17" s="19">
        <f t="shared" ref="C17:L17" si="4">$P$9*(D5-$P$11)+$P$10</f>
        <v>31.192451749999996</v>
      </c>
      <c r="E17" s="19">
        <f t="shared" si="4"/>
        <v>29.50743675</v>
      </c>
      <c r="F17" s="19">
        <f t="shared" si="4"/>
        <v>29.879913749999996</v>
      </c>
      <c r="G17" s="19">
        <f t="shared" si="4"/>
        <v>43.78572175</v>
      </c>
      <c r="H17" s="19">
        <f t="shared" si="4"/>
        <v>46.676852749999995</v>
      </c>
      <c r="I17" s="19">
        <f t="shared" si="4"/>
        <v>40.77043175</v>
      </c>
      <c r="J17" s="19">
        <f t="shared" si="4"/>
        <v>43.94535475</v>
      </c>
      <c r="K17" s="19">
        <f t="shared" si="4"/>
        <v>48.539237749999998</v>
      </c>
      <c r="L17" s="19">
        <f t="shared" si="4"/>
        <v>55.332508749999995</v>
      </c>
      <c r="M17" s="20"/>
      <c r="N17" s="4">
        <v>540</v>
      </c>
    </row>
    <row r="18" spans="1:14" x14ac:dyDescent="0.35">
      <c r="A18" s="2" t="s">
        <v>5</v>
      </c>
      <c r="B18" s="20"/>
      <c r="C18" s="19">
        <f t="shared" ref="C18:L18" si="5">$P$9*(C6-$P$11)+$P$10</f>
        <v>32.540463750000001</v>
      </c>
      <c r="D18" s="19">
        <f t="shared" si="5"/>
        <v>32.238934749999991</v>
      </c>
      <c r="E18" s="19">
        <f t="shared" si="5"/>
        <v>42.81018675</v>
      </c>
      <c r="F18" s="19">
        <f t="shared" si="5"/>
        <v>42.969819750000006</v>
      </c>
      <c r="G18" s="19">
        <f t="shared" si="5"/>
        <v>46.641378750000001</v>
      </c>
      <c r="H18" s="19">
        <f>$P$9*(H6-$P$11)+$P$10</f>
        <v>47.35085875</v>
      </c>
      <c r="I18" s="19">
        <f t="shared" si="5"/>
        <v>47.35085875</v>
      </c>
      <c r="J18" s="19">
        <f t="shared" si="5"/>
        <v>49.638931750000005</v>
      </c>
      <c r="K18" s="19">
        <f t="shared" si="5"/>
        <v>42.313550749999997</v>
      </c>
      <c r="L18" s="19">
        <f t="shared" si="5"/>
        <v>45.506210750000001</v>
      </c>
      <c r="M18" s="20"/>
      <c r="N18" s="4">
        <v>540</v>
      </c>
    </row>
    <row r="19" spans="1:14" x14ac:dyDescent="0.35">
      <c r="A19" s="2" t="s">
        <v>6</v>
      </c>
      <c r="B19" s="20"/>
      <c r="C19" s="19">
        <f t="shared" ref="C19:L19" si="6">$P$9*(C7-$P$11)+$P$10</f>
        <v>39.120890750000001</v>
      </c>
      <c r="D19" s="19">
        <f t="shared" si="6"/>
        <v>37.914774749999999</v>
      </c>
      <c r="E19" s="19">
        <f t="shared" si="6"/>
        <v>38.908046750000004</v>
      </c>
      <c r="F19" s="19">
        <f t="shared" si="6"/>
        <v>39.812633749999996</v>
      </c>
      <c r="G19" s="19">
        <f t="shared" si="6"/>
        <v>48.273182750000004</v>
      </c>
      <c r="H19" s="19">
        <f t="shared" si="6"/>
        <v>50.862784750000003</v>
      </c>
      <c r="I19" s="19">
        <f t="shared" si="6"/>
        <v>43.289085749999998</v>
      </c>
      <c r="J19" s="19">
        <f t="shared" si="6"/>
        <v>44.566149750000001</v>
      </c>
      <c r="K19" s="19">
        <f t="shared" si="6"/>
        <v>43.643825749999998</v>
      </c>
      <c r="L19" s="19">
        <f t="shared" si="6"/>
        <v>47.12027775</v>
      </c>
      <c r="M19" s="20"/>
      <c r="N19" s="4">
        <v>540</v>
      </c>
    </row>
    <row r="20" spans="1:14" x14ac:dyDescent="0.35">
      <c r="A20" s="2" t="s">
        <v>7</v>
      </c>
      <c r="B20" s="20"/>
      <c r="C20" s="19">
        <f t="shared" ref="C20:L20" si="7">$P$9*(C8-$P$11)+$P$10</f>
        <v>41.142908750000004</v>
      </c>
      <c r="D20" s="19">
        <f t="shared" si="7"/>
        <v>39.688474750000005</v>
      </c>
      <c r="E20" s="19">
        <f t="shared" si="7"/>
        <v>37.737404749999996</v>
      </c>
      <c r="F20" s="19">
        <f t="shared" si="7"/>
        <v>37.967985750000004</v>
      </c>
      <c r="G20" s="19">
        <f t="shared" si="7"/>
        <v>37.045661750000001</v>
      </c>
      <c r="H20" s="19">
        <f t="shared" si="7"/>
        <v>40.114162750000006</v>
      </c>
      <c r="I20" s="19">
        <f t="shared" si="7"/>
        <v>41.001012750000001</v>
      </c>
      <c r="J20" s="19">
        <f t="shared" si="7"/>
        <v>43.501929750000002</v>
      </c>
      <c r="K20" s="19">
        <f t="shared" si="7"/>
        <v>51.07562875</v>
      </c>
      <c r="L20" s="19">
        <f t="shared" si="7"/>
        <v>54.481132749999993</v>
      </c>
      <c r="M20" s="20"/>
      <c r="N20" s="4">
        <v>540</v>
      </c>
    </row>
    <row r="21" spans="1:14" x14ac:dyDescent="0.3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">
        <v>540</v>
      </c>
    </row>
    <row r="23" spans="1:14" x14ac:dyDescent="0.3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4" x14ac:dyDescent="0.35">
      <c r="C24" s="19" t="s">
        <v>54</v>
      </c>
      <c r="D24">
        <f>AVERAGE(C17:D17)</f>
        <v>31.538323249999998</v>
      </c>
      <c r="E24">
        <f>D24*2.5*7.143*0.15</f>
        <v>84.479341115531227</v>
      </c>
      <c r="F24">
        <f>AVERAGE(E24:E27)</f>
        <v>95.668127833218733</v>
      </c>
      <c r="G24">
        <f>STDEV(E24:E27)</f>
        <v>11.823899758746721</v>
      </c>
      <c r="H24">
        <f>COUNT(E24:E27)</f>
        <v>4</v>
      </c>
    </row>
    <row r="25" spans="1:14" x14ac:dyDescent="0.35">
      <c r="C25" s="19" t="s">
        <v>55</v>
      </c>
      <c r="D25">
        <f>AVERAGE(C18:D18)</f>
        <v>32.389699249999993</v>
      </c>
      <c r="E25">
        <f t="shared" ref="E25:E43" si="8">D25*2.5*7.143*0.15</f>
        <v>86.759858153531212</v>
      </c>
    </row>
    <row r="26" spans="1:14" x14ac:dyDescent="0.35">
      <c r="C26" s="19" t="s">
        <v>56</v>
      </c>
      <c r="D26">
        <f t="shared" ref="D26:D27" si="9">AVERAGE(C19:D19)</f>
        <v>38.517832749999997</v>
      </c>
      <c r="E26">
        <f t="shared" si="8"/>
        <v>103.17482974996874</v>
      </c>
    </row>
    <row r="27" spans="1:14" x14ac:dyDescent="0.35">
      <c r="C27" s="22" t="s">
        <v>57</v>
      </c>
      <c r="D27">
        <f t="shared" si="9"/>
        <v>40.415691750000008</v>
      </c>
      <c r="E27">
        <f t="shared" si="8"/>
        <v>108.25848231384376</v>
      </c>
    </row>
    <row r="28" spans="1:14" x14ac:dyDescent="0.35">
      <c r="C28" s="22" t="s">
        <v>58</v>
      </c>
      <c r="D28">
        <f>AVERAGE(E17:F17)</f>
        <v>29.693675249999998</v>
      </c>
      <c r="E28">
        <f t="shared" si="8"/>
        <v>79.538220866531262</v>
      </c>
      <c r="F28">
        <f>AVERAGE(E28:E31)</f>
        <v>100.31230575956249</v>
      </c>
      <c r="G28">
        <f>STDEV(E28:E31)</f>
        <v>14.959248877278897</v>
      </c>
      <c r="H28">
        <f>COUNT(E28:E31)</f>
        <v>4</v>
      </c>
    </row>
    <row r="29" spans="1:14" x14ac:dyDescent="0.35">
      <c r="C29" s="22" t="s">
        <v>59</v>
      </c>
      <c r="D29">
        <f>AVERAGE(E18:F18)</f>
        <v>42.890003250000007</v>
      </c>
      <c r="E29">
        <f t="shared" si="8"/>
        <v>114.88623495553126</v>
      </c>
    </row>
    <row r="30" spans="1:14" x14ac:dyDescent="0.35">
      <c r="C30" s="22" t="s">
        <v>60</v>
      </c>
      <c r="D30">
        <f t="shared" ref="D29:D31" si="10">AVERAGE(E19:F19)</f>
        <v>39.36034025</v>
      </c>
      <c r="E30">
        <f t="shared" si="8"/>
        <v>105.43159140215624</v>
      </c>
    </row>
    <row r="31" spans="1:14" x14ac:dyDescent="0.35">
      <c r="C31" s="22" t="s">
        <v>61</v>
      </c>
      <c r="D31">
        <f t="shared" si="10"/>
        <v>37.852695249999996</v>
      </c>
      <c r="E31">
        <f t="shared" si="8"/>
        <v>101.39317581403125</v>
      </c>
    </row>
    <row r="32" spans="1:14" x14ac:dyDescent="0.35">
      <c r="C32" s="22" t="s">
        <v>62</v>
      </c>
      <c r="D32">
        <f>AVERAGE(G17:H17)</f>
        <v>45.231287249999994</v>
      </c>
      <c r="E32">
        <f t="shared" si="8"/>
        <v>121.15765681003121</v>
      </c>
      <c r="F32">
        <f>AVERAGE(E32:E35)</f>
        <v>120.7894483299375</v>
      </c>
      <c r="G32">
        <f>STDEV(E32:E35)</f>
        <v>12.572121345465009</v>
      </c>
      <c r="H32">
        <f>COUNT(E32:E35)</f>
        <v>4</v>
      </c>
    </row>
    <row r="33" spans="3:8" x14ac:dyDescent="0.35">
      <c r="C33" s="19" t="s">
        <v>63</v>
      </c>
      <c r="D33">
        <f>AVERAGE(G18:H18)</f>
        <v>46.996118750000001</v>
      </c>
      <c r="E33">
        <f t="shared" si="8"/>
        <v>125.88497858671874</v>
      </c>
    </row>
    <row r="34" spans="3:8" x14ac:dyDescent="0.35">
      <c r="C34" s="19" t="s">
        <v>64</v>
      </c>
      <c r="D34">
        <f t="shared" ref="D33:D35" si="11">AVERAGE(G19:H19)</f>
        <v>49.567983750000003</v>
      </c>
      <c r="E34">
        <f t="shared" si="8"/>
        <v>132.77404047234376</v>
      </c>
    </row>
    <row r="35" spans="3:8" x14ac:dyDescent="0.35">
      <c r="C35" s="19" t="s">
        <v>65</v>
      </c>
      <c r="D35">
        <f t="shared" si="11"/>
        <v>38.579912250000007</v>
      </c>
      <c r="E35">
        <f t="shared" si="8"/>
        <v>103.34111745065627</v>
      </c>
    </row>
    <row r="36" spans="3:8" x14ac:dyDescent="0.35">
      <c r="C36" s="22" t="s">
        <v>66</v>
      </c>
      <c r="D36">
        <f>AVERAGE(I17:J17)</f>
        <v>42.357893250000004</v>
      </c>
      <c r="E36">
        <f t="shared" si="8"/>
        <v>113.46091180678127</v>
      </c>
      <c r="F36">
        <f>AVERAGE(E36:E39)</f>
        <v>118.55050321710937</v>
      </c>
      <c r="G36">
        <f>STDEV(E36:E39)</f>
        <v>7.8395742548239467</v>
      </c>
      <c r="H36">
        <f>COUNT(E36:E39)</f>
        <v>4</v>
      </c>
    </row>
    <row r="37" spans="3:8" x14ac:dyDescent="0.35">
      <c r="C37" s="22" t="s">
        <v>67</v>
      </c>
      <c r="D37">
        <f t="shared" ref="D37:D39" si="12">AVERAGE(I18:J18)</f>
        <v>48.494895249999999</v>
      </c>
      <c r="E37">
        <f t="shared" si="8"/>
        <v>129.89963878903123</v>
      </c>
    </row>
    <row r="38" spans="3:8" x14ac:dyDescent="0.35">
      <c r="C38" s="22" t="s">
        <v>68</v>
      </c>
      <c r="D38">
        <f>AVERAGE(I19:J19)</f>
        <v>43.927617749999996</v>
      </c>
      <c r="E38">
        <f t="shared" si="8"/>
        <v>117.66561509559372</v>
      </c>
    </row>
    <row r="39" spans="3:8" x14ac:dyDescent="0.35">
      <c r="C39" s="22" t="s">
        <v>69</v>
      </c>
      <c r="D39">
        <f t="shared" si="12"/>
        <v>42.251471250000002</v>
      </c>
      <c r="E39">
        <f t="shared" si="8"/>
        <v>113.17584717703126</v>
      </c>
    </row>
    <row r="40" spans="3:8" x14ac:dyDescent="0.35">
      <c r="C40" s="24" t="s">
        <v>70</v>
      </c>
      <c r="D40">
        <f>AVERAGE(K17:L17)</f>
        <v>51.93587325</v>
      </c>
      <c r="E40">
        <f t="shared" si="8"/>
        <v>139.11672848428123</v>
      </c>
      <c r="F40">
        <f>AVERAGE(E40:E43)</f>
        <v>129.91745532839062</v>
      </c>
      <c r="G40">
        <f>STDEV(E40:E43)</f>
        <v>12.068739397859801</v>
      </c>
      <c r="H40">
        <f>COUNT(E40:E43)</f>
        <v>4</v>
      </c>
    </row>
    <row r="41" spans="3:8" x14ac:dyDescent="0.35">
      <c r="C41" s="24" t="s">
        <v>71</v>
      </c>
      <c r="D41">
        <f>AVERAGE(K18:L18)</f>
        <v>43.909880749999999</v>
      </c>
      <c r="E41">
        <f t="shared" si="8"/>
        <v>117.61810432396875</v>
      </c>
    </row>
    <row r="42" spans="3:8" x14ac:dyDescent="0.35">
      <c r="C42" s="24" t="s">
        <v>72</v>
      </c>
      <c r="D42">
        <f t="shared" ref="D42:D43" si="13">AVERAGE(K19:L19)</f>
        <v>45.382051750000002</v>
      </c>
      <c r="E42">
        <f t="shared" si="8"/>
        <v>121.56149836884376</v>
      </c>
    </row>
    <row r="43" spans="3:8" x14ac:dyDescent="0.35">
      <c r="C43" s="24" t="s">
        <v>73</v>
      </c>
      <c r="D43">
        <f t="shared" si="13"/>
        <v>52.778380749999997</v>
      </c>
      <c r="E43">
        <f t="shared" si="8"/>
        <v>141.37349013646875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D1AD-3AEE-45C7-B2AB-76CB5100BE73}">
  <dimension ref="A1:AJ43"/>
  <sheetViews>
    <sheetView topLeftCell="A22" zoomScale="72" workbookViewId="0">
      <selection activeCell="I37" sqref="I37"/>
    </sheetView>
  </sheetViews>
  <sheetFormatPr defaultRowHeight="14.5" x14ac:dyDescent="0.35"/>
  <cols>
    <col min="3" max="3" width="11.453125" bestFit="1" customWidth="1"/>
    <col min="7" max="7" width="11.453125" bestFit="1" customWidth="1"/>
  </cols>
  <sheetData>
    <row r="1" spans="1:36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35">
      <c r="A2" s="2" t="s">
        <v>0</v>
      </c>
      <c r="B2" s="3">
        <v>4.8000000000000001E-2</v>
      </c>
      <c r="C2" s="3">
        <v>4.9000000000000002E-2</v>
      </c>
      <c r="D2" s="3">
        <v>4.8000000000000001E-2</v>
      </c>
      <c r="E2" s="3">
        <v>4.8000000000000001E-2</v>
      </c>
      <c r="F2" s="3">
        <v>5.2999999999999999E-2</v>
      </c>
      <c r="G2" s="3">
        <v>4.8000000000000001E-2</v>
      </c>
      <c r="H2" s="3">
        <v>5.1999999999999998E-2</v>
      </c>
      <c r="I2" s="3">
        <v>6.8000000000000005E-2</v>
      </c>
      <c r="J2" s="3">
        <v>0.05</v>
      </c>
      <c r="K2" s="3">
        <v>4.9000000000000002E-2</v>
      </c>
      <c r="L2" s="3">
        <v>0.17100000000000001</v>
      </c>
      <c r="M2" s="3">
        <v>0.05</v>
      </c>
      <c r="N2" s="4">
        <v>540</v>
      </c>
      <c r="P2" t="s">
        <v>9</v>
      </c>
      <c r="Q2">
        <f>AVERAGE(C3:C4)</f>
        <v>7.2500000000000009E-2</v>
      </c>
      <c r="R2">
        <f t="shared" ref="R2:Z2" si="0">AVERAGE(D3:D4)</f>
        <v>0.26250000000000001</v>
      </c>
      <c r="S2">
        <f t="shared" si="0"/>
        <v>0.36049999999999999</v>
      </c>
      <c r="T2">
        <f t="shared" si="0"/>
        <v>0.64149999999999996</v>
      </c>
      <c r="U2">
        <f t="shared" si="0"/>
        <v>0.94750000000000001</v>
      </c>
      <c r="V2">
        <f t="shared" si="0"/>
        <v>1.2505000000000002</v>
      </c>
      <c r="W2">
        <f t="shared" si="0"/>
        <v>2.1749999999999998</v>
      </c>
      <c r="X2">
        <f t="shared" si="0"/>
        <v>3.532</v>
      </c>
      <c r="Y2" t="e">
        <f t="shared" si="0"/>
        <v>#DIV/0!</v>
      </c>
      <c r="Z2" t="e">
        <f t="shared" si="0"/>
        <v>#DIV/0!</v>
      </c>
      <c r="AB2" t="s">
        <v>17</v>
      </c>
      <c r="AC2">
        <v>7.325000000000001E-2</v>
      </c>
      <c r="AD2">
        <v>0.23975000000000002</v>
      </c>
      <c r="AE2">
        <v>0.37962499999999999</v>
      </c>
      <c r="AF2">
        <v>0.63337500000000002</v>
      </c>
      <c r="AG2">
        <v>0.92474999999999996</v>
      </c>
      <c r="AH2">
        <v>1.2381250000000001</v>
      </c>
      <c r="AI2">
        <v>2.2138749999999998</v>
      </c>
      <c r="AJ2">
        <v>3.6166666666666667</v>
      </c>
    </row>
    <row r="3" spans="1:36" x14ac:dyDescent="0.35">
      <c r="A3" s="2" t="s">
        <v>1</v>
      </c>
      <c r="B3" s="3">
        <v>5.1999999999999998E-2</v>
      </c>
      <c r="C3" s="3">
        <v>7.0000000000000007E-2</v>
      </c>
      <c r="D3" s="5">
        <v>0.313</v>
      </c>
      <c r="E3" s="5">
        <v>0.36599999999999999</v>
      </c>
      <c r="F3" s="6">
        <v>0.65500000000000003</v>
      </c>
      <c r="G3" s="7">
        <v>0.96699999999999997</v>
      </c>
      <c r="H3" s="17">
        <v>1.28</v>
      </c>
      <c r="I3" s="12">
        <v>2.25</v>
      </c>
      <c r="J3" s="16">
        <v>3.4849999999999999</v>
      </c>
      <c r="K3" s="10" t="s">
        <v>2</v>
      </c>
      <c r="L3" s="10" t="s">
        <v>2</v>
      </c>
      <c r="M3" s="3">
        <v>4.8000000000000001E-2</v>
      </c>
      <c r="N3" s="4">
        <v>540</v>
      </c>
      <c r="P3" t="s">
        <v>10</v>
      </c>
      <c r="Q3">
        <f>Q2-$Q$2</f>
        <v>0</v>
      </c>
      <c r="R3">
        <f t="shared" ref="R3:Z3" si="1">R2-$Q$2</f>
        <v>0.19</v>
      </c>
      <c r="S3">
        <f t="shared" si="1"/>
        <v>0.28799999999999998</v>
      </c>
      <c r="T3">
        <f t="shared" si="1"/>
        <v>0.56899999999999995</v>
      </c>
      <c r="U3">
        <f t="shared" si="1"/>
        <v>0.875</v>
      </c>
      <c r="V3">
        <f t="shared" si="1"/>
        <v>1.1780000000000002</v>
      </c>
      <c r="W3">
        <f t="shared" si="1"/>
        <v>2.1025</v>
      </c>
      <c r="X3">
        <f t="shared" si="1"/>
        <v>3.4595000000000002</v>
      </c>
      <c r="Y3" t="e">
        <f t="shared" si="1"/>
        <v>#DIV/0!</v>
      </c>
      <c r="Z3" t="e">
        <f t="shared" si="1"/>
        <v>#DIV/0!</v>
      </c>
      <c r="AB3" t="s">
        <v>16</v>
      </c>
      <c r="AC3">
        <v>0</v>
      </c>
      <c r="AD3">
        <v>0.16650000000000001</v>
      </c>
      <c r="AE3">
        <v>0.30637499999999995</v>
      </c>
      <c r="AF3">
        <v>0.56012499999999998</v>
      </c>
      <c r="AG3">
        <v>0.85149999999999992</v>
      </c>
      <c r="AH3">
        <v>1.1648750000000001</v>
      </c>
      <c r="AI3">
        <v>2.140625</v>
      </c>
      <c r="AJ3">
        <v>3.5434166666666669</v>
      </c>
    </row>
    <row r="4" spans="1:36" x14ac:dyDescent="0.35">
      <c r="A4" s="2" t="s">
        <v>3</v>
      </c>
      <c r="B4" s="3">
        <v>5.0999999999999997E-2</v>
      </c>
      <c r="C4" s="3">
        <v>7.4999999999999997E-2</v>
      </c>
      <c r="D4" s="3">
        <v>0.21199999999999999</v>
      </c>
      <c r="E4" s="5">
        <v>0.35499999999999998</v>
      </c>
      <c r="F4" s="6">
        <v>0.628</v>
      </c>
      <c r="G4" s="7">
        <v>0.92800000000000005</v>
      </c>
      <c r="H4" s="17">
        <v>1.2210000000000001</v>
      </c>
      <c r="I4" s="12">
        <v>2.1</v>
      </c>
      <c r="J4" s="16">
        <v>3.5790000000000002</v>
      </c>
      <c r="K4" s="10" t="s">
        <v>2</v>
      </c>
      <c r="L4" s="10" t="s">
        <v>2</v>
      </c>
      <c r="M4" s="3">
        <v>0.05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B4" t="s">
        <v>11</v>
      </c>
      <c r="AC4">
        <v>0</v>
      </c>
      <c r="AD4">
        <v>2</v>
      </c>
      <c r="AE4">
        <v>4</v>
      </c>
      <c r="AF4">
        <v>8</v>
      </c>
      <c r="AG4">
        <v>12</v>
      </c>
      <c r="AH4">
        <v>16</v>
      </c>
      <c r="AI4">
        <v>32</v>
      </c>
      <c r="AJ4">
        <v>64</v>
      </c>
    </row>
    <row r="5" spans="1:36" x14ac:dyDescent="0.35">
      <c r="A5" s="2" t="s">
        <v>4</v>
      </c>
      <c r="B5" s="3">
        <v>0.13500000000000001</v>
      </c>
      <c r="C5" s="11">
        <v>2.4910000000000001</v>
      </c>
      <c r="D5" s="11">
        <v>2.4129999999999998</v>
      </c>
      <c r="E5" s="11">
        <v>2.512</v>
      </c>
      <c r="F5" s="11">
        <v>2.5470000000000002</v>
      </c>
      <c r="G5" s="13">
        <v>2.0249999999999999</v>
      </c>
      <c r="H5" s="13">
        <v>1.99</v>
      </c>
      <c r="I5" s="12">
        <v>2.198</v>
      </c>
      <c r="J5" s="12">
        <v>2.1930000000000001</v>
      </c>
      <c r="K5" s="12">
        <v>2.1429999999999998</v>
      </c>
      <c r="L5" s="11">
        <v>2.3690000000000002</v>
      </c>
      <c r="M5" s="3">
        <v>7.5999999999999998E-2</v>
      </c>
      <c r="N5" s="4">
        <v>540</v>
      </c>
    </row>
    <row r="6" spans="1:36" x14ac:dyDescent="0.35">
      <c r="A6" s="2" t="s">
        <v>5</v>
      </c>
      <c r="B6" s="3">
        <v>0.122</v>
      </c>
      <c r="C6" s="11">
        <v>2.5510000000000002</v>
      </c>
      <c r="D6" s="11">
        <v>2.4380000000000002</v>
      </c>
      <c r="E6" s="12">
        <v>2.286</v>
      </c>
      <c r="F6" s="11">
        <v>2.3969999999999998</v>
      </c>
      <c r="G6" s="12">
        <v>2.2480000000000002</v>
      </c>
      <c r="H6" s="12">
        <v>2.1949999999999998</v>
      </c>
      <c r="I6" s="12">
        <v>2.306</v>
      </c>
      <c r="J6" s="11">
        <v>2.4359999999999999</v>
      </c>
      <c r="K6" s="11">
        <v>2.4430000000000001</v>
      </c>
      <c r="L6" s="11">
        <v>2.3370000000000002</v>
      </c>
      <c r="M6" s="3">
        <v>0.182</v>
      </c>
      <c r="N6" s="4">
        <v>540</v>
      </c>
    </row>
    <row r="7" spans="1:36" x14ac:dyDescent="0.35">
      <c r="A7" s="2" t="s">
        <v>6</v>
      </c>
      <c r="B7" s="3">
        <v>5.7000000000000002E-2</v>
      </c>
      <c r="C7" s="11">
        <v>2.5089999999999999</v>
      </c>
      <c r="D7" s="11">
        <v>2.4319999999999999</v>
      </c>
      <c r="E7" s="14">
        <v>2.8740000000000001</v>
      </c>
      <c r="F7" s="9">
        <v>2.7879999999999998</v>
      </c>
      <c r="G7" s="11">
        <v>2.5369999999999999</v>
      </c>
      <c r="H7" s="11">
        <v>2.3580000000000001</v>
      </c>
      <c r="I7" s="11">
        <v>2.4830000000000001</v>
      </c>
      <c r="J7" s="11">
        <v>2.5539999999999998</v>
      </c>
      <c r="K7" s="14">
        <v>2.9220000000000002</v>
      </c>
      <c r="L7" s="15">
        <v>3.1349999999999998</v>
      </c>
      <c r="M7" s="3">
        <v>0.05</v>
      </c>
      <c r="N7" s="4">
        <v>540</v>
      </c>
    </row>
    <row r="8" spans="1:36" x14ac:dyDescent="0.35">
      <c r="A8" s="2" t="s">
        <v>7</v>
      </c>
      <c r="B8" s="3">
        <v>4.9000000000000002E-2</v>
      </c>
      <c r="C8" s="14">
        <v>2.8370000000000002</v>
      </c>
      <c r="D8" s="9">
        <v>2.7370000000000001</v>
      </c>
      <c r="E8" s="14">
        <v>3.0190000000000001</v>
      </c>
      <c r="F8" s="15">
        <v>3.1259999999999999</v>
      </c>
      <c r="G8" s="15">
        <v>3.2290000000000001</v>
      </c>
      <c r="H8" s="15">
        <v>3.1880000000000002</v>
      </c>
      <c r="I8" s="9">
        <v>2.6850000000000001</v>
      </c>
      <c r="J8" s="9">
        <v>2.76</v>
      </c>
      <c r="K8" s="14">
        <v>2.9119999999999999</v>
      </c>
      <c r="L8" s="14">
        <v>3.0419999999999998</v>
      </c>
      <c r="M8" s="3">
        <v>7.5999999999999998E-2</v>
      </c>
      <c r="N8" s="4">
        <v>540</v>
      </c>
    </row>
    <row r="9" spans="1:36" x14ac:dyDescent="0.35">
      <c r="A9" s="2" t="s">
        <v>8</v>
      </c>
      <c r="B9" s="3">
        <v>0.05</v>
      </c>
      <c r="C9" s="3">
        <v>5.1999999999999998E-2</v>
      </c>
      <c r="D9" s="3">
        <v>9.1999999999999998E-2</v>
      </c>
      <c r="E9" s="3">
        <v>5.1999999999999998E-2</v>
      </c>
      <c r="F9" s="3">
        <v>4.9000000000000002E-2</v>
      </c>
      <c r="G9" s="3">
        <v>0.05</v>
      </c>
      <c r="H9" s="3">
        <v>4.3999999999999997E-2</v>
      </c>
      <c r="I9" s="3">
        <v>4.9000000000000002E-2</v>
      </c>
      <c r="J9" s="3">
        <v>0.104</v>
      </c>
      <c r="K9" s="3">
        <v>7.2999999999999995E-2</v>
      </c>
      <c r="L9" s="3">
        <v>0.245</v>
      </c>
      <c r="M9" s="3">
        <v>6.5000000000000002E-2</v>
      </c>
      <c r="N9" s="4">
        <v>540</v>
      </c>
      <c r="O9" t="s">
        <v>12</v>
      </c>
      <c r="P9">
        <v>17.736999999999998</v>
      </c>
    </row>
    <row r="10" spans="1:36" x14ac:dyDescent="0.35">
      <c r="O10" t="s">
        <v>13</v>
      </c>
      <c r="P10">
        <v>-2.1132</v>
      </c>
    </row>
    <row r="11" spans="1:36" x14ac:dyDescent="0.35">
      <c r="O11" t="s">
        <v>14</v>
      </c>
      <c r="P11">
        <v>7.325000000000001E-2</v>
      </c>
    </row>
    <row r="13" spans="1:36" x14ac:dyDescent="0.3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3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6" x14ac:dyDescent="0.3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6" x14ac:dyDescent="0.3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5" x14ac:dyDescent="0.35">
      <c r="A17" s="2" t="s">
        <v>4</v>
      </c>
      <c r="B17" s="20"/>
      <c r="C17" s="19">
        <f>$P$9*(C5-$P$11)+$P$10</f>
        <v>40.77043175</v>
      </c>
      <c r="D17" s="19">
        <f t="shared" ref="C17:L17" si="2">$P$9*(D5-$P$11)+$P$10</f>
        <v>39.386945749999995</v>
      </c>
      <c r="E17" s="19">
        <f t="shared" si="2"/>
        <v>41.142908750000004</v>
      </c>
      <c r="F17" s="19">
        <f t="shared" si="2"/>
        <v>41.763703750000005</v>
      </c>
      <c r="G17" s="19">
        <f t="shared" si="2"/>
        <v>32.504989749999993</v>
      </c>
      <c r="H17" s="19">
        <f t="shared" si="2"/>
        <v>31.884194749999999</v>
      </c>
      <c r="I17" s="19">
        <f t="shared" si="2"/>
        <v>35.573490749999998</v>
      </c>
      <c r="J17" s="19">
        <f t="shared" si="2"/>
        <v>35.48480575</v>
      </c>
      <c r="K17" s="19">
        <f t="shared" si="2"/>
        <v>34.597955749999997</v>
      </c>
      <c r="L17" s="19">
        <f t="shared" si="2"/>
        <v>38.606517750000002</v>
      </c>
      <c r="M17" s="20"/>
    </row>
    <row r="18" spans="1:15" x14ac:dyDescent="0.35">
      <c r="A18" s="2" t="s">
        <v>5</v>
      </c>
      <c r="B18" s="20"/>
      <c r="C18" s="19">
        <f t="shared" ref="C18:L18" si="3">$P$9*(C6-$P$11)+$P$10</f>
        <v>41.834651750000006</v>
      </c>
      <c r="D18" s="19">
        <f t="shared" si="3"/>
        <v>39.83037075</v>
      </c>
      <c r="E18" s="19">
        <f t="shared" si="3"/>
        <v>37.134346749999999</v>
      </c>
      <c r="F18" s="19">
        <f t="shared" si="3"/>
        <v>39.103153749999997</v>
      </c>
      <c r="G18" s="19">
        <f t="shared" si="3"/>
        <v>36.460340750000007</v>
      </c>
      <c r="H18" s="19">
        <f t="shared" si="3"/>
        <v>35.52027975</v>
      </c>
      <c r="I18" s="19">
        <f t="shared" si="3"/>
        <v>37.489086749999998</v>
      </c>
      <c r="J18" s="19">
        <f t="shared" si="3"/>
        <v>39.794896749999999</v>
      </c>
      <c r="K18" s="19">
        <f t="shared" si="3"/>
        <v>39.919055749999998</v>
      </c>
      <c r="L18" s="19">
        <f t="shared" si="3"/>
        <v>38.038933750000005</v>
      </c>
      <c r="M18" s="20"/>
    </row>
    <row r="19" spans="1:15" x14ac:dyDescent="0.35">
      <c r="A19" s="2" t="s">
        <v>6</v>
      </c>
      <c r="B19" s="20"/>
      <c r="C19" s="19">
        <f t="shared" ref="C19:L19" si="4">$P$9*(C7-$P$11)+$P$10</f>
        <v>41.089697749999999</v>
      </c>
      <c r="D19" s="19">
        <f t="shared" si="4"/>
        <v>39.723948749999998</v>
      </c>
      <c r="E19" s="19">
        <f t="shared" si="4"/>
        <v>47.563702750000004</v>
      </c>
      <c r="F19" s="19">
        <f t="shared" si="4"/>
        <v>46.038320749999997</v>
      </c>
      <c r="G19" s="19">
        <f>$P$9*(G7-$P$11)+$P$10</f>
        <v>41.586333750000001</v>
      </c>
      <c r="H19" s="19">
        <f t="shared" si="4"/>
        <v>38.411410750000002</v>
      </c>
      <c r="I19" s="19">
        <f t="shared" si="4"/>
        <v>40.628535750000005</v>
      </c>
      <c r="J19" s="19">
        <f t="shared" si="4"/>
        <v>41.887862749999996</v>
      </c>
      <c r="K19" s="19">
        <f t="shared" si="4"/>
        <v>48.415078749999999</v>
      </c>
      <c r="L19" s="19">
        <f t="shared" si="4"/>
        <v>52.193059749999996</v>
      </c>
      <c r="M19" s="20"/>
    </row>
    <row r="20" spans="1:15" x14ac:dyDescent="0.35">
      <c r="A20" s="2" t="s">
        <v>7</v>
      </c>
      <c r="B20" s="20"/>
      <c r="C20" s="19">
        <f t="shared" ref="C20:L20" si="5">$P$9*(C8-$P$11)+$P$10</f>
        <v>46.907433750000003</v>
      </c>
      <c r="D20" s="19">
        <f t="shared" si="5"/>
        <v>45.133733750000005</v>
      </c>
      <c r="E20" s="19">
        <f t="shared" si="5"/>
        <v>50.13556775</v>
      </c>
      <c r="F20" s="19">
        <f t="shared" si="5"/>
        <v>52.033426749999997</v>
      </c>
      <c r="G20" s="19">
        <f t="shared" si="5"/>
        <v>53.860337749999999</v>
      </c>
      <c r="H20" s="19">
        <f t="shared" si="5"/>
        <v>53.133120750000003</v>
      </c>
      <c r="I20" s="19">
        <f t="shared" si="5"/>
        <v>44.211409750000001</v>
      </c>
      <c r="J20" s="19">
        <f t="shared" si="5"/>
        <v>45.541684749999995</v>
      </c>
      <c r="K20" s="19">
        <f t="shared" si="5"/>
        <v>48.237708749999996</v>
      </c>
      <c r="L20" s="19">
        <f t="shared" si="5"/>
        <v>50.543518749999997</v>
      </c>
      <c r="M20" s="20"/>
    </row>
    <row r="21" spans="1:15" x14ac:dyDescent="0.3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5" x14ac:dyDescent="0.3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5" x14ac:dyDescent="0.35">
      <c r="C24" s="19" t="s">
        <v>74</v>
      </c>
      <c r="D24">
        <f>AVERAGE(C17:D17)</f>
        <v>40.078688749999998</v>
      </c>
      <c r="E24">
        <f>D24*2.5*7.143*0.15</f>
        <v>107.35577765296874</v>
      </c>
      <c r="F24">
        <f>AVERAGE(E24:E27)</f>
        <v>112.05934404384375</v>
      </c>
      <c r="G24">
        <f>STDEV(E24:E27)</f>
        <v>7.5205964828812224</v>
      </c>
      <c r="H24">
        <f>COUNT(E24:E27)</f>
        <v>4</v>
      </c>
    </row>
    <row r="25" spans="1:15" x14ac:dyDescent="0.35">
      <c r="C25" s="19" t="s">
        <v>75</v>
      </c>
      <c r="D25">
        <f>AVERAGE(C18:D18)</f>
        <v>40.832511250000003</v>
      </c>
      <c r="E25">
        <f t="shared" ref="E25:E43" si="6">D25*2.5*7.143*0.15</f>
        <v>109.37498544703125</v>
      </c>
    </row>
    <row r="26" spans="1:15" x14ac:dyDescent="0.35">
      <c r="C26" s="19" t="s">
        <v>76</v>
      </c>
      <c r="D26">
        <f t="shared" ref="D26:D27" si="7">AVERAGE(C19:D19)</f>
        <v>40.406823250000002</v>
      </c>
      <c r="E26">
        <f t="shared" si="6"/>
        <v>108.23472692803125</v>
      </c>
      <c r="M26" t="s">
        <v>78</v>
      </c>
      <c r="N26">
        <v>41.453306250000004</v>
      </c>
      <c r="O26">
        <v>740.25241635937505</v>
      </c>
    </row>
    <row r="27" spans="1:15" x14ac:dyDescent="0.35">
      <c r="C27" s="19" t="s">
        <v>77</v>
      </c>
      <c r="D27">
        <f t="shared" si="7"/>
        <v>46.02058375</v>
      </c>
      <c r="E27">
        <f t="shared" si="6"/>
        <v>123.27188614734375</v>
      </c>
      <c r="M27" t="s">
        <v>79</v>
      </c>
      <c r="N27">
        <v>38.118750249999998</v>
      </c>
      <c r="O27">
        <v>680.70558258937501</v>
      </c>
    </row>
    <row r="28" spans="1:15" x14ac:dyDescent="0.35">
      <c r="C28" s="19" t="s">
        <v>78</v>
      </c>
      <c r="D28">
        <f>AVERAGE(E17:F17)</f>
        <v>41.453306250000004</v>
      </c>
      <c r="E28">
        <f t="shared" si="6"/>
        <v>111.03786245390626</v>
      </c>
      <c r="F28">
        <f>AVERAGE(E28:E31)</f>
        <v>118.83556784685936</v>
      </c>
      <c r="G28">
        <f>STDEV(E28:E31)</f>
        <v>15.354806822856949</v>
      </c>
      <c r="H28">
        <f>COUNT(E28:E31)</f>
        <v>4</v>
      </c>
      <c r="M28" t="s">
        <v>80</v>
      </c>
      <c r="N28">
        <v>46.801011750000001</v>
      </c>
      <c r="O28">
        <v>835.74906732562499</v>
      </c>
    </row>
    <row r="29" spans="1:15" x14ac:dyDescent="0.35">
      <c r="C29" s="19" t="s">
        <v>79</v>
      </c>
      <c r="D29">
        <f t="shared" ref="D29:D31" si="8">AVERAGE(E18:F18)</f>
        <v>38.118750249999998</v>
      </c>
      <c r="E29">
        <f t="shared" si="6"/>
        <v>102.10583738840624</v>
      </c>
      <c r="M29" t="s">
        <v>81</v>
      </c>
      <c r="N29">
        <v>51.084497249999998</v>
      </c>
      <c r="O29">
        <v>912.24140964187495</v>
      </c>
    </row>
    <row r="30" spans="1:15" x14ac:dyDescent="0.35">
      <c r="C30" s="19" t="s">
        <v>80</v>
      </c>
      <c r="D30">
        <f t="shared" si="8"/>
        <v>46.801011750000001</v>
      </c>
      <c r="E30">
        <f t="shared" si="6"/>
        <v>125.36236009884374</v>
      </c>
      <c r="M30" t="s">
        <v>18</v>
      </c>
      <c r="N30">
        <v>36.256365250000002</v>
      </c>
      <c r="O30">
        <v>647.44804245187493</v>
      </c>
    </row>
    <row r="31" spans="1:15" x14ac:dyDescent="0.35">
      <c r="C31" s="19" t="s">
        <v>81</v>
      </c>
      <c r="D31">
        <f t="shared" si="8"/>
        <v>51.084497249999998</v>
      </c>
      <c r="E31">
        <f t="shared" si="6"/>
        <v>136.83621144628123</v>
      </c>
      <c r="M31" t="s">
        <v>19</v>
      </c>
      <c r="N31">
        <v>36.256365250000002</v>
      </c>
      <c r="O31">
        <v>647.44804245187493</v>
      </c>
    </row>
    <row r="32" spans="1:15" x14ac:dyDescent="0.35">
      <c r="C32" s="19" t="s">
        <v>82</v>
      </c>
      <c r="D32">
        <f>AVERAGE(G17:H17)</f>
        <v>32.194592249999999</v>
      </c>
      <c r="E32">
        <f t="shared" si="6"/>
        <v>86.237239665656247</v>
      </c>
      <c r="F32">
        <f>AVERAGE(E32:E35)</f>
        <v>108.27036000675</v>
      </c>
      <c r="G32">
        <f>STDEV(E32:E35)</f>
        <v>24.862569582626708</v>
      </c>
      <c r="H32">
        <f>COUNT(E32:E35)</f>
        <v>4</v>
      </c>
      <c r="M32" t="s">
        <v>20</v>
      </c>
      <c r="N32">
        <v>46.277770250000003</v>
      </c>
      <c r="O32">
        <v>826.40528223937508</v>
      </c>
    </row>
    <row r="33" spans="3:15" x14ac:dyDescent="0.35">
      <c r="C33" s="19" t="s">
        <v>83</v>
      </c>
      <c r="D33">
        <f t="shared" ref="D33:D35" si="9">AVERAGE(G18:H18)</f>
        <v>35.990310250000007</v>
      </c>
      <c r="E33">
        <f t="shared" si="6"/>
        <v>96.404544793406259</v>
      </c>
      <c r="M33" t="s">
        <v>21</v>
      </c>
      <c r="N33">
        <v>40.992144249999996</v>
      </c>
      <c r="O33">
        <v>732.01721594437493</v>
      </c>
    </row>
    <row r="34" spans="3:15" x14ac:dyDescent="0.35">
      <c r="C34" s="19" t="s">
        <v>84</v>
      </c>
      <c r="D34">
        <f t="shared" si="9"/>
        <v>39.998872250000005</v>
      </c>
      <c r="E34">
        <f t="shared" si="6"/>
        <v>107.14197918065625</v>
      </c>
    </row>
    <row r="35" spans="3:15" x14ac:dyDescent="0.35">
      <c r="C35" s="23" t="s">
        <v>85</v>
      </c>
      <c r="D35">
        <f t="shared" si="9"/>
        <v>53.496729250000001</v>
      </c>
      <c r="E35">
        <f t="shared" si="6"/>
        <v>143.29767638728123</v>
      </c>
    </row>
    <row r="36" spans="3:15" x14ac:dyDescent="0.35">
      <c r="C36" s="19" t="s">
        <v>86</v>
      </c>
      <c r="D36">
        <f>AVERAGE(I17:J17)</f>
        <v>35.529148249999999</v>
      </c>
      <c r="E36">
        <f t="shared" si="6"/>
        <v>95.169264731156233</v>
      </c>
      <c r="F36">
        <f>AVERAGE(E36:E39)</f>
        <v>107.34983880651561</v>
      </c>
      <c r="G36">
        <f>STDEV(E36:E39)</f>
        <v>10.621807989505843</v>
      </c>
      <c r="H36">
        <f>COUNT(E36:E39)</f>
        <v>4</v>
      </c>
    </row>
    <row r="37" spans="3:15" x14ac:dyDescent="0.35">
      <c r="C37" s="19" t="s">
        <v>87</v>
      </c>
      <c r="D37">
        <f t="shared" ref="D37:D39" si="10">AVERAGE(I18:J18)</f>
        <v>38.641991750000003</v>
      </c>
      <c r="E37">
        <f t="shared" si="6"/>
        <v>103.50740515134373</v>
      </c>
    </row>
    <row r="38" spans="3:15" ht="25.5" customHeight="1" x14ac:dyDescent="0.35">
      <c r="C38" s="19" t="s">
        <v>88</v>
      </c>
      <c r="D38">
        <f>AVERAGE(I19:J19)</f>
        <v>41.258199250000004</v>
      </c>
      <c r="E38">
        <f t="shared" si="6"/>
        <v>110.51524396603126</v>
      </c>
    </row>
    <row r="39" spans="3:15" x14ac:dyDescent="0.35">
      <c r="C39" s="19" t="s">
        <v>89</v>
      </c>
      <c r="D39">
        <f t="shared" si="10"/>
        <v>44.876547250000002</v>
      </c>
      <c r="E39">
        <f t="shared" si="6"/>
        <v>120.20744137753124</v>
      </c>
    </row>
    <row r="40" spans="3:15" x14ac:dyDescent="0.35">
      <c r="C40" s="19" t="s">
        <v>42</v>
      </c>
      <c r="D40">
        <f>AVERAGE(K17:L17)</f>
        <v>36.602236750000003</v>
      </c>
      <c r="E40">
        <f t="shared" si="6"/>
        <v>98.043666414468746</v>
      </c>
      <c r="F40">
        <f>AVERAGE(E40:E43)</f>
        <v>117.37461161939061</v>
      </c>
      <c r="G40">
        <f>STDEV(E40:E43)</f>
        <v>18.8525429336377</v>
      </c>
      <c r="H40">
        <f>COUNT(E40:E43)</f>
        <v>4</v>
      </c>
    </row>
    <row r="41" spans="3:15" x14ac:dyDescent="0.35">
      <c r="C41" s="19" t="s">
        <v>43</v>
      </c>
      <c r="D41">
        <f>AVERAGE(K18:L18)</f>
        <v>38.978994749999998</v>
      </c>
      <c r="E41">
        <f t="shared" si="6"/>
        <v>104.41010981221874</v>
      </c>
    </row>
    <row r="42" spans="3:15" x14ac:dyDescent="0.35">
      <c r="C42" s="19" t="s">
        <v>44</v>
      </c>
      <c r="D42">
        <f>AVERAGE(K19:L19)</f>
        <v>50.304069249999998</v>
      </c>
      <c r="E42">
        <f t="shared" si="6"/>
        <v>134.74573749478122</v>
      </c>
    </row>
    <row r="43" spans="3:15" x14ac:dyDescent="0.35">
      <c r="C43" s="19" t="s">
        <v>45</v>
      </c>
      <c r="D43">
        <f t="shared" ref="D42:D43" si="11">AVERAGE(K20:L20)</f>
        <v>49.39061375</v>
      </c>
      <c r="E43">
        <f t="shared" si="6"/>
        <v>132.29893275609373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B80-2FB9-48E2-AF5D-70E5D8B17033}">
  <dimension ref="A1:AJ43"/>
  <sheetViews>
    <sheetView topLeftCell="A9" zoomScale="80" zoomScaleNormal="80" workbookViewId="0">
      <selection activeCell="E24" sqref="E24"/>
    </sheetView>
  </sheetViews>
  <sheetFormatPr defaultRowHeight="14.5" x14ac:dyDescent="0.35"/>
  <cols>
    <col min="3" max="3" width="11.7265625" bestFit="1" customWidth="1"/>
    <col min="9" max="9" width="11.7265625" bestFit="1" customWidth="1"/>
  </cols>
  <sheetData>
    <row r="1" spans="1:36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6" x14ac:dyDescent="0.35">
      <c r="A2" s="2" t="s">
        <v>0</v>
      </c>
      <c r="B2" s="3">
        <v>4.8000000000000001E-2</v>
      </c>
      <c r="C2" s="3">
        <v>0.11899999999999999</v>
      </c>
      <c r="D2" s="3">
        <v>4.8000000000000001E-2</v>
      </c>
      <c r="E2" s="3">
        <v>4.8000000000000001E-2</v>
      </c>
      <c r="F2" s="3">
        <v>4.9000000000000002E-2</v>
      </c>
      <c r="G2" s="3">
        <v>4.9000000000000002E-2</v>
      </c>
      <c r="H2" s="3">
        <v>5.0999999999999997E-2</v>
      </c>
      <c r="I2" s="3">
        <v>5.0999999999999997E-2</v>
      </c>
      <c r="J2" s="3">
        <v>7.0999999999999994E-2</v>
      </c>
      <c r="K2" s="3">
        <v>5.6000000000000001E-2</v>
      </c>
      <c r="L2" s="3">
        <v>6.0999999999999999E-2</v>
      </c>
      <c r="M2" s="3">
        <v>4.9000000000000002E-2</v>
      </c>
      <c r="N2" s="4">
        <v>540</v>
      </c>
      <c r="P2" t="s">
        <v>9</v>
      </c>
      <c r="Q2">
        <f>AVERAGE(C3:C4)</f>
        <v>7.9999999999999988E-2</v>
      </c>
      <c r="R2">
        <f t="shared" ref="R2:Z2" si="0">AVERAGE(D3:D4)</f>
        <v>0.2175</v>
      </c>
      <c r="S2">
        <f t="shared" si="0"/>
        <v>0.37450000000000006</v>
      </c>
      <c r="T2">
        <f t="shared" si="0"/>
        <v>0.60250000000000004</v>
      </c>
      <c r="U2">
        <f t="shared" si="0"/>
        <v>0.87450000000000006</v>
      </c>
      <c r="V2">
        <f t="shared" si="0"/>
        <v>1.1535</v>
      </c>
      <c r="W2">
        <f t="shared" si="0"/>
        <v>2.117</v>
      </c>
      <c r="X2">
        <f t="shared" si="0"/>
        <v>3.5030000000000001</v>
      </c>
      <c r="Y2" t="e">
        <f t="shared" si="0"/>
        <v>#DIV/0!</v>
      </c>
      <c r="Z2" t="e">
        <f t="shared" si="0"/>
        <v>#DIV/0!</v>
      </c>
      <c r="AB2" t="s">
        <v>17</v>
      </c>
      <c r="AC2">
        <v>7.325000000000001E-2</v>
      </c>
      <c r="AD2">
        <v>0.23975000000000002</v>
      </c>
      <c r="AE2">
        <v>0.37962499999999999</v>
      </c>
      <c r="AF2">
        <v>0.63337500000000002</v>
      </c>
      <c r="AG2">
        <v>0.92474999999999996</v>
      </c>
      <c r="AH2">
        <v>1.2381250000000001</v>
      </c>
      <c r="AI2">
        <v>2.2138749999999998</v>
      </c>
      <c r="AJ2">
        <v>3.6166666666666667</v>
      </c>
    </row>
    <row r="3" spans="1:36" x14ac:dyDescent="0.35">
      <c r="A3" s="2" t="s">
        <v>1</v>
      </c>
      <c r="B3" s="3">
        <v>4.9000000000000002E-2</v>
      </c>
      <c r="C3" s="3">
        <v>8.6999999999999994E-2</v>
      </c>
      <c r="D3" s="3">
        <v>0.221</v>
      </c>
      <c r="E3" s="5">
        <v>0.34300000000000003</v>
      </c>
      <c r="F3" s="6">
        <v>0.60099999999999998</v>
      </c>
      <c r="G3" s="7">
        <v>0.88</v>
      </c>
      <c r="H3" s="17">
        <v>1.1359999999999999</v>
      </c>
      <c r="I3" s="12">
        <v>2.181</v>
      </c>
      <c r="J3" s="16">
        <v>3.5489999999999999</v>
      </c>
      <c r="K3" s="10" t="s">
        <v>2</v>
      </c>
      <c r="L3" s="10" t="s">
        <v>2</v>
      </c>
      <c r="M3" s="3">
        <v>4.9000000000000002E-2</v>
      </c>
      <c r="N3" s="4">
        <v>540</v>
      </c>
      <c r="P3" t="s">
        <v>10</v>
      </c>
      <c r="Q3">
        <f>Q2-$Q$2</f>
        <v>0</v>
      </c>
      <c r="R3">
        <f t="shared" ref="R3:Z3" si="1">R2-$Q$2</f>
        <v>0.13750000000000001</v>
      </c>
      <c r="S3">
        <f t="shared" si="1"/>
        <v>0.2945000000000001</v>
      </c>
      <c r="T3">
        <f t="shared" si="1"/>
        <v>0.52250000000000008</v>
      </c>
      <c r="U3">
        <f t="shared" si="1"/>
        <v>0.7945000000000001</v>
      </c>
      <c r="V3">
        <f t="shared" si="1"/>
        <v>1.0734999999999999</v>
      </c>
      <c r="W3">
        <f t="shared" si="1"/>
        <v>2.0369999999999999</v>
      </c>
      <c r="X3">
        <f t="shared" si="1"/>
        <v>3.423</v>
      </c>
      <c r="Y3" t="e">
        <f t="shared" si="1"/>
        <v>#DIV/0!</v>
      </c>
      <c r="Z3" t="e">
        <f t="shared" si="1"/>
        <v>#DIV/0!</v>
      </c>
      <c r="AB3" t="s">
        <v>16</v>
      </c>
      <c r="AC3">
        <v>0</v>
      </c>
      <c r="AD3">
        <v>0.16650000000000001</v>
      </c>
      <c r="AE3">
        <v>0.30637499999999995</v>
      </c>
      <c r="AF3">
        <v>0.56012499999999998</v>
      </c>
      <c r="AG3">
        <v>0.85149999999999992</v>
      </c>
      <c r="AH3">
        <v>1.1648750000000001</v>
      </c>
      <c r="AI3">
        <v>2.140625</v>
      </c>
      <c r="AJ3">
        <v>3.5434166666666669</v>
      </c>
    </row>
    <row r="4" spans="1:36" x14ac:dyDescent="0.35">
      <c r="A4" s="2" t="s">
        <v>3</v>
      </c>
      <c r="B4" s="3">
        <v>4.9000000000000002E-2</v>
      </c>
      <c r="C4" s="3">
        <v>7.2999999999999995E-2</v>
      </c>
      <c r="D4" s="3">
        <v>0.214</v>
      </c>
      <c r="E4" s="5">
        <v>0.40600000000000003</v>
      </c>
      <c r="F4" s="6">
        <v>0.60399999999999998</v>
      </c>
      <c r="G4" s="7">
        <v>0.86899999999999999</v>
      </c>
      <c r="H4" s="17">
        <v>1.171</v>
      </c>
      <c r="I4" s="12">
        <v>2.0529999999999999</v>
      </c>
      <c r="J4" s="16">
        <v>3.4569999999999999</v>
      </c>
      <c r="K4" s="10" t="s">
        <v>2</v>
      </c>
      <c r="L4" s="10" t="s">
        <v>2</v>
      </c>
      <c r="M4" s="3">
        <v>0.05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B4" t="s">
        <v>11</v>
      </c>
      <c r="AC4">
        <v>0</v>
      </c>
      <c r="AD4">
        <v>2</v>
      </c>
      <c r="AE4">
        <v>4</v>
      </c>
      <c r="AF4">
        <v>8</v>
      </c>
      <c r="AG4">
        <v>12</v>
      </c>
      <c r="AH4">
        <v>16</v>
      </c>
      <c r="AI4">
        <v>32</v>
      </c>
      <c r="AJ4">
        <v>64</v>
      </c>
    </row>
    <row r="5" spans="1:36" x14ac:dyDescent="0.35">
      <c r="A5" s="2" t="s">
        <v>4</v>
      </c>
      <c r="B5" s="3">
        <v>9.0999999999999998E-2</v>
      </c>
      <c r="C5" s="12">
        <v>2.2719999999999998</v>
      </c>
      <c r="D5" s="12">
        <v>2.1040000000000001</v>
      </c>
      <c r="E5" s="12">
        <v>2.1789999999999998</v>
      </c>
      <c r="F5" s="12">
        <v>2.1320000000000001</v>
      </c>
      <c r="G5" s="12">
        <v>2.2480000000000002</v>
      </c>
      <c r="H5" s="12">
        <v>2.2250000000000001</v>
      </c>
      <c r="I5" s="9">
        <v>2.6960000000000002</v>
      </c>
      <c r="J5" s="9">
        <v>2.7040000000000002</v>
      </c>
      <c r="K5" s="9">
        <v>2.7890000000000001</v>
      </c>
      <c r="L5" s="14">
        <v>2.9249999999999998</v>
      </c>
      <c r="M5" s="3">
        <v>0.06</v>
      </c>
      <c r="N5" s="4">
        <v>540</v>
      </c>
    </row>
    <row r="6" spans="1:36" x14ac:dyDescent="0.35">
      <c r="A6" s="2" t="s">
        <v>5</v>
      </c>
      <c r="B6" s="3">
        <v>4.9000000000000002E-2</v>
      </c>
      <c r="C6" s="11">
        <v>2.3260000000000001</v>
      </c>
      <c r="D6" s="12">
        <v>2.141</v>
      </c>
      <c r="E6" s="12">
        <v>2.1640000000000001</v>
      </c>
      <c r="F6" s="12">
        <v>2.1840000000000002</v>
      </c>
      <c r="G6" s="12">
        <v>2.2149999999999999</v>
      </c>
      <c r="H6" s="12">
        <v>2.258</v>
      </c>
      <c r="I6" s="14">
        <v>2.9169999999999998</v>
      </c>
      <c r="J6" s="14">
        <v>2.9420000000000002</v>
      </c>
      <c r="K6" s="12">
        <v>2.1150000000000002</v>
      </c>
      <c r="L6" s="12">
        <v>2.25</v>
      </c>
      <c r="M6" s="3">
        <v>0.05</v>
      </c>
      <c r="N6" s="4">
        <v>540</v>
      </c>
    </row>
    <row r="7" spans="1:36" x14ac:dyDescent="0.35">
      <c r="A7" s="2" t="s">
        <v>6</v>
      </c>
      <c r="B7" s="3">
        <v>5.0999999999999997E-2</v>
      </c>
      <c r="C7" s="14">
        <v>2.8940000000000001</v>
      </c>
      <c r="D7" s="11">
        <v>2.4809999999999999</v>
      </c>
      <c r="E7" s="11">
        <v>2.4940000000000002</v>
      </c>
      <c r="F7" s="11">
        <v>2.5289999999999999</v>
      </c>
      <c r="G7" s="9">
        <v>2.7919999999999998</v>
      </c>
      <c r="H7" s="14">
        <v>2.8109999999999999</v>
      </c>
      <c r="I7" s="13">
        <v>2.0179999999999998</v>
      </c>
      <c r="J7" s="13">
        <v>2.0070000000000001</v>
      </c>
      <c r="K7" s="11">
        <v>2.3620000000000001</v>
      </c>
      <c r="L7" s="11">
        <v>2.4660000000000002</v>
      </c>
      <c r="M7" s="3">
        <v>0.06</v>
      </c>
      <c r="N7" s="4">
        <v>540</v>
      </c>
    </row>
    <row r="8" spans="1:36" x14ac:dyDescent="0.35">
      <c r="A8" s="2" t="s">
        <v>7</v>
      </c>
      <c r="B8" s="3">
        <v>0.154</v>
      </c>
      <c r="C8" s="14">
        <v>2.806</v>
      </c>
      <c r="D8" s="9">
        <v>2.6970000000000001</v>
      </c>
      <c r="E8" s="9">
        <v>2.6080000000000001</v>
      </c>
      <c r="F8" s="9">
        <v>2.5840000000000001</v>
      </c>
      <c r="G8" s="11">
        <v>2.4969999999999999</v>
      </c>
      <c r="H8" s="11">
        <v>2.5099999999999998</v>
      </c>
      <c r="I8" s="11">
        <v>2.3849999999999998</v>
      </c>
      <c r="J8" s="12">
        <v>2.2869999999999999</v>
      </c>
      <c r="K8" s="9">
        <v>2.7160000000000002</v>
      </c>
      <c r="L8" s="14">
        <v>2.802</v>
      </c>
      <c r="M8" s="3">
        <v>6.0999999999999999E-2</v>
      </c>
      <c r="N8" s="4">
        <v>540</v>
      </c>
    </row>
    <row r="9" spans="1:36" x14ac:dyDescent="0.35">
      <c r="A9" s="2" t="s">
        <v>8</v>
      </c>
      <c r="B9" s="3">
        <v>5.8000000000000003E-2</v>
      </c>
      <c r="C9" s="3">
        <v>4.9000000000000002E-2</v>
      </c>
      <c r="D9" s="3">
        <v>4.9000000000000002E-2</v>
      </c>
      <c r="E9" s="3">
        <v>4.9000000000000002E-2</v>
      </c>
      <c r="F9" s="3">
        <v>4.9000000000000002E-2</v>
      </c>
      <c r="G9" s="3">
        <v>5.5E-2</v>
      </c>
      <c r="H9" s="3">
        <v>5.3999999999999999E-2</v>
      </c>
      <c r="I9" s="3">
        <v>0.129</v>
      </c>
      <c r="J9" s="3">
        <v>6.2E-2</v>
      </c>
      <c r="K9" s="3">
        <v>4.9000000000000002E-2</v>
      </c>
      <c r="L9" s="3">
        <v>5.1999999999999998E-2</v>
      </c>
      <c r="M9" s="3">
        <v>0.13200000000000001</v>
      </c>
      <c r="N9" s="4">
        <v>540</v>
      </c>
      <c r="O9" t="s">
        <v>12</v>
      </c>
      <c r="P9">
        <v>17.736999999999998</v>
      </c>
    </row>
    <row r="10" spans="1:36" x14ac:dyDescent="0.35">
      <c r="O10" t="s">
        <v>13</v>
      </c>
      <c r="P10">
        <v>-2.1132</v>
      </c>
    </row>
    <row r="11" spans="1:36" x14ac:dyDescent="0.35">
      <c r="O11" t="s">
        <v>14</v>
      </c>
      <c r="P11">
        <v>7.325000000000001E-2</v>
      </c>
    </row>
    <row r="13" spans="1:36" x14ac:dyDescent="0.3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6" x14ac:dyDescent="0.3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6" x14ac:dyDescent="0.3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6" x14ac:dyDescent="0.3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3" x14ac:dyDescent="0.35">
      <c r="A17" s="2" t="s">
        <v>4</v>
      </c>
      <c r="B17" s="20"/>
      <c r="C17" s="19">
        <f>$P$9*(C5-$P$11)+$P$10</f>
        <v>36.886028749999994</v>
      </c>
      <c r="D17" s="19">
        <f t="shared" ref="C17:L17" si="2">$P$9*(D5-$P$11)+$P$10</f>
        <v>33.906212750000002</v>
      </c>
      <c r="E17" s="19">
        <f t="shared" si="2"/>
        <v>35.236487749999995</v>
      </c>
      <c r="F17" s="19">
        <f t="shared" si="2"/>
        <v>34.402848750000004</v>
      </c>
      <c r="G17" s="19">
        <f t="shared" si="2"/>
        <v>36.460340750000007</v>
      </c>
      <c r="H17" s="19">
        <f t="shared" si="2"/>
        <v>36.052389750000003</v>
      </c>
      <c r="I17" s="19">
        <f t="shared" si="2"/>
        <v>44.406516750000002</v>
      </c>
      <c r="J17" s="19">
        <f t="shared" si="2"/>
        <v>44.548412750000004</v>
      </c>
      <c r="K17" s="19">
        <f t="shared" si="2"/>
        <v>46.056057750000001</v>
      </c>
      <c r="L17" s="19">
        <f t="shared" si="2"/>
        <v>48.468289749999997</v>
      </c>
      <c r="M17" s="20"/>
    </row>
    <row r="18" spans="1:13" x14ac:dyDescent="0.35">
      <c r="A18" s="2" t="s">
        <v>5</v>
      </c>
      <c r="B18" s="20"/>
      <c r="C18" s="19">
        <f t="shared" ref="C18:L18" si="3">$P$9*(C6-$P$11)+$P$10</f>
        <v>37.843826749999998</v>
      </c>
      <c r="D18" s="19">
        <f t="shared" si="3"/>
        <v>34.562481750000003</v>
      </c>
      <c r="E18" s="19">
        <f t="shared" si="3"/>
        <v>34.970432750000001</v>
      </c>
      <c r="F18" s="19">
        <f t="shared" si="3"/>
        <v>35.32517275</v>
      </c>
      <c r="G18" s="19">
        <f t="shared" si="3"/>
        <v>35.87501975</v>
      </c>
      <c r="H18" s="19">
        <f t="shared" si="3"/>
        <v>36.637710750000004</v>
      </c>
      <c r="I18" s="19">
        <f>$P$9*(I6-$P$11)+$P$10</f>
        <v>48.326393749999994</v>
      </c>
      <c r="J18" s="19">
        <f t="shared" si="3"/>
        <v>48.769818749999999</v>
      </c>
      <c r="K18" s="19">
        <f t="shared" si="3"/>
        <v>34.101319750000002</v>
      </c>
      <c r="L18" s="19">
        <f t="shared" si="3"/>
        <v>36.495814750000001</v>
      </c>
      <c r="M18" s="20"/>
    </row>
    <row r="19" spans="1:13" x14ac:dyDescent="0.35">
      <c r="A19" s="2" t="s">
        <v>6</v>
      </c>
      <c r="B19" s="20"/>
      <c r="C19" s="19">
        <f t="shared" ref="C19:L19" si="4">$P$9*(C7-$P$11)+$P$10</f>
        <v>47.918442750000004</v>
      </c>
      <c r="D19" s="19">
        <f t="shared" si="4"/>
        <v>40.593061749999997</v>
      </c>
      <c r="E19" s="19">
        <f t="shared" si="4"/>
        <v>40.823642750000005</v>
      </c>
      <c r="F19" s="19">
        <f t="shared" si="4"/>
        <v>41.444437749999999</v>
      </c>
      <c r="G19" s="19">
        <f t="shared" si="4"/>
        <v>46.109268749999998</v>
      </c>
      <c r="H19" s="19">
        <f t="shared" si="4"/>
        <v>46.446271750000001</v>
      </c>
      <c r="I19" s="19">
        <f t="shared" si="4"/>
        <v>32.380830749999994</v>
      </c>
      <c r="J19" s="19">
        <f t="shared" si="4"/>
        <v>32.185723750000001</v>
      </c>
      <c r="K19" s="19">
        <f t="shared" si="4"/>
        <v>38.482358750000003</v>
      </c>
      <c r="L19" s="19">
        <f t="shared" si="4"/>
        <v>40.327006750000002</v>
      </c>
      <c r="M19" s="20"/>
    </row>
    <row r="20" spans="1:13" x14ac:dyDescent="0.35">
      <c r="A20" s="2" t="s">
        <v>7</v>
      </c>
      <c r="B20" s="20"/>
      <c r="C20" s="19">
        <f t="shared" ref="C20:L20" si="5">$P$9*(C8-$P$11)+$P$10</f>
        <v>46.357586750000003</v>
      </c>
      <c r="D20" s="19">
        <f t="shared" si="5"/>
        <v>44.424253749999998</v>
      </c>
      <c r="E20" s="19">
        <f t="shared" si="5"/>
        <v>42.84566075</v>
      </c>
      <c r="F20" s="19">
        <f t="shared" si="5"/>
        <v>42.419972749999999</v>
      </c>
      <c r="G20" s="19">
        <f t="shared" si="5"/>
        <v>40.876853749999995</v>
      </c>
      <c r="H20" s="19">
        <f t="shared" si="5"/>
        <v>41.107434749999996</v>
      </c>
      <c r="I20" s="19">
        <f t="shared" si="5"/>
        <v>38.890309749999993</v>
      </c>
      <c r="J20" s="19">
        <f t="shared" si="5"/>
        <v>37.152083749999996</v>
      </c>
      <c r="K20" s="19">
        <f t="shared" si="5"/>
        <v>44.761256750000001</v>
      </c>
      <c r="L20" s="19">
        <f t="shared" si="5"/>
        <v>46.286638750000002</v>
      </c>
      <c r="M20" s="20"/>
    </row>
    <row r="21" spans="1:13" x14ac:dyDescent="0.3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3" x14ac:dyDescent="0.3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3" x14ac:dyDescent="0.35">
      <c r="C24" s="19" t="s">
        <v>46</v>
      </c>
      <c r="D24">
        <f>AVERAGE(C17:D17)</f>
        <v>35.396120749999994</v>
      </c>
      <c r="E24">
        <f>D24*2.5*7.143*0.15</f>
        <v>94.81293394396873</v>
      </c>
      <c r="F24">
        <f>AVERAGE(E24:E27)</f>
        <v>107.97935653054688</v>
      </c>
      <c r="G24">
        <f>STDEV(E24:E27)</f>
        <v>14.038064635599083</v>
      </c>
      <c r="H24">
        <f>COUNT(E24:E27)</f>
        <v>4</v>
      </c>
    </row>
    <row r="25" spans="1:13" x14ac:dyDescent="0.35">
      <c r="C25" s="19" t="s">
        <v>47</v>
      </c>
      <c r="D25">
        <f>AVERAGE(C18:D18)</f>
        <v>36.203154249999997</v>
      </c>
      <c r="E25">
        <f t="shared" ref="E25:E43" si="6">D25*2.5*7.143*0.15</f>
        <v>96.974674052906252</v>
      </c>
    </row>
    <row r="26" spans="1:13" x14ac:dyDescent="0.35">
      <c r="C26" s="19" t="s">
        <v>48</v>
      </c>
      <c r="D26">
        <f t="shared" ref="D26:D27" si="7">AVERAGE(C19:D19)</f>
        <v>44.25575225</v>
      </c>
      <c r="E26">
        <f t="shared" si="6"/>
        <v>118.54456437065625</v>
      </c>
    </row>
    <row r="27" spans="1:13" x14ac:dyDescent="0.35">
      <c r="C27" s="23" t="s">
        <v>49</v>
      </c>
      <c r="D27">
        <f t="shared" si="7"/>
        <v>45.390920250000001</v>
      </c>
      <c r="E27">
        <f t="shared" si="6"/>
        <v>121.58525375465624</v>
      </c>
    </row>
    <row r="28" spans="1:13" x14ac:dyDescent="0.35">
      <c r="C28" s="19" t="s">
        <v>50</v>
      </c>
      <c r="D28">
        <f>AVERAGE(E17:F17)</f>
        <v>34.819668249999999</v>
      </c>
      <c r="E28">
        <f t="shared" si="6"/>
        <v>93.268833866156243</v>
      </c>
      <c r="F28">
        <f>AVERAGE(E28:E31)</f>
        <v>102.94915358474999</v>
      </c>
      <c r="G28">
        <f>STDEV(E28:E31)</f>
        <v>10.801510626340974</v>
      </c>
      <c r="H28">
        <f>COUNT(E28:E31)</f>
        <v>4</v>
      </c>
    </row>
    <row r="29" spans="1:13" x14ac:dyDescent="0.35">
      <c r="C29" s="19" t="s">
        <v>51</v>
      </c>
      <c r="D29">
        <f>AVERAGE(E18:F18)</f>
        <v>35.147802749999997</v>
      </c>
      <c r="E29">
        <f t="shared" si="6"/>
        <v>94.147783141218724</v>
      </c>
    </row>
    <row r="30" spans="1:13" x14ac:dyDescent="0.35">
      <c r="C30" s="19" t="s">
        <v>52</v>
      </c>
      <c r="D30">
        <f t="shared" ref="D29:D31" si="8">AVERAGE(E19:F19)</f>
        <v>41.134040249999998</v>
      </c>
      <c r="E30">
        <f t="shared" si="6"/>
        <v>110.18266856465623</v>
      </c>
    </row>
    <row r="31" spans="1:13" x14ac:dyDescent="0.35">
      <c r="C31" s="19" t="s">
        <v>53</v>
      </c>
      <c r="D31">
        <f t="shared" si="8"/>
        <v>42.632816750000003</v>
      </c>
      <c r="E31">
        <f t="shared" si="6"/>
        <v>114.19732876696877</v>
      </c>
    </row>
    <row r="32" spans="1:13" x14ac:dyDescent="0.35">
      <c r="C32" s="19" t="s">
        <v>18</v>
      </c>
      <c r="D32">
        <f>AVERAGE(G17:H17)</f>
        <v>36.256365250000002</v>
      </c>
      <c r="E32">
        <f t="shared" si="6"/>
        <v>97.117206367781236</v>
      </c>
      <c r="F32">
        <f>AVERAGE(E32:E35)</f>
        <v>106.99944686578125</v>
      </c>
      <c r="G32">
        <f>STDEV(E32:E35)</f>
        <v>12.791431552071186</v>
      </c>
      <c r="H32">
        <f>COUNT(E32:E35)</f>
        <v>4</v>
      </c>
    </row>
    <row r="33" spans="3:8" x14ac:dyDescent="0.35">
      <c r="C33" s="19" t="s">
        <v>19</v>
      </c>
      <c r="D33">
        <f>AVERAGE(G18:H18)</f>
        <v>36.256365250000002</v>
      </c>
      <c r="E33">
        <f t="shared" si="6"/>
        <v>97.117206367781236</v>
      </c>
    </row>
    <row r="34" spans="3:8" x14ac:dyDescent="0.35">
      <c r="C34" s="19" t="s">
        <v>20</v>
      </c>
      <c r="D34">
        <f>AVERAGE(G19:H19)</f>
        <v>46.277770250000003</v>
      </c>
      <c r="E34">
        <f t="shared" si="6"/>
        <v>123.96079233590626</v>
      </c>
    </row>
    <row r="35" spans="3:8" x14ac:dyDescent="0.35">
      <c r="C35" s="19" t="s">
        <v>21</v>
      </c>
      <c r="D35">
        <f t="shared" ref="D33:D35" si="9">AVERAGE(G20:H20)</f>
        <v>40.992144249999996</v>
      </c>
      <c r="E35">
        <f t="shared" si="6"/>
        <v>109.80258239165623</v>
      </c>
    </row>
    <row r="36" spans="3:8" ht="25" x14ac:dyDescent="0.35">
      <c r="C36" s="19" t="s">
        <v>22</v>
      </c>
      <c r="D36">
        <f>AVERAGE(I17:J17)</f>
        <v>44.477464750000003</v>
      </c>
      <c r="E36">
        <f t="shared" si="6"/>
        <v>119.13844901596875</v>
      </c>
      <c r="F36">
        <f>AVERAGE(E36:E39)</f>
        <v>109.37498544703124</v>
      </c>
      <c r="G36">
        <f>STDEV(E36:E39)</f>
        <v>19.179714641126381</v>
      </c>
      <c r="H36">
        <f>COUNT(E36:E39)</f>
        <v>4</v>
      </c>
    </row>
    <row r="37" spans="3:8" ht="25" x14ac:dyDescent="0.35">
      <c r="C37" s="19" t="s">
        <v>23</v>
      </c>
      <c r="D37">
        <f>AVERAGE(I18:J18)</f>
        <v>48.548106249999996</v>
      </c>
      <c r="E37">
        <f t="shared" si="6"/>
        <v>130.04217110390624</v>
      </c>
    </row>
    <row r="38" spans="3:8" ht="25" x14ac:dyDescent="0.35">
      <c r="C38" s="19" t="s">
        <v>24</v>
      </c>
      <c r="D38">
        <f t="shared" ref="D37:D39" si="10">AVERAGE(I19:J19)</f>
        <v>32.283277249999998</v>
      </c>
      <c r="E38">
        <f t="shared" si="6"/>
        <v>86.47479352378123</v>
      </c>
    </row>
    <row r="39" spans="3:8" ht="25" x14ac:dyDescent="0.35">
      <c r="C39" s="19" t="s">
        <v>25</v>
      </c>
      <c r="D39">
        <f t="shared" si="10"/>
        <v>38.021196749999994</v>
      </c>
      <c r="E39">
        <f t="shared" si="6"/>
        <v>101.84452814446873</v>
      </c>
    </row>
    <row r="40" spans="3:8" ht="25" x14ac:dyDescent="0.35">
      <c r="C40" s="19" t="s">
        <v>26</v>
      </c>
      <c r="D40">
        <f>AVERAGE(K17:L17)</f>
        <v>47.262173750000002</v>
      </c>
      <c r="E40">
        <f t="shared" si="6"/>
        <v>126.59764016109375</v>
      </c>
      <c r="F40">
        <f>AVERAGE(E40:E43)</f>
        <v>112.16030443354688</v>
      </c>
      <c r="G40">
        <f>STDEV(E40:E43)</f>
        <v>14.80840933052623</v>
      </c>
      <c r="H40">
        <f>COUNT(E40:E43)</f>
        <v>4</v>
      </c>
    </row>
    <row r="41" spans="3:8" ht="25" x14ac:dyDescent="0.35">
      <c r="C41" s="19" t="s">
        <v>27</v>
      </c>
      <c r="D41">
        <f>AVERAGE(K18:L18)</f>
        <v>35.298567250000005</v>
      </c>
      <c r="E41">
        <f t="shared" si="6"/>
        <v>94.551624700031269</v>
      </c>
    </row>
    <row r="42" spans="3:8" ht="25" x14ac:dyDescent="0.35">
      <c r="C42" s="19" t="s">
        <v>28</v>
      </c>
      <c r="D42">
        <f t="shared" ref="D42:D43" si="11">AVERAGE(K19:L19)</f>
        <v>39.404682750000006</v>
      </c>
      <c r="E42">
        <f t="shared" si="6"/>
        <v>105.55036833121876</v>
      </c>
    </row>
    <row r="43" spans="3:8" ht="25" x14ac:dyDescent="0.35">
      <c r="C43" s="19" t="s">
        <v>29</v>
      </c>
      <c r="D43">
        <f>AVERAGE(K20:L20)</f>
        <v>45.523947750000005</v>
      </c>
      <c r="E43">
        <f t="shared" si="6"/>
        <v>121.94158454184375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60F1-ED4F-4326-9915-D45DA96EC28C}">
  <dimension ref="A1:AK35"/>
  <sheetViews>
    <sheetView tabSelected="1" topLeftCell="A12" zoomScale="65" workbookViewId="0">
      <selection activeCell="L28" sqref="L28"/>
    </sheetView>
  </sheetViews>
  <sheetFormatPr defaultRowHeight="14.5" x14ac:dyDescent="0.35"/>
  <cols>
    <col min="3" max="3" width="11.36328125" bestFit="1" customWidth="1"/>
    <col min="6" max="6" width="11.36328125" bestFit="1" customWidth="1"/>
  </cols>
  <sheetData>
    <row r="1" spans="1:37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37" x14ac:dyDescent="0.35">
      <c r="A2" s="2" t="s">
        <v>0</v>
      </c>
      <c r="B2" s="3">
        <v>4.8000000000000001E-2</v>
      </c>
      <c r="C2" s="3">
        <v>6.0999999999999999E-2</v>
      </c>
      <c r="D2" s="3">
        <v>4.8000000000000001E-2</v>
      </c>
      <c r="E2" s="3">
        <v>0.104</v>
      </c>
      <c r="F2" s="3">
        <v>7.5999999999999998E-2</v>
      </c>
      <c r="G2" s="3">
        <v>4.8000000000000001E-2</v>
      </c>
      <c r="H2" s="3">
        <v>0.05</v>
      </c>
      <c r="I2" s="3">
        <v>4.9000000000000002E-2</v>
      </c>
      <c r="J2" s="3">
        <v>5.0999999999999997E-2</v>
      </c>
      <c r="K2" s="3">
        <v>6.5000000000000002E-2</v>
      </c>
      <c r="L2" s="3">
        <v>5.8999999999999997E-2</v>
      </c>
      <c r="M2" s="3">
        <v>5.2999999999999999E-2</v>
      </c>
      <c r="N2" s="4">
        <v>540</v>
      </c>
      <c r="P2" t="s">
        <v>9</v>
      </c>
      <c r="Q2">
        <f>AVERAGE(C3:C4)</f>
        <v>7.1000000000000008E-2</v>
      </c>
      <c r="R2">
        <f t="shared" ref="R2:Z2" si="0">AVERAGE(D3:D4)</f>
        <v>0.2235</v>
      </c>
      <c r="S2">
        <f t="shared" si="0"/>
        <v>0.38950000000000001</v>
      </c>
      <c r="T2">
        <f t="shared" si="0"/>
        <v>0.67100000000000004</v>
      </c>
      <c r="U2">
        <f t="shared" si="0"/>
        <v>0.97399999999999998</v>
      </c>
      <c r="V2">
        <f t="shared" si="0"/>
        <v>1.2805</v>
      </c>
      <c r="W2">
        <f t="shared" si="0"/>
        <v>2.1524999999999999</v>
      </c>
      <c r="X2">
        <f t="shared" si="0"/>
        <v>3.8149999999999999</v>
      </c>
      <c r="Y2" t="e">
        <f t="shared" si="0"/>
        <v>#DIV/0!</v>
      </c>
      <c r="Z2" t="e">
        <f t="shared" si="0"/>
        <v>#DIV/0!</v>
      </c>
      <c r="AC2" t="s">
        <v>17</v>
      </c>
      <c r="AD2">
        <v>7.325000000000001E-2</v>
      </c>
      <c r="AE2">
        <v>0.23975000000000002</v>
      </c>
      <c r="AF2">
        <v>0.37962499999999999</v>
      </c>
      <c r="AG2">
        <v>0.63337500000000002</v>
      </c>
      <c r="AH2">
        <v>0.92474999999999996</v>
      </c>
      <c r="AI2">
        <v>1.2381250000000001</v>
      </c>
      <c r="AJ2">
        <v>2.2138749999999998</v>
      </c>
      <c r="AK2">
        <v>3.6166666666666667</v>
      </c>
    </row>
    <row r="3" spans="1:37" x14ac:dyDescent="0.35">
      <c r="A3" s="2" t="s">
        <v>1</v>
      </c>
      <c r="B3" s="3">
        <v>4.8000000000000001E-2</v>
      </c>
      <c r="C3" s="3">
        <v>7.6999999999999999E-2</v>
      </c>
      <c r="D3" s="3">
        <v>0.224</v>
      </c>
      <c r="E3" s="5">
        <v>0.40600000000000003</v>
      </c>
      <c r="F3" s="6">
        <v>0.69499999999999995</v>
      </c>
      <c r="G3" s="7">
        <v>0.98799999999999999</v>
      </c>
      <c r="H3" s="17">
        <v>1.2789999999999999</v>
      </c>
      <c r="I3" s="13">
        <v>2.097</v>
      </c>
      <c r="J3" s="16">
        <v>3.895</v>
      </c>
      <c r="K3" s="10" t="s">
        <v>2</v>
      </c>
      <c r="L3" s="10" t="s">
        <v>2</v>
      </c>
      <c r="M3" s="3">
        <v>4.3999999999999997E-2</v>
      </c>
      <c r="N3" s="4">
        <v>540</v>
      </c>
      <c r="P3" t="s">
        <v>10</v>
      </c>
      <c r="Q3">
        <f>Q2-$Q$2</f>
        <v>0</v>
      </c>
      <c r="R3">
        <f t="shared" ref="R3:Z3" si="1">R2-$Q$2</f>
        <v>0.1525</v>
      </c>
      <c r="S3">
        <f t="shared" si="1"/>
        <v>0.31850000000000001</v>
      </c>
      <c r="T3">
        <f t="shared" si="1"/>
        <v>0.60000000000000009</v>
      </c>
      <c r="U3">
        <f t="shared" si="1"/>
        <v>0.90300000000000002</v>
      </c>
      <c r="V3">
        <f t="shared" si="1"/>
        <v>1.2095</v>
      </c>
      <c r="W3">
        <f t="shared" si="1"/>
        <v>2.0814999999999997</v>
      </c>
      <c r="X3">
        <f t="shared" si="1"/>
        <v>3.7439999999999998</v>
      </c>
      <c r="Y3" t="e">
        <f t="shared" si="1"/>
        <v>#DIV/0!</v>
      </c>
      <c r="Z3" t="e">
        <f t="shared" si="1"/>
        <v>#DIV/0!</v>
      </c>
      <c r="AC3" t="s">
        <v>16</v>
      </c>
      <c r="AD3">
        <v>0</v>
      </c>
      <c r="AE3">
        <v>0.16650000000000001</v>
      </c>
      <c r="AF3">
        <v>0.30637499999999995</v>
      </c>
      <c r="AG3">
        <v>0.56012499999999998</v>
      </c>
      <c r="AH3">
        <v>0.85149999999999992</v>
      </c>
      <c r="AI3">
        <v>1.1648750000000001</v>
      </c>
      <c r="AJ3">
        <v>2.140625</v>
      </c>
      <c r="AK3">
        <v>3.5434166666666669</v>
      </c>
    </row>
    <row r="4" spans="1:37" x14ac:dyDescent="0.35">
      <c r="A4" s="2" t="s">
        <v>3</v>
      </c>
      <c r="B4" s="3">
        <v>5.2999999999999999E-2</v>
      </c>
      <c r="C4" s="3">
        <v>6.5000000000000002E-2</v>
      </c>
      <c r="D4" s="3">
        <v>0.223</v>
      </c>
      <c r="E4" s="5">
        <v>0.373</v>
      </c>
      <c r="F4" s="6">
        <v>0.64700000000000002</v>
      </c>
      <c r="G4" s="7">
        <v>0.96</v>
      </c>
      <c r="H4" s="17">
        <v>1.282</v>
      </c>
      <c r="I4" s="13">
        <v>2.2080000000000002</v>
      </c>
      <c r="J4" s="16">
        <v>3.7349999999999999</v>
      </c>
      <c r="K4" s="10" t="s">
        <v>2</v>
      </c>
      <c r="L4" s="10" t="s">
        <v>2</v>
      </c>
      <c r="M4" s="3">
        <v>4.9000000000000002E-2</v>
      </c>
      <c r="N4" s="4">
        <v>540</v>
      </c>
      <c r="P4" t="s">
        <v>11</v>
      </c>
      <c r="Q4">
        <v>0</v>
      </c>
      <c r="R4">
        <v>2</v>
      </c>
      <c r="S4">
        <v>4</v>
      </c>
      <c r="T4">
        <v>8</v>
      </c>
      <c r="U4">
        <v>12</v>
      </c>
      <c r="V4">
        <v>16</v>
      </c>
      <c r="W4">
        <v>32</v>
      </c>
      <c r="X4">
        <v>64</v>
      </c>
      <c r="Y4">
        <v>100</v>
      </c>
      <c r="Z4">
        <v>128</v>
      </c>
      <c r="AC4" t="s">
        <v>11</v>
      </c>
      <c r="AD4">
        <v>0</v>
      </c>
      <c r="AE4">
        <v>2</v>
      </c>
      <c r="AF4">
        <v>4</v>
      </c>
      <c r="AG4">
        <v>8</v>
      </c>
      <c r="AH4">
        <v>12</v>
      </c>
      <c r="AI4">
        <v>16</v>
      </c>
      <c r="AJ4">
        <v>32</v>
      </c>
      <c r="AK4">
        <v>64</v>
      </c>
    </row>
    <row r="5" spans="1:37" x14ac:dyDescent="0.35">
      <c r="A5" s="2" t="s">
        <v>4</v>
      </c>
      <c r="B5" s="3">
        <v>9.4E-2</v>
      </c>
      <c r="C5" s="11">
        <v>2.78</v>
      </c>
      <c r="D5" s="11">
        <v>2.6640000000000001</v>
      </c>
      <c r="E5" s="9">
        <v>2.8570000000000002</v>
      </c>
      <c r="F5" s="9">
        <v>2.8610000000000002</v>
      </c>
      <c r="G5" s="13">
        <v>2.181</v>
      </c>
      <c r="H5" s="12">
        <v>2.294</v>
      </c>
      <c r="I5" s="3">
        <v>5.0999999999999997E-2</v>
      </c>
      <c r="J5" s="3">
        <v>0.05</v>
      </c>
      <c r="K5" s="3">
        <v>5.1999999999999998E-2</v>
      </c>
      <c r="L5" s="3">
        <v>5.3999999999999999E-2</v>
      </c>
      <c r="M5" s="3">
        <v>4.9000000000000002E-2</v>
      </c>
      <c r="N5" s="4">
        <v>540</v>
      </c>
    </row>
    <row r="6" spans="1:37" x14ac:dyDescent="0.35">
      <c r="A6" s="2" t="s">
        <v>5</v>
      </c>
      <c r="B6" s="3">
        <v>4.9000000000000002E-2</v>
      </c>
      <c r="C6" s="12">
        <v>2.3010000000000002</v>
      </c>
      <c r="D6" s="13">
        <v>2.2320000000000002</v>
      </c>
      <c r="E6" s="11">
        <v>2.76</v>
      </c>
      <c r="F6" s="11">
        <v>2.7759999999999998</v>
      </c>
      <c r="G6" s="13">
        <v>2.1440000000000001</v>
      </c>
      <c r="H6" s="13">
        <v>2.1619999999999999</v>
      </c>
      <c r="I6" s="3">
        <v>0.05</v>
      </c>
      <c r="J6" s="3">
        <v>4.9000000000000002E-2</v>
      </c>
      <c r="K6" s="3">
        <v>4.9000000000000002E-2</v>
      </c>
      <c r="L6" s="3">
        <v>4.9000000000000002E-2</v>
      </c>
      <c r="M6" s="3">
        <v>4.9000000000000002E-2</v>
      </c>
      <c r="N6" s="4">
        <v>540</v>
      </c>
    </row>
    <row r="7" spans="1:37" x14ac:dyDescent="0.35">
      <c r="A7" s="2" t="s">
        <v>6</v>
      </c>
      <c r="B7" s="3">
        <v>4.9000000000000002E-2</v>
      </c>
      <c r="C7" s="11">
        <v>2.5409999999999999</v>
      </c>
      <c r="D7" s="11">
        <v>2.5230000000000001</v>
      </c>
      <c r="E7" s="13">
        <v>2.1520000000000001</v>
      </c>
      <c r="F7" s="13">
        <v>2.1509999999999998</v>
      </c>
      <c r="G7" s="18">
        <v>1.7669999999999999</v>
      </c>
      <c r="H7" s="18">
        <v>1.827</v>
      </c>
      <c r="I7" s="3">
        <v>4.9000000000000002E-2</v>
      </c>
      <c r="J7" s="3">
        <v>8.6999999999999994E-2</v>
      </c>
      <c r="K7" s="3">
        <v>8.7999999999999995E-2</v>
      </c>
      <c r="L7" s="3">
        <v>0.215</v>
      </c>
      <c r="M7" s="3">
        <v>0.11</v>
      </c>
      <c r="N7" s="4">
        <v>540</v>
      </c>
    </row>
    <row r="8" spans="1:37" x14ac:dyDescent="0.35">
      <c r="A8" s="2" t="s">
        <v>7</v>
      </c>
      <c r="B8" s="3">
        <v>7.3999999999999996E-2</v>
      </c>
      <c r="C8" s="11">
        <v>2.6920000000000002</v>
      </c>
      <c r="D8" s="11">
        <v>2.569</v>
      </c>
      <c r="E8" s="9">
        <v>2.8420000000000001</v>
      </c>
      <c r="F8" s="11">
        <v>2.7330000000000001</v>
      </c>
      <c r="G8" s="12">
        <v>2.2509999999999999</v>
      </c>
      <c r="H8" s="12">
        <v>2.286</v>
      </c>
      <c r="I8" s="3">
        <v>4.9000000000000002E-2</v>
      </c>
      <c r="J8" s="3">
        <v>0.05</v>
      </c>
      <c r="K8" s="3">
        <v>6.5000000000000002E-2</v>
      </c>
      <c r="L8" s="3">
        <v>0.05</v>
      </c>
      <c r="M8" s="3">
        <v>4.9000000000000002E-2</v>
      </c>
      <c r="N8" s="4">
        <v>540</v>
      </c>
    </row>
    <row r="9" spans="1:37" x14ac:dyDescent="0.35">
      <c r="A9" s="2" t="s">
        <v>8</v>
      </c>
      <c r="B9" s="3">
        <v>5.8000000000000003E-2</v>
      </c>
      <c r="C9" s="3">
        <v>0.05</v>
      </c>
      <c r="D9" s="3">
        <v>4.9000000000000002E-2</v>
      </c>
      <c r="E9" s="3">
        <v>0.05</v>
      </c>
      <c r="F9" s="3">
        <v>5.0999999999999997E-2</v>
      </c>
      <c r="G9" s="3">
        <v>0.05</v>
      </c>
      <c r="H9" s="3">
        <v>0.05</v>
      </c>
      <c r="I9" s="3">
        <v>4.9000000000000002E-2</v>
      </c>
      <c r="J9" s="3">
        <v>4.9000000000000002E-2</v>
      </c>
      <c r="K9" s="3">
        <v>0.105</v>
      </c>
      <c r="L9" s="3">
        <v>5.8999999999999997E-2</v>
      </c>
      <c r="M9" s="3">
        <v>4.9000000000000002E-2</v>
      </c>
      <c r="N9" s="4">
        <v>540</v>
      </c>
      <c r="O9" t="s">
        <v>12</v>
      </c>
      <c r="P9">
        <v>17.736999999999998</v>
      </c>
    </row>
    <row r="10" spans="1:37" x14ac:dyDescent="0.35">
      <c r="O10" t="s">
        <v>13</v>
      </c>
      <c r="P10">
        <v>-2.1132</v>
      </c>
    </row>
    <row r="11" spans="1:37" x14ac:dyDescent="0.35">
      <c r="O11" t="s">
        <v>14</v>
      </c>
      <c r="P11">
        <v>7.325000000000001E-2</v>
      </c>
    </row>
    <row r="13" spans="1:37" x14ac:dyDescent="0.3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37" x14ac:dyDescent="0.35">
      <c r="A14" s="2" t="s">
        <v>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37" x14ac:dyDescent="0.35">
      <c r="A15" s="2" t="s">
        <v>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</row>
    <row r="16" spans="1:37" x14ac:dyDescent="0.35">
      <c r="A16" s="2" t="s">
        <v>3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</row>
    <row r="17" spans="1:13" x14ac:dyDescent="0.35">
      <c r="A17" s="2" t="s">
        <v>4</v>
      </c>
      <c r="B17" s="20"/>
      <c r="C17" s="19">
        <f>$P$9*(C5-$P$11)+$P$10</f>
        <v>45.896424749999994</v>
      </c>
      <c r="D17" s="19">
        <f t="shared" ref="C17:H20" si="2">$P$9*(D5-$P$11)+$P$10</f>
        <v>43.838932750000005</v>
      </c>
      <c r="E17" s="19">
        <f t="shared" si="2"/>
        <v>47.262173750000002</v>
      </c>
      <c r="F17" s="19">
        <f t="shared" si="2"/>
        <v>47.333121750000004</v>
      </c>
      <c r="G17" s="19">
        <f t="shared" si="2"/>
        <v>35.271961750000003</v>
      </c>
      <c r="H17" s="19">
        <f t="shared" si="2"/>
        <v>37.276242750000002</v>
      </c>
      <c r="I17" s="20"/>
      <c r="J17" s="20"/>
      <c r="K17" s="20"/>
      <c r="L17" s="20"/>
      <c r="M17" s="20"/>
    </row>
    <row r="18" spans="1:13" x14ac:dyDescent="0.35">
      <c r="A18" s="2" t="s">
        <v>5</v>
      </c>
      <c r="B18" s="20"/>
      <c r="C18" s="19">
        <f t="shared" si="2"/>
        <v>37.40040175</v>
      </c>
      <c r="D18" s="19">
        <f t="shared" si="2"/>
        <v>36.176548750000002</v>
      </c>
      <c r="E18" s="19">
        <f t="shared" si="2"/>
        <v>45.541684749999995</v>
      </c>
      <c r="F18" s="19">
        <f t="shared" si="2"/>
        <v>45.825476749999993</v>
      </c>
      <c r="G18" s="19">
        <f t="shared" si="2"/>
        <v>34.615692750000001</v>
      </c>
      <c r="H18" s="19">
        <f t="shared" si="2"/>
        <v>34.93495875</v>
      </c>
      <c r="I18" s="20"/>
      <c r="J18" s="20"/>
      <c r="K18" s="20"/>
      <c r="L18" s="20"/>
      <c r="M18" s="20"/>
    </row>
    <row r="19" spans="1:13" x14ac:dyDescent="0.35">
      <c r="A19" s="2" t="s">
        <v>6</v>
      </c>
      <c r="B19" s="20"/>
      <c r="C19" s="19">
        <f t="shared" si="2"/>
        <v>41.657281749999996</v>
      </c>
      <c r="D19" s="19">
        <f t="shared" si="2"/>
        <v>41.338015750000004</v>
      </c>
      <c r="E19" s="19">
        <f t="shared" si="2"/>
        <v>34.757588750000004</v>
      </c>
      <c r="F19" s="19">
        <f>$P$9*(F7-$P$11)+$P$10</f>
        <v>34.73985175</v>
      </c>
      <c r="G19" s="19">
        <f t="shared" si="2"/>
        <v>27.928843749999995</v>
      </c>
      <c r="H19" s="19">
        <f t="shared" si="2"/>
        <v>28.993063749999997</v>
      </c>
      <c r="I19" s="20"/>
      <c r="J19" s="20"/>
      <c r="K19" s="20"/>
      <c r="L19" s="20"/>
      <c r="M19" s="20"/>
    </row>
    <row r="20" spans="1:13" x14ac:dyDescent="0.35">
      <c r="A20" s="2" t="s">
        <v>7</v>
      </c>
      <c r="B20" s="20"/>
      <c r="C20" s="19">
        <f t="shared" si="2"/>
        <v>44.33556875</v>
      </c>
      <c r="D20" s="19">
        <f t="shared" si="2"/>
        <v>42.153917749999998</v>
      </c>
      <c r="E20" s="19">
        <f t="shared" si="2"/>
        <v>46.996118750000001</v>
      </c>
      <c r="F20" s="19">
        <f t="shared" si="2"/>
        <v>45.062785750000003</v>
      </c>
      <c r="G20" s="19">
        <f t="shared" si="2"/>
        <v>36.513551749999998</v>
      </c>
      <c r="H20" s="19">
        <f t="shared" si="2"/>
        <v>37.134346749999999</v>
      </c>
      <c r="I20" s="20"/>
      <c r="J20" s="20"/>
      <c r="K20" s="20"/>
      <c r="L20" s="20"/>
      <c r="M20" s="20"/>
    </row>
    <row r="21" spans="1:13" x14ac:dyDescent="0.35">
      <c r="A21" s="2" t="s">
        <v>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3" x14ac:dyDescent="0.35">
      <c r="D23" t="s">
        <v>90</v>
      </c>
      <c r="E23" t="s">
        <v>91</v>
      </c>
      <c r="F23" t="s">
        <v>15</v>
      </c>
      <c r="G23" t="s">
        <v>92</v>
      </c>
      <c r="H23" t="s">
        <v>93</v>
      </c>
    </row>
    <row r="24" spans="1:13" ht="25" x14ac:dyDescent="0.35">
      <c r="C24" s="22" t="s">
        <v>30</v>
      </c>
      <c r="D24">
        <f>AVERAGE(C17:D17)</f>
        <v>44.867678749999996</v>
      </c>
      <c r="E24">
        <f>D24*2.5*7.143*0.15</f>
        <v>120.18368599171872</v>
      </c>
      <c r="F24">
        <f>AVERAGE(E24:E27)</f>
        <v>111.42982631981249</v>
      </c>
      <c r="G24">
        <f>STDEV(E24:E27)</f>
        <v>9.3488937818395748</v>
      </c>
      <c r="H24">
        <f>COUNT(E24:E27)</f>
        <v>4</v>
      </c>
    </row>
    <row r="25" spans="1:13" ht="25" x14ac:dyDescent="0.35">
      <c r="C25" s="22" t="s">
        <v>31</v>
      </c>
      <c r="D25">
        <f>AVERAGE(C18:D18)</f>
        <v>36.788475250000005</v>
      </c>
      <c r="E25">
        <f t="shared" ref="E25:E35" si="3">D25*2.5*7.143*0.15</f>
        <v>98.542529516531246</v>
      </c>
    </row>
    <row r="26" spans="1:13" ht="25" x14ac:dyDescent="0.35">
      <c r="C26" s="22" t="s">
        <v>32</v>
      </c>
      <c r="D26">
        <f t="shared" ref="D26:D27" si="4">AVERAGE(C19:D19)</f>
        <v>41.497648749999996</v>
      </c>
      <c r="E26">
        <f t="shared" si="3"/>
        <v>111.15663938296873</v>
      </c>
    </row>
    <row r="27" spans="1:13" ht="25" x14ac:dyDescent="0.35">
      <c r="C27" s="22" t="s">
        <v>33</v>
      </c>
      <c r="D27">
        <f t="shared" si="4"/>
        <v>43.244743249999999</v>
      </c>
      <c r="E27">
        <f t="shared" si="3"/>
        <v>115.83645038803124</v>
      </c>
    </row>
    <row r="28" spans="1:13" x14ac:dyDescent="0.35">
      <c r="C28" s="19" t="s">
        <v>34</v>
      </c>
      <c r="D28">
        <f>AVERAGE(E17:F17)</f>
        <v>47.297647750000003</v>
      </c>
      <c r="E28">
        <f t="shared" si="3"/>
        <v>126.69266170434376</v>
      </c>
      <c r="F28">
        <f>AVERAGE(E28:E31)</f>
        <v>116.35906887590625</v>
      </c>
      <c r="G28">
        <f>STDEV(E28:E31)</f>
        <v>15.631079966993342</v>
      </c>
      <c r="H28">
        <f>COUNT(E28:E31)</f>
        <v>4</v>
      </c>
    </row>
    <row r="29" spans="1:13" x14ac:dyDescent="0.35">
      <c r="C29" s="19" t="s">
        <v>35</v>
      </c>
      <c r="D29">
        <f>AVERAGE(E18:F18)</f>
        <v>45.68358074999999</v>
      </c>
      <c r="E29">
        <f t="shared" si="3"/>
        <v>122.3691814864687</v>
      </c>
    </row>
    <row r="30" spans="1:13" x14ac:dyDescent="0.35">
      <c r="C30" s="19" t="s">
        <v>36</v>
      </c>
      <c r="D30">
        <f t="shared" ref="D29:D31" si="5">AVERAGE(E19:F19)</f>
        <v>34.748720250000005</v>
      </c>
      <c r="E30">
        <f t="shared" si="3"/>
        <v>93.078790779656259</v>
      </c>
    </row>
    <row r="31" spans="1:13" x14ac:dyDescent="0.35">
      <c r="C31" s="19" t="s">
        <v>37</v>
      </c>
      <c r="D31">
        <f t="shared" si="5"/>
        <v>46.029452250000006</v>
      </c>
      <c r="E31">
        <f t="shared" si="3"/>
        <v>123.29564153315627</v>
      </c>
    </row>
    <row r="32" spans="1:13" x14ac:dyDescent="0.35">
      <c r="C32" s="19" t="s">
        <v>38</v>
      </c>
      <c r="D32">
        <f>AVERAGE(G17:H17)</f>
        <v>36.274102249999999</v>
      </c>
      <c r="E32">
        <f t="shared" si="3"/>
        <v>97.16471713940625</v>
      </c>
      <c r="F32">
        <f>AVERAGE(E32:E35)</f>
        <v>91.297136843718732</v>
      </c>
      <c r="G32">
        <f>STDEV(E32:E35)</f>
        <v>10.304928287070762</v>
      </c>
      <c r="H32">
        <f>COUNT(E32:E35)</f>
        <v>4</v>
      </c>
    </row>
    <row r="33" spans="3:5" x14ac:dyDescent="0.35">
      <c r="C33" s="19" t="s">
        <v>39</v>
      </c>
      <c r="D33">
        <f t="shared" ref="D33:D35" si="6">AVERAGE(G18:H18)</f>
        <v>34.77532575</v>
      </c>
      <c r="E33">
        <f t="shared" si="3"/>
        <v>93.150056937093751</v>
      </c>
    </row>
    <row r="34" spans="3:5" x14ac:dyDescent="0.35">
      <c r="C34" s="19" t="s">
        <v>40</v>
      </c>
      <c r="D34">
        <f t="shared" si="6"/>
        <v>28.460953749999994</v>
      </c>
      <c r="E34">
        <f t="shared" si="3"/>
        <v>76.236222238593726</v>
      </c>
    </row>
    <row r="35" spans="3:5" x14ac:dyDescent="0.35">
      <c r="C35" s="19" t="s">
        <v>41</v>
      </c>
      <c r="D35">
        <f t="shared" si="6"/>
        <v>36.823949249999998</v>
      </c>
      <c r="E35">
        <f t="shared" si="3"/>
        <v>98.637551059781231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</vt:lpstr>
      <vt:lpstr>plate 2</vt:lpstr>
      <vt:lpstr>plate 3</vt:lpstr>
      <vt:lpstr>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Pinto, Felicia, R</dc:creator>
  <cp:lastModifiedBy>Felicia Pinto</cp:lastModifiedBy>
  <dcterms:created xsi:type="dcterms:W3CDTF">2022-11-16T02:48:42Z</dcterms:created>
  <dcterms:modified xsi:type="dcterms:W3CDTF">2023-06-07T23:38:31Z</dcterms:modified>
</cp:coreProperties>
</file>