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13_ncr:1_{C3D424F6-2FD1-48BF-ACFF-528216CA5249}" xr6:coauthVersionLast="47" xr6:coauthVersionMax="47" xr10:uidLastSave="{00000000-0000-0000-0000-000000000000}"/>
  <bookViews>
    <workbookView xWindow="-120" yWindow="-120" windowWidth="29040" windowHeight="15840" activeTab="3" xr2:uid="{154E76DC-3070-4E47-887B-B9A1656EE6AC}"/>
  </bookViews>
  <sheets>
    <sheet name="plate 1" sheetId="1" r:id="rId1"/>
    <sheet name="plate 2" sheetId="2" r:id="rId2"/>
    <sheet name="plate 3" sheetId="3" r:id="rId3"/>
    <sheet name="plat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4" l="1"/>
  <c r="E32" i="4" s="1"/>
  <c r="D26" i="4"/>
  <c r="E26" i="4" s="1"/>
  <c r="L20" i="4"/>
  <c r="K20" i="4"/>
  <c r="J20" i="4"/>
  <c r="I20" i="4"/>
  <c r="H20" i="4"/>
  <c r="G20" i="4"/>
  <c r="D35" i="4" s="1"/>
  <c r="E35" i="4" s="1"/>
  <c r="F20" i="4"/>
  <c r="E20" i="4"/>
  <c r="D31" i="4" s="1"/>
  <c r="E31" i="4" s="1"/>
  <c r="D20" i="4"/>
  <c r="C20" i="4"/>
  <c r="D27" i="4" s="1"/>
  <c r="E27" i="4" s="1"/>
  <c r="L19" i="4"/>
  <c r="K19" i="4"/>
  <c r="J19" i="4"/>
  <c r="I19" i="4"/>
  <c r="H19" i="4"/>
  <c r="D34" i="4" s="1"/>
  <c r="E34" i="4" s="1"/>
  <c r="G19" i="4"/>
  <c r="F19" i="4"/>
  <c r="E19" i="4"/>
  <c r="D30" i="4" s="1"/>
  <c r="E30" i="4" s="1"/>
  <c r="D19" i="4"/>
  <c r="C19" i="4"/>
  <c r="L18" i="4"/>
  <c r="K18" i="4"/>
  <c r="J18" i="4"/>
  <c r="I18" i="4"/>
  <c r="H18" i="4"/>
  <c r="G18" i="4"/>
  <c r="D33" i="4" s="1"/>
  <c r="E33" i="4" s="1"/>
  <c r="F18" i="4"/>
  <c r="E18" i="4"/>
  <c r="D29" i="4" s="1"/>
  <c r="E29" i="4" s="1"/>
  <c r="D18" i="4"/>
  <c r="C18" i="4"/>
  <c r="D25" i="4" s="1"/>
  <c r="E25" i="4" s="1"/>
  <c r="L17" i="4"/>
  <c r="K17" i="4"/>
  <c r="J17" i="4"/>
  <c r="I17" i="4"/>
  <c r="H17" i="4"/>
  <c r="G17" i="4"/>
  <c r="F17" i="4"/>
  <c r="E17" i="4"/>
  <c r="D28" i="4" s="1"/>
  <c r="E28" i="4" s="1"/>
  <c r="D17" i="4"/>
  <c r="C17" i="4"/>
  <c r="D24" i="4" s="1"/>
  <c r="E24" i="4" s="1"/>
  <c r="S3" i="4"/>
  <c r="Z2" i="4"/>
  <c r="Z3" i="4" s="1"/>
  <c r="Y2" i="4"/>
  <c r="Y3" i="4" s="1"/>
  <c r="X2" i="4"/>
  <c r="X3" i="4" s="1"/>
  <c r="W2" i="4"/>
  <c r="W3" i="4" s="1"/>
  <c r="V2" i="4"/>
  <c r="V3" i="4" s="1"/>
  <c r="U2" i="4"/>
  <c r="U3" i="4" s="1"/>
  <c r="T2" i="4"/>
  <c r="T3" i="4" s="1"/>
  <c r="S2" i="4"/>
  <c r="R2" i="4"/>
  <c r="R3" i="4" s="1"/>
  <c r="Q2" i="4"/>
  <c r="Q3" i="4" s="1"/>
  <c r="D37" i="3"/>
  <c r="E37" i="3" s="1"/>
  <c r="D32" i="3"/>
  <c r="E32" i="3" s="1"/>
  <c r="E25" i="3"/>
  <c r="D25" i="3"/>
  <c r="L20" i="3"/>
  <c r="K20" i="3"/>
  <c r="D43" i="3" s="1"/>
  <c r="E43" i="3" s="1"/>
  <c r="J20" i="3"/>
  <c r="D39" i="3" s="1"/>
  <c r="E39" i="3" s="1"/>
  <c r="I20" i="3"/>
  <c r="H20" i="3"/>
  <c r="G20" i="3"/>
  <c r="D35" i="3" s="1"/>
  <c r="E35" i="3" s="1"/>
  <c r="F20" i="3"/>
  <c r="E20" i="3"/>
  <c r="D31" i="3" s="1"/>
  <c r="E31" i="3" s="1"/>
  <c r="D20" i="3"/>
  <c r="C20" i="3"/>
  <c r="D27" i="3" s="1"/>
  <c r="E27" i="3" s="1"/>
  <c r="L19" i="3"/>
  <c r="K19" i="3"/>
  <c r="D42" i="3" s="1"/>
  <c r="E42" i="3" s="1"/>
  <c r="J19" i="3"/>
  <c r="I19" i="3"/>
  <c r="D38" i="3" s="1"/>
  <c r="E38" i="3" s="1"/>
  <c r="H19" i="3"/>
  <c r="D34" i="3" s="1"/>
  <c r="E34" i="3" s="1"/>
  <c r="G19" i="3"/>
  <c r="F19" i="3"/>
  <c r="E19" i="3"/>
  <c r="D30" i="3" s="1"/>
  <c r="E30" i="3" s="1"/>
  <c r="D19" i="3"/>
  <c r="D26" i="3" s="1"/>
  <c r="E26" i="3" s="1"/>
  <c r="C19" i="3"/>
  <c r="L18" i="3"/>
  <c r="K18" i="3"/>
  <c r="D41" i="3" s="1"/>
  <c r="E41" i="3" s="1"/>
  <c r="J18" i="3"/>
  <c r="I18" i="3"/>
  <c r="H18" i="3"/>
  <c r="G18" i="3"/>
  <c r="D33" i="3" s="1"/>
  <c r="E33" i="3" s="1"/>
  <c r="F18" i="3"/>
  <c r="E18" i="3"/>
  <c r="D29" i="3" s="1"/>
  <c r="E29" i="3" s="1"/>
  <c r="D18" i="3"/>
  <c r="C18" i="3"/>
  <c r="L17" i="3"/>
  <c r="K17" i="3"/>
  <c r="D40" i="3" s="1"/>
  <c r="E40" i="3" s="1"/>
  <c r="J17" i="3"/>
  <c r="I17" i="3"/>
  <c r="D36" i="3" s="1"/>
  <c r="E36" i="3" s="1"/>
  <c r="H17" i="3"/>
  <c r="G17" i="3"/>
  <c r="F17" i="3"/>
  <c r="E17" i="3"/>
  <c r="D28" i="3" s="1"/>
  <c r="E28" i="3" s="1"/>
  <c r="D17" i="3"/>
  <c r="C17" i="3"/>
  <c r="D24" i="3" s="1"/>
  <c r="E24" i="3" s="1"/>
  <c r="D41" i="2"/>
  <c r="E41" i="2" s="1"/>
  <c r="D38" i="2"/>
  <c r="E38" i="2" s="1"/>
  <c r="D35" i="2"/>
  <c r="E35" i="2" s="1"/>
  <c r="D29" i="2"/>
  <c r="E29" i="2" s="1"/>
  <c r="D26" i="2"/>
  <c r="E26" i="2" s="1"/>
  <c r="L20" i="2"/>
  <c r="K20" i="2"/>
  <c r="D43" i="2" s="1"/>
  <c r="E43" i="2" s="1"/>
  <c r="J20" i="2"/>
  <c r="I20" i="2"/>
  <c r="D39" i="2" s="1"/>
  <c r="E39" i="2" s="1"/>
  <c r="H20" i="2"/>
  <c r="G20" i="2"/>
  <c r="F20" i="2"/>
  <c r="E20" i="2"/>
  <c r="D31" i="2" s="1"/>
  <c r="E31" i="2" s="1"/>
  <c r="D20" i="2"/>
  <c r="D27" i="2" s="1"/>
  <c r="E27" i="2" s="1"/>
  <c r="C20" i="2"/>
  <c r="L19" i="2"/>
  <c r="K19" i="2"/>
  <c r="D42" i="2" s="1"/>
  <c r="E42" i="2" s="1"/>
  <c r="J19" i="2"/>
  <c r="I19" i="2"/>
  <c r="H19" i="2"/>
  <c r="G19" i="2"/>
  <c r="D34" i="2" s="1"/>
  <c r="E34" i="2" s="1"/>
  <c r="F19" i="2"/>
  <c r="E19" i="2"/>
  <c r="D30" i="2" s="1"/>
  <c r="E30" i="2" s="1"/>
  <c r="D19" i="2"/>
  <c r="C19" i="2"/>
  <c r="L18" i="2"/>
  <c r="K18" i="2"/>
  <c r="J18" i="2"/>
  <c r="I18" i="2"/>
  <c r="D37" i="2" s="1"/>
  <c r="E37" i="2" s="1"/>
  <c r="H18" i="2"/>
  <c r="G18" i="2"/>
  <c r="D33" i="2" s="1"/>
  <c r="E33" i="2" s="1"/>
  <c r="F18" i="2"/>
  <c r="E18" i="2"/>
  <c r="D18" i="2"/>
  <c r="C18" i="2"/>
  <c r="D25" i="2" s="1"/>
  <c r="E25" i="2" s="1"/>
  <c r="L17" i="2"/>
  <c r="K17" i="2"/>
  <c r="D40" i="2" s="1"/>
  <c r="E40" i="2" s="1"/>
  <c r="J17" i="2"/>
  <c r="D36" i="2" s="1"/>
  <c r="E36" i="2" s="1"/>
  <c r="I17" i="2"/>
  <c r="H17" i="2"/>
  <c r="G17" i="2"/>
  <c r="D32" i="2" s="1"/>
  <c r="E32" i="2" s="1"/>
  <c r="F17" i="2"/>
  <c r="E17" i="2"/>
  <c r="D28" i="2" s="1"/>
  <c r="E28" i="2" s="1"/>
  <c r="D17" i="2"/>
  <c r="C17" i="2"/>
  <c r="D24" i="2" s="1"/>
  <c r="E24" i="2" s="1"/>
  <c r="Z3" i="3"/>
  <c r="V3" i="3"/>
  <c r="S3" i="3"/>
  <c r="R3" i="3"/>
  <c r="Z2" i="3"/>
  <c r="Y2" i="3"/>
  <c r="Y3" i="3" s="1"/>
  <c r="X2" i="3"/>
  <c r="X3" i="3" s="1"/>
  <c r="W2" i="3"/>
  <c r="W3" i="3" s="1"/>
  <c r="V2" i="3"/>
  <c r="U2" i="3"/>
  <c r="U3" i="3" s="1"/>
  <c r="T2" i="3"/>
  <c r="T3" i="3" s="1"/>
  <c r="S2" i="3"/>
  <c r="R2" i="3"/>
  <c r="Q2" i="3"/>
  <c r="Q3" i="3" s="1"/>
  <c r="Z2" i="2"/>
  <c r="Y2" i="2"/>
  <c r="Y3" i="2" s="1"/>
  <c r="X2" i="2"/>
  <c r="X3" i="2" s="1"/>
  <c r="W2" i="2"/>
  <c r="W3" i="2" s="1"/>
  <c r="V2" i="2"/>
  <c r="V3" i="2" s="1"/>
  <c r="U2" i="2"/>
  <c r="T2" i="2"/>
  <c r="S2" i="2"/>
  <c r="S3" i="2" s="1"/>
  <c r="R2" i="2"/>
  <c r="Q2" i="2"/>
  <c r="Q3" i="2" s="1"/>
  <c r="D28" i="1"/>
  <c r="E28" i="1" s="1"/>
  <c r="F28" i="1" s="1"/>
  <c r="D27" i="1"/>
  <c r="D24" i="1"/>
  <c r="D43" i="1"/>
  <c r="E43" i="1" s="1"/>
  <c r="D42" i="1"/>
  <c r="E41" i="1"/>
  <c r="D41" i="1"/>
  <c r="D40" i="1"/>
  <c r="E40" i="1" s="1"/>
  <c r="D39" i="1"/>
  <c r="E39" i="1" s="1"/>
  <c r="D38" i="1"/>
  <c r="E38" i="1" s="1"/>
  <c r="G36" i="1" s="1"/>
  <c r="E37" i="1"/>
  <c r="H36" i="1" s="1"/>
  <c r="D37" i="1"/>
  <c r="E36" i="1"/>
  <c r="D36" i="1"/>
  <c r="D35" i="1"/>
  <c r="E35" i="1" s="1"/>
  <c r="D34" i="1"/>
  <c r="E34" i="1" s="1"/>
  <c r="G32" i="1" s="1"/>
  <c r="E33" i="1"/>
  <c r="D33" i="1"/>
  <c r="E32" i="1"/>
  <c r="H32" i="1" s="1"/>
  <c r="D32" i="1"/>
  <c r="D31" i="1"/>
  <c r="E31" i="1" s="1"/>
  <c r="D30" i="1"/>
  <c r="E30" i="1" s="1"/>
  <c r="D29" i="1"/>
  <c r="E29" i="1" s="1"/>
  <c r="E27" i="1"/>
  <c r="D26" i="1"/>
  <c r="E26" i="1" s="1"/>
  <c r="E25" i="1"/>
  <c r="D25" i="1"/>
  <c r="E24" i="1"/>
  <c r="C17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I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Q3" i="1"/>
  <c r="Z2" i="1"/>
  <c r="Z3" i="1" s="1"/>
  <c r="Y2" i="1"/>
  <c r="Y3" i="1" s="1"/>
  <c r="X2" i="1"/>
  <c r="X3" i="1" s="1"/>
  <c r="W2" i="1"/>
  <c r="W3" i="1" s="1"/>
  <c r="V2" i="1"/>
  <c r="V3" i="1" s="1"/>
  <c r="U2" i="1"/>
  <c r="U3" i="1" s="1"/>
  <c r="T2" i="1"/>
  <c r="T3" i="1" s="1"/>
  <c r="S2" i="1"/>
  <c r="S3" i="1" s="1"/>
  <c r="R2" i="1"/>
  <c r="R3" i="1" s="1"/>
  <c r="Q2" i="1"/>
  <c r="F28" i="4" l="1"/>
  <c r="H28" i="4"/>
  <c r="G28" i="4"/>
  <c r="H24" i="4"/>
  <c r="G24" i="4"/>
  <c r="F24" i="4"/>
  <c r="H32" i="4"/>
  <c r="G32" i="4"/>
  <c r="F32" i="4"/>
  <c r="H36" i="3"/>
  <c r="G36" i="3"/>
  <c r="F36" i="3"/>
  <c r="F40" i="3"/>
  <c r="H40" i="3"/>
  <c r="G40" i="3"/>
  <c r="H24" i="3"/>
  <c r="G24" i="3"/>
  <c r="F24" i="3"/>
  <c r="F28" i="3"/>
  <c r="G28" i="3"/>
  <c r="H28" i="3"/>
  <c r="H32" i="3"/>
  <c r="G32" i="3"/>
  <c r="F32" i="3"/>
  <c r="H24" i="2"/>
  <c r="G24" i="2"/>
  <c r="F24" i="2"/>
  <c r="F40" i="2"/>
  <c r="H40" i="2"/>
  <c r="G40" i="2"/>
  <c r="H36" i="2"/>
  <c r="G36" i="2"/>
  <c r="F36" i="2"/>
  <c r="G28" i="2"/>
  <c r="F28" i="2"/>
  <c r="H28" i="2"/>
  <c r="G32" i="2"/>
  <c r="F32" i="2"/>
  <c r="H32" i="2"/>
  <c r="Z3" i="2"/>
  <c r="T3" i="2"/>
  <c r="R3" i="2"/>
  <c r="U3" i="2"/>
  <c r="F40" i="1"/>
  <c r="H40" i="1"/>
  <c r="G40" i="1"/>
  <c r="G28" i="1"/>
  <c r="H28" i="1"/>
  <c r="H24" i="1"/>
  <c r="G24" i="1"/>
  <c r="F24" i="1"/>
  <c r="F36" i="1"/>
  <c r="F32" i="1"/>
</calcChain>
</file>

<file path=xl/sharedStrings.xml><?xml version="1.0" encoding="utf-8"?>
<sst xmlns="http://schemas.openxmlformats.org/spreadsheetml/2006/main" count="203" uniqueCount="95">
  <si>
    <t>A</t>
  </si>
  <si>
    <t>B</t>
  </si>
  <si>
    <t>OVRFLW</t>
  </si>
  <si>
    <t>C</t>
  </si>
  <si>
    <t>D</t>
  </si>
  <si>
    <t>E</t>
  </si>
  <si>
    <t>F</t>
  </si>
  <si>
    <t>G</t>
  </si>
  <si>
    <t>H</t>
  </si>
  <si>
    <t>standards averaged</t>
  </si>
  <si>
    <t>zeroed</t>
  </si>
  <si>
    <t>standards</t>
  </si>
  <si>
    <t>slope</t>
  </si>
  <si>
    <t>y int</t>
  </si>
  <si>
    <t>zero</t>
  </si>
  <si>
    <t>ug/ml</t>
  </si>
  <si>
    <t>ug</t>
  </si>
  <si>
    <t>avg</t>
  </si>
  <si>
    <t>std</t>
  </si>
  <si>
    <t>count</t>
  </si>
  <si>
    <t>D3 0 A</t>
  </si>
  <si>
    <t>D3 0 B</t>
  </si>
  <si>
    <t>D3 0 C</t>
  </si>
  <si>
    <t>D3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</si>
  <si>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</si>
  <si>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</si>
  <si>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</si>
  <si>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</si>
  <si>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</si>
  <si>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</si>
  <si>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</si>
  <si>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</si>
  <si>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</si>
  <si>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</si>
  <si>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</si>
  <si>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</si>
  <si>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</si>
  <si>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</si>
  <si>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</si>
  <si>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</si>
  <si>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</si>
  <si>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</si>
  <si>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</si>
  <si>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</si>
  <si>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</si>
  <si>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</si>
  <si>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</si>
  <si>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</si>
  <si>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</si>
  <si>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</si>
  <si>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</si>
  <si>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</si>
  <si>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</si>
  <si>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</si>
  <si>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</si>
  <si>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</si>
  <si>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D7 750 A</t>
  </si>
  <si>
    <t>D7 750 B</t>
  </si>
  <si>
    <t>D7 750 C</t>
  </si>
  <si>
    <t>D7 750 D</t>
  </si>
  <si>
    <t>GMS4</t>
  </si>
  <si>
    <t>y-int</t>
  </si>
  <si>
    <t>D7 2 A</t>
  </si>
  <si>
    <t>D7 2 B</t>
  </si>
  <si>
    <t>D7 2 C</t>
  </si>
  <si>
    <t>D7 2 D</t>
  </si>
  <si>
    <t>D7 4 A</t>
  </si>
  <si>
    <t>D7 4 B</t>
  </si>
  <si>
    <t>D7 4 C</t>
  </si>
  <si>
    <t>D7 4 D</t>
  </si>
  <si>
    <t>GMS5</t>
  </si>
  <si>
    <t>LG 0 A</t>
  </si>
  <si>
    <t>LG 0 B</t>
  </si>
  <si>
    <t>LG 0 C</t>
  </si>
  <si>
    <t>LG 0 D</t>
  </si>
  <si>
    <t>LG 200 A</t>
  </si>
  <si>
    <t>LG 200 C</t>
  </si>
  <si>
    <t>LG 200 D</t>
  </si>
  <si>
    <t>LG 200 B</t>
  </si>
  <si>
    <t>LG 4 A</t>
  </si>
  <si>
    <t>LG 4 B</t>
  </si>
  <si>
    <t>LG 4 C</t>
  </si>
  <si>
    <t>LG 4 D</t>
  </si>
  <si>
    <t>HG 0 A</t>
  </si>
  <si>
    <t>HG 0 B</t>
  </si>
  <si>
    <t>HG 0 C</t>
  </si>
  <si>
    <t>HG 0 D</t>
  </si>
  <si>
    <t>HG 200 A</t>
  </si>
  <si>
    <t>HG 200 B</t>
  </si>
  <si>
    <t>HG 200 C</t>
  </si>
  <si>
    <t>HG 200 D</t>
  </si>
  <si>
    <t>HG 4 A</t>
  </si>
  <si>
    <t>HG 4 B</t>
  </si>
  <si>
    <t>HG 4 C</t>
  </si>
  <si>
    <t>HG 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</si>
</sst>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</a:t>
            </a:r>
            <a:r>
              <a:rPr lang="en-US" baseline="0"/>
              <a:t> 1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24868766404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1'!$Q$3:$X$3</c:f>
              <c:numCache>
                <c:formatCode>General</c:formatCode>
                <c:ptCount val="8"/>
                <c:pt idx="0">
                  <c:v>0</c:v>
                </c:pt>
                <c:pt idx="1">
                  <c:v>0.14299999999999999</c:v>
                </c:pt>
                <c:pt idx="2">
                  <c:v>0.44699999999999995</c:v>
                </c:pt>
                <c:pt idx="3">
                  <c:v>0.54949999999999999</c:v>
                </c:pt>
                <c:pt idx="4">
                  <c:v>0.82899999999999996</c:v>
                </c:pt>
                <c:pt idx="5">
                  <c:v>1.0335000000000001</c:v>
                </c:pt>
                <c:pt idx="6">
                  <c:v>2.0394999999999999</c:v>
                </c:pt>
                <c:pt idx="7">
                  <c:v>3.5814999999999997</c:v>
                </c:pt>
              </c:numCache>
            </c:numRef>
          </c:xVal>
          <c:yVal>
            <c:numRef>
              <c:f>'plate 1'!$Q$4:$X$4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6-49FC-9ADD-331FE2D16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12080"/>
        <c:axId val="1014614576"/>
      </c:scatterChart>
      <c:valAx>
        <c:axId val="10146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4576"/>
        <c:crosses val="autoZero"/>
        <c:crossBetween val="midCat"/>
      </c:valAx>
      <c:valAx>
        <c:axId val="10146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2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138013998250226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2'!$Q$3:$X$3</c:f>
              <c:numCache>
                <c:formatCode>General</c:formatCode>
                <c:ptCount val="8"/>
                <c:pt idx="0">
                  <c:v>0</c:v>
                </c:pt>
                <c:pt idx="1">
                  <c:v>0.13799999999999998</c:v>
                </c:pt>
                <c:pt idx="2">
                  <c:v>0.26550000000000001</c:v>
                </c:pt>
                <c:pt idx="3">
                  <c:v>0.51049999999999995</c:v>
                </c:pt>
                <c:pt idx="4">
                  <c:v>0.78149999999999997</c:v>
                </c:pt>
                <c:pt idx="5">
                  <c:v>1.083</c:v>
                </c:pt>
                <c:pt idx="6">
                  <c:v>2.0004999999999997</c:v>
                </c:pt>
                <c:pt idx="7">
                  <c:v>3.7035</c:v>
                </c:pt>
              </c:numCache>
            </c:numRef>
          </c:xVal>
          <c:yVal>
            <c:numRef>
              <c:f>'plate 2'!$Q$4:$X$4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D-4FAD-AC7B-80B60555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735360"/>
        <c:axId val="1025734528"/>
      </c:scatterChart>
      <c:valAx>
        <c:axId val="10257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34528"/>
        <c:crosses val="autoZero"/>
        <c:crossBetween val="midCat"/>
      </c:valAx>
      <c:valAx>
        <c:axId val="10257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3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35914260717411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3'!$Q$3:$X$3</c:f>
              <c:numCache>
                <c:formatCode>General</c:formatCode>
                <c:ptCount val="8"/>
                <c:pt idx="0">
                  <c:v>0</c:v>
                </c:pt>
                <c:pt idx="1">
                  <c:v>0.1205</c:v>
                </c:pt>
                <c:pt idx="2">
                  <c:v>0.23549999999999999</c:v>
                </c:pt>
                <c:pt idx="3">
                  <c:v>0.44350000000000006</c:v>
                </c:pt>
                <c:pt idx="4">
                  <c:v>0.69399999999999995</c:v>
                </c:pt>
                <c:pt idx="5">
                  <c:v>0.87949999999999995</c:v>
                </c:pt>
                <c:pt idx="6">
                  <c:v>1.696</c:v>
                </c:pt>
                <c:pt idx="7">
                  <c:v>3.3375000000000004</c:v>
                </c:pt>
              </c:numCache>
            </c:numRef>
          </c:xVal>
          <c:yVal>
            <c:numRef>
              <c:f>'plate 3'!$Q$4:$X$4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C-45CF-8F14-7525A303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09168"/>
        <c:axId val="1014613744"/>
      </c:scatterChart>
      <c:valAx>
        <c:axId val="10146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3744"/>
        <c:crosses val="autoZero"/>
        <c:crossBetween val="midCat"/>
      </c:valAx>
      <c:valAx>
        <c:axId val="10146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360454943132109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4'!$Q$3:$X$3</c:f>
              <c:numCache>
                <c:formatCode>General</c:formatCode>
                <c:ptCount val="8"/>
                <c:pt idx="0">
                  <c:v>0</c:v>
                </c:pt>
                <c:pt idx="1">
                  <c:v>0.14399999999999999</c:v>
                </c:pt>
                <c:pt idx="2">
                  <c:v>0.27049999999999996</c:v>
                </c:pt>
                <c:pt idx="3">
                  <c:v>0.48349999999999993</c:v>
                </c:pt>
                <c:pt idx="4">
                  <c:v>0.78149999999999997</c:v>
                </c:pt>
                <c:pt idx="5">
                  <c:v>0.9880000000000001</c:v>
                </c:pt>
                <c:pt idx="6">
                  <c:v>1.9884999999999997</c:v>
                </c:pt>
                <c:pt idx="7">
                  <c:v>3.7555000000000001</c:v>
                </c:pt>
              </c:numCache>
            </c:numRef>
          </c:xVal>
          <c:yVal>
            <c:numRef>
              <c:f>'plate 4'!$Q$4:$X$4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2-4528-A3E3-811DC7C8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12352"/>
        <c:axId val="431112768"/>
      </c:scatterChart>
      <c:valAx>
        <c:axId val="43111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2768"/>
        <c:crosses val="autoZero"/>
        <c:crossBetween val="midCat"/>
      </c:valAx>
      <c:valAx>
        <c:axId val="4311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539349</xdr:colOff>
      <xdr:row>6</xdr:row>
      <xdr:rowOff>163652</xdr:rowOff>
    </xdr:from>
    <xdr:to>
      <xdr:col>24</xdr:col>
      <xdr:colOff>224260</xdr:colOff>
      <xdr:row>21</xdr:row>
      <xdr:rowOff>133751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87AF6-4FF7-77AE-2755-139445AAE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72572</xdr:colOff>
      <xdr:row>6</xdr:row>
      <xdr:rowOff>11794</xdr:rowOff>
    </xdr:from>
    <xdr:to>
      <xdr:col>24</xdr:col>
      <xdr:colOff>358322</xdr:colOff>
      <xdr:row>21</xdr:row>
      <xdr:rowOff>33565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00C38-FAEA-2BFA-A63D-4D6BB5F4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98425</xdr:colOff>
      <xdr:row>5</xdr:row>
      <xdr:rowOff>127000</xdr:rowOff>
    </xdr:from>
    <xdr:to>
      <xdr:col>24</xdr:col>
      <xdr:colOff>403225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347CC-D387-0C0B-B9E6-A6A181C5A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5</xdr:row>
      <xdr:rowOff>25400</xdr:rowOff>
    </xdr:from>
    <xdr:to>
      <xdr:col>24</xdr:col>
      <xdr:colOff>533400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D006E-3559-A8E9-1303-841E4BD32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740-5A53-4088-BD8A-28E28915D949}">
  <dimension ref="A1:Z43"/>
  <sheetViews>
    <sheetView topLeftCell="A12" zoomScale="63" workbookViewId="0">
      <selection activeCell="F40" sqref="F40:H40"/>
    </sheetView>
  </sheetViews>
  <sheetFormatPr defaultRowHeight="15" x14ac:dyDescent="0.25"/>
  <cols>
    <col min="3" max="3" width="10.7109375" bestFit="1" customWidth="1"/>
    <col min="4" max="4" width="11.42578125" bestFit="1" customWidth="1"/>
    <col min="5" max="5" width="11.140625" bestFit="1" customWidth="1"/>
    <col min="6" max="6" width="10.42578125" bestFit="1" customWidth="1"/>
    <col min="7" max="7" width="10.7109375" bestFit="1" customWidth="1"/>
    <col min="8" max="8" width="11" bestFit="1" customWidth="1"/>
    <col min="9" max="10" width="10.5703125" bestFit="1" customWidth="1"/>
    <col min="11" max="11" width="10.7109375" bestFit="1" customWidth="1"/>
    <col min="12" max="12" width="10.5703125" bestFit="1" customWidth="1"/>
    <col min="14" max="14" width="8.85546875" bestFit="1" customWidth="1"/>
  </cols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25">
      <c r="A2" s="2" t="s">
        <v>0</v>
      </c>
      <c r="B2" s="3">
        <v>0.05</v>
      </c>
      <c r="C2" s="3">
        <v>5.0999999999999997E-2</v>
      </c>
      <c r="D2" s="3">
        <v>4.8000000000000001E-2</v>
      </c>
      <c r="E2" s="3">
        <v>6.4000000000000001E-2</v>
      </c>
      <c r="F2" s="3">
        <v>5.6000000000000001E-2</v>
      </c>
      <c r="G2" s="3">
        <v>0.06</v>
      </c>
      <c r="H2" s="3">
        <v>5.6000000000000001E-2</v>
      </c>
      <c r="I2" s="3">
        <v>4.9000000000000002E-2</v>
      </c>
      <c r="J2" s="3">
        <v>4.9000000000000002E-2</v>
      </c>
      <c r="K2" s="3">
        <v>4.9000000000000002E-2</v>
      </c>
      <c r="L2" s="3">
        <v>6.0999999999999999E-2</v>
      </c>
      <c r="M2" s="4">
        <v>0.36499999999999999</v>
      </c>
      <c r="N2" s="5">
        <v>540</v>
      </c>
      <c r="P2" t="s">
        <v>9</v>
      </c>
      <c r="Q2">
        <f>AVERAGE(C3:C4)</f>
        <v>9.7500000000000003E-2</v>
      </c>
      <c r="R2">
        <f t="shared" ref="R2:Z2" si="0">AVERAGE(D3:D4)</f>
        <v>0.24049999999999999</v>
      </c>
      <c r="S2">
        <f t="shared" si="0"/>
        <v>0.54449999999999998</v>
      </c>
      <c r="T2">
        <f t="shared" si="0"/>
        <v>0.64700000000000002</v>
      </c>
      <c r="U2">
        <f t="shared" si="0"/>
        <v>0.92649999999999999</v>
      </c>
      <c r="V2">
        <f t="shared" si="0"/>
        <v>1.131</v>
      </c>
      <c r="W2">
        <f t="shared" si="0"/>
        <v>2.137</v>
      </c>
      <c r="X2">
        <f t="shared" si="0"/>
        <v>3.6789999999999998</v>
      </c>
      <c r="Y2" t="e">
        <f t="shared" si="0"/>
        <v>#DIV/0!</v>
      </c>
      <c r="Z2" t="e">
        <f t="shared" si="0"/>
        <v>#DIV/0!</v>
      </c>
    </row>
    <row r="3" spans="1:26" x14ac:dyDescent="0.25">
      <c r="A3" s="2" t="s">
        <v>1</v>
      </c>
      <c r="B3" s="3">
        <v>4.9000000000000002E-2</v>
      </c>
      <c r="C3" s="3">
        <v>7.9000000000000001E-2</v>
      </c>
      <c r="D3" s="3">
        <v>0.25700000000000001</v>
      </c>
      <c r="E3" s="4">
        <v>0.4</v>
      </c>
      <c r="F3" s="6">
        <v>0.61799999999999999</v>
      </c>
      <c r="G3" s="6">
        <v>0.81200000000000006</v>
      </c>
      <c r="H3" s="7">
        <v>1.089</v>
      </c>
      <c r="I3" s="8">
        <v>2.2410000000000001</v>
      </c>
      <c r="J3" s="9">
        <v>3.8079999999999998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 t="shared" ref="R3:Z3" si="1">R2-$Q$2</f>
        <v>0.14299999999999999</v>
      </c>
      <c r="S3">
        <f t="shared" si="1"/>
        <v>0.44699999999999995</v>
      </c>
      <c r="T3">
        <f t="shared" si="1"/>
        <v>0.54949999999999999</v>
      </c>
      <c r="U3">
        <f t="shared" si="1"/>
        <v>0.82899999999999996</v>
      </c>
      <c r="V3">
        <f t="shared" si="1"/>
        <v>1.0335000000000001</v>
      </c>
      <c r="W3">
        <f t="shared" si="1"/>
        <v>2.0394999999999999</v>
      </c>
      <c r="X3">
        <f t="shared" si="1"/>
        <v>3.5814999999999997</v>
      </c>
      <c r="Y3" t="e">
        <f t="shared" si="1"/>
        <v>#DIV/0!</v>
      </c>
      <c r="Z3" t="e">
        <f t="shared" si="1"/>
        <v>#DIV/0!</v>
      </c>
    </row>
    <row r="4" spans="1:26" x14ac:dyDescent="0.25">
      <c r="A4" s="2" t="s">
        <v>3</v>
      </c>
      <c r="B4" s="3">
        <v>8.5000000000000006E-2</v>
      </c>
      <c r="C4" s="3">
        <v>0.11600000000000001</v>
      </c>
      <c r="D4" s="3">
        <v>0.224</v>
      </c>
      <c r="E4" s="6">
        <v>0.68899999999999995</v>
      </c>
      <c r="F4" s="6">
        <v>0.67600000000000005</v>
      </c>
      <c r="G4" s="7">
        <v>1.0409999999999999</v>
      </c>
      <c r="H4" s="11">
        <v>1.173</v>
      </c>
      <c r="I4" s="8">
        <v>2.0329999999999999</v>
      </c>
      <c r="J4" s="12">
        <v>3.55</v>
      </c>
      <c r="K4" s="10" t="s">
        <v>2</v>
      </c>
      <c r="L4" s="10" t="s">
        <v>2</v>
      </c>
      <c r="M4" s="3">
        <v>0.20100000000000001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25">
      <c r="A5" s="2" t="s">
        <v>4</v>
      </c>
      <c r="B5" s="3">
        <v>4.9000000000000002E-2</v>
      </c>
      <c r="C5" s="12">
        <v>3.6190000000000002</v>
      </c>
      <c r="D5" s="9">
        <v>3.8530000000000002</v>
      </c>
      <c r="E5" s="13">
        <v>3.177</v>
      </c>
      <c r="F5" s="9">
        <v>3.83</v>
      </c>
      <c r="G5" s="12">
        <v>3.4950000000000001</v>
      </c>
      <c r="H5" s="12">
        <v>3.42</v>
      </c>
      <c r="I5" s="12">
        <v>3.57</v>
      </c>
      <c r="J5" s="13">
        <v>3.3660000000000001</v>
      </c>
      <c r="K5" s="12">
        <v>3.6240000000000001</v>
      </c>
      <c r="L5" s="9">
        <v>3.71</v>
      </c>
      <c r="M5" s="3">
        <v>5.3999999999999999E-2</v>
      </c>
      <c r="N5" s="5">
        <v>540</v>
      </c>
    </row>
    <row r="6" spans="1:26" x14ac:dyDescent="0.25">
      <c r="A6" s="2" t="s">
        <v>5</v>
      </c>
      <c r="B6" s="3">
        <v>0.121</v>
      </c>
      <c r="C6" s="12">
        <v>3.5409999999999999</v>
      </c>
      <c r="D6" s="12">
        <v>3.4319999999999999</v>
      </c>
      <c r="E6" s="14">
        <v>2.8370000000000002</v>
      </c>
      <c r="F6" s="14">
        <v>2.92</v>
      </c>
      <c r="G6" s="9">
        <v>3.8919999999999999</v>
      </c>
      <c r="H6" s="9">
        <v>3.7189999999999999</v>
      </c>
      <c r="I6" s="9">
        <v>3.7069999999999999</v>
      </c>
      <c r="J6" s="12">
        <v>3.6360000000000001</v>
      </c>
      <c r="K6" s="14">
        <v>2.9849999999999999</v>
      </c>
      <c r="L6" s="14">
        <v>3.089</v>
      </c>
      <c r="M6" s="3">
        <v>0.27100000000000002</v>
      </c>
      <c r="N6" s="5">
        <v>540</v>
      </c>
    </row>
    <row r="7" spans="1:26" x14ac:dyDescent="0.25">
      <c r="A7" s="2" t="s">
        <v>6</v>
      </c>
      <c r="B7" s="3">
        <v>9.6000000000000002E-2</v>
      </c>
      <c r="C7" s="13">
        <v>3.3359999999999999</v>
      </c>
      <c r="D7" s="13">
        <v>3.1850000000000001</v>
      </c>
      <c r="E7" s="13">
        <v>3.2970000000000002</v>
      </c>
      <c r="F7" s="13">
        <v>3.2890000000000001</v>
      </c>
      <c r="G7" s="13">
        <v>3.379</v>
      </c>
      <c r="H7" s="13">
        <v>3.3559999999999999</v>
      </c>
      <c r="I7" s="12">
        <v>3.5369999999999999</v>
      </c>
      <c r="J7" s="12">
        <v>3.5910000000000002</v>
      </c>
      <c r="K7" s="10" t="s">
        <v>2</v>
      </c>
      <c r="L7" s="10" t="s">
        <v>2</v>
      </c>
      <c r="M7" s="3">
        <v>5.3999999999999999E-2</v>
      </c>
      <c r="N7" s="5">
        <v>540</v>
      </c>
    </row>
    <row r="8" spans="1:26" x14ac:dyDescent="0.25">
      <c r="A8" s="2" t="s">
        <v>7</v>
      </c>
      <c r="B8" s="3">
        <v>0.19400000000000001</v>
      </c>
      <c r="C8" s="9">
        <v>3.9380000000000002</v>
      </c>
      <c r="D8" s="9">
        <v>3.8359999999999999</v>
      </c>
      <c r="E8" s="9">
        <v>3.673</v>
      </c>
      <c r="F8" s="12">
        <v>3.6579999999999999</v>
      </c>
      <c r="G8" s="14">
        <v>3.0569999999999999</v>
      </c>
      <c r="H8" s="14">
        <v>3.0579999999999998</v>
      </c>
      <c r="I8" s="13">
        <v>3.26</v>
      </c>
      <c r="J8" s="14">
        <v>3.0950000000000002</v>
      </c>
      <c r="K8" s="13">
        <v>3.1680000000000001</v>
      </c>
      <c r="L8" s="13">
        <v>3.17</v>
      </c>
      <c r="M8" s="3">
        <v>8.1000000000000003E-2</v>
      </c>
      <c r="N8" s="5">
        <v>540</v>
      </c>
    </row>
    <row r="9" spans="1:26" x14ac:dyDescent="0.25">
      <c r="A9" s="2" t="s">
        <v>8</v>
      </c>
      <c r="B9" s="3">
        <v>0.05</v>
      </c>
      <c r="C9" s="3">
        <v>4.4999999999999998E-2</v>
      </c>
      <c r="D9" s="3">
        <v>0.28699999999999998</v>
      </c>
      <c r="E9" s="4">
        <v>0.374</v>
      </c>
      <c r="F9" s="3">
        <v>5.0999999999999997E-2</v>
      </c>
      <c r="G9" s="3">
        <v>0.248</v>
      </c>
      <c r="H9" s="3">
        <v>5.8000000000000003E-2</v>
      </c>
      <c r="I9" s="3">
        <v>5.6000000000000001E-2</v>
      </c>
      <c r="J9" s="3">
        <v>5.0999999999999997E-2</v>
      </c>
      <c r="K9" s="3">
        <v>0.04</v>
      </c>
      <c r="L9" s="3">
        <v>5.3999999999999999E-2</v>
      </c>
      <c r="M9" s="3">
        <v>5.6000000000000001E-2</v>
      </c>
      <c r="N9" s="5">
        <v>540</v>
      </c>
      <c r="O9" t="s">
        <v>12</v>
      </c>
      <c r="P9">
        <v>17.922999999999998</v>
      </c>
    </row>
    <row r="10" spans="1:26" x14ac:dyDescent="0.25">
      <c r="O10" t="s">
        <v>13</v>
      </c>
      <c r="P10">
        <v>-2.0687000000000002</v>
      </c>
    </row>
    <row r="11" spans="1:26" x14ac:dyDescent="0.25">
      <c r="O11" t="s">
        <v>14</v>
      </c>
      <c r="P11">
        <v>9.7500000000000003E-2</v>
      </c>
    </row>
    <row r="13" spans="1:26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2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2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2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25">
      <c r="A17" s="2" t="s">
        <v>4</v>
      </c>
      <c r="B17" s="18"/>
      <c r="C17" s="20">
        <f t="shared" ref="C17:L20" si="2">$P$9*(C5-$P$11)+$P$10</f>
        <v>61.047144499999995</v>
      </c>
      <c r="D17" s="20">
        <f t="shared" si="2"/>
        <v>65.241126499999993</v>
      </c>
      <c r="E17" s="20">
        <f t="shared" si="2"/>
        <v>53.12517849999999</v>
      </c>
      <c r="F17" s="20">
        <f t="shared" si="2"/>
        <v>64.828897499999982</v>
      </c>
      <c r="G17" s="20">
        <f t="shared" si="2"/>
        <v>58.824692499999991</v>
      </c>
      <c r="H17" s="20">
        <f t="shared" si="2"/>
        <v>57.480467499999989</v>
      </c>
      <c r="I17" s="20">
        <f t="shared" si="2"/>
        <v>60.168917499999992</v>
      </c>
      <c r="J17" s="20">
        <f t="shared" si="2"/>
        <v>56.512625499999992</v>
      </c>
      <c r="K17" s="20">
        <f t="shared" si="2"/>
        <v>61.136759499999997</v>
      </c>
      <c r="L17" s="20">
        <f t="shared" si="2"/>
        <v>62.678137499999984</v>
      </c>
      <c r="M17" s="18"/>
      <c r="N17" s="5">
        <v>540</v>
      </c>
    </row>
    <row r="18" spans="1:14" x14ac:dyDescent="0.25">
      <c r="A18" s="2" t="s">
        <v>5</v>
      </c>
      <c r="B18" s="18"/>
      <c r="C18" s="20">
        <f t="shared" si="2"/>
        <v>59.64915049999999</v>
      </c>
      <c r="D18" s="20">
        <f t="shared" si="2"/>
        <v>57.695543499999992</v>
      </c>
      <c r="E18" s="20">
        <f t="shared" si="2"/>
        <v>47.031358499999996</v>
      </c>
      <c r="F18" s="20">
        <f t="shared" si="2"/>
        <v>48.518967499999988</v>
      </c>
      <c r="G18" s="20">
        <f t="shared" si="2"/>
        <v>65.940123499999984</v>
      </c>
      <c r="H18" s="20">
        <f t="shared" si="2"/>
        <v>62.839444499999992</v>
      </c>
      <c r="I18" s="20">
        <f t="shared" si="2"/>
        <v>62.624368499999996</v>
      </c>
      <c r="J18" s="20">
        <f t="shared" si="2"/>
        <v>61.351835499999993</v>
      </c>
      <c r="K18" s="20">
        <f t="shared" si="2"/>
        <v>49.683962499999993</v>
      </c>
      <c r="L18" s="20">
        <f t="shared" si="2"/>
        <v>51.547954499999989</v>
      </c>
      <c r="M18" s="18"/>
      <c r="N18" s="5">
        <v>540</v>
      </c>
    </row>
    <row r="19" spans="1:14" x14ac:dyDescent="0.25">
      <c r="A19" s="2" t="s">
        <v>6</v>
      </c>
      <c r="B19" s="18"/>
      <c r="C19" s="20">
        <f t="shared" si="2"/>
        <v>55.974935499999987</v>
      </c>
      <c r="D19" s="20">
        <f t="shared" si="2"/>
        <v>53.268562499999994</v>
      </c>
      <c r="E19" s="20">
        <f t="shared" si="2"/>
        <v>55.275938499999995</v>
      </c>
      <c r="F19" s="20">
        <f t="shared" si="2"/>
        <v>55.132554499999998</v>
      </c>
      <c r="G19" s="20">
        <f t="shared" si="2"/>
        <v>56.745624499999991</v>
      </c>
      <c r="H19" s="20">
        <f t="shared" si="2"/>
        <v>56.333395499999988</v>
      </c>
      <c r="I19" s="20">
        <f t="shared" si="2"/>
        <v>59.577458499999992</v>
      </c>
      <c r="J19" s="20">
        <f>$P$9*(J7-$P$11)+$P$10</f>
        <v>60.545300499999996</v>
      </c>
      <c r="K19" s="20" t="e">
        <f t="shared" si="2"/>
        <v>#VALUE!</v>
      </c>
      <c r="L19" s="20" t="e">
        <f t="shared" si="2"/>
        <v>#VALUE!</v>
      </c>
      <c r="M19" s="18"/>
      <c r="N19" s="5">
        <v>540</v>
      </c>
    </row>
    <row r="20" spans="1:14" x14ac:dyDescent="0.25">
      <c r="A20" s="2" t="s">
        <v>7</v>
      </c>
      <c r="B20" s="18"/>
      <c r="C20" s="20">
        <f t="shared" si="2"/>
        <v>66.764581499999991</v>
      </c>
      <c r="D20" s="20">
        <f t="shared" si="2"/>
        <v>64.936435499999988</v>
      </c>
      <c r="E20" s="20">
        <f t="shared" si="2"/>
        <v>62.014986499999999</v>
      </c>
      <c r="F20" s="20">
        <f t="shared" si="2"/>
        <v>61.746141499999993</v>
      </c>
      <c r="G20" s="20">
        <f t="shared" si="2"/>
        <v>50.974418499999992</v>
      </c>
      <c r="H20" s="20">
        <f t="shared" si="2"/>
        <v>50.992341499999988</v>
      </c>
      <c r="I20" s="20">
        <f t="shared" si="2"/>
        <v>54.612787499999989</v>
      </c>
      <c r="J20" s="20">
        <f t="shared" si="2"/>
        <v>51.655492499999994</v>
      </c>
      <c r="K20" s="20">
        <f t="shared" si="2"/>
        <v>52.963871499999996</v>
      </c>
      <c r="L20" s="20">
        <f t="shared" si="2"/>
        <v>52.999717499999988</v>
      </c>
      <c r="M20" s="18"/>
      <c r="N20" s="5">
        <v>540</v>
      </c>
    </row>
    <row r="21" spans="1:14" x14ac:dyDescent="0.2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2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25">
      <c r="B24" t="s">
        <v>60</v>
      </c>
      <c r="C24" s="20" t="s">
        <v>20</v>
      </c>
      <c r="D24">
        <f>AVERAGE(C17:D17)</f>
        <v>63.14413549999999</v>
      </c>
      <c r="E24">
        <f>D24*2.5*7.143</f>
        <v>1127.5963996912499</v>
      </c>
      <c r="F24">
        <f>AVERAGE(E24:E27)</f>
        <v>1081.6677936374999</v>
      </c>
      <c r="G24">
        <f>STDEV(E24:E27)</f>
        <v>88.385726683837646</v>
      </c>
      <c r="H24">
        <f>COUNT(E24:E27)</f>
        <v>4</v>
      </c>
    </row>
    <row r="25" spans="1:14" x14ac:dyDescent="0.25">
      <c r="C25" s="20" t="s">
        <v>21</v>
      </c>
      <c r="D25">
        <f>AVERAGE(C18:D18)</f>
        <v>58.672346999999988</v>
      </c>
      <c r="E25">
        <f t="shared" ref="E25:E43" si="3">D25*2.5*7.143</f>
        <v>1047.7414365524999</v>
      </c>
    </row>
    <row r="26" spans="1:14" x14ac:dyDescent="0.25">
      <c r="C26" s="20" t="s">
        <v>22</v>
      </c>
      <c r="D26">
        <f t="shared" ref="D26" si="4">AVERAGE(C19:D19)</f>
        <v>54.621748999999994</v>
      </c>
      <c r="E26">
        <f t="shared" si="3"/>
        <v>975.40788276749993</v>
      </c>
    </row>
    <row r="27" spans="1:14" x14ac:dyDescent="0.25">
      <c r="C27" s="21" t="s">
        <v>23</v>
      </c>
      <c r="D27">
        <f>AVERAGE(C20:D20)</f>
        <v>65.850508499999989</v>
      </c>
      <c r="E27">
        <f t="shared" si="3"/>
        <v>1175.9254555387497</v>
      </c>
    </row>
    <row r="28" spans="1:14" x14ac:dyDescent="0.25">
      <c r="C28" s="21" t="s">
        <v>24</v>
      </c>
      <c r="D28">
        <f>AVERAGE(E17:F17)</f>
        <v>58.977037999999986</v>
      </c>
      <c r="E28">
        <f t="shared" si="3"/>
        <v>1053.1824560849996</v>
      </c>
      <c r="F28">
        <f>AVERAGE(E28:E31)</f>
        <v>999.29235821531233</v>
      </c>
      <c r="G28">
        <f>STDEV(E28:E31)</f>
        <v>108.97383085180118</v>
      </c>
      <c r="H28">
        <f>COUNT(E28:E31)</f>
        <v>4</v>
      </c>
    </row>
    <row r="29" spans="1:14" x14ac:dyDescent="0.25">
      <c r="C29" s="21" t="s">
        <v>25</v>
      </c>
      <c r="D29">
        <f t="shared" ref="D29:D31" si="5">AVERAGE(E18:F18)</f>
        <v>47.775162999999992</v>
      </c>
      <c r="E29">
        <f t="shared" si="3"/>
        <v>853.14497327249978</v>
      </c>
    </row>
    <row r="30" spans="1:14" x14ac:dyDescent="0.25">
      <c r="C30" s="21" t="s">
        <v>26</v>
      </c>
      <c r="D30">
        <f t="shared" si="5"/>
        <v>55.204246499999996</v>
      </c>
      <c r="E30">
        <f t="shared" si="3"/>
        <v>985.80983187375</v>
      </c>
    </row>
    <row r="31" spans="1:14" x14ac:dyDescent="0.25">
      <c r="C31" s="21" t="s">
        <v>27</v>
      </c>
      <c r="D31">
        <f t="shared" si="5"/>
        <v>61.880563999999993</v>
      </c>
      <c r="E31">
        <f t="shared" si="3"/>
        <v>1105.0321716299998</v>
      </c>
    </row>
    <row r="32" spans="1:14" x14ac:dyDescent="0.25">
      <c r="C32" s="21" t="s">
        <v>28</v>
      </c>
      <c r="D32">
        <f>AVERAGE(G17:H17)</f>
        <v>58.152579999999986</v>
      </c>
      <c r="E32">
        <f t="shared" si="3"/>
        <v>1038.4596973499997</v>
      </c>
      <c r="F32">
        <f>AVERAGE(E32:E35)</f>
        <v>1027.0975683262498</v>
      </c>
      <c r="G32">
        <f>STDEV(E32:E35)</f>
        <v>98.504143872191889</v>
      </c>
      <c r="H32">
        <f>COUNT(E32:E35)</f>
        <v>4</v>
      </c>
    </row>
    <row r="33" spans="3:8" x14ac:dyDescent="0.25">
      <c r="C33" s="20" t="s">
        <v>29</v>
      </c>
      <c r="D33">
        <f t="shared" ref="D33:D35" si="6">AVERAGE(G18:H18)</f>
        <v>64.389783999999992</v>
      </c>
      <c r="E33">
        <f t="shared" si="3"/>
        <v>1149.8405677799997</v>
      </c>
    </row>
    <row r="34" spans="3:8" x14ac:dyDescent="0.25">
      <c r="C34" s="20" t="s">
        <v>30</v>
      </c>
      <c r="D34">
        <f t="shared" si="6"/>
        <v>56.539509999999993</v>
      </c>
      <c r="E34">
        <f t="shared" si="3"/>
        <v>1009.6542998249998</v>
      </c>
    </row>
    <row r="35" spans="3:8" x14ac:dyDescent="0.25">
      <c r="C35" s="20" t="s">
        <v>31</v>
      </c>
      <c r="D35">
        <f t="shared" si="6"/>
        <v>50.98337999999999</v>
      </c>
      <c r="E35">
        <f t="shared" si="3"/>
        <v>910.4357083499998</v>
      </c>
    </row>
    <row r="36" spans="3:8" x14ac:dyDescent="0.25">
      <c r="C36" s="21" t="s">
        <v>32</v>
      </c>
      <c r="D36">
        <f>AVERAGE(I17:J17)</f>
        <v>58.340771499999988</v>
      </c>
      <c r="E36">
        <f t="shared" si="3"/>
        <v>1041.8203270612496</v>
      </c>
      <c r="F36">
        <f>AVERAGE(E36:E39)</f>
        <v>1042.5404619993749</v>
      </c>
      <c r="G36">
        <f>STDEV(E36:E39)</f>
        <v>67.89453302090223</v>
      </c>
      <c r="H36">
        <f>COUNT(E36:E39)</f>
        <v>4</v>
      </c>
    </row>
    <row r="37" spans="3:8" x14ac:dyDescent="0.25">
      <c r="C37" s="21" t="s">
        <v>33</v>
      </c>
      <c r="D37">
        <f t="shared" ref="D37:D39" si="7">AVERAGE(I18:J18)</f>
        <v>61.988101999999998</v>
      </c>
      <c r="E37">
        <f t="shared" si="3"/>
        <v>1106.952531465</v>
      </c>
    </row>
    <row r="38" spans="3:8" x14ac:dyDescent="0.25">
      <c r="C38" s="21" t="s">
        <v>34</v>
      </c>
      <c r="D38">
        <f t="shared" si="7"/>
        <v>60.061379499999994</v>
      </c>
      <c r="E38">
        <f t="shared" si="3"/>
        <v>1072.54608442125</v>
      </c>
    </row>
    <row r="39" spans="3:8" x14ac:dyDescent="0.25">
      <c r="C39" s="21" t="s">
        <v>35</v>
      </c>
      <c r="D39">
        <f t="shared" si="7"/>
        <v>53.134139999999988</v>
      </c>
      <c r="E39">
        <f t="shared" si="3"/>
        <v>948.84290504999979</v>
      </c>
    </row>
    <row r="40" spans="3:8" x14ac:dyDescent="0.25">
      <c r="C40" s="22" t="s">
        <v>36</v>
      </c>
      <c r="D40">
        <f>AVERAGE(K17:L17)</f>
        <v>61.907448499999987</v>
      </c>
      <c r="E40">
        <f t="shared" si="3"/>
        <v>1105.5122615887497</v>
      </c>
      <c r="F40">
        <f>AVERAGE(E40:E43)</f>
        <v>985.16971192874973</v>
      </c>
      <c r="G40">
        <f>STDEV(E40:E43)</f>
        <v>106.33893244434886</v>
      </c>
      <c r="H40">
        <f>COUNT(E40:E43)</f>
        <v>3</v>
      </c>
    </row>
    <row r="41" spans="3:8" x14ac:dyDescent="0.25">
      <c r="C41" s="22" t="s">
        <v>37</v>
      </c>
      <c r="D41">
        <f>AVERAGE(K18:L18)</f>
        <v>50.615958499999991</v>
      </c>
      <c r="E41">
        <f>D41*2.5*7.143</f>
        <v>903.87447891374973</v>
      </c>
    </row>
    <row r="42" spans="3:8" x14ac:dyDescent="0.25">
      <c r="C42" s="22" t="s">
        <v>38</v>
      </c>
      <c r="D42" t="e">
        <f t="shared" ref="D42:D43" si="8">AVERAGE(K19:L19)</f>
        <v>#VALUE!</v>
      </c>
    </row>
    <row r="43" spans="3:8" x14ac:dyDescent="0.25">
      <c r="C43" s="22" t="s">
        <v>39</v>
      </c>
      <c r="D43">
        <f t="shared" si="8"/>
        <v>52.981794499999992</v>
      </c>
      <c r="E43">
        <f t="shared" si="3"/>
        <v>946.12239528374982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0DAF-B1E0-4720-BE7A-DEDC88F01309}">
  <dimension ref="A1:Z43"/>
  <sheetViews>
    <sheetView topLeftCell="A18" zoomScale="84" workbookViewId="0">
      <selection activeCell="E24" sqref="E24:H27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25">
      <c r="A2" s="2" t="s">
        <v>0</v>
      </c>
      <c r="B2" s="3">
        <v>5.8000000000000003E-2</v>
      </c>
      <c r="C2" s="3">
        <v>0.27900000000000003</v>
      </c>
      <c r="D2" s="3">
        <v>4.8000000000000001E-2</v>
      </c>
      <c r="E2" s="3">
        <v>4.8000000000000001E-2</v>
      </c>
      <c r="F2" s="3">
        <v>4.9000000000000002E-2</v>
      </c>
      <c r="G2" s="3">
        <v>4.9000000000000002E-2</v>
      </c>
      <c r="H2" s="3">
        <v>6.2E-2</v>
      </c>
      <c r="I2" s="3">
        <v>4.9000000000000002E-2</v>
      </c>
      <c r="J2" s="3">
        <v>4.9000000000000002E-2</v>
      </c>
      <c r="K2" s="3">
        <v>4.9000000000000002E-2</v>
      </c>
      <c r="L2" s="3">
        <v>5.0999999999999997E-2</v>
      </c>
      <c r="M2" s="3">
        <v>4.9000000000000002E-2</v>
      </c>
      <c r="N2" s="5">
        <v>540</v>
      </c>
      <c r="P2" t="s">
        <v>9</v>
      </c>
      <c r="Q2">
        <f>AVERAGE(C3:C4)</f>
        <v>6.8500000000000005E-2</v>
      </c>
      <c r="R2">
        <f t="shared" ref="R2:Z2" si="0">AVERAGE(D3:D4)</f>
        <v>0.20649999999999999</v>
      </c>
      <c r="S2">
        <f t="shared" si="0"/>
        <v>0.33400000000000002</v>
      </c>
      <c r="T2">
        <f t="shared" si="0"/>
        <v>0.57899999999999996</v>
      </c>
      <c r="U2">
        <f t="shared" si="0"/>
        <v>0.85</v>
      </c>
      <c r="V2">
        <f t="shared" si="0"/>
        <v>1.1515</v>
      </c>
      <c r="W2">
        <f t="shared" si="0"/>
        <v>2.069</v>
      </c>
      <c r="X2">
        <f t="shared" si="0"/>
        <v>3.7720000000000002</v>
      </c>
      <c r="Y2" t="e">
        <f t="shared" si="0"/>
        <v>#DIV/0!</v>
      </c>
      <c r="Z2" t="e">
        <f t="shared" si="0"/>
        <v>#DIV/0!</v>
      </c>
    </row>
    <row r="3" spans="1:26" x14ac:dyDescent="0.25">
      <c r="A3" s="2" t="s">
        <v>1</v>
      </c>
      <c r="B3" s="3">
        <v>4.9000000000000002E-2</v>
      </c>
      <c r="C3" s="3">
        <v>6.7000000000000004E-2</v>
      </c>
      <c r="D3" s="3">
        <v>0.20899999999999999</v>
      </c>
      <c r="E3" s="4">
        <v>0.33600000000000002</v>
      </c>
      <c r="F3" s="6">
        <v>0.58899999999999997</v>
      </c>
      <c r="G3" s="7">
        <v>0.86699999999999999</v>
      </c>
      <c r="H3" s="11">
        <v>1.171</v>
      </c>
      <c r="I3" s="8">
        <v>2.1080000000000001</v>
      </c>
      <c r="J3" s="9">
        <v>3.8010000000000002</v>
      </c>
      <c r="K3" s="10" t="s">
        <v>2</v>
      </c>
      <c r="L3" s="10" t="s">
        <v>2</v>
      </c>
      <c r="M3" s="3">
        <v>0.05</v>
      </c>
      <c r="N3" s="5">
        <v>540</v>
      </c>
      <c r="P3" t="s">
        <v>10</v>
      </c>
      <c r="Q3">
        <f>Q2-$Q$2</f>
        <v>0</v>
      </c>
      <c r="R3">
        <f t="shared" ref="R3:Z3" si="1">R2-$Q$2</f>
        <v>0.13799999999999998</v>
      </c>
      <c r="S3">
        <f t="shared" si="1"/>
        <v>0.26550000000000001</v>
      </c>
      <c r="T3">
        <f t="shared" si="1"/>
        <v>0.51049999999999995</v>
      </c>
      <c r="U3">
        <f t="shared" si="1"/>
        <v>0.78149999999999997</v>
      </c>
      <c r="V3">
        <f t="shared" si="1"/>
        <v>1.083</v>
      </c>
      <c r="W3">
        <f t="shared" si="1"/>
        <v>2.0004999999999997</v>
      </c>
      <c r="X3">
        <f t="shared" si="1"/>
        <v>3.7035</v>
      </c>
      <c r="Y3" t="e">
        <f t="shared" si="1"/>
        <v>#DIV/0!</v>
      </c>
      <c r="Z3" t="e">
        <f t="shared" si="1"/>
        <v>#DIV/0!</v>
      </c>
    </row>
    <row r="4" spans="1:26" x14ac:dyDescent="0.25">
      <c r="A4" s="2" t="s">
        <v>3</v>
      </c>
      <c r="B4" s="3">
        <v>4.9000000000000002E-2</v>
      </c>
      <c r="C4" s="3">
        <v>7.0000000000000007E-2</v>
      </c>
      <c r="D4" s="3">
        <v>0.20399999999999999</v>
      </c>
      <c r="E4" s="4">
        <v>0.33200000000000002</v>
      </c>
      <c r="F4" s="4">
        <v>0.56899999999999995</v>
      </c>
      <c r="G4" s="6">
        <v>0.83299999999999996</v>
      </c>
      <c r="H4" s="11">
        <v>1.1319999999999999</v>
      </c>
      <c r="I4" s="8">
        <v>2.0299999999999998</v>
      </c>
      <c r="J4" s="9">
        <v>3.7429999999999999</v>
      </c>
      <c r="K4" s="10" t="s">
        <v>2</v>
      </c>
      <c r="L4" s="10" t="s">
        <v>2</v>
      </c>
      <c r="M4" s="3">
        <v>0.20699999999999999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25">
      <c r="A5" s="2" t="s">
        <v>4</v>
      </c>
      <c r="B5" s="3">
        <v>4.9000000000000002E-2</v>
      </c>
      <c r="C5" s="9">
        <v>3.6070000000000002</v>
      </c>
      <c r="D5" s="12">
        <v>3.3359999999999999</v>
      </c>
      <c r="E5" s="15">
        <v>2.4969999999999999</v>
      </c>
      <c r="F5" s="15">
        <v>2.54</v>
      </c>
      <c r="G5" s="13">
        <v>3.0539999999999998</v>
      </c>
      <c r="H5" s="13">
        <v>3.1230000000000002</v>
      </c>
      <c r="I5" s="14">
        <v>2.9790000000000001</v>
      </c>
      <c r="J5" s="13">
        <v>3.0779999999999998</v>
      </c>
      <c r="K5" s="14">
        <v>2.907</v>
      </c>
      <c r="L5" s="13">
        <v>3.0419999999999998</v>
      </c>
      <c r="M5" s="3">
        <v>4.9000000000000002E-2</v>
      </c>
      <c r="N5" s="5">
        <v>540</v>
      </c>
    </row>
    <row r="6" spans="1:26" x14ac:dyDescent="0.25">
      <c r="A6" s="2" t="s">
        <v>5</v>
      </c>
      <c r="B6" s="3">
        <v>0.26300000000000001</v>
      </c>
      <c r="C6" s="13">
        <v>3.0129999999999999</v>
      </c>
      <c r="D6" s="14">
        <v>2.8039999999999998</v>
      </c>
      <c r="E6" s="13">
        <v>3.1379999999999999</v>
      </c>
      <c r="F6" s="12">
        <v>3.2810000000000001</v>
      </c>
      <c r="G6" s="12">
        <v>3.3380000000000001</v>
      </c>
      <c r="H6" s="12">
        <v>3.3969999999999998</v>
      </c>
      <c r="I6" s="14">
        <v>2.9159999999999999</v>
      </c>
      <c r="J6" s="14">
        <v>2.9489999999999998</v>
      </c>
      <c r="K6" s="13">
        <v>3.1669999999999998</v>
      </c>
      <c r="L6" s="12">
        <v>3.286</v>
      </c>
      <c r="M6" s="3">
        <v>0.23499999999999999</v>
      </c>
      <c r="N6" s="5">
        <v>540</v>
      </c>
    </row>
    <row r="7" spans="1:26" x14ac:dyDescent="0.25">
      <c r="A7" s="2" t="s">
        <v>6</v>
      </c>
      <c r="B7" s="3">
        <v>6.3E-2</v>
      </c>
      <c r="C7" s="12">
        <v>3.504</v>
      </c>
      <c r="D7" s="12">
        <v>3.3879999999999999</v>
      </c>
      <c r="E7" s="13">
        <v>3.1539999999999999</v>
      </c>
      <c r="F7" s="12">
        <v>3.3039999999999998</v>
      </c>
      <c r="G7" s="13">
        <v>3.0489999999999999</v>
      </c>
      <c r="H7" s="13">
        <v>3.0790000000000002</v>
      </c>
      <c r="I7" s="9">
        <v>3.673</v>
      </c>
      <c r="J7" s="9">
        <v>3.742</v>
      </c>
      <c r="K7" s="14">
        <v>2.7679999999999998</v>
      </c>
      <c r="L7" s="14">
        <v>2.9049999999999998</v>
      </c>
      <c r="M7" s="3">
        <v>0.19</v>
      </c>
      <c r="N7" s="5">
        <v>540</v>
      </c>
    </row>
    <row r="8" spans="1:26" x14ac:dyDescent="0.25">
      <c r="A8" s="2" t="s">
        <v>7</v>
      </c>
      <c r="B8" s="3">
        <v>0.06</v>
      </c>
      <c r="C8" s="15">
        <v>2.7229999999999999</v>
      </c>
      <c r="D8" s="15">
        <v>2.677</v>
      </c>
      <c r="E8" s="13">
        <v>3.0510000000000002</v>
      </c>
      <c r="F8" s="13">
        <v>3.0230000000000001</v>
      </c>
      <c r="G8" s="13">
        <v>3.1880000000000002</v>
      </c>
      <c r="H8" s="12">
        <v>3.2789999999999999</v>
      </c>
      <c r="I8" s="13">
        <v>3.0390000000000001</v>
      </c>
      <c r="J8" s="13">
        <v>3.0019999999999998</v>
      </c>
      <c r="K8" s="12">
        <v>3.52</v>
      </c>
      <c r="L8" s="9">
        <v>3.625</v>
      </c>
      <c r="M8" s="3">
        <v>0.05</v>
      </c>
      <c r="N8" s="5">
        <v>540</v>
      </c>
    </row>
    <row r="9" spans="1:26" x14ac:dyDescent="0.25">
      <c r="A9" s="2" t="s">
        <v>8</v>
      </c>
      <c r="B9" s="3">
        <v>4.9000000000000002E-2</v>
      </c>
      <c r="C9" s="3">
        <v>0.309</v>
      </c>
      <c r="D9" s="3">
        <v>5.1999999999999998E-2</v>
      </c>
      <c r="E9" s="6">
        <v>0.78800000000000003</v>
      </c>
      <c r="F9" s="3">
        <v>5.0999999999999997E-2</v>
      </c>
      <c r="G9" s="3">
        <v>0.06</v>
      </c>
      <c r="H9" s="3">
        <v>0.27</v>
      </c>
      <c r="I9" s="3">
        <v>0.28399999999999997</v>
      </c>
      <c r="J9" s="4">
        <v>0.44800000000000001</v>
      </c>
      <c r="K9" s="3">
        <v>0.25900000000000001</v>
      </c>
      <c r="L9" s="3">
        <v>0.152</v>
      </c>
      <c r="M9" s="3">
        <v>6.6000000000000003E-2</v>
      </c>
      <c r="N9" s="5">
        <v>540</v>
      </c>
      <c r="O9" t="s">
        <v>12</v>
      </c>
      <c r="P9">
        <v>17.209</v>
      </c>
    </row>
    <row r="10" spans="1:26" x14ac:dyDescent="0.25">
      <c r="O10" t="s">
        <v>13</v>
      </c>
      <c r="P10">
        <v>-0.99660000000000004</v>
      </c>
    </row>
    <row r="11" spans="1:26" x14ac:dyDescent="0.25">
      <c r="O11" t="s">
        <v>14</v>
      </c>
      <c r="P11">
        <v>6.8500000000000005E-2</v>
      </c>
    </row>
    <row r="13" spans="1:26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2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2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2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25">
      <c r="A17" s="2" t="s">
        <v>4</v>
      </c>
      <c r="B17" s="18"/>
      <c r="C17" s="20">
        <f t="shared" ref="C17:L20" si="2">$P$9*(C5-$P$11)+$P$10</f>
        <v>59.897446500000001</v>
      </c>
      <c r="D17" s="20">
        <f t="shared" si="2"/>
        <v>55.233807499999998</v>
      </c>
      <c r="E17" s="20">
        <f t="shared" si="2"/>
        <v>40.795456499999993</v>
      </c>
      <c r="F17" s="20">
        <f t="shared" si="2"/>
        <v>41.535443499999992</v>
      </c>
      <c r="G17" s="20">
        <f t="shared" si="2"/>
        <v>50.380869499999996</v>
      </c>
      <c r="H17" s="20">
        <f t="shared" si="2"/>
        <v>51.568290499999996</v>
      </c>
      <c r="I17" s="20">
        <f t="shared" si="2"/>
        <v>49.090194499999996</v>
      </c>
      <c r="J17" s="20">
        <f t="shared" si="2"/>
        <v>50.793885500000002</v>
      </c>
      <c r="K17" s="20">
        <f t="shared" si="2"/>
        <v>47.851146499999992</v>
      </c>
      <c r="L17" s="20">
        <f t="shared" si="2"/>
        <v>50.174361499999989</v>
      </c>
      <c r="M17" s="18"/>
      <c r="N17" s="5">
        <v>540</v>
      </c>
    </row>
    <row r="18" spans="1:14" x14ac:dyDescent="0.25">
      <c r="A18" s="2" t="s">
        <v>5</v>
      </c>
      <c r="B18" s="18"/>
      <c r="C18" s="20">
        <f t="shared" si="2"/>
        <v>49.675300499999992</v>
      </c>
      <c r="D18" s="20">
        <f t="shared" si="2"/>
        <v>46.078619500000002</v>
      </c>
      <c r="E18" s="20">
        <f t="shared" si="2"/>
        <v>51.826425499999992</v>
      </c>
      <c r="F18" s="20">
        <f t="shared" si="2"/>
        <v>54.287312500000006</v>
      </c>
      <c r="G18" s="20">
        <f t="shared" si="2"/>
        <v>55.268225499999993</v>
      </c>
      <c r="H18" s="20">
        <f t="shared" si="2"/>
        <v>56.283556499999996</v>
      </c>
      <c r="I18" s="20">
        <f t="shared" si="2"/>
        <v>48.006027500000002</v>
      </c>
      <c r="J18" s="20">
        <f t="shared" si="2"/>
        <v>48.57392449999999</v>
      </c>
      <c r="K18" s="20">
        <f t="shared" si="2"/>
        <v>52.32548649999999</v>
      </c>
      <c r="L18" s="20">
        <f t="shared" si="2"/>
        <v>54.373357500000004</v>
      </c>
      <c r="M18" s="18"/>
      <c r="N18" s="5">
        <v>540</v>
      </c>
    </row>
    <row r="19" spans="1:14" x14ac:dyDescent="0.25">
      <c r="A19" s="2" t="s">
        <v>6</v>
      </c>
      <c r="B19" s="18"/>
      <c r="C19" s="20">
        <f t="shared" si="2"/>
        <v>58.124919500000004</v>
      </c>
      <c r="D19" s="20">
        <f t="shared" si="2"/>
        <v>56.128675499999993</v>
      </c>
      <c r="E19" s="20">
        <f t="shared" si="2"/>
        <v>52.101769499999996</v>
      </c>
      <c r="F19" s="20">
        <f t="shared" si="2"/>
        <v>54.683119499999997</v>
      </c>
      <c r="G19" s="20">
        <f t="shared" si="2"/>
        <v>50.294824499999997</v>
      </c>
      <c r="H19" s="20">
        <f t="shared" si="2"/>
        <v>50.811094500000003</v>
      </c>
      <c r="I19" s="20">
        <f t="shared" si="2"/>
        <v>61.033240499999998</v>
      </c>
      <c r="J19" s="20">
        <f>$P$9*(J7-$P$11)+$P$10</f>
        <v>62.220661499999991</v>
      </c>
      <c r="K19" s="20">
        <f t="shared" si="2"/>
        <v>45.459095499999989</v>
      </c>
      <c r="L19" s="20">
        <f t="shared" si="2"/>
        <v>47.816728499999996</v>
      </c>
      <c r="M19" s="18"/>
      <c r="N19" s="5">
        <v>540</v>
      </c>
    </row>
    <row r="20" spans="1:14" x14ac:dyDescent="0.25">
      <c r="A20" s="2" t="s">
        <v>7</v>
      </c>
      <c r="B20" s="18"/>
      <c r="C20" s="20">
        <f t="shared" si="2"/>
        <v>44.684690499999995</v>
      </c>
      <c r="D20" s="20">
        <f t="shared" si="2"/>
        <v>43.893076499999999</v>
      </c>
      <c r="E20" s="20">
        <f t="shared" si="2"/>
        <v>50.329242499999999</v>
      </c>
      <c r="F20" s="20">
        <f t="shared" si="2"/>
        <v>49.847390500000003</v>
      </c>
      <c r="G20" s="20">
        <f t="shared" si="2"/>
        <v>52.686875500000006</v>
      </c>
      <c r="H20" s="20">
        <f t="shared" si="2"/>
        <v>54.252894499999989</v>
      </c>
      <c r="I20" s="20">
        <f t="shared" si="2"/>
        <v>50.122734500000007</v>
      </c>
      <c r="J20" s="20">
        <f t="shared" si="2"/>
        <v>49.486001499999993</v>
      </c>
      <c r="K20" s="20">
        <f t="shared" si="2"/>
        <v>58.400263500000001</v>
      </c>
      <c r="L20" s="20">
        <f t="shared" si="2"/>
        <v>60.207208499999993</v>
      </c>
      <c r="M20" s="18"/>
      <c r="N20" s="5">
        <v>540</v>
      </c>
    </row>
    <row r="21" spans="1:14" x14ac:dyDescent="0.2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2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25">
      <c r="B24" t="s">
        <v>60</v>
      </c>
      <c r="C24" s="20" t="s">
        <v>40</v>
      </c>
      <c r="D24">
        <f>AVERAGE(C17:D17)</f>
        <v>57.565626999999999</v>
      </c>
      <c r="E24">
        <f>D24*2.5*7.143</f>
        <v>1027.9781841524998</v>
      </c>
      <c r="F24">
        <f>AVERAGE(E24:E27)</f>
        <v>923.49288020249992</v>
      </c>
      <c r="G24">
        <f>STDEV(E24:E27)</f>
        <v>119.07759186517083</v>
      </c>
      <c r="H24">
        <f>COUNT(E24:E27)</f>
        <v>4</v>
      </c>
    </row>
    <row r="25" spans="1:14" x14ac:dyDescent="0.25">
      <c r="C25" s="20" t="s">
        <v>41</v>
      </c>
      <c r="D25">
        <f>AVERAGE(C18:D18)</f>
        <v>47.876959999999997</v>
      </c>
      <c r="E25">
        <f t="shared" ref="E25:E43" si="3">D25*2.5*7.143</f>
        <v>854.96281319999991</v>
      </c>
    </row>
    <row r="26" spans="1:14" x14ac:dyDescent="0.25">
      <c r="C26" s="20" t="s">
        <v>42</v>
      </c>
      <c r="D26">
        <f t="shared" ref="D26" si="4">AVERAGE(C19:D19)</f>
        <v>57.126797499999995</v>
      </c>
      <c r="E26">
        <f t="shared" si="3"/>
        <v>1020.1417863562499</v>
      </c>
    </row>
    <row r="27" spans="1:14" x14ac:dyDescent="0.25">
      <c r="C27" s="20" t="s">
        <v>43</v>
      </c>
      <c r="D27">
        <f>AVERAGE(C20:D20)</f>
        <v>44.288883499999997</v>
      </c>
      <c r="E27">
        <f t="shared" si="3"/>
        <v>790.88873710124994</v>
      </c>
    </row>
    <row r="28" spans="1:14" x14ac:dyDescent="0.25">
      <c r="C28" s="20" t="s">
        <v>44</v>
      </c>
      <c r="D28">
        <f>AVERAGE(E17:F17)</f>
        <v>41.165449999999993</v>
      </c>
      <c r="E28">
        <f t="shared" si="3"/>
        <v>735.11202337499981</v>
      </c>
      <c r="F28">
        <f>AVERAGE(E28:E31)</f>
        <v>882.62068777499996</v>
      </c>
      <c r="G28">
        <f>STDEV(E28:E31)</f>
        <v>101.85103615760724</v>
      </c>
      <c r="H28">
        <f>COUNT(E28:E31)</f>
        <v>4</v>
      </c>
    </row>
    <row r="29" spans="1:14" x14ac:dyDescent="0.25">
      <c r="C29" s="20" t="s">
        <v>45</v>
      </c>
      <c r="D29">
        <f t="shared" ref="D29:D31" si="5">AVERAGE(E18:F18)</f>
        <v>53.056868999999999</v>
      </c>
      <c r="E29">
        <f t="shared" si="3"/>
        <v>947.46303816749992</v>
      </c>
    </row>
    <row r="30" spans="1:14" x14ac:dyDescent="0.25">
      <c r="C30" s="20" t="s">
        <v>46</v>
      </c>
      <c r="D30">
        <f t="shared" si="5"/>
        <v>53.392444499999996</v>
      </c>
      <c r="E30">
        <f t="shared" si="3"/>
        <v>953.45557765874992</v>
      </c>
    </row>
    <row r="31" spans="1:14" x14ac:dyDescent="0.25">
      <c r="C31" s="20" t="s">
        <v>47</v>
      </c>
      <c r="D31">
        <f t="shared" si="5"/>
        <v>50.088316500000005</v>
      </c>
      <c r="E31">
        <f t="shared" si="3"/>
        <v>894.4521118987501</v>
      </c>
    </row>
    <row r="32" spans="1:14" x14ac:dyDescent="0.25">
      <c r="C32" s="20" t="s">
        <v>48</v>
      </c>
      <c r="D32">
        <f>AVERAGE(G17:H17)</f>
        <v>50.974579999999996</v>
      </c>
      <c r="E32">
        <f t="shared" si="3"/>
        <v>910.2785623499999</v>
      </c>
      <c r="F32">
        <f>AVERAGE(E32:E35)</f>
        <v>940.97112038531236</v>
      </c>
      <c r="G32">
        <f>STDEV(E32:E35)</f>
        <v>43.302759017740577</v>
      </c>
      <c r="H32">
        <f>COUNT(E32:E35)</f>
        <v>4</v>
      </c>
    </row>
    <row r="33" spans="3:8" x14ac:dyDescent="0.25">
      <c r="C33" s="20" t="s">
        <v>49</v>
      </c>
      <c r="D33">
        <f t="shared" ref="D33:D35" si="6">AVERAGE(G18:H18)</f>
        <v>55.775890999999994</v>
      </c>
      <c r="E33">
        <f t="shared" si="3"/>
        <v>996.01797353249981</v>
      </c>
    </row>
    <row r="34" spans="3:8" x14ac:dyDescent="0.25">
      <c r="C34" s="20" t="s">
        <v>50</v>
      </c>
      <c r="D34">
        <f t="shared" si="6"/>
        <v>50.5529595</v>
      </c>
      <c r="E34">
        <f t="shared" si="3"/>
        <v>902.74947427124994</v>
      </c>
    </row>
    <row r="35" spans="3:8" x14ac:dyDescent="0.25">
      <c r="C35" s="23" t="s">
        <v>51</v>
      </c>
      <c r="D35">
        <f t="shared" si="6"/>
        <v>53.469884999999998</v>
      </c>
      <c r="E35">
        <f t="shared" si="3"/>
        <v>954.83847138749991</v>
      </c>
    </row>
    <row r="36" spans="3:8" x14ac:dyDescent="0.25">
      <c r="C36" s="20" t="s">
        <v>52</v>
      </c>
      <c r="D36">
        <f>AVERAGE(I17:J17)</f>
        <v>49.942039999999999</v>
      </c>
      <c r="E36">
        <f t="shared" si="3"/>
        <v>891.83997929999987</v>
      </c>
      <c r="F36">
        <f>AVERAGE(E36:E39)</f>
        <v>936.01575119062488</v>
      </c>
      <c r="G36">
        <f>STDEV(E36:E39)</f>
        <v>110.46986478310038</v>
      </c>
      <c r="H36">
        <f>COUNT(E36:E39)</f>
        <v>4</v>
      </c>
    </row>
    <row r="37" spans="3:8" x14ac:dyDescent="0.25">
      <c r="C37" s="20" t="s">
        <v>53</v>
      </c>
      <c r="D37">
        <f t="shared" ref="D37:D39" si="7">AVERAGE(I18:J18)</f>
        <v>48.289975999999996</v>
      </c>
      <c r="E37">
        <f t="shared" si="3"/>
        <v>862.3382464199999</v>
      </c>
    </row>
    <row r="38" spans="3:8" x14ac:dyDescent="0.25">
      <c r="C38" s="20" t="s">
        <v>54</v>
      </c>
      <c r="D38">
        <f t="shared" si="7"/>
        <v>61.626950999999991</v>
      </c>
      <c r="E38">
        <f t="shared" si="3"/>
        <v>1100.5032774824997</v>
      </c>
    </row>
    <row r="39" spans="3:8" x14ac:dyDescent="0.25">
      <c r="C39" s="20" t="s">
        <v>55</v>
      </c>
      <c r="D39">
        <f t="shared" si="7"/>
        <v>49.804367999999997</v>
      </c>
      <c r="E39">
        <f t="shared" si="3"/>
        <v>889.38150155999995</v>
      </c>
    </row>
    <row r="40" spans="3:8" x14ac:dyDescent="0.25">
      <c r="C40" s="20" t="s">
        <v>56</v>
      </c>
      <c r="D40">
        <f>AVERAGE(K17:L17)</f>
        <v>49.012753999999987</v>
      </c>
      <c r="E40">
        <f t="shared" si="3"/>
        <v>875.24525455499963</v>
      </c>
      <c r="F40">
        <f>AVERAGE(E40:E43)</f>
        <v>929.94638426999984</v>
      </c>
      <c r="G40">
        <f>STDEV(E40:E43)</f>
        <v>99.32904222209396</v>
      </c>
      <c r="H40">
        <f>COUNT(E40:E43)</f>
        <v>4</v>
      </c>
    </row>
    <row r="41" spans="3:8" x14ac:dyDescent="0.25">
      <c r="C41" s="20" t="s">
        <v>57</v>
      </c>
      <c r="D41">
        <f>AVERAGE(K18:L18)</f>
        <v>53.349421999999997</v>
      </c>
      <c r="E41">
        <f>D41*2.5*7.143</f>
        <v>952.68730336499982</v>
      </c>
    </row>
    <row r="42" spans="3:8" x14ac:dyDescent="0.25">
      <c r="C42" s="20" t="s">
        <v>58</v>
      </c>
      <c r="D42">
        <f t="shared" ref="D42:D43" si="8">AVERAGE(K19:L19)</f>
        <v>46.637911999999993</v>
      </c>
      <c r="E42">
        <f t="shared" si="3"/>
        <v>832.83651353999983</v>
      </c>
    </row>
    <row r="43" spans="3:8" x14ac:dyDescent="0.25">
      <c r="C43" s="20" t="s">
        <v>59</v>
      </c>
      <c r="D43">
        <f t="shared" si="8"/>
        <v>59.303736000000001</v>
      </c>
      <c r="E43">
        <f t="shared" si="3"/>
        <v>1059.01646562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9A55-8AFE-41C5-847E-DF34B535A434}">
  <dimension ref="A1:Z43"/>
  <sheetViews>
    <sheetView topLeftCell="A15" zoomScale="80" zoomScaleNormal="80" workbookViewId="0">
      <selection activeCell="E32" sqref="E32:H43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25">
      <c r="A2" s="2" t="s">
        <v>0</v>
      </c>
      <c r="B2" s="3">
        <v>0.25700000000000001</v>
      </c>
      <c r="C2" s="3">
        <v>0.154</v>
      </c>
      <c r="D2" s="3">
        <v>4.8000000000000001E-2</v>
      </c>
      <c r="E2" s="3">
        <v>0.06</v>
      </c>
      <c r="F2" s="3">
        <v>5.0999999999999997E-2</v>
      </c>
      <c r="G2" s="3">
        <v>0.152</v>
      </c>
      <c r="H2" s="3">
        <v>0.20699999999999999</v>
      </c>
      <c r="I2" s="3">
        <v>0.05</v>
      </c>
      <c r="J2" s="3">
        <v>0.05</v>
      </c>
      <c r="K2" s="3">
        <v>4.9000000000000002E-2</v>
      </c>
      <c r="L2" s="3">
        <v>0.05</v>
      </c>
      <c r="M2" s="3">
        <v>4.9000000000000002E-2</v>
      </c>
      <c r="N2" s="5">
        <v>540</v>
      </c>
      <c r="P2" t="s">
        <v>9</v>
      </c>
      <c r="Q2">
        <f>AVERAGE(C3:C4)</f>
        <v>7.400000000000001E-2</v>
      </c>
      <c r="R2">
        <f t="shared" ref="R2:Z2" si="0">AVERAGE(D3:D4)</f>
        <v>0.19450000000000001</v>
      </c>
      <c r="S2">
        <f t="shared" si="0"/>
        <v>0.3095</v>
      </c>
      <c r="T2">
        <f t="shared" si="0"/>
        <v>0.51750000000000007</v>
      </c>
      <c r="U2">
        <f t="shared" si="0"/>
        <v>0.76800000000000002</v>
      </c>
      <c r="V2">
        <f t="shared" si="0"/>
        <v>0.95350000000000001</v>
      </c>
      <c r="W2">
        <f t="shared" si="0"/>
        <v>1.77</v>
      </c>
      <c r="X2">
        <f t="shared" si="0"/>
        <v>3.4115000000000002</v>
      </c>
      <c r="Y2" t="e">
        <f t="shared" si="0"/>
        <v>#DIV/0!</v>
      </c>
      <c r="Z2" t="e">
        <f t="shared" si="0"/>
        <v>#DIV/0!</v>
      </c>
    </row>
    <row r="3" spans="1:26" x14ac:dyDescent="0.25">
      <c r="A3" s="2" t="s">
        <v>1</v>
      </c>
      <c r="B3" s="3">
        <v>0.14099999999999999</v>
      </c>
      <c r="C3" s="3">
        <v>8.3000000000000004E-2</v>
      </c>
      <c r="D3" s="3">
        <v>0.193</v>
      </c>
      <c r="E3" s="4">
        <v>0.32500000000000001</v>
      </c>
      <c r="F3" s="4">
        <v>0.52900000000000003</v>
      </c>
      <c r="G3" s="6">
        <v>0.76800000000000002</v>
      </c>
      <c r="H3" s="7">
        <v>0.95499999999999996</v>
      </c>
      <c r="I3" s="16">
        <v>1.736</v>
      </c>
      <c r="J3" s="9">
        <v>3.4729999999999999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 t="shared" ref="R3:Z3" si="1">R2-$Q$2</f>
        <v>0.1205</v>
      </c>
      <c r="S3">
        <f t="shared" si="1"/>
        <v>0.23549999999999999</v>
      </c>
      <c r="T3">
        <f t="shared" si="1"/>
        <v>0.44350000000000006</v>
      </c>
      <c r="U3">
        <f t="shared" si="1"/>
        <v>0.69399999999999995</v>
      </c>
      <c r="V3">
        <f t="shared" si="1"/>
        <v>0.87949999999999995</v>
      </c>
      <c r="W3">
        <f t="shared" si="1"/>
        <v>1.696</v>
      </c>
      <c r="X3">
        <f t="shared" si="1"/>
        <v>3.3375000000000004</v>
      </c>
      <c r="Y3" t="e">
        <f t="shared" si="1"/>
        <v>#DIV/0!</v>
      </c>
      <c r="Z3" t="e">
        <f t="shared" si="1"/>
        <v>#DIV/0!</v>
      </c>
    </row>
    <row r="4" spans="1:26" x14ac:dyDescent="0.25">
      <c r="A4" s="2" t="s">
        <v>3</v>
      </c>
      <c r="B4" s="3">
        <v>0.20100000000000001</v>
      </c>
      <c r="C4" s="3">
        <v>6.5000000000000002E-2</v>
      </c>
      <c r="D4" s="3">
        <v>0.19600000000000001</v>
      </c>
      <c r="E4" s="4">
        <v>0.29399999999999998</v>
      </c>
      <c r="F4" s="4">
        <v>0.50600000000000001</v>
      </c>
      <c r="G4" s="6">
        <v>0.76800000000000002</v>
      </c>
      <c r="H4" s="7">
        <v>0.95199999999999996</v>
      </c>
      <c r="I4" s="8">
        <v>1.804</v>
      </c>
      <c r="J4" s="9">
        <v>3.35</v>
      </c>
      <c r="K4" s="10" t="s">
        <v>2</v>
      </c>
      <c r="L4" s="10" t="s">
        <v>2</v>
      </c>
      <c r="M4" s="3">
        <v>0.05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25">
      <c r="A5" s="2" t="s">
        <v>4</v>
      </c>
      <c r="B5" s="3">
        <v>0.04</v>
      </c>
      <c r="C5" s="15">
        <v>2.3530000000000002</v>
      </c>
      <c r="D5" s="17">
        <v>2.2440000000000002</v>
      </c>
      <c r="E5" s="17">
        <v>2.1960000000000002</v>
      </c>
      <c r="F5" s="15">
        <v>2.3769999999999998</v>
      </c>
      <c r="G5" s="15">
        <v>2.3180000000000001</v>
      </c>
      <c r="H5" s="15">
        <v>2.4809999999999999</v>
      </c>
      <c r="I5" s="13">
        <v>2.819</v>
      </c>
      <c r="J5" s="13">
        <v>2.8889999999999998</v>
      </c>
      <c r="K5" s="14">
        <v>2.5710000000000002</v>
      </c>
      <c r="L5" s="14">
        <v>2.7240000000000002</v>
      </c>
      <c r="M5" s="3">
        <v>0.05</v>
      </c>
      <c r="N5" s="5">
        <v>540</v>
      </c>
    </row>
    <row r="6" spans="1:26" x14ac:dyDescent="0.25">
      <c r="A6" s="2" t="s">
        <v>5</v>
      </c>
      <c r="B6" s="3">
        <v>0.154</v>
      </c>
      <c r="C6" s="13">
        <v>2.907</v>
      </c>
      <c r="D6" s="12">
        <v>3.1059999999999999</v>
      </c>
      <c r="E6" s="14">
        <v>2.6619999999999999</v>
      </c>
      <c r="F6" s="13">
        <v>2.7480000000000002</v>
      </c>
      <c r="G6" s="13">
        <v>2.9489999999999998</v>
      </c>
      <c r="H6" s="12">
        <v>3.0910000000000002</v>
      </c>
      <c r="I6" s="12">
        <v>3.0110000000000001</v>
      </c>
      <c r="J6" s="12">
        <v>3.0339999999999998</v>
      </c>
      <c r="K6" s="13">
        <v>2.7530000000000001</v>
      </c>
      <c r="L6" s="12">
        <v>2.9860000000000002</v>
      </c>
      <c r="M6" s="3">
        <v>0.05</v>
      </c>
      <c r="N6" s="5">
        <v>540</v>
      </c>
    </row>
    <row r="7" spans="1:26" x14ac:dyDescent="0.25">
      <c r="A7" s="2" t="s">
        <v>6</v>
      </c>
      <c r="B7" s="3">
        <v>0.109</v>
      </c>
      <c r="C7" s="13">
        <v>2.8260000000000001</v>
      </c>
      <c r="D7" s="13">
        <v>2.8069999999999999</v>
      </c>
      <c r="E7" s="12">
        <v>3.0049999999999999</v>
      </c>
      <c r="F7" s="12">
        <v>3.03</v>
      </c>
      <c r="G7" s="13">
        <v>2.9550000000000001</v>
      </c>
      <c r="H7" s="12">
        <v>3.0289999999999999</v>
      </c>
      <c r="I7" s="13">
        <v>2.9430000000000001</v>
      </c>
      <c r="J7" s="13">
        <v>2.9489999999999998</v>
      </c>
      <c r="K7" s="12">
        <v>3.1309999999999998</v>
      </c>
      <c r="L7" s="9">
        <v>3.3319999999999999</v>
      </c>
      <c r="M7" s="3">
        <v>0.05</v>
      </c>
      <c r="N7" s="5">
        <v>540</v>
      </c>
    </row>
    <row r="8" spans="1:26" x14ac:dyDescent="0.25">
      <c r="A8" s="2" t="s">
        <v>7</v>
      </c>
      <c r="B8" s="3">
        <v>0.19400000000000001</v>
      </c>
      <c r="C8" s="17">
        <v>2.194</v>
      </c>
      <c r="D8" s="15">
        <v>2.278</v>
      </c>
      <c r="E8" s="15">
        <v>2.3730000000000002</v>
      </c>
      <c r="F8" s="14">
        <v>2.524</v>
      </c>
      <c r="G8" s="12">
        <v>3.0950000000000002</v>
      </c>
      <c r="H8" s="12">
        <v>3.0979999999999999</v>
      </c>
      <c r="I8" s="14">
        <v>2.5110000000000001</v>
      </c>
      <c r="J8" s="14">
        <v>2.516</v>
      </c>
      <c r="K8" s="13">
        <v>2.8730000000000002</v>
      </c>
      <c r="L8" s="13">
        <v>2.9809999999999999</v>
      </c>
      <c r="M8" s="3">
        <v>0.151</v>
      </c>
      <c r="N8" s="5">
        <v>540</v>
      </c>
    </row>
    <row r="9" spans="1:26" x14ac:dyDescent="0.25">
      <c r="A9" s="2" t="s">
        <v>8</v>
      </c>
      <c r="B9" s="3">
        <v>0.23300000000000001</v>
      </c>
      <c r="C9" s="3">
        <v>5.6000000000000001E-2</v>
      </c>
      <c r="D9" s="4">
        <v>0.315</v>
      </c>
      <c r="E9" s="4">
        <v>0.30299999999999999</v>
      </c>
      <c r="F9" s="4">
        <v>0.33400000000000002</v>
      </c>
      <c r="G9" s="3">
        <v>0.159</v>
      </c>
      <c r="H9" s="4">
        <v>0.32600000000000001</v>
      </c>
      <c r="I9" s="4">
        <v>0.29799999999999999</v>
      </c>
      <c r="J9" s="3">
        <v>0.224</v>
      </c>
      <c r="K9" s="3">
        <v>0.27</v>
      </c>
      <c r="L9" s="4">
        <v>0.40600000000000003</v>
      </c>
      <c r="M9" s="3">
        <v>0.05</v>
      </c>
      <c r="N9" s="5">
        <v>540</v>
      </c>
      <c r="O9" t="s">
        <v>12</v>
      </c>
      <c r="P9">
        <v>19.266999999999999</v>
      </c>
    </row>
    <row r="10" spans="1:26" x14ac:dyDescent="0.25">
      <c r="O10" t="s">
        <v>61</v>
      </c>
      <c r="P10">
        <v>-0.5877</v>
      </c>
    </row>
    <row r="11" spans="1:26" x14ac:dyDescent="0.25">
      <c r="O11" t="s">
        <v>14</v>
      </c>
      <c r="P11">
        <v>7.3999999999999996E-2</v>
      </c>
    </row>
    <row r="13" spans="1:26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2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2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2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25">
      <c r="A17" s="2" t="s">
        <v>4</v>
      </c>
      <c r="B17" s="18"/>
      <c r="C17" s="20">
        <f t="shared" ref="C17:L20" si="2">$P$9*(C5-$P$11)+$P$10</f>
        <v>43.321793000000007</v>
      </c>
      <c r="D17" s="20">
        <f t="shared" si="2"/>
        <v>41.221690000000009</v>
      </c>
      <c r="E17" s="20">
        <f t="shared" si="2"/>
        <v>40.29687400000001</v>
      </c>
      <c r="F17" s="20">
        <f t="shared" si="2"/>
        <v>43.784200999999996</v>
      </c>
      <c r="G17" s="20">
        <f t="shared" si="2"/>
        <v>42.647448000000004</v>
      </c>
      <c r="H17" s="20">
        <f t="shared" si="2"/>
        <v>45.787969000000004</v>
      </c>
      <c r="I17" s="20">
        <f t="shared" si="2"/>
        <v>52.300215000000001</v>
      </c>
      <c r="J17" s="20">
        <f t="shared" si="2"/>
        <v>53.648904999999999</v>
      </c>
      <c r="K17" s="20">
        <f t="shared" si="2"/>
        <v>47.521999000000008</v>
      </c>
      <c r="L17" s="20">
        <f t="shared" si="2"/>
        <v>50.469850000000008</v>
      </c>
      <c r="M17" s="18"/>
      <c r="N17" s="5">
        <v>540</v>
      </c>
    </row>
    <row r="18" spans="1:14" x14ac:dyDescent="0.25">
      <c r="A18" s="2" t="s">
        <v>5</v>
      </c>
      <c r="B18" s="18"/>
      <c r="C18" s="20">
        <f t="shared" si="2"/>
        <v>53.995711000000007</v>
      </c>
      <c r="D18" s="20">
        <f t="shared" si="2"/>
        <v>57.829844000000001</v>
      </c>
      <c r="E18" s="20">
        <f t="shared" si="2"/>
        <v>49.275296000000004</v>
      </c>
      <c r="F18" s="20">
        <f t="shared" si="2"/>
        <v>50.932258000000004</v>
      </c>
      <c r="G18" s="20">
        <f t="shared" si="2"/>
        <v>54.804924999999997</v>
      </c>
      <c r="H18" s="20">
        <f t="shared" si="2"/>
        <v>57.540839000000005</v>
      </c>
      <c r="I18" s="20">
        <f t="shared" si="2"/>
        <v>55.999479000000008</v>
      </c>
      <c r="J18" s="20">
        <f t="shared" si="2"/>
        <v>56.442619999999998</v>
      </c>
      <c r="K18" s="20">
        <f t="shared" si="2"/>
        <v>51.028593000000008</v>
      </c>
      <c r="L18" s="20">
        <f t="shared" si="2"/>
        <v>55.517804000000005</v>
      </c>
      <c r="M18" s="18"/>
      <c r="N18" s="5">
        <v>540</v>
      </c>
    </row>
    <row r="19" spans="1:14" x14ac:dyDescent="0.25">
      <c r="A19" s="2" t="s">
        <v>6</v>
      </c>
      <c r="B19" s="18"/>
      <c r="C19" s="20">
        <f t="shared" si="2"/>
        <v>52.435084000000003</v>
      </c>
      <c r="D19" s="20">
        <f t="shared" si="2"/>
        <v>52.069011000000003</v>
      </c>
      <c r="E19" s="20">
        <f t="shared" si="2"/>
        <v>55.883876999999998</v>
      </c>
      <c r="F19" s="20">
        <f t="shared" si="2"/>
        <v>56.365552000000001</v>
      </c>
      <c r="G19" s="20">
        <f t="shared" si="2"/>
        <v>54.920527000000007</v>
      </c>
      <c r="H19" s="20">
        <f t="shared" si="2"/>
        <v>56.346285000000002</v>
      </c>
      <c r="I19" s="20">
        <f t="shared" si="2"/>
        <v>54.689323000000002</v>
      </c>
      <c r="J19" s="20">
        <f>$P$9*(J7-$P$11)+$P$10</f>
        <v>54.804924999999997</v>
      </c>
      <c r="K19" s="20">
        <f t="shared" si="2"/>
        <v>58.311518999999997</v>
      </c>
      <c r="L19" s="20">
        <f t="shared" si="2"/>
        <v>62.184185999999997</v>
      </c>
      <c r="M19" s="18"/>
      <c r="N19" s="5">
        <v>540</v>
      </c>
    </row>
    <row r="20" spans="1:14" x14ac:dyDescent="0.25">
      <c r="A20" s="2" t="s">
        <v>7</v>
      </c>
      <c r="B20" s="18"/>
      <c r="C20" s="20">
        <f t="shared" si="2"/>
        <v>40.258340000000004</v>
      </c>
      <c r="D20" s="20">
        <f t="shared" si="2"/>
        <v>41.876768000000006</v>
      </c>
      <c r="E20" s="20">
        <f t="shared" si="2"/>
        <v>43.707133000000006</v>
      </c>
      <c r="F20" s="20">
        <f t="shared" si="2"/>
        <v>46.616450000000007</v>
      </c>
      <c r="G20" s="20">
        <f t="shared" si="2"/>
        <v>57.61790700000001</v>
      </c>
      <c r="H20" s="20">
        <f t="shared" si="2"/>
        <v>57.675708</v>
      </c>
      <c r="I20" s="20">
        <f t="shared" si="2"/>
        <v>46.365979000000003</v>
      </c>
      <c r="J20" s="20">
        <f t="shared" si="2"/>
        <v>46.462314000000006</v>
      </c>
      <c r="K20" s="20">
        <f t="shared" si="2"/>
        <v>53.340633000000011</v>
      </c>
      <c r="L20" s="20">
        <f t="shared" si="2"/>
        <v>55.421469000000002</v>
      </c>
      <c r="M20" s="18"/>
      <c r="N20" s="5">
        <v>540</v>
      </c>
    </row>
    <row r="21" spans="1:14" x14ac:dyDescent="0.2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2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25">
      <c r="B24" t="s">
        <v>60</v>
      </c>
      <c r="C24" s="20" t="s">
        <v>62</v>
      </c>
      <c r="D24">
        <f>AVERAGE(C17:D17)</f>
        <v>42.271741500000005</v>
      </c>
      <c r="E24">
        <f>D24*2.5*7.143</f>
        <v>754.86762383625012</v>
      </c>
      <c r="F24">
        <f>AVERAGE(E24:E27)</f>
        <v>854.94620795718743</v>
      </c>
      <c r="G24">
        <f>STDEV(E24:E27)</f>
        <v>131.02353102019805</v>
      </c>
      <c r="H24">
        <f>COUNT(E24:E27)</f>
        <v>4</v>
      </c>
    </row>
    <row r="25" spans="1:14" x14ac:dyDescent="0.25">
      <c r="C25" s="20" t="s">
        <v>63</v>
      </c>
      <c r="D25">
        <f>AVERAGE(C18:D18)</f>
        <v>55.912777500000004</v>
      </c>
      <c r="E25">
        <f t="shared" ref="E25:E43" si="3">D25*2.5*7.143</f>
        <v>998.46242420625003</v>
      </c>
    </row>
    <row r="26" spans="1:14" x14ac:dyDescent="0.25">
      <c r="C26" s="20" t="s">
        <v>64</v>
      </c>
      <c r="D26">
        <f t="shared" ref="D26" si="4">AVERAGE(C19:D19)</f>
        <v>52.252047500000003</v>
      </c>
      <c r="E26">
        <f t="shared" si="3"/>
        <v>933.09093823124999</v>
      </c>
    </row>
    <row r="27" spans="1:14" x14ac:dyDescent="0.25">
      <c r="C27" s="23" t="s">
        <v>65</v>
      </c>
      <c r="D27">
        <f>AVERAGE(C20:D20)</f>
        <v>41.067554000000001</v>
      </c>
      <c r="E27">
        <f t="shared" si="3"/>
        <v>733.36384555500001</v>
      </c>
    </row>
    <row r="28" spans="1:14" x14ac:dyDescent="0.25">
      <c r="C28" s="20" t="s">
        <v>66</v>
      </c>
      <c r="D28">
        <f>AVERAGE(E17:F17)</f>
        <v>42.040537499999999</v>
      </c>
      <c r="E28">
        <f t="shared" si="3"/>
        <v>750.73889840624997</v>
      </c>
      <c r="F28">
        <f>AVERAGE(E28:E31)</f>
        <v>863.54771926968749</v>
      </c>
      <c r="G28">
        <f>STDEV(E28:E31)</f>
        <v>109.83725795574253</v>
      </c>
      <c r="H28">
        <f>COUNT(E28:E31)</f>
        <v>4</v>
      </c>
    </row>
    <row r="29" spans="1:14" x14ac:dyDescent="0.25">
      <c r="C29" s="20" t="s">
        <v>67</v>
      </c>
      <c r="D29">
        <f t="shared" ref="D29:D31" si="5">AVERAGE(E18:F18)</f>
        <v>50.103777000000008</v>
      </c>
      <c r="E29">
        <f t="shared" si="3"/>
        <v>894.7281977775001</v>
      </c>
    </row>
    <row r="30" spans="1:14" x14ac:dyDescent="0.25">
      <c r="C30" s="20" t="s">
        <v>68</v>
      </c>
      <c r="D30">
        <f t="shared" si="5"/>
        <v>56.124714499999996</v>
      </c>
      <c r="E30">
        <f t="shared" si="3"/>
        <v>1002.2470891837498</v>
      </c>
    </row>
    <row r="31" spans="1:14" x14ac:dyDescent="0.25">
      <c r="C31" s="20" t="s">
        <v>69</v>
      </c>
      <c r="D31">
        <f t="shared" si="5"/>
        <v>45.161791500000007</v>
      </c>
      <c r="E31">
        <f t="shared" si="3"/>
        <v>806.47669171125006</v>
      </c>
    </row>
    <row r="32" spans="1:14" x14ac:dyDescent="0.25">
      <c r="B32" t="s">
        <v>70</v>
      </c>
      <c r="C32" s="20" t="s">
        <v>71</v>
      </c>
      <c r="D32">
        <f>AVERAGE(G17:H17)</f>
        <v>44.217708500000001</v>
      </c>
      <c r="E32">
        <f t="shared" si="3"/>
        <v>789.61772953875004</v>
      </c>
      <c r="F32">
        <f>AVERAGE(E32:E35)</f>
        <v>953.90659560750009</v>
      </c>
      <c r="G32">
        <f>STDEV(E32:E35)</f>
        <v>110.57507369444762</v>
      </c>
      <c r="H32">
        <f>COUNT(E32:E35)</f>
        <v>4</v>
      </c>
    </row>
    <row r="33" spans="3:8" x14ac:dyDescent="0.25">
      <c r="C33" s="20" t="s">
        <v>72</v>
      </c>
      <c r="D33">
        <f t="shared" ref="D33:D35" si="6">AVERAGE(G18:H18)</f>
        <v>56.172882000000001</v>
      </c>
      <c r="E33">
        <f t="shared" si="3"/>
        <v>1003.107240315</v>
      </c>
    </row>
    <row r="34" spans="3:8" x14ac:dyDescent="0.25">
      <c r="C34" s="20" t="s">
        <v>73</v>
      </c>
      <c r="D34">
        <f t="shared" si="6"/>
        <v>55.633406000000008</v>
      </c>
      <c r="E34">
        <f t="shared" si="3"/>
        <v>993.47354764500017</v>
      </c>
    </row>
    <row r="35" spans="3:8" x14ac:dyDescent="0.25">
      <c r="C35" s="20" t="s">
        <v>74</v>
      </c>
      <c r="D35">
        <f t="shared" si="6"/>
        <v>57.646807500000008</v>
      </c>
      <c r="E35">
        <f t="shared" si="3"/>
        <v>1029.4278649312503</v>
      </c>
    </row>
    <row r="36" spans="3:8" x14ac:dyDescent="0.25">
      <c r="C36" s="20" t="s">
        <v>75</v>
      </c>
      <c r="D36">
        <f>AVERAGE(I17:J17)</f>
        <v>52.974559999999997</v>
      </c>
      <c r="E36">
        <f t="shared" si="3"/>
        <v>945.99320519999992</v>
      </c>
      <c r="F36">
        <f>AVERAGE(E36:E39)</f>
        <v>939.11199614999987</v>
      </c>
      <c r="G36">
        <f>STDEV(E36:E39)</f>
        <v>77.240486012977058</v>
      </c>
      <c r="H36">
        <f>COUNT(E36:E39)</f>
        <v>4</v>
      </c>
    </row>
    <row r="37" spans="3:8" x14ac:dyDescent="0.25">
      <c r="C37" s="24" t="s">
        <v>78</v>
      </c>
      <c r="D37">
        <f t="shared" ref="D37:D39" si="7">AVERAGE(I18:J18)</f>
        <v>56.221049500000007</v>
      </c>
      <c r="E37">
        <f t="shared" si="3"/>
        <v>1003.9673914462501</v>
      </c>
    </row>
    <row r="38" spans="3:8" x14ac:dyDescent="0.25">
      <c r="C38" s="20" t="s">
        <v>76</v>
      </c>
      <c r="D38">
        <f t="shared" si="7"/>
        <v>54.747123999999999</v>
      </c>
      <c r="E38">
        <f t="shared" si="3"/>
        <v>977.64676682999993</v>
      </c>
    </row>
    <row r="39" spans="3:8" x14ac:dyDescent="0.25">
      <c r="C39" s="20" t="s">
        <v>77</v>
      </c>
      <c r="D39">
        <f t="shared" si="7"/>
        <v>46.414146500000001</v>
      </c>
      <c r="E39">
        <f t="shared" si="3"/>
        <v>828.84062112375</v>
      </c>
    </row>
    <row r="40" spans="3:8" x14ac:dyDescent="0.25">
      <c r="C40" s="20" t="s">
        <v>79</v>
      </c>
      <c r="D40">
        <f>AVERAGE(K17:L17)</f>
        <v>48.995924500000008</v>
      </c>
      <c r="E40">
        <f t="shared" si="3"/>
        <v>874.94472175875012</v>
      </c>
      <c r="F40">
        <f>AVERAGE(E40:E43)</f>
        <v>968.31412705593766</v>
      </c>
      <c r="G40">
        <f>STDEV(E40:E43)</f>
        <v>82.83279212556937</v>
      </c>
      <c r="H40">
        <f>COUNT(E40:E43)</f>
        <v>4</v>
      </c>
    </row>
    <row r="41" spans="3:8" x14ac:dyDescent="0.25">
      <c r="C41" s="20" t="s">
        <v>80</v>
      </c>
      <c r="D41">
        <f>AVERAGE(K18:L18)</f>
        <v>53.273198500000007</v>
      </c>
      <c r="E41">
        <f>D41*2.5*7.143</f>
        <v>951.32614221375024</v>
      </c>
    </row>
    <row r="42" spans="3:8" x14ac:dyDescent="0.25">
      <c r="C42" s="20" t="s">
        <v>81</v>
      </c>
      <c r="D42">
        <f t="shared" ref="D42:D43" si="8">AVERAGE(K19:L19)</f>
        <v>60.247852499999993</v>
      </c>
      <c r="E42">
        <f t="shared" si="3"/>
        <v>1075.8760260187501</v>
      </c>
    </row>
    <row r="43" spans="3:8" x14ac:dyDescent="0.25">
      <c r="C43" s="20" t="s">
        <v>82</v>
      </c>
      <c r="D43">
        <f t="shared" si="8"/>
        <v>54.381051000000006</v>
      </c>
      <c r="E43">
        <f t="shared" si="3"/>
        <v>971.1096182325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FC5-441D-46BD-AA59-1011DA061A71}">
  <dimension ref="A1:Z43"/>
  <sheetViews>
    <sheetView tabSelected="1" topLeftCell="A4" zoomScale="86" workbookViewId="0">
      <selection activeCell="K37" sqref="K37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25">
      <c r="A2" s="2" t="s">
        <v>0</v>
      </c>
      <c r="B2" s="3">
        <v>5.0999999999999997E-2</v>
      </c>
      <c r="C2" s="3">
        <v>0.248</v>
      </c>
      <c r="D2" s="3">
        <v>0.115</v>
      </c>
      <c r="E2" s="3">
        <v>5.6000000000000001E-2</v>
      </c>
      <c r="F2" s="3">
        <v>0.05</v>
      </c>
      <c r="G2" s="3">
        <v>0.10100000000000001</v>
      </c>
      <c r="H2" s="3">
        <v>0.105</v>
      </c>
      <c r="I2" s="3">
        <v>5.2999999999999999E-2</v>
      </c>
      <c r="J2" s="3">
        <v>5.7000000000000002E-2</v>
      </c>
      <c r="K2" s="3">
        <v>6.3E-2</v>
      </c>
      <c r="L2" s="3">
        <v>7.4999999999999997E-2</v>
      </c>
      <c r="M2" s="3">
        <v>0.05</v>
      </c>
      <c r="N2" s="5">
        <v>540</v>
      </c>
      <c r="P2" t="s">
        <v>9</v>
      </c>
      <c r="Q2">
        <f>AVERAGE(C3:C4)</f>
        <v>6.9500000000000006E-2</v>
      </c>
      <c r="R2">
        <f t="shared" ref="R2:Z2" si="0">AVERAGE(D3:D4)</f>
        <v>0.2135</v>
      </c>
      <c r="S2">
        <f t="shared" si="0"/>
        <v>0.33999999999999997</v>
      </c>
      <c r="T2">
        <f t="shared" si="0"/>
        <v>0.55299999999999994</v>
      </c>
      <c r="U2">
        <f t="shared" si="0"/>
        <v>0.85099999999999998</v>
      </c>
      <c r="V2">
        <f t="shared" si="0"/>
        <v>1.0575000000000001</v>
      </c>
      <c r="W2">
        <f t="shared" si="0"/>
        <v>2.0579999999999998</v>
      </c>
      <c r="X2">
        <f t="shared" si="0"/>
        <v>3.8250000000000002</v>
      </c>
      <c r="Y2" t="e">
        <f t="shared" si="0"/>
        <v>#DIV/0!</v>
      </c>
      <c r="Z2" t="e">
        <f t="shared" si="0"/>
        <v>#DIV/0!</v>
      </c>
    </row>
    <row r="3" spans="1:26" x14ac:dyDescent="0.25">
      <c r="A3" s="2" t="s">
        <v>1</v>
      </c>
      <c r="B3" s="3">
        <v>0.22700000000000001</v>
      </c>
      <c r="C3" s="3">
        <v>6.8000000000000005E-2</v>
      </c>
      <c r="D3" s="3">
        <v>0.22</v>
      </c>
      <c r="E3" s="4">
        <v>0.36099999999999999</v>
      </c>
      <c r="F3" s="4">
        <v>0.56299999999999994</v>
      </c>
      <c r="G3" s="6">
        <v>0.85</v>
      </c>
      <c r="H3" s="7">
        <v>1.0429999999999999</v>
      </c>
      <c r="I3" s="8">
        <v>2.0459999999999998</v>
      </c>
      <c r="J3" s="9">
        <v>3.927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 t="shared" ref="R3:Z3" si="1">R2-$Q$2</f>
        <v>0.14399999999999999</v>
      </c>
      <c r="S3">
        <f t="shared" si="1"/>
        <v>0.27049999999999996</v>
      </c>
      <c r="T3">
        <f t="shared" si="1"/>
        <v>0.48349999999999993</v>
      </c>
      <c r="U3">
        <f t="shared" si="1"/>
        <v>0.78149999999999997</v>
      </c>
      <c r="V3">
        <f t="shared" si="1"/>
        <v>0.9880000000000001</v>
      </c>
      <c r="W3">
        <f t="shared" si="1"/>
        <v>1.9884999999999997</v>
      </c>
      <c r="X3">
        <f t="shared" si="1"/>
        <v>3.7555000000000001</v>
      </c>
      <c r="Y3" t="e">
        <f t="shared" si="1"/>
        <v>#DIV/0!</v>
      </c>
      <c r="Z3" t="e">
        <f t="shared" si="1"/>
        <v>#DIV/0!</v>
      </c>
    </row>
    <row r="4" spans="1:26" x14ac:dyDescent="0.25">
      <c r="A4" s="2" t="s">
        <v>3</v>
      </c>
      <c r="B4" s="3">
        <v>0.26900000000000002</v>
      </c>
      <c r="C4" s="3">
        <v>7.0999999999999994E-2</v>
      </c>
      <c r="D4" s="3">
        <v>0.20699999999999999</v>
      </c>
      <c r="E4" s="4">
        <v>0.31900000000000001</v>
      </c>
      <c r="F4" s="4">
        <v>0.54300000000000004</v>
      </c>
      <c r="G4" s="6">
        <v>0.85199999999999998</v>
      </c>
      <c r="H4" s="7">
        <v>1.0720000000000001</v>
      </c>
      <c r="I4" s="8">
        <v>2.0699999999999998</v>
      </c>
      <c r="J4" s="9">
        <v>3.7229999999999999</v>
      </c>
      <c r="K4" s="10" t="s">
        <v>2</v>
      </c>
      <c r="L4" s="10" t="s">
        <v>2</v>
      </c>
      <c r="M4" s="3">
        <v>5.1999999999999998E-2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25">
      <c r="A5" s="2" t="s">
        <v>4</v>
      </c>
      <c r="B5" s="3">
        <v>0.05</v>
      </c>
      <c r="C5" s="14">
        <v>3.0350000000000001</v>
      </c>
      <c r="D5" s="14">
        <v>2.996</v>
      </c>
      <c r="E5" s="14">
        <v>3.0049999999999999</v>
      </c>
      <c r="F5" s="14">
        <v>2.9750000000000001</v>
      </c>
      <c r="G5" s="15">
        <v>2.8029999999999999</v>
      </c>
      <c r="H5" s="14">
        <v>3.0259999999999998</v>
      </c>
      <c r="I5" s="3">
        <v>3.7999999999999999E-2</v>
      </c>
      <c r="J5" s="3">
        <v>0.16300000000000001</v>
      </c>
      <c r="K5" s="3">
        <v>7.2999999999999995E-2</v>
      </c>
      <c r="L5" s="3">
        <v>0.109</v>
      </c>
      <c r="M5" s="3">
        <v>0.154</v>
      </c>
      <c r="N5" s="5">
        <v>540</v>
      </c>
    </row>
    <row r="6" spans="1:26" x14ac:dyDescent="0.25">
      <c r="A6" s="2" t="s">
        <v>5</v>
      </c>
      <c r="B6" s="3">
        <v>7.2999999999999995E-2</v>
      </c>
      <c r="C6" s="14">
        <v>3.0779999999999998</v>
      </c>
      <c r="D6" s="14">
        <v>3.0049999999999999</v>
      </c>
      <c r="E6" s="15">
        <v>2.6320000000000001</v>
      </c>
      <c r="F6" s="15">
        <v>2.645</v>
      </c>
      <c r="G6" s="14">
        <v>2.9769999999999999</v>
      </c>
      <c r="H6" s="13">
        <v>3.125</v>
      </c>
      <c r="I6" s="3">
        <v>5.3999999999999999E-2</v>
      </c>
      <c r="J6" s="3">
        <v>8.5999999999999993E-2</v>
      </c>
      <c r="K6" s="3">
        <v>0.121</v>
      </c>
      <c r="L6" s="3">
        <v>4.9000000000000002E-2</v>
      </c>
      <c r="M6" s="3">
        <v>8.5999999999999993E-2</v>
      </c>
      <c r="N6" s="5">
        <v>540</v>
      </c>
    </row>
    <row r="7" spans="1:26" x14ac:dyDescent="0.25">
      <c r="A7" s="2" t="s">
        <v>6</v>
      </c>
      <c r="B7" s="3">
        <v>0.16900000000000001</v>
      </c>
      <c r="C7" s="15">
        <v>2.5710000000000002</v>
      </c>
      <c r="D7" s="17">
        <v>2.415</v>
      </c>
      <c r="E7" s="15">
        <v>2.6150000000000002</v>
      </c>
      <c r="F7" s="15">
        <v>2.64</v>
      </c>
      <c r="G7" s="8">
        <v>2.1179999999999999</v>
      </c>
      <c r="H7" s="17">
        <v>2.306</v>
      </c>
      <c r="I7" s="3">
        <v>5.1999999999999998E-2</v>
      </c>
      <c r="J7" s="3">
        <v>0.192</v>
      </c>
      <c r="K7" s="3">
        <v>4.9000000000000002E-2</v>
      </c>
      <c r="L7" s="3">
        <v>9.8000000000000004E-2</v>
      </c>
      <c r="M7" s="3">
        <v>0.05</v>
      </c>
      <c r="N7" s="5">
        <v>540</v>
      </c>
    </row>
    <row r="8" spans="1:26" x14ac:dyDescent="0.25">
      <c r="A8" s="2" t="s">
        <v>7</v>
      </c>
      <c r="B8" s="3">
        <v>0.22</v>
      </c>
      <c r="C8" s="14">
        <v>2.948</v>
      </c>
      <c r="D8" s="14">
        <v>2.9420000000000002</v>
      </c>
      <c r="E8" s="15">
        <v>2.65</v>
      </c>
      <c r="F8" s="15">
        <v>2.7170000000000001</v>
      </c>
      <c r="G8" s="14">
        <v>2.9420000000000002</v>
      </c>
      <c r="H8" s="13">
        <v>3.12</v>
      </c>
      <c r="I8" s="3">
        <v>7.5999999999999998E-2</v>
      </c>
      <c r="J8" s="3">
        <v>0.245</v>
      </c>
      <c r="K8" s="3">
        <v>0.05</v>
      </c>
      <c r="L8" s="3">
        <v>0.05</v>
      </c>
      <c r="M8" s="3">
        <v>0.05</v>
      </c>
      <c r="N8" s="5">
        <v>540</v>
      </c>
    </row>
    <row r="9" spans="1:26" x14ac:dyDescent="0.25">
      <c r="A9" s="2" t="s">
        <v>8</v>
      </c>
      <c r="B9" s="3">
        <v>4.9000000000000002E-2</v>
      </c>
      <c r="C9" s="3">
        <v>0.05</v>
      </c>
      <c r="D9" s="3">
        <v>6.5000000000000002E-2</v>
      </c>
      <c r="E9" s="3">
        <v>0.223</v>
      </c>
      <c r="F9" s="3">
        <v>8.1000000000000003E-2</v>
      </c>
      <c r="G9" s="3">
        <v>5.1999999999999998E-2</v>
      </c>
      <c r="H9" s="3">
        <v>5.8000000000000003E-2</v>
      </c>
      <c r="I9" s="3">
        <v>0.05</v>
      </c>
      <c r="J9" s="3">
        <v>4.9000000000000002E-2</v>
      </c>
      <c r="K9" s="3">
        <v>4.9000000000000002E-2</v>
      </c>
      <c r="L9" s="3">
        <v>5.0999999999999997E-2</v>
      </c>
      <c r="M9" s="3">
        <v>4.9000000000000002E-2</v>
      </c>
      <c r="N9" s="5">
        <v>540</v>
      </c>
      <c r="O9" t="s">
        <v>12</v>
      </c>
      <c r="P9" s="25">
        <v>17.012</v>
      </c>
    </row>
    <row r="10" spans="1:26" x14ac:dyDescent="0.25">
      <c r="O10" t="s">
        <v>61</v>
      </c>
      <c r="P10">
        <v>-0.36599999999999999</v>
      </c>
    </row>
    <row r="11" spans="1:26" x14ac:dyDescent="0.25">
      <c r="O11" t="s">
        <v>14</v>
      </c>
      <c r="P11">
        <v>6.9500000000000006E-2</v>
      </c>
    </row>
    <row r="13" spans="1:26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2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2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2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25">
      <c r="A17" s="2" t="s">
        <v>4</v>
      </c>
      <c r="B17" s="18"/>
      <c r="C17" s="20">
        <f t="shared" ref="C17:L20" si="2">$P$9*(C5-$P$11)+$P$10</f>
        <v>50.083086000000002</v>
      </c>
      <c r="D17" s="20">
        <f t="shared" si="2"/>
        <v>49.419618</v>
      </c>
      <c r="E17" s="20">
        <f t="shared" si="2"/>
        <v>49.572725999999996</v>
      </c>
      <c r="F17" s="20">
        <f t="shared" si="2"/>
        <v>49.062366000000004</v>
      </c>
      <c r="G17" s="20">
        <f t="shared" si="2"/>
        <v>46.136302000000001</v>
      </c>
      <c r="H17" s="20">
        <f t="shared" si="2"/>
        <v>49.929977999999998</v>
      </c>
      <c r="I17" s="20">
        <f t="shared" si="2"/>
        <v>-0.90187800000000018</v>
      </c>
      <c r="J17" s="20">
        <f t="shared" si="2"/>
        <v>1.2246220000000001</v>
      </c>
      <c r="K17" s="20">
        <f t="shared" si="2"/>
        <v>-0.30645800000000017</v>
      </c>
      <c r="L17" s="20">
        <f t="shared" si="2"/>
        <v>0.30597399999999997</v>
      </c>
      <c r="M17" s="18"/>
      <c r="N17" s="5">
        <v>540</v>
      </c>
    </row>
    <row r="18" spans="1:14" x14ac:dyDescent="0.25">
      <c r="A18" s="2" t="s">
        <v>5</v>
      </c>
      <c r="B18" s="18"/>
      <c r="C18" s="20">
        <f t="shared" si="2"/>
        <v>50.814601999999994</v>
      </c>
      <c r="D18" s="20">
        <f t="shared" si="2"/>
        <v>49.572725999999996</v>
      </c>
      <c r="E18" s="20">
        <f t="shared" si="2"/>
        <v>43.227249999999998</v>
      </c>
      <c r="F18" s="20">
        <f t="shared" si="2"/>
        <v>43.448405999999999</v>
      </c>
      <c r="G18" s="20">
        <f t="shared" si="2"/>
        <v>49.09639</v>
      </c>
      <c r="H18" s="20">
        <f t="shared" si="2"/>
        <v>51.614165999999997</v>
      </c>
      <c r="I18" s="20">
        <f t="shared" si="2"/>
        <v>-0.62968600000000019</v>
      </c>
      <c r="J18" s="20">
        <f t="shared" si="2"/>
        <v>-8.5302000000000211E-2</v>
      </c>
      <c r="K18" s="20">
        <f t="shared" si="2"/>
        <v>0.51011799999999985</v>
      </c>
      <c r="L18" s="20">
        <f t="shared" si="2"/>
        <v>-0.7147460000000001</v>
      </c>
      <c r="M18" s="18"/>
      <c r="N18" s="5">
        <v>540</v>
      </c>
    </row>
    <row r="19" spans="1:14" x14ac:dyDescent="0.25">
      <c r="A19" s="2" t="s">
        <v>6</v>
      </c>
      <c r="B19" s="18"/>
      <c r="C19" s="20">
        <f t="shared" si="2"/>
        <v>42.189518</v>
      </c>
      <c r="D19" s="20">
        <f t="shared" si="2"/>
        <v>39.535646</v>
      </c>
      <c r="E19" s="20">
        <f t="shared" si="2"/>
        <v>42.938046</v>
      </c>
      <c r="F19" s="20">
        <f t="shared" si="2"/>
        <v>43.363346</v>
      </c>
      <c r="G19" s="20">
        <f t="shared" si="2"/>
        <v>34.483081999999996</v>
      </c>
      <c r="H19" s="20">
        <f t="shared" si="2"/>
        <v>37.681337999999997</v>
      </c>
      <c r="I19" s="20">
        <f t="shared" si="2"/>
        <v>-0.66371000000000013</v>
      </c>
      <c r="J19" s="20">
        <f>$P$9*(J7-$P$11)+$P$10</f>
        <v>1.7179699999999998</v>
      </c>
      <c r="K19" s="20">
        <f t="shared" si="2"/>
        <v>-0.7147460000000001</v>
      </c>
      <c r="L19" s="20">
        <f t="shared" si="2"/>
        <v>0.118842</v>
      </c>
      <c r="M19" s="18"/>
      <c r="N19" s="5">
        <v>540</v>
      </c>
    </row>
    <row r="20" spans="1:14" x14ac:dyDescent="0.25">
      <c r="A20" s="2" t="s">
        <v>7</v>
      </c>
      <c r="B20" s="18"/>
      <c r="C20" s="20">
        <f t="shared" si="2"/>
        <v>48.603042000000002</v>
      </c>
      <c r="D20" s="20">
        <f t="shared" si="2"/>
        <v>48.500970000000002</v>
      </c>
      <c r="E20" s="20">
        <f t="shared" si="2"/>
        <v>43.533465999999997</v>
      </c>
      <c r="F20" s="20">
        <f t="shared" si="2"/>
        <v>44.673270000000002</v>
      </c>
      <c r="G20" s="20">
        <f t="shared" si="2"/>
        <v>48.500970000000002</v>
      </c>
      <c r="H20" s="20">
        <f t="shared" si="2"/>
        <v>51.529105999999999</v>
      </c>
      <c r="I20" s="20">
        <f t="shared" si="2"/>
        <v>-0.25542200000000015</v>
      </c>
      <c r="J20" s="20">
        <f t="shared" si="2"/>
        <v>2.6196059999999997</v>
      </c>
      <c r="K20" s="20">
        <f t="shared" si="2"/>
        <v>-0.69773400000000008</v>
      </c>
      <c r="L20" s="20">
        <f t="shared" si="2"/>
        <v>-0.69773400000000008</v>
      </c>
      <c r="M20" s="18"/>
      <c r="N20" s="5">
        <v>540</v>
      </c>
    </row>
    <row r="21" spans="1:14" x14ac:dyDescent="0.2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2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25">
      <c r="B24" t="s">
        <v>70</v>
      </c>
      <c r="C24" s="20" t="s">
        <v>83</v>
      </c>
      <c r="D24">
        <f>AVERAGE(C17:D17)</f>
        <v>49.751351999999997</v>
      </c>
      <c r="E24">
        <f>D24*2.5*7.143</f>
        <v>888.43476833999989</v>
      </c>
      <c r="F24">
        <f>AVERAGE(E24:E27)</f>
        <v>845.37228210749993</v>
      </c>
      <c r="G24">
        <f>STDEV(E24:E27)</f>
        <v>78.100737405329937</v>
      </c>
      <c r="H24">
        <f>COUNT(E24:E27)</f>
        <v>4</v>
      </c>
    </row>
    <row r="25" spans="1:14" x14ac:dyDescent="0.25">
      <c r="C25" s="20" t="s">
        <v>84</v>
      </c>
      <c r="D25">
        <f>AVERAGE(C18:D18)</f>
        <v>50.193663999999998</v>
      </c>
      <c r="E25">
        <f t="shared" ref="E25:E35" si="3">D25*2.5*7.143</f>
        <v>896.33335488</v>
      </c>
    </row>
    <row r="26" spans="1:14" x14ac:dyDescent="0.25">
      <c r="C26" s="20" t="s">
        <v>85</v>
      </c>
      <c r="D26">
        <f t="shared" ref="D26" si="4">AVERAGE(C19:D19)</f>
        <v>40.862582000000003</v>
      </c>
      <c r="E26">
        <f t="shared" si="3"/>
        <v>729.70355806500004</v>
      </c>
    </row>
    <row r="27" spans="1:14" x14ac:dyDescent="0.25">
      <c r="C27" s="23" t="s">
        <v>86</v>
      </c>
      <c r="D27">
        <f>AVERAGE(C20:D20)</f>
        <v>48.552006000000006</v>
      </c>
      <c r="E27">
        <f t="shared" si="3"/>
        <v>867.01744714500012</v>
      </c>
    </row>
    <row r="28" spans="1:14" x14ac:dyDescent="0.25">
      <c r="C28" s="20" t="s">
        <v>87</v>
      </c>
      <c r="D28">
        <f>AVERAGE(E17:F17)</f>
        <v>49.317546</v>
      </c>
      <c r="E28">
        <f t="shared" si="3"/>
        <v>880.68807769499995</v>
      </c>
      <c r="F28">
        <f>AVERAGE(E28:E31)</f>
        <v>803.18319727124992</v>
      </c>
      <c r="G28">
        <f>STDEV(E28:E31)</f>
        <v>52.191419943775244</v>
      </c>
      <c r="H28">
        <f>COUNT(E28:E31)</f>
        <v>4</v>
      </c>
    </row>
    <row r="29" spans="1:14" x14ac:dyDescent="0.25">
      <c r="C29" s="20" t="s">
        <v>88</v>
      </c>
      <c r="D29">
        <f t="shared" ref="D29:D31" si="5">AVERAGE(E18:F18)</f>
        <v>43.337828000000002</v>
      </c>
      <c r="E29">
        <f t="shared" si="3"/>
        <v>773.90526351000005</v>
      </c>
    </row>
    <row r="30" spans="1:14" x14ac:dyDescent="0.25">
      <c r="C30" s="20" t="s">
        <v>89</v>
      </c>
      <c r="D30">
        <f t="shared" si="5"/>
        <v>43.150695999999996</v>
      </c>
      <c r="E30">
        <f t="shared" si="3"/>
        <v>770.56355381999981</v>
      </c>
    </row>
    <row r="31" spans="1:14" x14ac:dyDescent="0.25">
      <c r="C31" s="20" t="s">
        <v>90</v>
      </c>
      <c r="D31">
        <f t="shared" si="5"/>
        <v>44.103368000000003</v>
      </c>
      <c r="E31">
        <f t="shared" si="3"/>
        <v>787.57589406</v>
      </c>
    </row>
    <row r="32" spans="1:14" x14ac:dyDescent="0.25">
      <c r="C32" s="20" t="s">
        <v>91</v>
      </c>
      <c r="D32">
        <f>AVERAGE(G17:H17)</f>
        <v>48.033140000000003</v>
      </c>
      <c r="E32">
        <f t="shared" si="3"/>
        <v>857.75179754999999</v>
      </c>
      <c r="F32">
        <f>AVERAGE(E32:E35)</f>
        <v>823.61319514874992</v>
      </c>
      <c r="G32">
        <f>STDEV(E32:E35)</f>
        <v>120.90737523633614</v>
      </c>
      <c r="H32">
        <f>COUNT(E32:E35)</f>
        <v>4</v>
      </c>
    </row>
    <row r="33" spans="3:8" x14ac:dyDescent="0.25">
      <c r="C33" s="20" t="s">
        <v>92</v>
      </c>
      <c r="D33">
        <f t="shared" ref="D33:D35" si="6">AVERAGE(G18:H18)</f>
        <v>50.355277999999998</v>
      </c>
      <c r="E33">
        <f t="shared" si="3"/>
        <v>899.21937688499997</v>
      </c>
    </row>
    <row r="34" spans="3:8" x14ac:dyDescent="0.25">
      <c r="C34" s="26" t="s">
        <v>93</v>
      </c>
      <c r="D34">
        <f t="shared" si="6"/>
        <v>36.082209999999996</v>
      </c>
      <c r="E34">
        <f t="shared" si="3"/>
        <v>644.33806507499992</v>
      </c>
    </row>
    <row r="35" spans="3:8" x14ac:dyDescent="0.25">
      <c r="C35" s="29" t="s">
        <v>94</v>
      </c>
      <c r="D35">
        <f t="shared" si="6"/>
        <v>50.015038000000004</v>
      </c>
      <c r="E35">
        <f t="shared" si="3"/>
        <v>893.14354108500004</v>
      </c>
    </row>
    <row r="36" spans="3:8" x14ac:dyDescent="0.25">
      <c r="C36" s="27"/>
      <c r="D36" s="28"/>
      <c r="E36" s="28"/>
      <c r="F36" s="28"/>
      <c r="G36" s="28"/>
      <c r="H36" s="28"/>
    </row>
    <row r="37" spans="3:8" x14ac:dyDescent="0.25">
      <c r="C37" s="25"/>
      <c r="D37" s="28"/>
      <c r="E37" s="28"/>
      <c r="F37" s="28"/>
      <c r="G37" s="28"/>
      <c r="H37" s="28"/>
    </row>
    <row r="38" spans="3:8" x14ac:dyDescent="0.25">
      <c r="C38" s="27"/>
      <c r="D38" s="28"/>
      <c r="E38" s="28"/>
      <c r="F38" s="28"/>
      <c r="G38" s="28"/>
      <c r="H38" s="28"/>
    </row>
    <row r="39" spans="3:8" x14ac:dyDescent="0.25">
      <c r="C39" s="27"/>
      <c r="D39" s="28"/>
      <c r="E39" s="28"/>
      <c r="F39" s="28"/>
      <c r="G39" s="28"/>
      <c r="H39" s="28"/>
    </row>
    <row r="40" spans="3:8" x14ac:dyDescent="0.25">
      <c r="C40" s="27"/>
      <c r="D40" s="28"/>
      <c r="E40" s="28"/>
      <c r="F40" s="28"/>
      <c r="G40" s="28"/>
      <c r="H40" s="28"/>
    </row>
    <row r="41" spans="3:8" x14ac:dyDescent="0.25">
      <c r="C41" s="27"/>
      <c r="D41" s="28"/>
      <c r="E41" s="28"/>
      <c r="F41" s="28"/>
      <c r="G41" s="28"/>
      <c r="H41" s="28"/>
    </row>
    <row r="42" spans="3:8" x14ac:dyDescent="0.25">
      <c r="C42" s="27"/>
      <c r="D42" s="28"/>
      <c r="E42" s="28"/>
      <c r="F42" s="28"/>
      <c r="G42" s="28"/>
      <c r="H42" s="28"/>
    </row>
    <row r="43" spans="3:8" x14ac:dyDescent="0.25">
      <c r="C43" s="27"/>
      <c r="D43" s="28"/>
      <c r="E43" s="28"/>
      <c r="F43" s="28"/>
      <c r="G43" s="28"/>
      <c r="H43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</vt:lpstr>
      <vt:lpstr>plate 2</vt:lpstr>
      <vt:lpstr>plate 3</vt:lpstr>
      <vt:lpstr>plate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2023-01-25T23:14:39Z</dcterms:created>
  <dcterms:modified xsi:type="dcterms:W3CDTF">2023-02-24T03:31:20Z</dcterms:modified>
</cp:coreProperties>
</file>