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Biochem\OHP\GMS5 OHP\"/>
    </mc:Choice>
  </mc:AlternateContent>
  <xr:revisionPtr revIDLastSave="0" documentId="13_ncr:1_{92F214BB-F6BF-4EB5-AE85-2E9E76D43A54}" xr6:coauthVersionLast="47" xr6:coauthVersionMax="47" xr10:uidLastSave="{00000000-0000-0000-0000-000000000000}"/>
  <bookViews>
    <workbookView xWindow="-110" yWindow="-110" windowWidth="19420" windowHeight="10300" activeTab="3" xr2:uid="{154E76DC-3070-4E47-887B-B9A1656EE6AC}"/>
  </bookViews>
  <sheets>
    <sheet name="plate 1" sheetId="1" r:id="rId1"/>
    <sheet name="plate 2" sheetId="2" r:id="rId2"/>
    <sheet name="plate 3" sheetId="3" r:id="rId3"/>
    <sheet name="plat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4" l="1"/>
  <c r="D32" i="4"/>
  <c r="D28" i="4"/>
  <c r="D24" i="4"/>
  <c r="H18" i="4"/>
  <c r="I18" i="4"/>
  <c r="C17" i="4"/>
  <c r="R3" i="4"/>
  <c r="Q2" i="4"/>
  <c r="Q3" i="4" s="1"/>
  <c r="Q2" i="3"/>
  <c r="Q3" i="3" s="1"/>
  <c r="C18" i="3"/>
  <c r="J17" i="3"/>
  <c r="D38" i="3"/>
  <c r="E38" i="3" s="1"/>
  <c r="D33" i="3"/>
  <c r="E33" i="3" s="1"/>
  <c r="D29" i="3"/>
  <c r="E29" i="3" s="1"/>
  <c r="D43" i="3"/>
  <c r="D26" i="3"/>
  <c r="S3" i="2"/>
  <c r="V2" i="2"/>
  <c r="Q2" i="2"/>
  <c r="Q3" i="2" s="1"/>
  <c r="H19" i="2"/>
  <c r="C17" i="2"/>
  <c r="D41" i="2"/>
  <c r="D36" i="2"/>
  <c r="E36" i="2" s="1"/>
  <c r="D33" i="2"/>
  <c r="D29" i="2"/>
  <c r="D25" i="2"/>
  <c r="D34" i="1"/>
  <c r="D38" i="1"/>
  <c r="D43" i="1"/>
  <c r="E43" i="1" s="1"/>
  <c r="D28" i="1"/>
  <c r="E28" i="1" s="1"/>
  <c r="D24" i="1"/>
  <c r="E24" i="1" s="1"/>
  <c r="I19" i="1"/>
  <c r="C17" i="1"/>
  <c r="R3" i="1"/>
  <c r="X2" i="1"/>
  <c r="U2" i="1"/>
  <c r="Q2" i="1"/>
  <c r="Q3" i="1" s="1"/>
  <c r="E25" i="1"/>
  <c r="E26" i="1"/>
  <c r="E27" i="1"/>
  <c r="E29" i="1"/>
  <c r="E30" i="1"/>
  <c r="E31" i="1"/>
  <c r="E32" i="1"/>
  <c r="E33" i="1"/>
  <c r="E34" i="1"/>
  <c r="E35" i="1"/>
  <c r="E36" i="1"/>
  <c r="H36" i="1" s="1"/>
  <c r="E37" i="1"/>
  <c r="E38" i="1"/>
  <c r="E39" i="1"/>
  <c r="E40" i="1"/>
  <c r="E41" i="1"/>
  <c r="E25" i="2"/>
  <c r="E26" i="2"/>
  <c r="E27" i="2"/>
  <c r="E28" i="2"/>
  <c r="E29" i="2"/>
  <c r="E30" i="2"/>
  <c r="E31" i="2"/>
  <c r="E32" i="2"/>
  <c r="E33" i="2"/>
  <c r="E34" i="2"/>
  <c r="E35" i="2"/>
  <c r="E37" i="2"/>
  <c r="E38" i="2"/>
  <c r="E39" i="2"/>
  <c r="E40" i="2"/>
  <c r="E41" i="2"/>
  <c r="E42" i="2"/>
  <c r="E43" i="2"/>
  <c r="E24" i="2"/>
  <c r="E25" i="3"/>
  <c r="E26" i="3"/>
  <c r="E27" i="3"/>
  <c r="E28" i="3"/>
  <c r="E30" i="3"/>
  <c r="E31" i="3"/>
  <c r="E32" i="3"/>
  <c r="E34" i="3"/>
  <c r="E35" i="3"/>
  <c r="E36" i="3"/>
  <c r="E37" i="3"/>
  <c r="E39" i="3"/>
  <c r="E40" i="3"/>
  <c r="E41" i="3"/>
  <c r="E42" i="3"/>
  <c r="E43" i="3"/>
  <c r="E24" i="3"/>
  <c r="E33" i="4"/>
  <c r="E27" i="4"/>
  <c r="E32" i="4"/>
  <c r="L20" i="4"/>
  <c r="K20" i="4"/>
  <c r="J20" i="4"/>
  <c r="I20" i="4"/>
  <c r="H20" i="4"/>
  <c r="G20" i="4"/>
  <c r="D35" i="4" s="1"/>
  <c r="E35" i="4" s="1"/>
  <c r="F20" i="4"/>
  <c r="E20" i="4"/>
  <c r="D20" i="4"/>
  <c r="C20" i="4"/>
  <c r="D27" i="4" s="1"/>
  <c r="L19" i="4"/>
  <c r="K19" i="4"/>
  <c r="J19" i="4"/>
  <c r="I19" i="4"/>
  <c r="H19" i="4"/>
  <c r="D34" i="4" s="1"/>
  <c r="E34" i="4" s="1"/>
  <c r="G19" i="4"/>
  <c r="F19" i="4"/>
  <c r="E19" i="4"/>
  <c r="D30" i="4" s="1"/>
  <c r="E30" i="4" s="1"/>
  <c r="D19" i="4"/>
  <c r="C19" i="4"/>
  <c r="D26" i="4" s="1"/>
  <c r="E26" i="4" s="1"/>
  <c r="L18" i="4"/>
  <c r="K18" i="4"/>
  <c r="J18" i="4"/>
  <c r="G18" i="4"/>
  <c r="F18" i="4"/>
  <c r="E18" i="4"/>
  <c r="D29" i="4" s="1"/>
  <c r="E29" i="4" s="1"/>
  <c r="D18" i="4"/>
  <c r="C18" i="4"/>
  <c r="D25" i="4" s="1"/>
  <c r="E25" i="4" s="1"/>
  <c r="L17" i="4"/>
  <c r="K17" i="4"/>
  <c r="J17" i="4"/>
  <c r="I17" i="4"/>
  <c r="H17" i="4"/>
  <c r="G17" i="4"/>
  <c r="F17" i="4"/>
  <c r="E17" i="4"/>
  <c r="D17" i="4"/>
  <c r="Z2" i="4"/>
  <c r="Y2" i="4"/>
  <c r="X2" i="4"/>
  <c r="W2" i="4"/>
  <c r="V2" i="4"/>
  <c r="U2" i="4"/>
  <c r="T2" i="4"/>
  <c r="S2" i="4"/>
  <c r="R2" i="4"/>
  <c r="D37" i="3"/>
  <c r="D32" i="3"/>
  <c r="D25" i="3"/>
  <c r="L20" i="3"/>
  <c r="K20" i="3"/>
  <c r="J20" i="3"/>
  <c r="D39" i="3" s="1"/>
  <c r="I20" i="3"/>
  <c r="H20" i="3"/>
  <c r="G20" i="3"/>
  <c r="D35" i="3" s="1"/>
  <c r="F20" i="3"/>
  <c r="E20" i="3"/>
  <c r="D31" i="3" s="1"/>
  <c r="D20" i="3"/>
  <c r="C20" i="3"/>
  <c r="D27" i="3" s="1"/>
  <c r="L19" i="3"/>
  <c r="K19" i="3"/>
  <c r="D42" i="3" s="1"/>
  <c r="J19" i="3"/>
  <c r="I19" i="3"/>
  <c r="H19" i="3"/>
  <c r="D34" i="3" s="1"/>
  <c r="G19" i="3"/>
  <c r="F19" i="3"/>
  <c r="E19" i="3"/>
  <c r="D30" i="3" s="1"/>
  <c r="D19" i="3"/>
  <c r="C19" i="3"/>
  <c r="L18" i="3"/>
  <c r="K18" i="3"/>
  <c r="D41" i="3" s="1"/>
  <c r="J18" i="3"/>
  <c r="I18" i="3"/>
  <c r="H18" i="3"/>
  <c r="G18" i="3"/>
  <c r="F18" i="3"/>
  <c r="E18" i="3"/>
  <c r="D18" i="3"/>
  <c r="L17" i="3"/>
  <c r="K17" i="3"/>
  <c r="D40" i="3" s="1"/>
  <c r="I17" i="3"/>
  <c r="D36" i="3" s="1"/>
  <c r="H17" i="3"/>
  <c r="G17" i="3"/>
  <c r="F17" i="3"/>
  <c r="E17" i="3"/>
  <c r="D28" i="3" s="1"/>
  <c r="D17" i="3"/>
  <c r="C17" i="3"/>
  <c r="D24" i="3" s="1"/>
  <c r="D38" i="2"/>
  <c r="D35" i="2"/>
  <c r="D26" i="2"/>
  <c r="L20" i="2"/>
  <c r="K20" i="2"/>
  <c r="D43" i="2" s="1"/>
  <c r="J20" i="2"/>
  <c r="I20" i="2"/>
  <c r="D39" i="2" s="1"/>
  <c r="H20" i="2"/>
  <c r="G20" i="2"/>
  <c r="F20" i="2"/>
  <c r="E20" i="2"/>
  <c r="D31" i="2" s="1"/>
  <c r="D20" i="2"/>
  <c r="D27" i="2" s="1"/>
  <c r="C20" i="2"/>
  <c r="L19" i="2"/>
  <c r="K19" i="2"/>
  <c r="D42" i="2" s="1"/>
  <c r="J19" i="2"/>
  <c r="I19" i="2"/>
  <c r="G19" i="2"/>
  <c r="D34" i="2" s="1"/>
  <c r="F19" i="2"/>
  <c r="E19" i="2"/>
  <c r="D30" i="2" s="1"/>
  <c r="D19" i="2"/>
  <c r="C19" i="2"/>
  <c r="L18" i="2"/>
  <c r="K18" i="2"/>
  <c r="J18" i="2"/>
  <c r="I18" i="2"/>
  <c r="D37" i="2" s="1"/>
  <c r="H18" i="2"/>
  <c r="G18" i="2"/>
  <c r="F18" i="2"/>
  <c r="E18" i="2"/>
  <c r="D18" i="2"/>
  <c r="C18" i="2"/>
  <c r="L17" i="2"/>
  <c r="K17" i="2"/>
  <c r="D40" i="2" s="1"/>
  <c r="J17" i="2"/>
  <c r="I17" i="2"/>
  <c r="H17" i="2"/>
  <c r="G17" i="2"/>
  <c r="D32" i="2" s="1"/>
  <c r="F17" i="2"/>
  <c r="E17" i="2"/>
  <c r="D28" i="2" s="1"/>
  <c r="D17" i="2"/>
  <c r="D24" i="2"/>
  <c r="Z2" i="3"/>
  <c r="Y2" i="3"/>
  <c r="X2" i="3"/>
  <c r="W2" i="3"/>
  <c r="V2" i="3"/>
  <c r="U2" i="3"/>
  <c r="T2" i="3"/>
  <c r="S2" i="3"/>
  <c r="R2" i="3"/>
  <c r="Z2" i="2"/>
  <c r="Y2" i="2"/>
  <c r="X2" i="2"/>
  <c r="X3" i="2" s="1"/>
  <c r="W2" i="2"/>
  <c r="W3" i="2" s="1"/>
  <c r="U2" i="2"/>
  <c r="T2" i="2"/>
  <c r="S2" i="2"/>
  <c r="R2" i="2"/>
  <c r="D27" i="1"/>
  <c r="D42" i="1"/>
  <c r="D41" i="1"/>
  <c r="D40" i="1"/>
  <c r="D39" i="1"/>
  <c r="D37" i="1"/>
  <c r="D36" i="1"/>
  <c r="D35" i="1"/>
  <c r="D33" i="1"/>
  <c r="D32" i="1"/>
  <c r="D31" i="1"/>
  <c r="D30" i="1"/>
  <c r="D29" i="1"/>
  <c r="D26" i="1"/>
  <c r="D25" i="1"/>
  <c r="L20" i="1"/>
  <c r="K20" i="1"/>
  <c r="J20" i="1"/>
  <c r="I20" i="1"/>
  <c r="H20" i="1"/>
  <c r="G20" i="1"/>
  <c r="F20" i="1"/>
  <c r="E20" i="1"/>
  <c r="D20" i="1"/>
  <c r="C20" i="1"/>
  <c r="L19" i="1"/>
  <c r="K19" i="1"/>
  <c r="J19" i="1"/>
  <c r="H19" i="1"/>
  <c r="G19" i="1"/>
  <c r="F19" i="1"/>
  <c r="E19" i="1"/>
  <c r="D19" i="1"/>
  <c r="C19" i="1"/>
  <c r="L18" i="1"/>
  <c r="K18" i="1"/>
  <c r="J18" i="1"/>
  <c r="I18" i="1"/>
  <c r="H18" i="1"/>
  <c r="G18" i="1"/>
  <c r="F18" i="1"/>
  <c r="E18" i="1"/>
  <c r="D18" i="1"/>
  <c r="C18" i="1"/>
  <c r="L17" i="1"/>
  <c r="K17" i="1"/>
  <c r="J17" i="1"/>
  <c r="I17" i="1"/>
  <c r="H17" i="1"/>
  <c r="G17" i="1"/>
  <c r="F17" i="1"/>
  <c r="E17" i="1"/>
  <c r="D17" i="1"/>
  <c r="Z2" i="1"/>
  <c r="Y2" i="1"/>
  <c r="W2" i="1"/>
  <c r="V2" i="1"/>
  <c r="T2" i="1"/>
  <c r="S2" i="1"/>
  <c r="R2" i="1"/>
  <c r="E28" i="4" l="1"/>
  <c r="H28" i="4" s="1"/>
  <c r="E24" i="4"/>
  <c r="H24" i="4" s="1"/>
  <c r="D31" i="4"/>
  <c r="E31" i="4" s="1"/>
  <c r="S3" i="4"/>
  <c r="U3" i="4"/>
  <c r="W3" i="4"/>
  <c r="X3" i="4"/>
  <c r="T3" i="4"/>
  <c r="V3" i="4"/>
  <c r="Y3" i="4"/>
  <c r="Z3" i="4"/>
  <c r="T3" i="3"/>
  <c r="Z3" i="3"/>
  <c r="X3" i="3"/>
  <c r="R3" i="3"/>
  <c r="S3" i="3"/>
  <c r="V3" i="3"/>
  <c r="U3" i="3"/>
  <c r="W3" i="3"/>
  <c r="Y3" i="3"/>
  <c r="Y3" i="2"/>
  <c r="V3" i="2"/>
  <c r="H32" i="1"/>
  <c r="T3" i="1"/>
  <c r="U3" i="1"/>
  <c r="W3" i="1"/>
  <c r="X3" i="1"/>
  <c r="Y3" i="1"/>
  <c r="V3" i="1"/>
  <c r="Z3" i="1"/>
  <c r="S3" i="1"/>
  <c r="G32" i="1"/>
  <c r="G36" i="1"/>
  <c r="F28" i="1"/>
  <c r="F28" i="4"/>
  <c r="H32" i="4"/>
  <c r="G32" i="4"/>
  <c r="F32" i="4"/>
  <c r="H36" i="3"/>
  <c r="G36" i="3"/>
  <c r="F36" i="3"/>
  <c r="F40" i="3"/>
  <c r="H40" i="3"/>
  <c r="G40" i="3"/>
  <c r="H24" i="3"/>
  <c r="G24" i="3"/>
  <c r="F24" i="3"/>
  <c r="F28" i="3"/>
  <c r="G28" i="3"/>
  <c r="H28" i="3"/>
  <c r="H32" i="3"/>
  <c r="G32" i="3"/>
  <c r="F32" i="3"/>
  <c r="H24" i="2"/>
  <c r="G24" i="2"/>
  <c r="F24" i="2"/>
  <c r="F40" i="2"/>
  <c r="H40" i="2"/>
  <c r="G40" i="2"/>
  <c r="H36" i="2"/>
  <c r="G36" i="2"/>
  <c r="F36" i="2"/>
  <c r="G28" i="2"/>
  <c r="F28" i="2"/>
  <c r="H28" i="2"/>
  <c r="G32" i="2"/>
  <c r="F32" i="2"/>
  <c r="H32" i="2"/>
  <c r="Z3" i="2"/>
  <c r="T3" i="2"/>
  <c r="R3" i="2"/>
  <c r="U3" i="2"/>
  <c r="F40" i="1"/>
  <c r="H40" i="1"/>
  <c r="G40" i="1"/>
  <c r="G28" i="1"/>
  <c r="H28" i="1"/>
  <c r="H24" i="1"/>
  <c r="G24" i="1"/>
  <c r="F24" i="1"/>
  <c r="F36" i="1"/>
  <c r="F32" i="1"/>
  <c r="G28" i="4" l="1"/>
  <c r="F24" i="4"/>
  <c r="G24" i="4"/>
</calcChain>
</file>

<file path=xl/sharedStrings.xml><?xml version="1.0" encoding="utf-8"?>
<sst xmlns="http://schemas.openxmlformats.org/spreadsheetml/2006/main" count="203" uniqueCount="95">
  <si>
    <t>A</t>
  </si>
  <si>
    <t>B</t>
  </si>
  <si>
    <t>OVRFLW</t>
  </si>
  <si>
    <t>C</t>
  </si>
  <si>
    <t>D</t>
  </si>
  <si>
    <t>E</t>
  </si>
  <si>
    <t>F</t>
  </si>
  <si>
    <t>G</t>
  </si>
  <si>
    <t>H</t>
  </si>
  <si>
    <t>standards averaged</t>
  </si>
  <si>
    <t>zeroed</t>
  </si>
  <si>
    <t>standards</t>
  </si>
  <si>
    <t>slope</t>
  </si>
  <si>
    <t>y int</t>
  </si>
  <si>
    <t>zero</t>
  </si>
  <si>
    <t>ug/ml</t>
  </si>
  <si>
    <t>ug</t>
  </si>
  <si>
    <t>avg</t>
  </si>
  <si>
    <t>std</t>
  </si>
  <si>
    <t>count</t>
  </si>
  <si>
    <t>D3 0 A</t>
  </si>
  <si>
    <t>D3 0 B</t>
  </si>
  <si>
    <t>D3 0 C</t>
  </si>
  <si>
    <t>D3 0 D</t>
  </si>
  <si>
    <t>D3 100 A</t>
  </si>
  <si>
    <t>D3 100 B</t>
  </si>
  <si>
    <t>D3 100 C</t>
  </si>
  <si>
    <t>D3 100 D</t>
  </si>
  <si>
    <t>D3 200 A</t>
  </si>
  <si>
    <t>D3 200 B</t>
  </si>
  <si>
    <t>D3 200 C</t>
  </si>
  <si>
    <t>D3 200 D</t>
  </si>
  <si>
    <t>D3 750 A</t>
  </si>
  <si>
    <t>D3 750 B</t>
  </si>
  <si>
    <t>D3 750 C</t>
  </si>
  <si>
    <t>D3 750 D</t>
  </si>
  <si>
    <t>D3 2 A</t>
  </si>
  <si>
    <t>D3 2 B</t>
  </si>
  <si>
    <t>D3 2 C</t>
  </si>
  <si>
    <t>D3 2 D</t>
  </si>
  <si>
    <t>D3 4 A</t>
  </si>
  <si>
    <t>D3 4 B</t>
  </si>
  <si>
    <t>D3 4 C</t>
  </si>
  <si>
    <t>D3 4 D</t>
  </si>
  <si>
    <t>D7 0 A</t>
  </si>
  <si>
    <t>D7 0 B</t>
  </si>
  <si>
    <t>D7 0 C</t>
  </si>
  <si>
    <t>D7 0 D</t>
  </si>
  <si>
    <t>D7 100 A</t>
  </si>
  <si>
    <t>D7 100 B</t>
  </si>
  <si>
    <t>D7 100 C</t>
  </si>
  <si>
    <t>D7 100 D</t>
  </si>
  <si>
    <t>D7 200 A</t>
  </si>
  <si>
    <t>D7 200 B</t>
  </si>
  <si>
    <t>D7 200 C</t>
  </si>
  <si>
    <t>D7 200 D</t>
  </si>
  <si>
    <t>D7 750 A</t>
  </si>
  <si>
    <t>D7 750 B</t>
  </si>
  <si>
    <t>D7 750 C</t>
  </si>
  <si>
    <t>D7 750 D</t>
  </si>
  <si>
    <t>GMS4</t>
  </si>
  <si>
    <t>y-int</t>
  </si>
  <si>
    <t>D7 2 A</t>
  </si>
  <si>
    <t>D7 2 B</t>
  </si>
  <si>
    <t>D7 2 C</t>
  </si>
  <si>
    <t>D7 2 D</t>
  </si>
  <si>
    <t>D7 4 A</t>
  </si>
  <si>
    <t>D7 4 B</t>
  </si>
  <si>
    <t>D7 4 C</t>
  </si>
  <si>
    <t>D7 4 D</t>
  </si>
  <si>
    <t>GMS5</t>
  </si>
  <si>
    <t>LG 0 A</t>
  </si>
  <si>
    <t>LG 0 B</t>
  </si>
  <si>
    <t>LG 0 C</t>
  </si>
  <si>
    <t>LG 0 D</t>
  </si>
  <si>
    <t>LG 200 A</t>
  </si>
  <si>
    <t>LG 200 C</t>
  </si>
  <si>
    <t>LG 200 D</t>
  </si>
  <si>
    <t>LG 200 B</t>
  </si>
  <si>
    <t>LG 4 A</t>
  </si>
  <si>
    <t>LG 4 B</t>
  </si>
  <si>
    <t>LG 4 C</t>
  </si>
  <si>
    <t>LG 4 D</t>
  </si>
  <si>
    <t>HG 0 A</t>
  </si>
  <si>
    <t>HG 0 B</t>
  </si>
  <si>
    <t>HG 0 C</t>
  </si>
  <si>
    <t>HG 0 D</t>
  </si>
  <si>
    <t>HG 200 A</t>
  </si>
  <si>
    <t>HG 200 B</t>
  </si>
  <si>
    <t>HG 200 C</t>
  </si>
  <si>
    <t>HG 200 D</t>
  </si>
  <si>
    <t>HG 4 A</t>
  </si>
  <si>
    <t>HG 4 B</t>
  </si>
  <si>
    <t>HG 4 C</t>
  </si>
  <si>
    <t>HG 4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</si>
</sst>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0" fillId="17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Plate</a:t>
            </a:r>
            <a:r>
              <a:rPr lang="en-US" baseline="0"/>
              <a:t> 1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248687664042"/>
                  <c:y val="-0.17634259259259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1'!$Q$3:$X$3</c:f>
              <c:numCache>
                <c:formatCode>General</c:formatCode>
                <c:ptCount val="8"/>
                <c:pt idx="0">
                  <c:v>0</c:v>
                </c:pt>
                <c:pt idx="1">
                  <c:v>0.14299999999999999</c:v>
                </c:pt>
                <c:pt idx="2">
                  <c:v>0.44699999999999995</c:v>
                </c:pt>
                <c:pt idx="3">
                  <c:v>0.54949999999999999</c:v>
                </c:pt>
                <c:pt idx="4">
                  <c:v>0.82899999999999996</c:v>
                </c:pt>
                <c:pt idx="5">
                  <c:v>1.0335000000000001</c:v>
                </c:pt>
                <c:pt idx="6">
                  <c:v>2.0394999999999999</c:v>
                </c:pt>
                <c:pt idx="7">
                  <c:v>3.5814999999999997</c:v>
                </c:pt>
              </c:numCache>
            </c:numRef>
          </c:xVal>
          <c:yVal>
            <c:numRef>
              <c:f>'plate 1'!$Q$4:$X$4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76-49FC-9ADD-331FE2D16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612080"/>
        <c:axId val="1014614576"/>
      </c:scatterChart>
      <c:valAx>
        <c:axId val="101461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14576"/>
        <c:crosses val="autoZero"/>
        <c:crossBetween val="midCat"/>
      </c:valAx>
      <c:valAx>
        <c:axId val="101461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1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Plate 2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9138013998250226E-2"/>
                  <c:y val="-0.17634259259259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2'!$Q$3:$X$3</c:f>
              <c:numCache>
                <c:formatCode>General</c:formatCode>
                <c:ptCount val="8"/>
                <c:pt idx="0">
                  <c:v>0</c:v>
                </c:pt>
                <c:pt idx="1">
                  <c:v>0.13799999999999998</c:v>
                </c:pt>
                <c:pt idx="2">
                  <c:v>0.26550000000000001</c:v>
                </c:pt>
                <c:pt idx="3">
                  <c:v>0.51049999999999995</c:v>
                </c:pt>
                <c:pt idx="4">
                  <c:v>0.78149999999999997</c:v>
                </c:pt>
                <c:pt idx="5">
                  <c:v>1.083</c:v>
                </c:pt>
                <c:pt idx="6">
                  <c:v>2.0004999999999997</c:v>
                </c:pt>
                <c:pt idx="7">
                  <c:v>3.7035</c:v>
                </c:pt>
              </c:numCache>
            </c:numRef>
          </c:xVal>
          <c:yVal>
            <c:numRef>
              <c:f>'plate 2'!$Q$4:$X$4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8D-4FAD-AC7B-80B60555F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735360"/>
        <c:axId val="1025734528"/>
      </c:scatterChart>
      <c:valAx>
        <c:axId val="102573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734528"/>
        <c:crosses val="autoZero"/>
        <c:crossBetween val="midCat"/>
      </c:valAx>
      <c:valAx>
        <c:axId val="10257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73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Plate 3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435914260717411"/>
                  <c:y val="-0.17171296296296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3'!$Q$3:$X$3</c:f>
              <c:numCache>
                <c:formatCode>General</c:formatCode>
                <c:ptCount val="8"/>
                <c:pt idx="0">
                  <c:v>0</c:v>
                </c:pt>
                <c:pt idx="1">
                  <c:v>0.1205</c:v>
                </c:pt>
                <c:pt idx="2">
                  <c:v>0.23549999999999999</c:v>
                </c:pt>
                <c:pt idx="3">
                  <c:v>0.44350000000000006</c:v>
                </c:pt>
                <c:pt idx="4">
                  <c:v>0.69399999999999995</c:v>
                </c:pt>
                <c:pt idx="5">
                  <c:v>0.87949999999999995</c:v>
                </c:pt>
                <c:pt idx="6">
                  <c:v>1.696</c:v>
                </c:pt>
                <c:pt idx="7">
                  <c:v>3.3375000000000004</c:v>
                </c:pt>
              </c:numCache>
            </c:numRef>
          </c:xVal>
          <c:yVal>
            <c:numRef>
              <c:f>'plate 3'!$Q$4:$X$4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7C-45CF-8F14-7525A3032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609168"/>
        <c:axId val="1014613744"/>
      </c:scatterChart>
      <c:valAx>
        <c:axId val="101460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13744"/>
        <c:crosses val="autoZero"/>
        <c:crossBetween val="midCat"/>
      </c:valAx>
      <c:valAx>
        <c:axId val="101461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60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360454943132109E-2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4'!$Q$3:$X$3</c:f>
              <c:numCache>
                <c:formatCode>General</c:formatCode>
                <c:ptCount val="8"/>
                <c:pt idx="0">
                  <c:v>0</c:v>
                </c:pt>
                <c:pt idx="1">
                  <c:v>0.14399999999999999</c:v>
                </c:pt>
                <c:pt idx="2">
                  <c:v>0.27049999999999996</c:v>
                </c:pt>
                <c:pt idx="3">
                  <c:v>0.48349999999999993</c:v>
                </c:pt>
                <c:pt idx="4">
                  <c:v>0.78149999999999997</c:v>
                </c:pt>
                <c:pt idx="5">
                  <c:v>0.9880000000000001</c:v>
                </c:pt>
                <c:pt idx="6">
                  <c:v>1.9884999999999997</c:v>
                </c:pt>
                <c:pt idx="7">
                  <c:v>3.7555000000000001</c:v>
                </c:pt>
              </c:numCache>
            </c:numRef>
          </c:xVal>
          <c:yVal>
            <c:numRef>
              <c:f>'plate 4'!$Q$4:$X$4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82-4528-A3E3-811DC7C8C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112352"/>
        <c:axId val="431112768"/>
      </c:scatterChart>
      <c:valAx>
        <c:axId val="43111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12768"/>
        <c:crosses val="autoZero"/>
        <c:crossBetween val="midCat"/>
      </c:valAx>
      <c:valAx>
        <c:axId val="43111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1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539349</xdr:colOff>
      <xdr:row>6</xdr:row>
      <xdr:rowOff>163652</xdr:rowOff>
    </xdr:from>
    <xdr:to>
      <xdr:col>24</xdr:col>
      <xdr:colOff>224260</xdr:colOff>
      <xdr:row>21</xdr:row>
      <xdr:rowOff>133751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787AF6-4FF7-77AE-2755-139445AAE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72572</xdr:colOff>
      <xdr:row>6</xdr:row>
      <xdr:rowOff>11794</xdr:rowOff>
    </xdr:from>
    <xdr:to>
      <xdr:col>24</xdr:col>
      <xdr:colOff>358322</xdr:colOff>
      <xdr:row>21</xdr:row>
      <xdr:rowOff>33565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E00C38-FAEA-2BFA-A63D-4D6BB5F46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98425</xdr:colOff>
      <xdr:row>5</xdr:row>
      <xdr:rowOff>127000</xdr:rowOff>
    </xdr:from>
    <xdr:to>
      <xdr:col>24</xdr:col>
      <xdr:colOff>403225</xdr:colOff>
      <xdr:row>20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D347CC-D387-0C0B-B9E6-A6A181C5A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5</xdr:row>
      <xdr:rowOff>25400</xdr:rowOff>
    </xdr:from>
    <xdr:to>
      <xdr:col>24</xdr:col>
      <xdr:colOff>533400</xdr:colOff>
      <xdr:row>20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1D006E-3559-A8E9-1303-841E4BD32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4740-5A53-4088-BD8A-28E28915D949}">
  <dimension ref="A1:Z43"/>
  <sheetViews>
    <sheetView topLeftCell="A13" zoomScale="68" zoomScaleNormal="80" workbookViewId="0">
      <selection activeCell="J27" sqref="J27"/>
    </sheetView>
  </sheetViews>
  <sheetFormatPr defaultRowHeight="14.5" x14ac:dyDescent="0.35"/>
  <cols>
    <col min="3" max="3" width="10.7265625" bestFit="1" customWidth="1"/>
    <col min="4" max="4" width="11.453125" bestFit="1" customWidth="1"/>
    <col min="5" max="5" width="11.1796875" bestFit="1" customWidth="1"/>
    <col min="6" max="6" width="10.453125" bestFit="1" customWidth="1"/>
    <col min="7" max="7" width="10.7265625" bestFit="1" customWidth="1"/>
    <col min="8" max="8" width="11" bestFit="1" customWidth="1"/>
    <col min="9" max="10" width="10.54296875" bestFit="1" customWidth="1"/>
    <col min="11" max="11" width="10.7265625" bestFit="1" customWidth="1"/>
    <col min="12" max="12" width="10.54296875" bestFit="1" customWidth="1"/>
    <col min="14" max="14" width="8.81640625" bestFit="1" customWidth="1"/>
  </cols>
  <sheetData>
    <row r="1" spans="1:26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26" x14ac:dyDescent="0.35">
      <c r="A2" s="2" t="s">
        <v>0</v>
      </c>
      <c r="B2" s="3">
        <v>0.05</v>
      </c>
      <c r="C2" s="3">
        <v>5.0999999999999997E-2</v>
      </c>
      <c r="D2" s="3">
        <v>4.8000000000000001E-2</v>
      </c>
      <c r="E2" s="3">
        <v>6.4000000000000001E-2</v>
      </c>
      <c r="F2" s="3">
        <v>5.6000000000000001E-2</v>
      </c>
      <c r="G2" s="3">
        <v>0.06</v>
      </c>
      <c r="H2" s="3">
        <v>5.6000000000000001E-2</v>
      </c>
      <c r="I2" s="3">
        <v>4.9000000000000002E-2</v>
      </c>
      <c r="J2" s="3">
        <v>4.9000000000000002E-2</v>
      </c>
      <c r="K2" s="3">
        <v>4.9000000000000002E-2</v>
      </c>
      <c r="L2" s="3">
        <v>6.0999999999999999E-2</v>
      </c>
      <c r="M2" s="4">
        <v>0.36499999999999999</v>
      </c>
      <c r="N2" s="5">
        <v>540</v>
      </c>
      <c r="P2" t="s">
        <v>9</v>
      </c>
      <c r="Q2">
        <f>AVERAGE(C3:C4)</f>
        <v>9.7500000000000003E-2</v>
      </c>
      <c r="R2">
        <f t="shared" ref="R2:Z2" si="0">AVERAGE(D3:D4)</f>
        <v>0.24049999999999999</v>
      </c>
      <c r="S2">
        <f t="shared" si="0"/>
        <v>0.54449999999999998</v>
      </c>
      <c r="T2">
        <f t="shared" si="0"/>
        <v>0.64700000000000002</v>
      </c>
      <c r="U2">
        <f>AVERAGE(G3:G4)</f>
        <v>0.92649999999999999</v>
      </c>
      <c r="V2">
        <f t="shared" si="0"/>
        <v>1.131</v>
      </c>
      <c r="W2">
        <f t="shared" si="0"/>
        <v>2.137</v>
      </c>
      <c r="X2">
        <f>AVERAGE(J3:J4)</f>
        <v>3.6789999999999998</v>
      </c>
      <c r="Y2" t="e">
        <f t="shared" si="0"/>
        <v>#DIV/0!</v>
      </c>
      <c r="Z2" t="e">
        <f t="shared" si="0"/>
        <v>#DIV/0!</v>
      </c>
    </row>
    <row r="3" spans="1:26" x14ac:dyDescent="0.35">
      <c r="A3" s="2" t="s">
        <v>1</v>
      </c>
      <c r="B3" s="3">
        <v>4.9000000000000002E-2</v>
      </c>
      <c r="C3" s="3">
        <v>7.9000000000000001E-2</v>
      </c>
      <c r="D3" s="3">
        <v>0.25700000000000001</v>
      </c>
      <c r="E3" s="4">
        <v>0.4</v>
      </c>
      <c r="F3" s="6">
        <v>0.61799999999999999</v>
      </c>
      <c r="G3" s="6">
        <v>0.81200000000000006</v>
      </c>
      <c r="H3" s="7">
        <v>1.089</v>
      </c>
      <c r="I3" s="8">
        <v>2.2410000000000001</v>
      </c>
      <c r="J3" s="9">
        <v>3.8079999999999998</v>
      </c>
      <c r="K3" s="10" t="s">
        <v>2</v>
      </c>
      <c r="L3" s="10" t="s">
        <v>2</v>
      </c>
      <c r="M3" s="3">
        <v>4.9000000000000002E-2</v>
      </c>
      <c r="N3" s="5">
        <v>540</v>
      </c>
      <c r="P3" t="s">
        <v>10</v>
      </c>
      <c r="Q3">
        <f>Q2-$Q$2</f>
        <v>0</v>
      </c>
      <c r="R3">
        <f>R2-$Q$2</f>
        <v>0.14299999999999999</v>
      </c>
      <c r="S3">
        <f t="shared" ref="R3:Z3" si="1">S2-$Q$2</f>
        <v>0.44699999999999995</v>
      </c>
      <c r="T3">
        <f t="shared" si="1"/>
        <v>0.54949999999999999</v>
      </c>
      <c r="U3">
        <f t="shared" si="1"/>
        <v>0.82899999999999996</v>
      </c>
      <c r="V3">
        <f t="shared" si="1"/>
        <v>1.0335000000000001</v>
      </c>
      <c r="W3">
        <f t="shared" si="1"/>
        <v>2.0394999999999999</v>
      </c>
      <c r="X3">
        <f t="shared" si="1"/>
        <v>3.5814999999999997</v>
      </c>
      <c r="Y3" t="e">
        <f t="shared" si="1"/>
        <v>#DIV/0!</v>
      </c>
      <c r="Z3" t="e">
        <f t="shared" si="1"/>
        <v>#DIV/0!</v>
      </c>
    </row>
    <row r="4" spans="1:26" x14ac:dyDescent="0.35">
      <c r="A4" s="2" t="s">
        <v>3</v>
      </c>
      <c r="B4" s="3">
        <v>8.5000000000000006E-2</v>
      </c>
      <c r="C4" s="3">
        <v>0.11600000000000001</v>
      </c>
      <c r="D4" s="3">
        <v>0.224</v>
      </c>
      <c r="E4" s="6">
        <v>0.68899999999999995</v>
      </c>
      <c r="F4" s="6">
        <v>0.67600000000000005</v>
      </c>
      <c r="G4" s="7">
        <v>1.0409999999999999</v>
      </c>
      <c r="H4" s="11">
        <v>1.173</v>
      </c>
      <c r="I4" s="8">
        <v>2.0329999999999999</v>
      </c>
      <c r="J4" s="12">
        <v>3.55</v>
      </c>
      <c r="K4" s="10" t="s">
        <v>2</v>
      </c>
      <c r="L4" s="10" t="s">
        <v>2</v>
      </c>
      <c r="M4" s="3">
        <v>0.20100000000000001</v>
      </c>
      <c r="N4" s="5">
        <v>540</v>
      </c>
      <c r="P4" t="s">
        <v>11</v>
      </c>
      <c r="Q4">
        <v>0</v>
      </c>
      <c r="R4">
        <v>2</v>
      </c>
      <c r="S4">
        <v>4</v>
      </c>
      <c r="T4">
        <v>8</v>
      </c>
      <c r="U4">
        <v>12</v>
      </c>
      <c r="V4">
        <v>16</v>
      </c>
      <c r="W4">
        <v>32</v>
      </c>
      <c r="X4">
        <v>64</v>
      </c>
      <c r="Y4">
        <v>100</v>
      </c>
      <c r="Z4">
        <v>128</v>
      </c>
    </row>
    <row r="5" spans="1:26" x14ac:dyDescent="0.35">
      <c r="A5" s="2" t="s">
        <v>4</v>
      </c>
      <c r="B5" s="3">
        <v>4.9000000000000002E-2</v>
      </c>
      <c r="C5" s="12">
        <v>3.6190000000000002</v>
      </c>
      <c r="D5" s="9">
        <v>3.8530000000000002</v>
      </c>
      <c r="E5" s="13">
        <v>3.177</v>
      </c>
      <c r="F5" s="9">
        <v>3.83</v>
      </c>
      <c r="G5" s="12">
        <v>3.4950000000000001</v>
      </c>
      <c r="H5" s="12">
        <v>3.42</v>
      </c>
      <c r="I5" s="12">
        <v>3.57</v>
      </c>
      <c r="J5" s="13">
        <v>3.3660000000000001</v>
      </c>
      <c r="K5" s="12">
        <v>3.6240000000000001</v>
      </c>
      <c r="L5" s="9">
        <v>3.71</v>
      </c>
      <c r="M5" s="3">
        <v>5.3999999999999999E-2</v>
      </c>
      <c r="N5" s="5">
        <v>540</v>
      </c>
    </row>
    <row r="6" spans="1:26" x14ac:dyDescent="0.35">
      <c r="A6" s="2" t="s">
        <v>5</v>
      </c>
      <c r="B6" s="3">
        <v>0.121</v>
      </c>
      <c r="C6" s="12">
        <v>3.5409999999999999</v>
      </c>
      <c r="D6" s="12">
        <v>3.4319999999999999</v>
      </c>
      <c r="E6" s="14">
        <v>2.8370000000000002</v>
      </c>
      <c r="F6" s="14">
        <v>2.92</v>
      </c>
      <c r="G6" s="9">
        <v>3.8919999999999999</v>
      </c>
      <c r="H6" s="9">
        <v>3.7189999999999999</v>
      </c>
      <c r="I6" s="9">
        <v>3.7069999999999999</v>
      </c>
      <c r="J6" s="12">
        <v>3.6360000000000001</v>
      </c>
      <c r="K6" s="14">
        <v>2.9849999999999999</v>
      </c>
      <c r="L6" s="14">
        <v>3.089</v>
      </c>
      <c r="M6" s="3">
        <v>0.27100000000000002</v>
      </c>
      <c r="N6" s="5">
        <v>540</v>
      </c>
    </row>
    <row r="7" spans="1:26" x14ac:dyDescent="0.35">
      <c r="A7" s="2" t="s">
        <v>6</v>
      </c>
      <c r="B7" s="3">
        <v>9.6000000000000002E-2</v>
      </c>
      <c r="C7" s="13">
        <v>3.3359999999999999</v>
      </c>
      <c r="D7" s="13">
        <v>3.1850000000000001</v>
      </c>
      <c r="E7" s="13">
        <v>3.2970000000000002</v>
      </c>
      <c r="F7" s="13">
        <v>3.2890000000000001</v>
      </c>
      <c r="G7" s="13">
        <v>3.379</v>
      </c>
      <c r="H7" s="13">
        <v>3.3559999999999999</v>
      </c>
      <c r="I7" s="12">
        <v>3.5369999999999999</v>
      </c>
      <c r="J7" s="12">
        <v>3.5910000000000002</v>
      </c>
      <c r="K7" s="10" t="s">
        <v>2</v>
      </c>
      <c r="L7" s="10" t="s">
        <v>2</v>
      </c>
      <c r="M7" s="3">
        <v>5.3999999999999999E-2</v>
      </c>
      <c r="N7" s="5">
        <v>540</v>
      </c>
    </row>
    <row r="8" spans="1:26" x14ac:dyDescent="0.35">
      <c r="A8" s="2" t="s">
        <v>7</v>
      </c>
      <c r="B8" s="3">
        <v>0.19400000000000001</v>
      </c>
      <c r="C8" s="9">
        <v>3.9380000000000002</v>
      </c>
      <c r="D8" s="9">
        <v>3.8359999999999999</v>
      </c>
      <c r="E8" s="9">
        <v>3.673</v>
      </c>
      <c r="F8" s="12">
        <v>3.6579999999999999</v>
      </c>
      <c r="G8" s="14">
        <v>3.0569999999999999</v>
      </c>
      <c r="H8" s="14">
        <v>3.0579999999999998</v>
      </c>
      <c r="I8" s="13">
        <v>3.26</v>
      </c>
      <c r="J8" s="14">
        <v>3.0950000000000002</v>
      </c>
      <c r="K8" s="13">
        <v>3.1680000000000001</v>
      </c>
      <c r="L8" s="13">
        <v>3.17</v>
      </c>
      <c r="M8" s="3">
        <v>8.1000000000000003E-2</v>
      </c>
      <c r="N8" s="5">
        <v>540</v>
      </c>
    </row>
    <row r="9" spans="1:26" x14ac:dyDescent="0.35">
      <c r="A9" s="2" t="s">
        <v>8</v>
      </c>
      <c r="B9" s="3">
        <v>0.05</v>
      </c>
      <c r="C9" s="3">
        <v>4.4999999999999998E-2</v>
      </c>
      <c r="D9" s="3">
        <v>0.28699999999999998</v>
      </c>
      <c r="E9" s="4">
        <v>0.374</v>
      </c>
      <c r="F9" s="3">
        <v>5.0999999999999997E-2</v>
      </c>
      <c r="G9" s="3">
        <v>0.248</v>
      </c>
      <c r="H9" s="3">
        <v>5.8000000000000003E-2</v>
      </c>
      <c r="I9" s="3">
        <v>5.6000000000000001E-2</v>
      </c>
      <c r="J9" s="3">
        <v>5.0999999999999997E-2</v>
      </c>
      <c r="K9" s="3">
        <v>0.04</v>
      </c>
      <c r="L9" s="3">
        <v>5.3999999999999999E-2</v>
      </c>
      <c r="M9" s="3">
        <v>5.6000000000000001E-2</v>
      </c>
      <c r="N9" s="5">
        <v>540</v>
      </c>
      <c r="O9" t="s">
        <v>12</v>
      </c>
      <c r="P9">
        <v>17.922999999999998</v>
      </c>
    </row>
    <row r="10" spans="1:26" x14ac:dyDescent="0.35">
      <c r="O10" t="s">
        <v>13</v>
      </c>
      <c r="P10">
        <v>-2.0687000000000002</v>
      </c>
    </row>
    <row r="11" spans="1:26" x14ac:dyDescent="0.35">
      <c r="O11" t="s">
        <v>14</v>
      </c>
      <c r="P11">
        <v>9.7500000000000003E-2</v>
      </c>
    </row>
    <row r="13" spans="1:26" x14ac:dyDescent="0.3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26" x14ac:dyDescent="0.35">
      <c r="A14" s="2" t="s">
        <v>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5">
        <v>540</v>
      </c>
    </row>
    <row r="15" spans="1:26" x14ac:dyDescent="0.35">
      <c r="A15" s="2" t="s">
        <v>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8"/>
      <c r="N15" s="5">
        <v>540</v>
      </c>
    </row>
    <row r="16" spans="1:26" x14ac:dyDescent="0.35">
      <c r="A16" s="2" t="s">
        <v>3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8"/>
      <c r="N16" s="5">
        <v>540</v>
      </c>
    </row>
    <row r="17" spans="1:14" x14ac:dyDescent="0.35">
      <c r="A17" s="2" t="s">
        <v>4</v>
      </c>
      <c r="B17" s="18"/>
      <c r="C17" s="20">
        <f>$P$9*(C5-$P$11)+$P$10</f>
        <v>61.047144499999995</v>
      </c>
      <c r="D17" s="20">
        <f t="shared" ref="C17:L20" si="2">$P$9*(D5-$P$11)+$P$10</f>
        <v>65.241126499999993</v>
      </c>
      <c r="E17" s="20">
        <f t="shared" si="2"/>
        <v>53.12517849999999</v>
      </c>
      <c r="F17" s="20">
        <f t="shared" si="2"/>
        <v>64.828897499999982</v>
      </c>
      <c r="G17" s="20">
        <f t="shared" si="2"/>
        <v>58.824692499999991</v>
      </c>
      <c r="H17" s="20">
        <f t="shared" si="2"/>
        <v>57.480467499999989</v>
      </c>
      <c r="I17" s="20">
        <f t="shared" si="2"/>
        <v>60.168917499999992</v>
      </c>
      <c r="J17" s="20">
        <f t="shared" si="2"/>
        <v>56.512625499999992</v>
      </c>
      <c r="K17" s="20">
        <f t="shared" si="2"/>
        <v>61.136759499999997</v>
      </c>
      <c r="L17" s="20">
        <f t="shared" si="2"/>
        <v>62.678137499999984</v>
      </c>
      <c r="M17" s="18"/>
      <c r="N17" s="5">
        <v>540</v>
      </c>
    </row>
    <row r="18" spans="1:14" x14ac:dyDescent="0.35">
      <c r="A18" s="2" t="s">
        <v>5</v>
      </c>
      <c r="B18" s="18"/>
      <c r="C18" s="20">
        <f t="shared" si="2"/>
        <v>59.64915049999999</v>
      </c>
      <c r="D18" s="20">
        <f t="shared" si="2"/>
        <v>57.695543499999992</v>
      </c>
      <c r="E18" s="20">
        <f t="shared" si="2"/>
        <v>47.031358499999996</v>
      </c>
      <c r="F18" s="20">
        <f t="shared" si="2"/>
        <v>48.518967499999988</v>
      </c>
      <c r="G18" s="20">
        <f t="shared" si="2"/>
        <v>65.940123499999984</v>
      </c>
      <c r="H18" s="20">
        <f t="shared" si="2"/>
        <v>62.839444499999992</v>
      </c>
      <c r="I18" s="20">
        <f t="shared" si="2"/>
        <v>62.624368499999996</v>
      </c>
      <c r="J18" s="20">
        <f t="shared" si="2"/>
        <v>61.351835499999993</v>
      </c>
      <c r="K18" s="20">
        <f t="shared" si="2"/>
        <v>49.683962499999993</v>
      </c>
      <c r="L18" s="20">
        <f t="shared" si="2"/>
        <v>51.547954499999989</v>
      </c>
      <c r="M18" s="18"/>
      <c r="N18" s="5">
        <v>540</v>
      </c>
    </row>
    <row r="19" spans="1:14" x14ac:dyDescent="0.35">
      <c r="A19" s="2" t="s">
        <v>6</v>
      </c>
      <c r="B19" s="18"/>
      <c r="C19" s="20">
        <f t="shared" si="2"/>
        <v>55.974935499999987</v>
      </c>
      <c r="D19" s="20">
        <f t="shared" si="2"/>
        <v>53.268562499999994</v>
      </c>
      <c r="E19" s="20">
        <f t="shared" si="2"/>
        <v>55.275938499999995</v>
      </c>
      <c r="F19" s="20">
        <f t="shared" si="2"/>
        <v>55.132554499999998</v>
      </c>
      <c r="G19" s="20">
        <f t="shared" si="2"/>
        <v>56.745624499999991</v>
      </c>
      <c r="H19" s="20">
        <f t="shared" si="2"/>
        <v>56.333395499999988</v>
      </c>
      <c r="I19" s="20">
        <f>$P$9*(I7-$P$11)+$P$10</f>
        <v>59.577458499999992</v>
      </c>
      <c r="J19" s="20">
        <f>$P$9*(J7-$P$11)+$P$10</f>
        <v>60.545300499999996</v>
      </c>
      <c r="K19" s="20" t="e">
        <f t="shared" si="2"/>
        <v>#VALUE!</v>
      </c>
      <c r="L19" s="20" t="e">
        <f t="shared" si="2"/>
        <v>#VALUE!</v>
      </c>
      <c r="M19" s="18"/>
      <c r="N19" s="5">
        <v>540</v>
      </c>
    </row>
    <row r="20" spans="1:14" x14ac:dyDescent="0.35">
      <c r="A20" s="2" t="s">
        <v>7</v>
      </c>
      <c r="B20" s="18"/>
      <c r="C20" s="20">
        <f t="shared" si="2"/>
        <v>66.764581499999991</v>
      </c>
      <c r="D20" s="20">
        <f t="shared" si="2"/>
        <v>64.936435499999988</v>
      </c>
      <c r="E20" s="20">
        <f t="shared" si="2"/>
        <v>62.014986499999999</v>
      </c>
      <c r="F20" s="20">
        <f t="shared" si="2"/>
        <v>61.746141499999993</v>
      </c>
      <c r="G20" s="20">
        <f t="shared" si="2"/>
        <v>50.974418499999992</v>
      </c>
      <c r="H20" s="20">
        <f t="shared" si="2"/>
        <v>50.992341499999988</v>
      </c>
      <c r="I20" s="20">
        <f t="shared" si="2"/>
        <v>54.612787499999989</v>
      </c>
      <c r="J20" s="20">
        <f t="shared" si="2"/>
        <v>51.655492499999994</v>
      </c>
      <c r="K20" s="20">
        <f t="shared" si="2"/>
        <v>52.963871499999996</v>
      </c>
      <c r="L20" s="20">
        <f t="shared" si="2"/>
        <v>52.999717499999988</v>
      </c>
      <c r="M20" s="18"/>
      <c r="N20" s="5">
        <v>540</v>
      </c>
    </row>
    <row r="21" spans="1:14" x14ac:dyDescent="0.35">
      <c r="A21" s="2" t="s">
        <v>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5">
        <v>540</v>
      </c>
    </row>
    <row r="23" spans="1:14" x14ac:dyDescent="0.35">
      <c r="D23" t="s">
        <v>15</v>
      </c>
      <c r="E23" t="s">
        <v>16</v>
      </c>
      <c r="F23" t="s">
        <v>17</v>
      </c>
      <c r="G23" t="s">
        <v>18</v>
      </c>
      <c r="H23" t="s">
        <v>19</v>
      </c>
    </row>
    <row r="24" spans="1:14" x14ac:dyDescent="0.35">
      <c r="B24" t="s">
        <v>60</v>
      </c>
      <c r="C24" s="20" t="s">
        <v>20</v>
      </c>
      <c r="D24">
        <f>AVERAGE(C17:D17)</f>
        <v>63.14413549999999</v>
      </c>
      <c r="E24">
        <f>D24*2.5*7.143*0.15</f>
        <v>169.13945995368746</v>
      </c>
      <c r="F24">
        <f>AVERAGE(E24:E27)</f>
        <v>162.25016904562497</v>
      </c>
      <c r="G24">
        <f>STDEV(E24:E27)</f>
        <v>13.257859002575643</v>
      </c>
      <c r="H24">
        <f>COUNT(E24:E27)</f>
        <v>4</v>
      </c>
    </row>
    <row r="25" spans="1:14" x14ac:dyDescent="0.35">
      <c r="C25" s="20" t="s">
        <v>21</v>
      </c>
      <c r="D25">
        <f>AVERAGE(C18:D18)</f>
        <v>58.672346999999988</v>
      </c>
      <c r="E25">
        <f t="shared" ref="E25:E41" si="3">D25*2.5*7.143*0.15</f>
        <v>157.16121548287498</v>
      </c>
    </row>
    <row r="26" spans="1:14" x14ac:dyDescent="0.35">
      <c r="C26" s="20" t="s">
        <v>22</v>
      </c>
      <c r="D26">
        <f t="shared" ref="D26" si="4">AVERAGE(C19:D19)</f>
        <v>54.621748999999994</v>
      </c>
      <c r="E26">
        <f t="shared" si="3"/>
        <v>146.31118241512499</v>
      </c>
    </row>
    <row r="27" spans="1:14" x14ac:dyDescent="0.35">
      <c r="C27" s="21" t="s">
        <v>23</v>
      </c>
      <c r="D27">
        <f>AVERAGE(C20:D20)</f>
        <v>65.850508499999989</v>
      </c>
      <c r="E27">
        <f t="shared" si="3"/>
        <v>176.38881833081246</v>
      </c>
    </row>
    <row r="28" spans="1:14" x14ac:dyDescent="0.35">
      <c r="C28" s="21" t="s">
        <v>24</v>
      </c>
      <c r="D28">
        <f>AVERAGE(E17:F17)</f>
        <v>58.977037999999986</v>
      </c>
      <c r="E28">
        <f t="shared" si="3"/>
        <v>157.97736841274994</v>
      </c>
      <c r="F28">
        <f>AVERAGE(E28:E31)</f>
        <v>149.89385373229683</v>
      </c>
      <c r="G28">
        <f>STDEV(E28:E31)</f>
        <v>16.346074627770179</v>
      </c>
      <c r="H28">
        <f>COUNT(E28:E31)</f>
        <v>4</v>
      </c>
    </row>
    <row r="29" spans="1:14" x14ac:dyDescent="0.35">
      <c r="C29" s="21" t="s">
        <v>25</v>
      </c>
      <c r="D29">
        <f t="shared" ref="D29:D31" si="5">AVERAGE(E18:F18)</f>
        <v>47.775162999999992</v>
      </c>
      <c r="E29">
        <f t="shared" si="3"/>
        <v>127.97174599087496</v>
      </c>
    </row>
    <row r="30" spans="1:14" x14ac:dyDescent="0.35">
      <c r="C30" s="21" t="s">
        <v>26</v>
      </c>
      <c r="D30">
        <f t="shared" si="5"/>
        <v>55.204246499999996</v>
      </c>
      <c r="E30">
        <f t="shared" si="3"/>
        <v>147.87147478106249</v>
      </c>
    </row>
    <row r="31" spans="1:14" x14ac:dyDescent="0.35">
      <c r="C31" s="21" t="s">
        <v>27</v>
      </c>
      <c r="D31">
        <f t="shared" si="5"/>
        <v>61.880563999999993</v>
      </c>
      <c r="E31">
        <f t="shared" si="3"/>
        <v>165.75482574449995</v>
      </c>
    </row>
    <row r="32" spans="1:14" x14ac:dyDescent="0.35">
      <c r="C32" s="21" t="s">
        <v>28</v>
      </c>
      <c r="D32">
        <f>AVERAGE(G17:H17)</f>
        <v>58.152579999999986</v>
      </c>
      <c r="E32">
        <f t="shared" si="3"/>
        <v>155.76895460249995</v>
      </c>
      <c r="F32">
        <f>AVERAGE(E32:E35)</f>
        <v>154.06463524893746</v>
      </c>
      <c r="G32">
        <f>STDEV(E32:E35)</f>
        <v>14.775621580828792</v>
      </c>
      <c r="H32">
        <f>COUNT(E32:E35)</f>
        <v>4</v>
      </c>
    </row>
    <row r="33" spans="3:8" x14ac:dyDescent="0.35">
      <c r="C33" s="20" t="s">
        <v>29</v>
      </c>
      <c r="D33">
        <f t="shared" ref="D33:D35" si="6">AVERAGE(G18:H18)</f>
        <v>64.389783999999992</v>
      </c>
      <c r="E33">
        <f t="shared" si="3"/>
        <v>172.47608516699995</v>
      </c>
    </row>
    <row r="34" spans="3:8" x14ac:dyDescent="0.35">
      <c r="C34" s="20" t="s">
        <v>30</v>
      </c>
      <c r="D34">
        <f>AVERAGE(G19:H19)</f>
        <v>56.539509999999993</v>
      </c>
      <c r="E34">
        <f t="shared" si="3"/>
        <v>151.44814497374998</v>
      </c>
    </row>
    <row r="35" spans="3:8" x14ac:dyDescent="0.35">
      <c r="C35" s="20" t="s">
        <v>31</v>
      </c>
      <c r="D35">
        <f t="shared" si="6"/>
        <v>50.98337999999999</v>
      </c>
      <c r="E35">
        <f t="shared" si="3"/>
        <v>136.56535625249995</v>
      </c>
    </row>
    <row r="36" spans="3:8" x14ac:dyDescent="0.35">
      <c r="C36" s="21" t="s">
        <v>32</v>
      </c>
      <c r="D36">
        <f>AVERAGE(I17:J17)</f>
        <v>58.340771499999988</v>
      </c>
      <c r="E36">
        <f t="shared" si="3"/>
        <v>156.27304905918743</v>
      </c>
      <c r="F36">
        <f>AVERAGE(E36:E39)</f>
        <v>156.38106929990622</v>
      </c>
      <c r="G36">
        <f>STDEV(E36:E39)</f>
        <v>10.184179953135345</v>
      </c>
      <c r="H36">
        <f>COUNT(E36:E39)</f>
        <v>4</v>
      </c>
    </row>
    <row r="37" spans="3:8" x14ac:dyDescent="0.35">
      <c r="C37" s="21" t="s">
        <v>33</v>
      </c>
      <c r="D37">
        <f t="shared" ref="D37:D39" si="7">AVERAGE(I18:J18)</f>
        <v>61.988101999999998</v>
      </c>
      <c r="E37">
        <f t="shared" si="3"/>
        <v>166.04287971975</v>
      </c>
    </row>
    <row r="38" spans="3:8" x14ac:dyDescent="0.35">
      <c r="C38" s="21" t="s">
        <v>34</v>
      </c>
      <c r="D38">
        <f>AVERAGE(I19:J19)</f>
        <v>60.061379499999994</v>
      </c>
      <c r="E38">
        <f t="shared" si="3"/>
        <v>160.88191266318751</v>
      </c>
    </row>
    <row r="39" spans="3:8" x14ac:dyDescent="0.35">
      <c r="C39" s="21" t="s">
        <v>35</v>
      </c>
      <c r="D39">
        <f t="shared" si="7"/>
        <v>53.134139999999988</v>
      </c>
      <c r="E39">
        <f t="shared" si="3"/>
        <v>142.32643575749995</v>
      </c>
    </row>
    <row r="40" spans="3:8" x14ac:dyDescent="0.35">
      <c r="C40" s="22" t="s">
        <v>36</v>
      </c>
      <c r="D40">
        <f>AVERAGE(K17:L17)</f>
        <v>61.907448499999987</v>
      </c>
      <c r="E40">
        <f t="shared" si="3"/>
        <v>165.82683923831243</v>
      </c>
      <c r="F40">
        <f>AVERAGE(E40:E43)</f>
        <v>147.77545678931244</v>
      </c>
      <c r="G40">
        <f>STDEV(E40:E43)</f>
        <v>15.950839866652329</v>
      </c>
      <c r="H40">
        <f>COUNT(E40:E43)</f>
        <v>3</v>
      </c>
    </row>
    <row r="41" spans="3:8" x14ac:dyDescent="0.35">
      <c r="C41" s="22" t="s">
        <v>37</v>
      </c>
      <c r="D41">
        <f>AVERAGE(K18:L18)</f>
        <v>50.615958499999991</v>
      </c>
      <c r="E41">
        <f t="shared" si="3"/>
        <v>135.58117183706244</v>
      </c>
    </row>
    <row r="42" spans="3:8" x14ac:dyDescent="0.35">
      <c r="C42" s="22" t="s">
        <v>38</v>
      </c>
      <c r="D42" t="e">
        <f t="shared" ref="D42:D43" si="8">AVERAGE(K19:L19)</f>
        <v>#VALUE!</v>
      </c>
    </row>
    <row r="43" spans="3:8" x14ac:dyDescent="0.35">
      <c r="C43" s="22" t="s">
        <v>39</v>
      </c>
      <c r="D43">
        <f>AVERAGE(K20:L20)</f>
        <v>52.981794499999992</v>
      </c>
      <c r="E43">
        <f>D43*2.5*7.143*0.15</f>
        <v>141.91835929256246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0DAF-B1E0-4720-BE7A-DEDC88F01309}">
  <dimension ref="A1:Z43"/>
  <sheetViews>
    <sheetView topLeftCell="C1" zoomScale="84" workbookViewId="0">
      <selection activeCell="Q7" sqref="Q7"/>
    </sheetView>
  </sheetViews>
  <sheetFormatPr defaultRowHeight="14.5" x14ac:dyDescent="0.35"/>
  <cols>
    <col min="3" max="3" width="10.36328125" bestFit="1" customWidth="1"/>
    <col min="8" max="8" width="10.36328125" bestFit="1" customWidth="1"/>
  </cols>
  <sheetData>
    <row r="1" spans="1:26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26" x14ac:dyDescent="0.35">
      <c r="A2" s="2" t="s">
        <v>0</v>
      </c>
      <c r="B2" s="3">
        <v>5.8000000000000003E-2</v>
      </c>
      <c r="C2" s="3">
        <v>0.27900000000000003</v>
      </c>
      <c r="D2" s="3">
        <v>4.8000000000000001E-2</v>
      </c>
      <c r="E2" s="3">
        <v>4.8000000000000001E-2</v>
      </c>
      <c r="F2" s="3">
        <v>4.9000000000000002E-2</v>
      </c>
      <c r="G2" s="3">
        <v>4.9000000000000002E-2</v>
      </c>
      <c r="H2" s="3">
        <v>6.2E-2</v>
      </c>
      <c r="I2" s="3">
        <v>4.9000000000000002E-2</v>
      </c>
      <c r="J2" s="3">
        <v>4.9000000000000002E-2</v>
      </c>
      <c r="K2" s="3">
        <v>4.9000000000000002E-2</v>
      </c>
      <c r="L2" s="3">
        <v>5.0999999999999997E-2</v>
      </c>
      <c r="M2" s="3">
        <v>4.9000000000000002E-2</v>
      </c>
      <c r="N2" s="5">
        <v>540</v>
      </c>
      <c r="P2" t="s">
        <v>9</v>
      </c>
      <c r="Q2">
        <f>AVERAGE(C3:C4)</f>
        <v>6.8500000000000005E-2</v>
      </c>
      <c r="R2">
        <f t="shared" ref="R2:Z2" si="0">AVERAGE(D3:D4)</f>
        <v>0.20649999999999999</v>
      </c>
      <c r="S2">
        <f t="shared" si="0"/>
        <v>0.33400000000000002</v>
      </c>
      <c r="T2">
        <f t="shared" si="0"/>
        <v>0.57899999999999996</v>
      </c>
      <c r="U2">
        <f t="shared" si="0"/>
        <v>0.85</v>
      </c>
      <c r="V2">
        <f>AVERAGE(H3:H4)</f>
        <v>1.1515</v>
      </c>
      <c r="W2">
        <f t="shared" si="0"/>
        <v>2.069</v>
      </c>
      <c r="X2">
        <f t="shared" si="0"/>
        <v>3.7720000000000002</v>
      </c>
      <c r="Y2" t="e">
        <f t="shared" si="0"/>
        <v>#DIV/0!</v>
      </c>
      <c r="Z2" t="e">
        <f t="shared" si="0"/>
        <v>#DIV/0!</v>
      </c>
    </row>
    <row r="3" spans="1:26" x14ac:dyDescent="0.35">
      <c r="A3" s="2" t="s">
        <v>1</v>
      </c>
      <c r="B3" s="3">
        <v>4.9000000000000002E-2</v>
      </c>
      <c r="C3" s="3">
        <v>6.7000000000000004E-2</v>
      </c>
      <c r="D3" s="3">
        <v>0.20899999999999999</v>
      </c>
      <c r="E3" s="4">
        <v>0.33600000000000002</v>
      </c>
      <c r="F3" s="6">
        <v>0.58899999999999997</v>
      </c>
      <c r="G3" s="7">
        <v>0.86699999999999999</v>
      </c>
      <c r="H3" s="11">
        <v>1.171</v>
      </c>
      <c r="I3" s="8">
        <v>2.1080000000000001</v>
      </c>
      <c r="J3" s="9">
        <v>3.8010000000000002</v>
      </c>
      <c r="K3" s="10" t="s">
        <v>2</v>
      </c>
      <c r="L3" s="10" t="s">
        <v>2</v>
      </c>
      <c r="M3" s="3">
        <v>0.05</v>
      </c>
      <c r="N3" s="5">
        <v>540</v>
      </c>
      <c r="P3" t="s">
        <v>10</v>
      </c>
      <c r="Q3">
        <f>Q2-$Q$2</f>
        <v>0</v>
      </c>
      <c r="R3">
        <f t="shared" ref="R3:Z3" si="1">R2-$Q$2</f>
        <v>0.13799999999999998</v>
      </c>
      <c r="S3">
        <f>S2-$Q$2</f>
        <v>0.26550000000000001</v>
      </c>
      <c r="T3">
        <f t="shared" si="1"/>
        <v>0.51049999999999995</v>
      </c>
      <c r="U3">
        <f t="shared" si="1"/>
        <v>0.78149999999999997</v>
      </c>
      <c r="V3">
        <f t="shared" si="1"/>
        <v>1.083</v>
      </c>
      <c r="W3">
        <f t="shared" si="1"/>
        <v>2.0004999999999997</v>
      </c>
      <c r="X3">
        <f t="shared" si="1"/>
        <v>3.7035</v>
      </c>
      <c r="Y3" t="e">
        <f t="shared" si="1"/>
        <v>#DIV/0!</v>
      </c>
      <c r="Z3" t="e">
        <f t="shared" si="1"/>
        <v>#DIV/0!</v>
      </c>
    </row>
    <row r="4" spans="1:26" x14ac:dyDescent="0.35">
      <c r="A4" s="2" t="s">
        <v>3</v>
      </c>
      <c r="B4" s="3">
        <v>4.9000000000000002E-2</v>
      </c>
      <c r="C4" s="3">
        <v>7.0000000000000007E-2</v>
      </c>
      <c r="D4" s="3">
        <v>0.20399999999999999</v>
      </c>
      <c r="E4" s="4">
        <v>0.33200000000000002</v>
      </c>
      <c r="F4" s="4">
        <v>0.56899999999999995</v>
      </c>
      <c r="G4" s="6">
        <v>0.83299999999999996</v>
      </c>
      <c r="H4" s="11">
        <v>1.1319999999999999</v>
      </c>
      <c r="I4" s="8">
        <v>2.0299999999999998</v>
      </c>
      <c r="J4" s="9">
        <v>3.7429999999999999</v>
      </c>
      <c r="K4" s="10" t="s">
        <v>2</v>
      </c>
      <c r="L4" s="10" t="s">
        <v>2</v>
      </c>
      <c r="M4" s="3">
        <v>0.20699999999999999</v>
      </c>
      <c r="N4" s="5">
        <v>540</v>
      </c>
      <c r="P4" t="s">
        <v>11</v>
      </c>
      <c r="Q4">
        <v>0</v>
      </c>
      <c r="R4">
        <v>2</v>
      </c>
      <c r="S4">
        <v>4</v>
      </c>
      <c r="T4">
        <v>8</v>
      </c>
      <c r="U4">
        <v>12</v>
      </c>
      <c r="V4">
        <v>16</v>
      </c>
      <c r="W4">
        <v>32</v>
      </c>
      <c r="X4">
        <v>64</v>
      </c>
      <c r="Y4">
        <v>100</v>
      </c>
      <c r="Z4">
        <v>128</v>
      </c>
    </row>
    <row r="5" spans="1:26" x14ac:dyDescent="0.35">
      <c r="A5" s="2" t="s">
        <v>4</v>
      </c>
      <c r="B5" s="3">
        <v>4.9000000000000002E-2</v>
      </c>
      <c r="C5" s="9">
        <v>3.6070000000000002</v>
      </c>
      <c r="D5" s="12">
        <v>3.3359999999999999</v>
      </c>
      <c r="E5" s="15">
        <v>2.4969999999999999</v>
      </c>
      <c r="F5" s="15">
        <v>2.54</v>
      </c>
      <c r="G5" s="13">
        <v>3.0539999999999998</v>
      </c>
      <c r="H5" s="13">
        <v>3.1230000000000002</v>
      </c>
      <c r="I5" s="14">
        <v>2.9790000000000001</v>
      </c>
      <c r="J5" s="13">
        <v>3.0779999999999998</v>
      </c>
      <c r="K5" s="14">
        <v>2.907</v>
      </c>
      <c r="L5" s="13">
        <v>3.0419999999999998</v>
      </c>
      <c r="M5" s="3">
        <v>4.9000000000000002E-2</v>
      </c>
      <c r="N5" s="5">
        <v>540</v>
      </c>
    </row>
    <row r="6" spans="1:26" x14ac:dyDescent="0.35">
      <c r="A6" s="2" t="s">
        <v>5</v>
      </c>
      <c r="B6" s="3">
        <v>0.26300000000000001</v>
      </c>
      <c r="C6" s="13">
        <v>3.0129999999999999</v>
      </c>
      <c r="D6" s="14">
        <v>2.8039999999999998</v>
      </c>
      <c r="E6" s="13">
        <v>3.1379999999999999</v>
      </c>
      <c r="F6" s="12">
        <v>3.2810000000000001</v>
      </c>
      <c r="G6" s="12">
        <v>3.3380000000000001</v>
      </c>
      <c r="H6" s="12">
        <v>3.3969999999999998</v>
      </c>
      <c r="I6" s="14">
        <v>2.9159999999999999</v>
      </c>
      <c r="J6" s="14">
        <v>2.9489999999999998</v>
      </c>
      <c r="K6" s="13">
        <v>3.1669999999999998</v>
      </c>
      <c r="L6" s="12">
        <v>3.286</v>
      </c>
      <c r="M6" s="3">
        <v>0.23499999999999999</v>
      </c>
      <c r="N6" s="5">
        <v>540</v>
      </c>
    </row>
    <row r="7" spans="1:26" x14ac:dyDescent="0.35">
      <c r="A7" s="2" t="s">
        <v>6</v>
      </c>
      <c r="B7" s="3">
        <v>6.3E-2</v>
      </c>
      <c r="C7" s="12">
        <v>3.504</v>
      </c>
      <c r="D7" s="12">
        <v>3.3879999999999999</v>
      </c>
      <c r="E7" s="13">
        <v>3.1539999999999999</v>
      </c>
      <c r="F7" s="12">
        <v>3.3039999999999998</v>
      </c>
      <c r="G7" s="13">
        <v>3.0489999999999999</v>
      </c>
      <c r="H7" s="13">
        <v>3.0790000000000002</v>
      </c>
      <c r="I7" s="9">
        <v>3.673</v>
      </c>
      <c r="J7" s="9">
        <v>3.742</v>
      </c>
      <c r="K7" s="14">
        <v>2.7679999999999998</v>
      </c>
      <c r="L7" s="14">
        <v>2.9049999999999998</v>
      </c>
      <c r="M7" s="3">
        <v>0.19</v>
      </c>
      <c r="N7" s="5">
        <v>540</v>
      </c>
    </row>
    <row r="8" spans="1:26" x14ac:dyDescent="0.35">
      <c r="A8" s="2" t="s">
        <v>7</v>
      </c>
      <c r="B8" s="3">
        <v>0.06</v>
      </c>
      <c r="C8" s="15">
        <v>2.7229999999999999</v>
      </c>
      <c r="D8" s="15">
        <v>2.677</v>
      </c>
      <c r="E8" s="13">
        <v>3.0510000000000002</v>
      </c>
      <c r="F8" s="13">
        <v>3.0230000000000001</v>
      </c>
      <c r="G8" s="13">
        <v>3.1880000000000002</v>
      </c>
      <c r="H8" s="12">
        <v>3.2789999999999999</v>
      </c>
      <c r="I8" s="13">
        <v>3.0390000000000001</v>
      </c>
      <c r="J8" s="13">
        <v>3.0019999999999998</v>
      </c>
      <c r="K8" s="12">
        <v>3.52</v>
      </c>
      <c r="L8" s="9">
        <v>3.625</v>
      </c>
      <c r="M8" s="3">
        <v>0.05</v>
      </c>
      <c r="N8" s="5">
        <v>540</v>
      </c>
    </row>
    <row r="9" spans="1:26" x14ac:dyDescent="0.35">
      <c r="A9" s="2" t="s">
        <v>8</v>
      </c>
      <c r="B9" s="3">
        <v>4.9000000000000002E-2</v>
      </c>
      <c r="C9" s="3">
        <v>0.309</v>
      </c>
      <c r="D9" s="3">
        <v>5.1999999999999998E-2</v>
      </c>
      <c r="E9" s="6">
        <v>0.78800000000000003</v>
      </c>
      <c r="F9" s="3">
        <v>5.0999999999999997E-2</v>
      </c>
      <c r="G9" s="3">
        <v>0.06</v>
      </c>
      <c r="H9" s="3">
        <v>0.27</v>
      </c>
      <c r="I9" s="3">
        <v>0.28399999999999997</v>
      </c>
      <c r="J9" s="4">
        <v>0.44800000000000001</v>
      </c>
      <c r="K9" s="3">
        <v>0.25900000000000001</v>
      </c>
      <c r="L9" s="3">
        <v>0.152</v>
      </c>
      <c r="M9" s="3">
        <v>6.6000000000000003E-2</v>
      </c>
      <c r="N9" s="5">
        <v>540</v>
      </c>
      <c r="O9" t="s">
        <v>12</v>
      </c>
      <c r="P9">
        <v>17.209</v>
      </c>
    </row>
    <row r="10" spans="1:26" x14ac:dyDescent="0.35">
      <c r="O10" t="s">
        <v>13</v>
      </c>
      <c r="P10">
        <v>-0.99660000000000004</v>
      </c>
    </row>
    <row r="11" spans="1:26" x14ac:dyDescent="0.35">
      <c r="O11" t="s">
        <v>14</v>
      </c>
      <c r="P11">
        <v>6.8500000000000005E-2</v>
      </c>
    </row>
    <row r="13" spans="1:26" x14ac:dyDescent="0.3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26" x14ac:dyDescent="0.35">
      <c r="A14" s="2" t="s">
        <v>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5">
        <v>540</v>
      </c>
    </row>
    <row r="15" spans="1:26" x14ac:dyDescent="0.35">
      <c r="A15" s="2" t="s">
        <v>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8"/>
      <c r="N15" s="5">
        <v>540</v>
      </c>
    </row>
    <row r="16" spans="1:26" x14ac:dyDescent="0.35">
      <c r="A16" s="2" t="s">
        <v>3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8"/>
      <c r="N16" s="5">
        <v>540</v>
      </c>
    </row>
    <row r="17" spans="1:14" x14ac:dyDescent="0.35">
      <c r="A17" s="2" t="s">
        <v>4</v>
      </c>
      <c r="B17" s="18"/>
      <c r="C17" s="20">
        <f>$P$9*(C5-$P$11)+$P$10</f>
        <v>59.897446500000001</v>
      </c>
      <c r="D17" s="20">
        <f t="shared" ref="C17:L20" si="2">$P$9*(D5-$P$11)+$P$10</f>
        <v>55.233807499999998</v>
      </c>
      <c r="E17" s="20">
        <f t="shared" si="2"/>
        <v>40.795456499999993</v>
      </c>
      <c r="F17" s="20">
        <f t="shared" si="2"/>
        <v>41.535443499999992</v>
      </c>
      <c r="G17" s="20">
        <f t="shared" si="2"/>
        <v>50.380869499999996</v>
      </c>
      <c r="H17" s="20">
        <f t="shared" si="2"/>
        <v>51.568290499999996</v>
      </c>
      <c r="I17" s="20">
        <f t="shared" si="2"/>
        <v>49.090194499999996</v>
      </c>
      <c r="J17" s="20">
        <f t="shared" si="2"/>
        <v>50.793885500000002</v>
      </c>
      <c r="K17" s="20">
        <f t="shared" si="2"/>
        <v>47.851146499999992</v>
      </c>
      <c r="L17" s="20">
        <f t="shared" si="2"/>
        <v>50.174361499999989</v>
      </c>
      <c r="M17" s="18"/>
      <c r="N17" s="5">
        <v>540</v>
      </c>
    </row>
    <row r="18" spans="1:14" x14ac:dyDescent="0.35">
      <c r="A18" s="2" t="s">
        <v>5</v>
      </c>
      <c r="B18" s="18"/>
      <c r="C18" s="20">
        <f t="shared" si="2"/>
        <v>49.675300499999992</v>
      </c>
      <c r="D18" s="20">
        <f t="shared" si="2"/>
        <v>46.078619500000002</v>
      </c>
      <c r="E18" s="20">
        <f t="shared" si="2"/>
        <v>51.826425499999992</v>
      </c>
      <c r="F18" s="20">
        <f t="shared" si="2"/>
        <v>54.287312500000006</v>
      </c>
      <c r="G18" s="20">
        <f t="shared" si="2"/>
        <v>55.268225499999993</v>
      </c>
      <c r="H18" s="20">
        <f t="shared" si="2"/>
        <v>56.283556499999996</v>
      </c>
      <c r="I18" s="20">
        <f t="shared" si="2"/>
        <v>48.006027500000002</v>
      </c>
      <c r="J18" s="20">
        <f t="shared" si="2"/>
        <v>48.57392449999999</v>
      </c>
      <c r="K18" s="20">
        <f t="shared" si="2"/>
        <v>52.32548649999999</v>
      </c>
      <c r="L18" s="20">
        <f t="shared" si="2"/>
        <v>54.373357500000004</v>
      </c>
      <c r="M18" s="18"/>
      <c r="N18" s="5">
        <v>540</v>
      </c>
    </row>
    <row r="19" spans="1:14" x14ac:dyDescent="0.35">
      <c r="A19" s="2" t="s">
        <v>6</v>
      </c>
      <c r="B19" s="18"/>
      <c r="C19" s="20">
        <f t="shared" si="2"/>
        <v>58.124919500000004</v>
      </c>
      <c r="D19" s="20">
        <f t="shared" si="2"/>
        <v>56.128675499999993</v>
      </c>
      <c r="E19" s="20">
        <f t="shared" si="2"/>
        <v>52.101769499999996</v>
      </c>
      <c r="F19" s="20">
        <f t="shared" si="2"/>
        <v>54.683119499999997</v>
      </c>
      <c r="G19" s="20">
        <f t="shared" si="2"/>
        <v>50.294824499999997</v>
      </c>
      <c r="H19" s="20">
        <f>$P$9*(H7-$P$11)+$P$10</f>
        <v>50.811094500000003</v>
      </c>
      <c r="I19" s="20">
        <f t="shared" si="2"/>
        <v>61.033240499999998</v>
      </c>
      <c r="J19" s="20">
        <f>$P$9*(J7-$P$11)+$P$10</f>
        <v>62.220661499999991</v>
      </c>
      <c r="K19" s="20">
        <f t="shared" si="2"/>
        <v>45.459095499999989</v>
      </c>
      <c r="L19" s="20">
        <f t="shared" si="2"/>
        <v>47.816728499999996</v>
      </c>
      <c r="M19" s="18"/>
      <c r="N19" s="5">
        <v>540</v>
      </c>
    </row>
    <row r="20" spans="1:14" x14ac:dyDescent="0.35">
      <c r="A20" s="2" t="s">
        <v>7</v>
      </c>
      <c r="B20" s="18"/>
      <c r="C20" s="20">
        <f t="shared" si="2"/>
        <v>44.684690499999995</v>
      </c>
      <c r="D20" s="20">
        <f t="shared" si="2"/>
        <v>43.893076499999999</v>
      </c>
      <c r="E20" s="20">
        <f t="shared" si="2"/>
        <v>50.329242499999999</v>
      </c>
      <c r="F20" s="20">
        <f t="shared" si="2"/>
        <v>49.847390500000003</v>
      </c>
      <c r="G20" s="20">
        <f t="shared" si="2"/>
        <v>52.686875500000006</v>
      </c>
      <c r="H20" s="20">
        <f t="shared" si="2"/>
        <v>54.252894499999989</v>
      </c>
      <c r="I20" s="20">
        <f t="shared" si="2"/>
        <v>50.122734500000007</v>
      </c>
      <c r="J20" s="20">
        <f t="shared" si="2"/>
        <v>49.486001499999993</v>
      </c>
      <c r="K20" s="20">
        <f t="shared" si="2"/>
        <v>58.400263500000001</v>
      </c>
      <c r="L20" s="20">
        <f t="shared" si="2"/>
        <v>60.207208499999993</v>
      </c>
      <c r="M20" s="18"/>
      <c r="N20" s="5">
        <v>540</v>
      </c>
    </row>
    <row r="21" spans="1:14" x14ac:dyDescent="0.35">
      <c r="A21" s="2" t="s">
        <v>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5">
        <v>540</v>
      </c>
    </row>
    <row r="23" spans="1:14" x14ac:dyDescent="0.35">
      <c r="D23" t="s">
        <v>15</v>
      </c>
      <c r="E23" t="s">
        <v>16</v>
      </c>
      <c r="F23" t="s">
        <v>17</v>
      </c>
      <c r="G23" t="s">
        <v>18</v>
      </c>
      <c r="H23" t="s">
        <v>19</v>
      </c>
    </row>
    <row r="24" spans="1:14" x14ac:dyDescent="0.35">
      <c r="B24" t="s">
        <v>60</v>
      </c>
      <c r="C24" s="20" t="s">
        <v>40</v>
      </c>
      <c r="D24">
        <f>AVERAGE(C17:D17)</f>
        <v>57.565626999999999</v>
      </c>
      <c r="E24">
        <f>D24*2.5*7.143*0.15</f>
        <v>154.19672762287496</v>
      </c>
      <c r="F24">
        <f>AVERAGE(E24:E27)</f>
        <v>138.52393203037497</v>
      </c>
      <c r="G24">
        <f>STDEV(E24:E27)</f>
        <v>17.861638779775603</v>
      </c>
      <c r="H24">
        <f>COUNT(E24:E27)</f>
        <v>4</v>
      </c>
    </row>
    <row r="25" spans="1:14" x14ac:dyDescent="0.35">
      <c r="C25" s="20" t="s">
        <v>41</v>
      </c>
      <c r="D25">
        <f>AVERAGE(C18:D18)</f>
        <v>47.876959999999997</v>
      </c>
      <c r="E25">
        <f t="shared" ref="E25:E43" si="3">D25*2.5*7.143*0.15</f>
        <v>128.24442197999997</v>
      </c>
    </row>
    <row r="26" spans="1:14" x14ac:dyDescent="0.35">
      <c r="C26" s="20" t="s">
        <v>42</v>
      </c>
      <c r="D26">
        <f t="shared" ref="D26" si="4">AVERAGE(C19:D19)</f>
        <v>57.126797499999995</v>
      </c>
      <c r="E26">
        <f t="shared" si="3"/>
        <v>153.02126795343747</v>
      </c>
    </row>
    <row r="27" spans="1:14" x14ac:dyDescent="0.35">
      <c r="C27" s="20" t="s">
        <v>43</v>
      </c>
      <c r="D27">
        <f>AVERAGE(C20:D20)</f>
        <v>44.288883499999997</v>
      </c>
      <c r="E27">
        <f t="shared" si="3"/>
        <v>118.63331056518749</v>
      </c>
    </row>
    <row r="28" spans="1:14" x14ac:dyDescent="0.35">
      <c r="C28" s="20" t="s">
        <v>44</v>
      </c>
      <c r="D28">
        <f>AVERAGE(E17:F17)</f>
        <v>41.165449999999993</v>
      </c>
      <c r="E28">
        <f t="shared" si="3"/>
        <v>110.26680350624997</v>
      </c>
      <c r="F28">
        <f>AVERAGE(E28:E31)</f>
        <v>132.39310316625</v>
      </c>
      <c r="G28">
        <f>STDEV(E28:E31)</f>
        <v>15.27765542364109</v>
      </c>
      <c r="H28">
        <f>COUNT(E28:E31)</f>
        <v>4</v>
      </c>
    </row>
    <row r="29" spans="1:14" x14ac:dyDescent="0.35">
      <c r="C29" s="20" t="s">
        <v>45</v>
      </c>
      <c r="D29">
        <f>AVERAGE(E18:F18)</f>
        <v>53.056868999999999</v>
      </c>
      <c r="E29">
        <f t="shared" si="3"/>
        <v>142.11945572512499</v>
      </c>
    </row>
    <row r="30" spans="1:14" x14ac:dyDescent="0.35">
      <c r="C30" s="20" t="s">
        <v>46</v>
      </c>
      <c r="D30">
        <f t="shared" ref="D29:D31" si="5">AVERAGE(E19:F19)</f>
        <v>53.392444499999996</v>
      </c>
      <c r="E30">
        <f t="shared" si="3"/>
        <v>143.01833664881249</v>
      </c>
    </row>
    <row r="31" spans="1:14" x14ac:dyDescent="0.35">
      <c r="C31" s="20" t="s">
        <v>47</v>
      </c>
      <c r="D31">
        <f t="shared" si="5"/>
        <v>50.088316500000005</v>
      </c>
      <c r="E31">
        <f t="shared" si="3"/>
        <v>134.16781678481252</v>
      </c>
    </row>
    <row r="32" spans="1:14" x14ac:dyDescent="0.35">
      <c r="C32" s="20" t="s">
        <v>48</v>
      </c>
      <c r="D32">
        <f>AVERAGE(G17:H17)</f>
        <v>50.974579999999996</v>
      </c>
      <c r="E32">
        <f t="shared" si="3"/>
        <v>136.54178435249997</v>
      </c>
      <c r="F32">
        <f>AVERAGE(E32:E35)</f>
        <v>141.14566805779685</v>
      </c>
      <c r="G32">
        <f>STDEV(E32:E35)</f>
        <v>6.495413852661085</v>
      </c>
      <c r="H32">
        <f>COUNT(E32:E35)</f>
        <v>4</v>
      </c>
    </row>
    <row r="33" spans="3:8" x14ac:dyDescent="0.35">
      <c r="C33" s="20" t="s">
        <v>49</v>
      </c>
      <c r="D33">
        <f>AVERAGE(G18:H18)</f>
        <v>55.775890999999994</v>
      </c>
      <c r="E33">
        <f t="shared" si="3"/>
        <v>149.40269602987496</v>
      </c>
    </row>
    <row r="34" spans="3:8" x14ac:dyDescent="0.35">
      <c r="C34" s="20" t="s">
        <v>50</v>
      </c>
      <c r="D34">
        <f t="shared" ref="D33:D35" si="6">AVERAGE(G19:H19)</f>
        <v>50.5529595</v>
      </c>
      <c r="E34">
        <f t="shared" si="3"/>
        <v>135.41242114068748</v>
      </c>
    </row>
    <row r="35" spans="3:8" x14ac:dyDescent="0.35">
      <c r="C35" s="23" t="s">
        <v>51</v>
      </c>
      <c r="D35">
        <f t="shared" si="6"/>
        <v>53.469884999999998</v>
      </c>
      <c r="E35">
        <f t="shared" si="3"/>
        <v>143.22577070812497</v>
      </c>
    </row>
    <row r="36" spans="3:8" x14ac:dyDescent="0.35">
      <c r="C36" s="20" t="s">
        <v>52</v>
      </c>
      <c r="D36">
        <f>AVERAGE(I17:J17)</f>
        <v>49.942039999999999</v>
      </c>
      <c r="E36">
        <f t="shared" si="3"/>
        <v>133.77599689499996</v>
      </c>
      <c r="F36">
        <f>AVERAGE(E36:E39)</f>
        <v>140.40236267859373</v>
      </c>
      <c r="G36">
        <f>STDEV(E36:E39)</f>
        <v>16.570479717465023</v>
      </c>
      <c r="H36">
        <f>COUNT(E36:E39)</f>
        <v>4</v>
      </c>
    </row>
    <row r="37" spans="3:8" x14ac:dyDescent="0.35">
      <c r="C37" s="20" t="s">
        <v>53</v>
      </c>
      <c r="D37">
        <f t="shared" ref="D37:D39" si="7">AVERAGE(I18:J18)</f>
        <v>48.289975999999996</v>
      </c>
      <c r="E37">
        <f t="shared" si="3"/>
        <v>129.35073696299997</v>
      </c>
    </row>
    <row r="38" spans="3:8" x14ac:dyDescent="0.35">
      <c r="C38" s="20" t="s">
        <v>54</v>
      </c>
      <c r="D38">
        <f t="shared" si="7"/>
        <v>61.626950999999991</v>
      </c>
      <c r="E38">
        <f t="shared" si="3"/>
        <v>165.07549162237495</v>
      </c>
    </row>
    <row r="39" spans="3:8" x14ac:dyDescent="0.35">
      <c r="C39" s="20" t="s">
        <v>55</v>
      </c>
      <c r="D39">
        <f t="shared" si="7"/>
        <v>49.804367999999997</v>
      </c>
      <c r="E39">
        <f t="shared" si="3"/>
        <v>133.40722523399998</v>
      </c>
    </row>
    <row r="40" spans="3:8" x14ac:dyDescent="0.35">
      <c r="C40" s="20" t="s">
        <v>56</v>
      </c>
      <c r="D40">
        <f>AVERAGE(K17:L17)</f>
        <v>49.012753999999987</v>
      </c>
      <c r="E40">
        <f t="shared" si="3"/>
        <v>131.28678818324994</v>
      </c>
      <c r="F40">
        <f>AVERAGE(E40:E43)</f>
        <v>139.49195764049995</v>
      </c>
      <c r="G40">
        <f>STDEV(E40:E43)</f>
        <v>14.899356333314095</v>
      </c>
      <c r="H40">
        <f>COUNT(E40:E43)</f>
        <v>4</v>
      </c>
    </row>
    <row r="41" spans="3:8" x14ac:dyDescent="0.35">
      <c r="C41" s="20" t="s">
        <v>57</v>
      </c>
      <c r="D41">
        <f>AVERAGE(K18:L18)</f>
        <v>53.349421999999997</v>
      </c>
      <c r="E41">
        <f t="shared" si="3"/>
        <v>142.90309550474996</v>
      </c>
    </row>
    <row r="42" spans="3:8" x14ac:dyDescent="0.35">
      <c r="C42" s="20" t="s">
        <v>58</v>
      </c>
      <c r="D42">
        <f t="shared" ref="D42:D43" si="8">AVERAGE(K19:L19)</f>
        <v>46.637911999999993</v>
      </c>
      <c r="E42">
        <f t="shared" si="3"/>
        <v>124.92547703099997</v>
      </c>
    </row>
    <row r="43" spans="3:8" x14ac:dyDescent="0.35">
      <c r="C43" s="20" t="s">
        <v>59</v>
      </c>
      <c r="D43">
        <f t="shared" si="8"/>
        <v>59.303736000000001</v>
      </c>
      <c r="E43">
        <f t="shared" si="3"/>
        <v>158.85246984299999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9A55-8AFE-41C5-847E-DF34B535A434}">
  <dimension ref="A1:Z43"/>
  <sheetViews>
    <sheetView topLeftCell="E1" zoomScale="80" zoomScaleNormal="80" workbookViewId="0">
      <selection activeCell="Q3" sqref="Q3"/>
    </sheetView>
  </sheetViews>
  <sheetFormatPr defaultRowHeight="14.5" x14ac:dyDescent="0.35"/>
  <sheetData>
    <row r="1" spans="1:26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26" x14ac:dyDescent="0.35">
      <c r="A2" s="2" t="s">
        <v>0</v>
      </c>
      <c r="B2" s="3">
        <v>0.25700000000000001</v>
      </c>
      <c r="C2" s="3">
        <v>0.154</v>
      </c>
      <c r="D2" s="3">
        <v>4.8000000000000001E-2</v>
      </c>
      <c r="E2" s="3">
        <v>0.06</v>
      </c>
      <c r="F2" s="3">
        <v>5.0999999999999997E-2</v>
      </c>
      <c r="G2" s="3">
        <v>0.152</v>
      </c>
      <c r="H2" s="3">
        <v>0.20699999999999999</v>
      </c>
      <c r="I2" s="3">
        <v>0.05</v>
      </c>
      <c r="J2" s="3">
        <v>0.05</v>
      </c>
      <c r="K2" s="3">
        <v>4.9000000000000002E-2</v>
      </c>
      <c r="L2" s="3">
        <v>0.05</v>
      </c>
      <c r="M2" s="3">
        <v>4.9000000000000002E-2</v>
      </c>
      <c r="N2" s="5">
        <v>540</v>
      </c>
      <c r="P2" t="s">
        <v>9</v>
      </c>
      <c r="Q2">
        <f>AVERAGE(C3:C4)</f>
        <v>7.400000000000001E-2</v>
      </c>
      <c r="R2">
        <f t="shared" ref="R2:Z2" si="0">AVERAGE(D3:D4)</f>
        <v>0.19450000000000001</v>
      </c>
      <c r="S2">
        <f t="shared" si="0"/>
        <v>0.3095</v>
      </c>
      <c r="T2">
        <f t="shared" si="0"/>
        <v>0.51750000000000007</v>
      </c>
      <c r="U2">
        <f t="shared" si="0"/>
        <v>0.76800000000000002</v>
      </c>
      <c r="V2">
        <f t="shared" si="0"/>
        <v>0.95350000000000001</v>
      </c>
      <c r="W2">
        <f t="shared" si="0"/>
        <v>1.77</v>
      </c>
      <c r="X2">
        <f t="shared" si="0"/>
        <v>3.4115000000000002</v>
      </c>
      <c r="Y2" t="e">
        <f t="shared" si="0"/>
        <v>#DIV/0!</v>
      </c>
      <c r="Z2" t="e">
        <f t="shared" si="0"/>
        <v>#DIV/0!</v>
      </c>
    </row>
    <row r="3" spans="1:26" x14ac:dyDescent="0.35">
      <c r="A3" s="2" t="s">
        <v>1</v>
      </c>
      <c r="B3" s="3">
        <v>0.14099999999999999</v>
      </c>
      <c r="C3" s="3">
        <v>8.3000000000000004E-2</v>
      </c>
      <c r="D3" s="3">
        <v>0.193</v>
      </c>
      <c r="E3" s="4">
        <v>0.32500000000000001</v>
      </c>
      <c r="F3" s="4">
        <v>0.52900000000000003</v>
      </c>
      <c r="G3" s="6">
        <v>0.76800000000000002</v>
      </c>
      <c r="H3" s="7">
        <v>0.95499999999999996</v>
      </c>
      <c r="I3" s="16">
        <v>1.736</v>
      </c>
      <c r="J3" s="9">
        <v>3.4729999999999999</v>
      </c>
      <c r="K3" s="10" t="s">
        <v>2</v>
      </c>
      <c r="L3" s="10" t="s">
        <v>2</v>
      </c>
      <c r="M3" s="3">
        <v>4.9000000000000002E-2</v>
      </c>
      <c r="N3" s="5">
        <v>540</v>
      </c>
      <c r="P3" t="s">
        <v>10</v>
      </c>
      <c r="Q3">
        <f>Q2-$Q$2</f>
        <v>0</v>
      </c>
      <c r="R3">
        <f>R2-$Q$2</f>
        <v>0.1205</v>
      </c>
      <c r="S3">
        <f t="shared" ref="R3:Z3" si="1">S2-$Q$2</f>
        <v>0.23549999999999999</v>
      </c>
      <c r="T3">
        <f t="shared" si="1"/>
        <v>0.44350000000000006</v>
      </c>
      <c r="U3">
        <f t="shared" si="1"/>
        <v>0.69399999999999995</v>
      </c>
      <c r="V3">
        <f t="shared" si="1"/>
        <v>0.87949999999999995</v>
      </c>
      <c r="W3">
        <f t="shared" si="1"/>
        <v>1.696</v>
      </c>
      <c r="X3">
        <f t="shared" si="1"/>
        <v>3.3375000000000004</v>
      </c>
      <c r="Y3" t="e">
        <f t="shared" si="1"/>
        <v>#DIV/0!</v>
      </c>
      <c r="Z3" t="e">
        <f t="shared" si="1"/>
        <v>#DIV/0!</v>
      </c>
    </row>
    <row r="4" spans="1:26" x14ac:dyDescent="0.35">
      <c r="A4" s="2" t="s">
        <v>3</v>
      </c>
      <c r="B4" s="3">
        <v>0.20100000000000001</v>
      </c>
      <c r="C4" s="3">
        <v>6.5000000000000002E-2</v>
      </c>
      <c r="D4" s="3">
        <v>0.19600000000000001</v>
      </c>
      <c r="E4" s="4">
        <v>0.29399999999999998</v>
      </c>
      <c r="F4" s="4">
        <v>0.50600000000000001</v>
      </c>
      <c r="G4" s="6">
        <v>0.76800000000000002</v>
      </c>
      <c r="H4" s="7">
        <v>0.95199999999999996</v>
      </c>
      <c r="I4" s="8">
        <v>1.804</v>
      </c>
      <c r="J4" s="9">
        <v>3.35</v>
      </c>
      <c r="K4" s="10" t="s">
        <v>2</v>
      </c>
      <c r="L4" s="10" t="s">
        <v>2</v>
      </c>
      <c r="M4" s="3">
        <v>0.05</v>
      </c>
      <c r="N4" s="5">
        <v>540</v>
      </c>
      <c r="P4" t="s">
        <v>11</v>
      </c>
      <c r="Q4">
        <v>0</v>
      </c>
      <c r="R4">
        <v>2</v>
      </c>
      <c r="S4">
        <v>4</v>
      </c>
      <c r="T4">
        <v>8</v>
      </c>
      <c r="U4">
        <v>12</v>
      </c>
      <c r="V4">
        <v>16</v>
      </c>
      <c r="W4">
        <v>32</v>
      </c>
      <c r="X4">
        <v>64</v>
      </c>
      <c r="Y4">
        <v>100</v>
      </c>
      <c r="Z4">
        <v>128</v>
      </c>
    </row>
    <row r="5" spans="1:26" x14ac:dyDescent="0.35">
      <c r="A5" s="2" t="s">
        <v>4</v>
      </c>
      <c r="B5" s="3">
        <v>0.04</v>
      </c>
      <c r="C5" s="15">
        <v>2.3530000000000002</v>
      </c>
      <c r="D5" s="17">
        <v>2.2440000000000002</v>
      </c>
      <c r="E5" s="17">
        <v>2.1960000000000002</v>
      </c>
      <c r="F5" s="15">
        <v>2.3769999999999998</v>
      </c>
      <c r="G5" s="15">
        <v>2.3180000000000001</v>
      </c>
      <c r="H5" s="15">
        <v>2.4809999999999999</v>
      </c>
      <c r="I5" s="13">
        <v>2.819</v>
      </c>
      <c r="J5" s="13">
        <v>2.8889999999999998</v>
      </c>
      <c r="K5" s="14">
        <v>2.5710000000000002</v>
      </c>
      <c r="L5" s="14">
        <v>2.7240000000000002</v>
      </c>
      <c r="M5" s="3">
        <v>0.05</v>
      </c>
      <c r="N5" s="5">
        <v>540</v>
      </c>
    </row>
    <row r="6" spans="1:26" x14ac:dyDescent="0.35">
      <c r="A6" s="2" t="s">
        <v>5</v>
      </c>
      <c r="B6" s="3">
        <v>0.154</v>
      </c>
      <c r="C6" s="13">
        <v>2.907</v>
      </c>
      <c r="D6" s="12">
        <v>3.1059999999999999</v>
      </c>
      <c r="E6" s="14">
        <v>2.6619999999999999</v>
      </c>
      <c r="F6" s="13">
        <v>2.7480000000000002</v>
      </c>
      <c r="G6" s="13">
        <v>2.9489999999999998</v>
      </c>
      <c r="H6" s="12">
        <v>3.0910000000000002</v>
      </c>
      <c r="I6" s="12">
        <v>3.0110000000000001</v>
      </c>
      <c r="J6" s="12">
        <v>3.0339999999999998</v>
      </c>
      <c r="K6" s="13">
        <v>2.7530000000000001</v>
      </c>
      <c r="L6" s="12">
        <v>2.9860000000000002</v>
      </c>
      <c r="M6" s="3">
        <v>0.05</v>
      </c>
      <c r="N6" s="5">
        <v>540</v>
      </c>
    </row>
    <row r="7" spans="1:26" x14ac:dyDescent="0.35">
      <c r="A7" s="2" t="s">
        <v>6</v>
      </c>
      <c r="B7" s="3">
        <v>0.109</v>
      </c>
      <c r="C7" s="13">
        <v>2.8260000000000001</v>
      </c>
      <c r="D7" s="13">
        <v>2.8069999999999999</v>
      </c>
      <c r="E7" s="12">
        <v>3.0049999999999999</v>
      </c>
      <c r="F7" s="12">
        <v>3.03</v>
      </c>
      <c r="G7" s="13">
        <v>2.9550000000000001</v>
      </c>
      <c r="H7" s="12">
        <v>3.0289999999999999</v>
      </c>
      <c r="I7" s="13">
        <v>2.9430000000000001</v>
      </c>
      <c r="J7" s="13">
        <v>2.9489999999999998</v>
      </c>
      <c r="K7" s="12">
        <v>3.1309999999999998</v>
      </c>
      <c r="L7" s="9">
        <v>3.3319999999999999</v>
      </c>
      <c r="M7" s="3">
        <v>0.05</v>
      </c>
      <c r="N7" s="5">
        <v>540</v>
      </c>
    </row>
    <row r="8" spans="1:26" x14ac:dyDescent="0.35">
      <c r="A8" s="2" t="s">
        <v>7</v>
      </c>
      <c r="B8" s="3">
        <v>0.19400000000000001</v>
      </c>
      <c r="C8" s="17">
        <v>2.194</v>
      </c>
      <c r="D8" s="15">
        <v>2.278</v>
      </c>
      <c r="E8" s="15">
        <v>2.3730000000000002</v>
      </c>
      <c r="F8" s="14">
        <v>2.524</v>
      </c>
      <c r="G8" s="12">
        <v>3.0950000000000002</v>
      </c>
      <c r="H8" s="12">
        <v>3.0979999999999999</v>
      </c>
      <c r="I8" s="14">
        <v>2.5110000000000001</v>
      </c>
      <c r="J8" s="14">
        <v>2.516</v>
      </c>
      <c r="K8" s="13">
        <v>2.8730000000000002</v>
      </c>
      <c r="L8" s="13">
        <v>2.9809999999999999</v>
      </c>
      <c r="M8" s="3">
        <v>0.151</v>
      </c>
      <c r="N8" s="5">
        <v>540</v>
      </c>
    </row>
    <row r="9" spans="1:26" x14ac:dyDescent="0.35">
      <c r="A9" s="2" t="s">
        <v>8</v>
      </c>
      <c r="B9" s="3">
        <v>0.23300000000000001</v>
      </c>
      <c r="C9" s="3">
        <v>5.6000000000000001E-2</v>
      </c>
      <c r="D9" s="4">
        <v>0.315</v>
      </c>
      <c r="E9" s="4">
        <v>0.30299999999999999</v>
      </c>
      <c r="F9" s="4">
        <v>0.33400000000000002</v>
      </c>
      <c r="G9" s="3">
        <v>0.159</v>
      </c>
      <c r="H9" s="4">
        <v>0.32600000000000001</v>
      </c>
      <c r="I9" s="4">
        <v>0.29799999999999999</v>
      </c>
      <c r="J9" s="3">
        <v>0.224</v>
      </c>
      <c r="K9" s="3">
        <v>0.27</v>
      </c>
      <c r="L9" s="4">
        <v>0.40600000000000003</v>
      </c>
      <c r="M9" s="3">
        <v>0.05</v>
      </c>
      <c r="N9" s="5">
        <v>540</v>
      </c>
      <c r="O9" t="s">
        <v>12</v>
      </c>
      <c r="P9">
        <v>19.266999999999999</v>
      </c>
    </row>
    <row r="10" spans="1:26" x14ac:dyDescent="0.35">
      <c r="O10" t="s">
        <v>61</v>
      </c>
      <c r="P10">
        <v>-0.5877</v>
      </c>
    </row>
    <row r="11" spans="1:26" x14ac:dyDescent="0.35">
      <c r="O11" t="s">
        <v>14</v>
      </c>
      <c r="P11">
        <v>7.3999999999999996E-2</v>
      </c>
    </row>
    <row r="13" spans="1:26" x14ac:dyDescent="0.3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26" x14ac:dyDescent="0.35">
      <c r="A14" s="2" t="s">
        <v>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5">
        <v>540</v>
      </c>
    </row>
    <row r="15" spans="1:26" x14ac:dyDescent="0.35">
      <c r="A15" s="2" t="s">
        <v>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8"/>
      <c r="N15" s="5">
        <v>540</v>
      </c>
    </row>
    <row r="16" spans="1:26" x14ac:dyDescent="0.35">
      <c r="A16" s="2" t="s">
        <v>3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8"/>
      <c r="N16" s="5">
        <v>540</v>
      </c>
    </row>
    <row r="17" spans="1:14" x14ac:dyDescent="0.35">
      <c r="A17" s="2" t="s">
        <v>4</v>
      </c>
      <c r="B17" s="18"/>
      <c r="C17" s="20">
        <f t="shared" ref="C17:L20" si="2">$P$9*(C5-$P$11)+$P$10</f>
        <v>43.321793000000007</v>
      </c>
      <c r="D17" s="20">
        <f t="shared" si="2"/>
        <v>41.221690000000009</v>
      </c>
      <c r="E17" s="20">
        <f t="shared" si="2"/>
        <v>40.29687400000001</v>
      </c>
      <c r="F17" s="20">
        <f t="shared" si="2"/>
        <v>43.784200999999996</v>
      </c>
      <c r="G17" s="20">
        <f t="shared" si="2"/>
        <v>42.647448000000004</v>
      </c>
      <c r="H17" s="20">
        <f t="shared" si="2"/>
        <v>45.787969000000004</v>
      </c>
      <c r="I17" s="20">
        <f t="shared" si="2"/>
        <v>52.300215000000001</v>
      </c>
      <c r="J17" s="20">
        <f>$P$9*(J5-$P$11)+$P$10</f>
        <v>53.648904999999999</v>
      </c>
      <c r="K17" s="20">
        <f t="shared" si="2"/>
        <v>47.521999000000008</v>
      </c>
      <c r="L17" s="20">
        <f t="shared" si="2"/>
        <v>50.469850000000008</v>
      </c>
      <c r="M17" s="18"/>
      <c r="N17" s="5">
        <v>540</v>
      </c>
    </row>
    <row r="18" spans="1:14" x14ac:dyDescent="0.35">
      <c r="A18" s="2" t="s">
        <v>5</v>
      </c>
      <c r="B18" s="18"/>
      <c r="C18" s="20">
        <f>$P$9*(C6-$P$11)+$P$10</f>
        <v>53.995711000000007</v>
      </c>
      <c r="D18" s="20">
        <f t="shared" si="2"/>
        <v>57.829844000000001</v>
      </c>
      <c r="E18" s="20">
        <f t="shared" si="2"/>
        <v>49.275296000000004</v>
      </c>
      <c r="F18" s="20">
        <f t="shared" si="2"/>
        <v>50.932258000000004</v>
      </c>
      <c r="G18" s="20">
        <f t="shared" si="2"/>
        <v>54.804924999999997</v>
      </c>
      <c r="H18" s="20">
        <f t="shared" si="2"/>
        <v>57.540839000000005</v>
      </c>
      <c r="I18" s="20">
        <f t="shared" si="2"/>
        <v>55.999479000000008</v>
      </c>
      <c r="J18" s="20">
        <f t="shared" si="2"/>
        <v>56.442619999999998</v>
      </c>
      <c r="K18" s="20">
        <f t="shared" si="2"/>
        <v>51.028593000000008</v>
      </c>
      <c r="L18" s="20">
        <f t="shared" si="2"/>
        <v>55.517804000000005</v>
      </c>
      <c r="M18" s="18"/>
      <c r="N18" s="5">
        <v>540</v>
      </c>
    </row>
    <row r="19" spans="1:14" x14ac:dyDescent="0.35">
      <c r="A19" s="2" t="s">
        <v>6</v>
      </c>
      <c r="B19" s="18"/>
      <c r="C19" s="20">
        <f t="shared" si="2"/>
        <v>52.435084000000003</v>
      </c>
      <c r="D19" s="20">
        <f t="shared" si="2"/>
        <v>52.069011000000003</v>
      </c>
      <c r="E19" s="20">
        <f t="shared" si="2"/>
        <v>55.883876999999998</v>
      </c>
      <c r="F19" s="20">
        <f t="shared" si="2"/>
        <v>56.365552000000001</v>
      </c>
      <c r="G19" s="20">
        <f t="shared" si="2"/>
        <v>54.920527000000007</v>
      </c>
      <c r="H19" s="20">
        <f t="shared" si="2"/>
        <v>56.346285000000002</v>
      </c>
      <c r="I19" s="20">
        <f t="shared" si="2"/>
        <v>54.689323000000002</v>
      </c>
      <c r="J19" s="20">
        <f>$P$9*(J7-$P$11)+$P$10</f>
        <v>54.804924999999997</v>
      </c>
      <c r="K19" s="20">
        <f t="shared" si="2"/>
        <v>58.311518999999997</v>
      </c>
      <c r="L19" s="20">
        <f t="shared" si="2"/>
        <v>62.184185999999997</v>
      </c>
      <c r="M19" s="18"/>
      <c r="N19" s="5">
        <v>540</v>
      </c>
    </row>
    <row r="20" spans="1:14" x14ac:dyDescent="0.35">
      <c r="A20" s="2" t="s">
        <v>7</v>
      </c>
      <c r="B20" s="18"/>
      <c r="C20" s="20">
        <f t="shared" si="2"/>
        <v>40.258340000000004</v>
      </c>
      <c r="D20" s="20">
        <f t="shared" si="2"/>
        <v>41.876768000000006</v>
      </c>
      <c r="E20" s="20">
        <f t="shared" si="2"/>
        <v>43.707133000000006</v>
      </c>
      <c r="F20" s="20">
        <f t="shared" si="2"/>
        <v>46.616450000000007</v>
      </c>
      <c r="G20" s="20">
        <f t="shared" si="2"/>
        <v>57.61790700000001</v>
      </c>
      <c r="H20" s="20">
        <f t="shared" si="2"/>
        <v>57.675708</v>
      </c>
      <c r="I20" s="20">
        <f t="shared" si="2"/>
        <v>46.365979000000003</v>
      </c>
      <c r="J20" s="20">
        <f t="shared" si="2"/>
        <v>46.462314000000006</v>
      </c>
      <c r="K20" s="20">
        <f t="shared" si="2"/>
        <v>53.340633000000011</v>
      </c>
      <c r="L20" s="20">
        <f t="shared" si="2"/>
        <v>55.421469000000002</v>
      </c>
      <c r="M20" s="18"/>
      <c r="N20" s="5">
        <v>540</v>
      </c>
    </row>
    <row r="21" spans="1:14" x14ac:dyDescent="0.35">
      <c r="A21" s="2" t="s">
        <v>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5">
        <v>540</v>
      </c>
    </row>
    <row r="23" spans="1:14" x14ac:dyDescent="0.35">
      <c r="D23" t="s">
        <v>15</v>
      </c>
      <c r="E23" t="s">
        <v>16</v>
      </c>
      <c r="F23" t="s">
        <v>17</v>
      </c>
      <c r="G23" t="s">
        <v>18</v>
      </c>
      <c r="H23" t="s">
        <v>19</v>
      </c>
    </row>
    <row r="24" spans="1:14" x14ac:dyDescent="0.35">
      <c r="B24" t="s">
        <v>60</v>
      </c>
      <c r="C24" s="20" t="s">
        <v>62</v>
      </c>
      <c r="D24">
        <f>AVERAGE(C17:D17)</f>
        <v>42.271741500000005</v>
      </c>
      <c r="E24">
        <f>D24*2.5*7.143*0.15</f>
        <v>113.23014357543751</v>
      </c>
      <c r="F24">
        <f>AVERAGE(E24:E27)</f>
        <v>128.24193119357813</v>
      </c>
      <c r="G24">
        <f>STDEV(E24:E27)</f>
        <v>19.653529653029711</v>
      </c>
      <c r="H24">
        <f>COUNT(E24:E27)</f>
        <v>4</v>
      </c>
    </row>
    <row r="25" spans="1:14" x14ac:dyDescent="0.35">
      <c r="C25" s="20" t="s">
        <v>63</v>
      </c>
      <c r="D25">
        <f>AVERAGE(C18:D18)</f>
        <v>55.912777500000004</v>
      </c>
      <c r="E25">
        <f t="shared" ref="E25:E43" si="3">D25*2.5*7.143*0.15</f>
        <v>149.76936363093751</v>
      </c>
    </row>
    <row r="26" spans="1:14" x14ac:dyDescent="0.35">
      <c r="C26" s="20" t="s">
        <v>64</v>
      </c>
      <c r="D26">
        <f>AVERAGE(C19:D19)</f>
        <v>52.252047500000003</v>
      </c>
      <c r="E26">
        <f t="shared" si="3"/>
        <v>139.96364073468749</v>
      </c>
    </row>
    <row r="27" spans="1:14" x14ac:dyDescent="0.35">
      <c r="C27" s="23" t="s">
        <v>65</v>
      </c>
      <c r="D27">
        <f>AVERAGE(C20:D20)</f>
        <v>41.067554000000001</v>
      </c>
      <c r="E27">
        <f t="shared" si="3"/>
        <v>110.00457683325</v>
      </c>
    </row>
    <row r="28" spans="1:14" x14ac:dyDescent="0.35">
      <c r="C28" s="20" t="s">
        <v>66</v>
      </c>
      <c r="D28">
        <f>AVERAGE(E17:F17)</f>
        <v>42.040537499999999</v>
      </c>
      <c r="E28">
        <f t="shared" si="3"/>
        <v>112.61083476093749</v>
      </c>
      <c r="F28">
        <f>AVERAGE(E28:E31)</f>
        <v>129.53215789045311</v>
      </c>
      <c r="G28">
        <f>STDEV(E28:E31)</f>
        <v>16.475588693361527</v>
      </c>
      <c r="H28">
        <f>COUNT(E28:E31)</f>
        <v>4</v>
      </c>
    </row>
    <row r="29" spans="1:14" x14ac:dyDescent="0.35">
      <c r="C29" s="20" t="s">
        <v>67</v>
      </c>
      <c r="D29">
        <f>AVERAGE(E18:F18)</f>
        <v>50.103777000000008</v>
      </c>
      <c r="E29">
        <f t="shared" si="3"/>
        <v>134.20922966662502</v>
      </c>
    </row>
    <row r="30" spans="1:14" x14ac:dyDescent="0.35">
      <c r="C30" s="20" t="s">
        <v>68</v>
      </c>
      <c r="D30">
        <f t="shared" ref="D29:D31" si="4">AVERAGE(E19:F19)</f>
        <v>56.124714499999996</v>
      </c>
      <c r="E30">
        <f t="shared" si="3"/>
        <v>150.33706337756246</v>
      </c>
    </row>
    <row r="31" spans="1:14" x14ac:dyDescent="0.35">
      <c r="C31" s="20" t="s">
        <v>69</v>
      </c>
      <c r="D31">
        <f t="shared" si="4"/>
        <v>45.161791500000007</v>
      </c>
      <c r="E31">
        <f t="shared" si="3"/>
        <v>120.9715037566875</v>
      </c>
    </row>
    <row r="32" spans="1:14" x14ac:dyDescent="0.35">
      <c r="B32" t="s">
        <v>70</v>
      </c>
      <c r="C32" s="20" t="s">
        <v>71</v>
      </c>
      <c r="D32">
        <f>AVERAGE(G17:H17)</f>
        <v>44.217708500000001</v>
      </c>
      <c r="E32">
        <f t="shared" si="3"/>
        <v>118.4426594308125</v>
      </c>
      <c r="F32">
        <f>AVERAGE(E32:E35)</f>
        <v>143.08598934112501</v>
      </c>
      <c r="G32">
        <f>STDEV(E32:E35)</f>
        <v>16.586261054167149</v>
      </c>
      <c r="H32">
        <f>COUNT(E32:E35)</f>
        <v>4</v>
      </c>
    </row>
    <row r="33" spans="3:8" x14ac:dyDescent="0.35">
      <c r="C33" s="20" t="s">
        <v>72</v>
      </c>
      <c r="D33">
        <f>AVERAGE(G18:H18)</f>
        <v>56.172882000000001</v>
      </c>
      <c r="E33">
        <f t="shared" si="3"/>
        <v>150.46608604725</v>
      </c>
    </row>
    <row r="34" spans="3:8" x14ac:dyDescent="0.35">
      <c r="C34" s="20" t="s">
        <v>73</v>
      </c>
      <c r="D34">
        <f t="shared" ref="D33:D35" si="5">AVERAGE(G19:H19)</f>
        <v>55.633406000000008</v>
      </c>
      <c r="E34">
        <f t="shared" si="3"/>
        <v>149.02103214675003</v>
      </c>
    </row>
    <row r="35" spans="3:8" x14ac:dyDescent="0.35">
      <c r="C35" s="20" t="s">
        <v>74</v>
      </c>
      <c r="D35">
        <f t="shared" si="5"/>
        <v>57.646807500000008</v>
      </c>
      <c r="E35">
        <f t="shared" si="3"/>
        <v>154.41417973968754</v>
      </c>
    </row>
    <row r="36" spans="3:8" x14ac:dyDescent="0.35">
      <c r="C36" s="20" t="s">
        <v>75</v>
      </c>
      <c r="D36">
        <f>AVERAGE(I17:J17)</f>
        <v>52.974559999999997</v>
      </c>
      <c r="E36">
        <f t="shared" si="3"/>
        <v>141.89898077999999</v>
      </c>
      <c r="F36">
        <f>AVERAGE(E36:E39)</f>
        <v>140.86679942249998</v>
      </c>
      <c r="G36">
        <f>STDEV(E36:E39)</f>
        <v>11.586072901946562</v>
      </c>
      <c r="H36">
        <f>COUNT(E36:E39)</f>
        <v>4</v>
      </c>
    </row>
    <row r="37" spans="3:8" x14ac:dyDescent="0.35">
      <c r="C37" s="24" t="s">
        <v>78</v>
      </c>
      <c r="D37">
        <f t="shared" ref="D37:D39" si="6">AVERAGE(I18:J18)</f>
        <v>56.221049500000007</v>
      </c>
      <c r="E37">
        <f t="shared" si="3"/>
        <v>150.59510871693752</v>
      </c>
    </row>
    <row r="38" spans="3:8" x14ac:dyDescent="0.35">
      <c r="C38" s="20" t="s">
        <v>76</v>
      </c>
      <c r="D38">
        <f>AVERAGE(I19:J19)</f>
        <v>54.747123999999999</v>
      </c>
      <c r="E38">
        <f t="shared" si="3"/>
        <v>146.64701502449998</v>
      </c>
    </row>
    <row r="39" spans="3:8" x14ac:dyDescent="0.35">
      <c r="C39" s="20" t="s">
        <v>77</v>
      </c>
      <c r="D39">
        <f t="shared" si="6"/>
        <v>46.414146500000001</v>
      </c>
      <c r="E39">
        <f t="shared" si="3"/>
        <v>124.32609316856249</v>
      </c>
    </row>
    <row r="40" spans="3:8" x14ac:dyDescent="0.35">
      <c r="C40" s="20" t="s">
        <v>79</v>
      </c>
      <c r="D40">
        <f>AVERAGE(K17:L17)</f>
        <v>48.995924500000008</v>
      </c>
      <c r="E40">
        <f t="shared" si="3"/>
        <v>131.24170826381251</v>
      </c>
      <c r="F40">
        <f>AVERAGE(E40:E43)</f>
        <v>145.24711905839064</v>
      </c>
      <c r="G40">
        <f>STDEV(E40:E43)</f>
        <v>12.424918818835408</v>
      </c>
      <c r="H40">
        <f>COUNT(E40:E43)</f>
        <v>4</v>
      </c>
    </row>
    <row r="41" spans="3:8" x14ac:dyDescent="0.35">
      <c r="C41" s="20" t="s">
        <v>80</v>
      </c>
      <c r="D41">
        <f>AVERAGE(K18:L18)</f>
        <v>53.273198500000007</v>
      </c>
      <c r="E41">
        <f t="shared" si="3"/>
        <v>142.69892133206253</v>
      </c>
    </row>
    <row r="42" spans="3:8" x14ac:dyDescent="0.35">
      <c r="C42" s="20" t="s">
        <v>81</v>
      </c>
      <c r="D42">
        <f t="shared" ref="D42:D43" si="7">AVERAGE(K19:L19)</f>
        <v>60.247852499999993</v>
      </c>
      <c r="E42">
        <f t="shared" si="3"/>
        <v>161.38140390281251</v>
      </c>
    </row>
    <row r="43" spans="3:8" x14ac:dyDescent="0.35">
      <c r="C43" s="20" t="s">
        <v>82</v>
      </c>
      <c r="D43">
        <f>AVERAGE(K20:L20)</f>
        <v>54.381051000000006</v>
      </c>
      <c r="E43">
        <f t="shared" si="3"/>
        <v>145.66644273487501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FFC5-441D-46BD-AA59-1011DA061A71}">
  <dimension ref="A1:Z43"/>
  <sheetViews>
    <sheetView tabSelected="1" topLeftCell="E1" zoomScale="66" workbookViewId="0">
      <selection activeCell="O14" sqref="O14:P14"/>
    </sheetView>
  </sheetViews>
  <sheetFormatPr defaultRowHeight="14.5" x14ac:dyDescent="0.35"/>
  <cols>
    <col min="3" max="3" width="9.36328125" bestFit="1" customWidth="1"/>
    <col min="7" max="7" width="9.36328125" bestFit="1" customWidth="1"/>
    <col min="8" max="8" width="9.453125" bestFit="1" customWidth="1"/>
    <col min="9" max="12" width="9" bestFit="1" customWidth="1"/>
    <col min="13" max="14" width="8.81640625" bestFit="1" customWidth="1"/>
    <col min="16" max="26" width="8.81640625" bestFit="1" customWidth="1"/>
  </cols>
  <sheetData>
    <row r="1" spans="1:26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26" x14ac:dyDescent="0.35">
      <c r="A2" s="2" t="s">
        <v>0</v>
      </c>
      <c r="B2" s="3">
        <v>5.0999999999999997E-2</v>
      </c>
      <c r="C2" s="3">
        <v>0.248</v>
      </c>
      <c r="D2" s="3">
        <v>0.115</v>
      </c>
      <c r="E2" s="3">
        <v>5.6000000000000001E-2</v>
      </c>
      <c r="F2" s="3">
        <v>0.05</v>
      </c>
      <c r="G2" s="3">
        <v>0.10100000000000001</v>
      </c>
      <c r="H2" s="3">
        <v>0.105</v>
      </c>
      <c r="I2" s="3">
        <v>5.2999999999999999E-2</v>
      </c>
      <c r="J2" s="3">
        <v>5.7000000000000002E-2</v>
      </c>
      <c r="K2" s="3">
        <v>6.3E-2</v>
      </c>
      <c r="L2" s="3">
        <v>7.4999999999999997E-2</v>
      </c>
      <c r="M2" s="3">
        <v>0.05</v>
      </c>
      <c r="N2" s="5">
        <v>540</v>
      </c>
      <c r="P2" t="s">
        <v>9</v>
      </c>
      <c r="Q2">
        <f>AVERAGE(C3:C4)</f>
        <v>6.9500000000000006E-2</v>
      </c>
      <c r="R2">
        <f t="shared" ref="R2:Z2" si="0">AVERAGE(D3:D4)</f>
        <v>0.2135</v>
      </c>
      <c r="S2">
        <f t="shared" si="0"/>
        <v>0.33999999999999997</v>
      </c>
      <c r="T2">
        <f t="shared" si="0"/>
        <v>0.55299999999999994</v>
      </c>
      <c r="U2">
        <f t="shared" si="0"/>
        <v>0.85099999999999998</v>
      </c>
      <c r="V2">
        <f t="shared" si="0"/>
        <v>1.0575000000000001</v>
      </c>
      <c r="W2">
        <f t="shared" si="0"/>
        <v>2.0579999999999998</v>
      </c>
      <c r="X2">
        <f t="shared" si="0"/>
        <v>3.8250000000000002</v>
      </c>
      <c r="Y2" t="e">
        <f t="shared" si="0"/>
        <v>#DIV/0!</v>
      </c>
      <c r="Z2" t="e">
        <f t="shared" si="0"/>
        <v>#DIV/0!</v>
      </c>
    </row>
    <row r="3" spans="1:26" x14ac:dyDescent="0.35">
      <c r="A3" s="2" t="s">
        <v>1</v>
      </c>
      <c r="B3" s="3">
        <v>0.22700000000000001</v>
      </c>
      <c r="C3" s="3">
        <v>6.8000000000000005E-2</v>
      </c>
      <c r="D3" s="3">
        <v>0.22</v>
      </c>
      <c r="E3" s="4">
        <v>0.36099999999999999</v>
      </c>
      <c r="F3" s="4">
        <v>0.56299999999999994</v>
      </c>
      <c r="G3" s="6">
        <v>0.85</v>
      </c>
      <c r="H3" s="7">
        <v>1.0429999999999999</v>
      </c>
      <c r="I3" s="8">
        <v>2.0459999999999998</v>
      </c>
      <c r="J3" s="9">
        <v>3.927</v>
      </c>
      <c r="K3" s="10" t="s">
        <v>2</v>
      </c>
      <c r="L3" s="10" t="s">
        <v>2</v>
      </c>
      <c r="M3" s="3">
        <v>4.9000000000000002E-2</v>
      </c>
      <c r="N3" s="5">
        <v>540</v>
      </c>
      <c r="P3" t="s">
        <v>10</v>
      </c>
      <c r="Q3">
        <f>Q2-$Q$2</f>
        <v>0</v>
      </c>
      <c r="R3">
        <f>R2-$Q$2</f>
        <v>0.14399999999999999</v>
      </c>
      <c r="S3">
        <f t="shared" ref="R3:Z3" si="1">S2-$Q$2</f>
        <v>0.27049999999999996</v>
      </c>
      <c r="T3">
        <f t="shared" si="1"/>
        <v>0.48349999999999993</v>
      </c>
      <c r="U3">
        <f t="shared" si="1"/>
        <v>0.78149999999999997</v>
      </c>
      <c r="V3">
        <f t="shared" si="1"/>
        <v>0.9880000000000001</v>
      </c>
      <c r="W3">
        <f t="shared" si="1"/>
        <v>1.9884999999999997</v>
      </c>
      <c r="X3">
        <f t="shared" si="1"/>
        <v>3.7555000000000001</v>
      </c>
      <c r="Y3" t="e">
        <f t="shared" si="1"/>
        <v>#DIV/0!</v>
      </c>
      <c r="Z3" t="e">
        <f t="shared" si="1"/>
        <v>#DIV/0!</v>
      </c>
    </row>
    <row r="4" spans="1:26" x14ac:dyDescent="0.35">
      <c r="A4" s="2" t="s">
        <v>3</v>
      </c>
      <c r="B4" s="3">
        <v>0.26900000000000002</v>
      </c>
      <c r="C4" s="3">
        <v>7.0999999999999994E-2</v>
      </c>
      <c r="D4" s="3">
        <v>0.20699999999999999</v>
      </c>
      <c r="E4" s="4">
        <v>0.31900000000000001</v>
      </c>
      <c r="F4" s="4">
        <v>0.54300000000000004</v>
      </c>
      <c r="G4" s="6">
        <v>0.85199999999999998</v>
      </c>
      <c r="H4" s="7">
        <v>1.0720000000000001</v>
      </c>
      <c r="I4" s="8">
        <v>2.0699999999999998</v>
      </c>
      <c r="J4" s="9">
        <v>3.7229999999999999</v>
      </c>
      <c r="K4" s="10" t="s">
        <v>2</v>
      </c>
      <c r="L4" s="10" t="s">
        <v>2</v>
      </c>
      <c r="M4" s="3">
        <v>5.1999999999999998E-2</v>
      </c>
      <c r="N4" s="5">
        <v>540</v>
      </c>
      <c r="P4" t="s">
        <v>11</v>
      </c>
      <c r="Q4">
        <v>0</v>
      </c>
      <c r="R4">
        <v>2</v>
      </c>
      <c r="S4">
        <v>4</v>
      </c>
      <c r="T4">
        <v>8</v>
      </c>
      <c r="U4">
        <v>12</v>
      </c>
      <c r="V4">
        <v>16</v>
      </c>
      <c r="W4">
        <v>32</v>
      </c>
      <c r="X4">
        <v>64</v>
      </c>
      <c r="Y4">
        <v>100</v>
      </c>
      <c r="Z4">
        <v>128</v>
      </c>
    </row>
    <row r="5" spans="1:26" x14ac:dyDescent="0.35">
      <c r="A5" s="2" t="s">
        <v>4</v>
      </c>
      <c r="B5" s="3">
        <v>0.05</v>
      </c>
      <c r="C5" s="14">
        <v>3.0350000000000001</v>
      </c>
      <c r="D5" s="14">
        <v>2.996</v>
      </c>
      <c r="E5" s="14">
        <v>3.0049999999999999</v>
      </c>
      <c r="F5" s="14">
        <v>2.9750000000000001</v>
      </c>
      <c r="G5" s="15">
        <v>2.8029999999999999</v>
      </c>
      <c r="H5" s="14">
        <v>3.0259999999999998</v>
      </c>
      <c r="I5" s="3">
        <v>3.7999999999999999E-2</v>
      </c>
      <c r="J5" s="3">
        <v>0.16300000000000001</v>
      </c>
      <c r="K5" s="3">
        <v>7.2999999999999995E-2</v>
      </c>
      <c r="L5" s="3">
        <v>0.109</v>
      </c>
      <c r="M5" s="3">
        <v>0.154</v>
      </c>
      <c r="N5" s="5">
        <v>540</v>
      </c>
    </row>
    <row r="6" spans="1:26" x14ac:dyDescent="0.35">
      <c r="A6" s="2" t="s">
        <v>5</v>
      </c>
      <c r="B6" s="3">
        <v>7.2999999999999995E-2</v>
      </c>
      <c r="C6" s="14">
        <v>3.0779999999999998</v>
      </c>
      <c r="D6" s="14">
        <v>3.0049999999999999</v>
      </c>
      <c r="E6" s="15">
        <v>2.6320000000000001</v>
      </c>
      <c r="F6" s="15">
        <v>2.645</v>
      </c>
      <c r="G6" s="14">
        <v>2.9769999999999999</v>
      </c>
      <c r="H6" s="13">
        <v>3.125</v>
      </c>
      <c r="I6" s="3">
        <v>5.3999999999999999E-2</v>
      </c>
      <c r="J6" s="3">
        <v>8.5999999999999993E-2</v>
      </c>
      <c r="K6" s="3">
        <v>0.121</v>
      </c>
      <c r="L6" s="3">
        <v>4.9000000000000002E-2</v>
      </c>
      <c r="M6" s="3">
        <v>8.5999999999999993E-2</v>
      </c>
      <c r="N6" s="5">
        <v>540</v>
      </c>
    </row>
    <row r="7" spans="1:26" x14ac:dyDescent="0.35">
      <c r="A7" s="2" t="s">
        <v>6</v>
      </c>
      <c r="B7" s="3">
        <v>0.16900000000000001</v>
      </c>
      <c r="C7" s="15">
        <v>2.5710000000000002</v>
      </c>
      <c r="D7" s="17">
        <v>2.415</v>
      </c>
      <c r="E7" s="15">
        <v>2.6150000000000002</v>
      </c>
      <c r="F7" s="15">
        <v>2.64</v>
      </c>
      <c r="G7" s="8">
        <v>2.1179999999999999</v>
      </c>
      <c r="H7" s="17">
        <v>2.306</v>
      </c>
      <c r="I7" s="3">
        <v>5.1999999999999998E-2</v>
      </c>
      <c r="J7" s="3">
        <v>0.192</v>
      </c>
      <c r="K7" s="3">
        <v>4.9000000000000002E-2</v>
      </c>
      <c r="L7" s="3">
        <v>9.8000000000000004E-2</v>
      </c>
      <c r="M7" s="3">
        <v>0.05</v>
      </c>
      <c r="N7" s="5">
        <v>540</v>
      </c>
    </row>
    <row r="8" spans="1:26" x14ac:dyDescent="0.35">
      <c r="A8" s="2" t="s">
        <v>7</v>
      </c>
      <c r="B8" s="3">
        <v>0.22</v>
      </c>
      <c r="C8" s="14">
        <v>2.948</v>
      </c>
      <c r="D8" s="14">
        <v>2.9420000000000002</v>
      </c>
      <c r="E8" s="15">
        <v>2.65</v>
      </c>
      <c r="F8" s="15">
        <v>2.7170000000000001</v>
      </c>
      <c r="G8" s="14">
        <v>2.9420000000000002</v>
      </c>
      <c r="H8" s="13">
        <v>3.12</v>
      </c>
      <c r="I8" s="3">
        <v>7.5999999999999998E-2</v>
      </c>
      <c r="J8" s="3">
        <v>0.245</v>
      </c>
      <c r="K8" s="3">
        <v>0.05</v>
      </c>
      <c r="L8" s="3">
        <v>0.05</v>
      </c>
      <c r="M8" s="3">
        <v>0.05</v>
      </c>
      <c r="N8" s="5">
        <v>540</v>
      </c>
    </row>
    <row r="9" spans="1:26" x14ac:dyDescent="0.35">
      <c r="A9" s="2" t="s">
        <v>8</v>
      </c>
      <c r="B9" s="3">
        <v>4.9000000000000002E-2</v>
      </c>
      <c r="C9" s="3">
        <v>0.05</v>
      </c>
      <c r="D9" s="3">
        <v>6.5000000000000002E-2</v>
      </c>
      <c r="E9" s="3">
        <v>0.223</v>
      </c>
      <c r="F9" s="3">
        <v>8.1000000000000003E-2</v>
      </c>
      <c r="G9" s="3">
        <v>5.1999999999999998E-2</v>
      </c>
      <c r="H9" s="3">
        <v>5.8000000000000003E-2</v>
      </c>
      <c r="I9" s="3">
        <v>0.05</v>
      </c>
      <c r="J9" s="3">
        <v>4.9000000000000002E-2</v>
      </c>
      <c r="K9" s="3">
        <v>4.9000000000000002E-2</v>
      </c>
      <c r="L9" s="3">
        <v>5.0999999999999997E-2</v>
      </c>
      <c r="M9" s="3">
        <v>4.9000000000000002E-2</v>
      </c>
      <c r="N9" s="5">
        <v>540</v>
      </c>
      <c r="O9" t="s">
        <v>12</v>
      </c>
      <c r="P9" s="25">
        <v>17.012</v>
      </c>
    </row>
    <row r="10" spans="1:26" x14ac:dyDescent="0.35">
      <c r="O10" t="s">
        <v>61</v>
      </c>
      <c r="P10">
        <v>-0.63660000000000005</v>
      </c>
    </row>
    <row r="11" spans="1:26" x14ac:dyDescent="0.35">
      <c r="O11" t="s">
        <v>14</v>
      </c>
      <c r="P11">
        <v>6.9500000000000006E-2</v>
      </c>
    </row>
    <row r="13" spans="1:26" x14ac:dyDescent="0.3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26" x14ac:dyDescent="0.35">
      <c r="A14" s="2" t="s">
        <v>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5">
        <v>540</v>
      </c>
    </row>
    <row r="15" spans="1:26" x14ac:dyDescent="0.35">
      <c r="A15" s="2" t="s">
        <v>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8"/>
      <c r="N15" s="5">
        <v>540</v>
      </c>
    </row>
    <row r="16" spans="1:26" x14ac:dyDescent="0.35">
      <c r="A16" s="2" t="s">
        <v>3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8"/>
      <c r="N16" s="5">
        <v>540</v>
      </c>
    </row>
    <row r="17" spans="1:14" x14ac:dyDescent="0.35">
      <c r="A17" s="2" t="s">
        <v>4</v>
      </c>
      <c r="B17" s="18"/>
      <c r="C17" s="20">
        <f>$P$9*(C5-$P$11)+$P$10</f>
        <v>49.812486</v>
      </c>
      <c r="D17" s="20">
        <f t="shared" ref="C17:L20" si="2">$P$9*(D5-$P$11)+$P$10</f>
        <v>49.149017999999998</v>
      </c>
      <c r="E17" s="20">
        <f t="shared" si="2"/>
        <v>49.302125999999994</v>
      </c>
      <c r="F17" s="20">
        <f t="shared" si="2"/>
        <v>48.791766000000003</v>
      </c>
      <c r="G17" s="20">
        <f t="shared" si="2"/>
        <v>45.865701999999999</v>
      </c>
      <c r="H17" s="20">
        <f t="shared" si="2"/>
        <v>49.659377999999997</v>
      </c>
      <c r="I17" s="20">
        <f t="shared" si="2"/>
        <v>-1.1724780000000004</v>
      </c>
      <c r="J17" s="20">
        <f t="shared" si="2"/>
        <v>0.95402199999999993</v>
      </c>
      <c r="K17" s="20">
        <f t="shared" si="2"/>
        <v>-0.57705800000000029</v>
      </c>
      <c r="L17" s="20">
        <f t="shared" si="2"/>
        <v>3.5373999999999906E-2</v>
      </c>
      <c r="M17" s="18"/>
      <c r="N17" s="5">
        <v>540</v>
      </c>
    </row>
    <row r="18" spans="1:14" x14ac:dyDescent="0.35">
      <c r="A18" s="2" t="s">
        <v>5</v>
      </c>
      <c r="B18" s="18"/>
      <c r="C18" s="20">
        <f t="shared" si="2"/>
        <v>50.544001999999992</v>
      </c>
      <c r="D18" s="20">
        <f t="shared" si="2"/>
        <v>49.302125999999994</v>
      </c>
      <c r="E18" s="20">
        <f t="shared" si="2"/>
        <v>42.956649999999996</v>
      </c>
      <c r="F18" s="20">
        <f t="shared" si="2"/>
        <v>43.177805999999997</v>
      </c>
      <c r="G18" s="20">
        <f t="shared" si="2"/>
        <v>48.825789999999998</v>
      </c>
      <c r="H18" s="20">
        <f>$P$9*(H6-$P$11)+$P$10</f>
        <v>51.343565999999996</v>
      </c>
      <c r="I18" s="20">
        <f>$P$9*(I6-$P$11)+$P$10</f>
        <v>-0.90028600000000014</v>
      </c>
      <c r="J18" s="20">
        <f t="shared" si="2"/>
        <v>-0.35590200000000027</v>
      </c>
      <c r="K18" s="20">
        <f t="shared" si="2"/>
        <v>0.23951799999999979</v>
      </c>
      <c r="L18" s="20">
        <f t="shared" si="2"/>
        <v>-0.98534600000000006</v>
      </c>
      <c r="M18" s="18"/>
      <c r="N18" s="5">
        <v>540</v>
      </c>
    </row>
    <row r="19" spans="1:14" x14ac:dyDescent="0.35">
      <c r="A19" s="2" t="s">
        <v>6</v>
      </c>
      <c r="B19" s="18"/>
      <c r="C19" s="20">
        <f t="shared" si="2"/>
        <v>41.918917999999998</v>
      </c>
      <c r="D19" s="20">
        <f t="shared" si="2"/>
        <v>39.265045999999998</v>
      </c>
      <c r="E19" s="20">
        <f t="shared" si="2"/>
        <v>42.667445999999998</v>
      </c>
      <c r="F19" s="20">
        <f t="shared" si="2"/>
        <v>43.092745999999998</v>
      </c>
      <c r="G19" s="20">
        <f t="shared" si="2"/>
        <v>34.212481999999994</v>
      </c>
      <c r="H19" s="20">
        <f t="shared" si="2"/>
        <v>37.410737999999995</v>
      </c>
      <c r="I19" s="20">
        <f t="shared" si="2"/>
        <v>-0.9343100000000002</v>
      </c>
      <c r="J19" s="20">
        <f>$P$9*(J7-$P$11)+$P$10</f>
        <v>1.4473699999999998</v>
      </c>
      <c r="K19" s="20">
        <f t="shared" si="2"/>
        <v>-0.98534600000000006</v>
      </c>
      <c r="L19" s="20">
        <f t="shared" si="2"/>
        <v>-0.15175800000000006</v>
      </c>
      <c r="M19" s="18"/>
      <c r="N19" s="5">
        <v>540</v>
      </c>
    </row>
    <row r="20" spans="1:14" x14ac:dyDescent="0.35">
      <c r="A20" s="2" t="s">
        <v>7</v>
      </c>
      <c r="B20" s="18"/>
      <c r="C20" s="20">
        <f t="shared" si="2"/>
        <v>48.332442</v>
      </c>
      <c r="D20" s="20">
        <f t="shared" si="2"/>
        <v>48.230370000000001</v>
      </c>
      <c r="E20" s="20">
        <f t="shared" si="2"/>
        <v>43.262865999999995</v>
      </c>
      <c r="F20" s="20">
        <f t="shared" si="2"/>
        <v>44.402670000000001</v>
      </c>
      <c r="G20" s="20">
        <f t="shared" si="2"/>
        <v>48.230370000000001</v>
      </c>
      <c r="H20" s="20">
        <f t="shared" si="2"/>
        <v>51.258505999999997</v>
      </c>
      <c r="I20" s="20">
        <f t="shared" si="2"/>
        <v>-0.52602200000000021</v>
      </c>
      <c r="J20" s="20">
        <f t="shared" si="2"/>
        <v>2.3490059999999997</v>
      </c>
      <c r="K20" s="20">
        <f t="shared" si="2"/>
        <v>-0.96833400000000014</v>
      </c>
      <c r="L20" s="20">
        <f t="shared" si="2"/>
        <v>-0.96833400000000014</v>
      </c>
      <c r="M20" s="18"/>
      <c r="N20" s="5">
        <v>540</v>
      </c>
    </row>
    <row r="21" spans="1:14" x14ac:dyDescent="0.35">
      <c r="A21" s="2" t="s">
        <v>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5">
        <v>540</v>
      </c>
    </row>
    <row r="23" spans="1:14" x14ac:dyDescent="0.35">
      <c r="D23" t="s">
        <v>15</v>
      </c>
      <c r="E23" t="s">
        <v>16</v>
      </c>
      <c r="F23" t="s">
        <v>17</v>
      </c>
      <c r="G23" t="s">
        <v>18</v>
      </c>
      <c r="H23" t="s">
        <v>19</v>
      </c>
    </row>
    <row r="24" spans="1:14" x14ac:dyDescent="0.35">
      <c r="B24" t="s">
        <v>70</v>
      </c>
      <c r="C24" s="20" t="s">
        <v>83</v>
      </c>
      <c r="D24">
        <f>AVERAGE(C17:D17)</f>
        <v>49.480751999999995</v>
      </c>
      <c r="E24">
        <f>D24*2.5*7.143*0.15</f>
        <v>132.54037932599996</v>
      </c>
      <c r="F24">
        <f>AVERAGE(E24:E27)</f>
        <v>126.081006391125</v>
      </c>
      <c r="G24">
        <f>STDEV(E24:E27)</f>
        <v>11.715110610799485</v>
      </c>
      <c r="H24">
        <f>COUNT(E24:E27)</f>
        <v>4</v>
      </c>
    </row>
    <row r="25" spans="1:14" x14ac:dyDescent="0.35">
      <c r="C25" s="20" t="s">
        <v>84</v>
      </c>
      <c r="D25">
        <f>AVERAGE(C18:D18)</f>
        <v>49.923063999999997</v>
      </c>
      <c r="E25">
        <f>D25*2.5*7.143*0.15</f>
        <v>133.72516730699999</v>
      </c>
    </row>
    <row r="26" spans="1:14" x14ac:dyDescent="0.35">
      <c r="C26" s="20" t="s">
        <v>85</v>
      </c>
      <c r="D26">
        <f t="shared" ref="D26" si="3">AVERAGE(C19:D19)</f>
        <v>40.591982000000002</v>
      </c>
      <c r="E26">
        <f>D26*2.5*7.143*0.15</f>
        <v>108.73069778475001</v>
      </c>
    </row>
    <row r="27" spans="1:14" x14ac:dyDescent="0.35">
      <c r="C27" s="23" t="s">
        <v>86</v>
      </c>
      <c r="D27">
        <f>AVERAGE(C20:D20)</f>
        <v>48.281406000000004</v>
      </c>
      <c r="E27">
        <f>D27*2.5*7.143*0.15</f>
        <v>129.32778114675</v>
      </c>
    </row>
    <row r="28" spans="1:14" x14ac:dyDescent="0.35">
      <c r="C28" s="20" t="s">
        <v>87</v>
      </c>
      <c r="D28">
        <f>AVERAGE(E17:F17)</f>
        <v>49.046945999999998</v>
      </c>
      <c r="E28">
        <f>D28*2.5*7.143*0.15</f>
        <v>131.37837572925</v>
      </c>
      <c r="F28">
        <f>AVERAGE(E28:E31)</f>
        <v>119.75264366568749</v>
      </c>
      <c r="G28">
        <f>STDEV(E28:E31)</f>
        <v>7.8287129915662943</v>
      </c>
      <c r="H28">
        <f>COUNT(E28:E31)</f>
        <v>4</v>
      </c>
    </row>
    <row r="29" spans="1:14" x14ac:dyDescent="0.35">
      <c r="C29" s="20" t="s">
        <v>88</v>
      </c>
      <c r="D29">
        <f t="shared" ref="D29:D31" si="4">AVERAGE(E18:F18)</f>
        <v>43.067228</v>
      </c>
      <c r="E29">
        <f t="shared" ref="E29:E35" si="5">D29*2.5*7.143*0.15</f>
        <v>115.36095360149999</v>
      </c>
    </row>
    <row r="30" spans="1:14" ht="25" x14ac:dyDescent="0.35">
      <c r="C30" s="20" t="s">
        <v>89</v>
      </c>
      <c r="D30">
        <f t="shared" si="4"/>
        <v>42.880095999999995</v>
      </c>
      <c r="E30">
        <f t="shared" si="5"/>
        <v>114.85969714799997</v>
      </c>
    </row>
    <row r="31" spans="1:14" ht="25" x14ac:dyDescent="0.35">
      <c r="C31" s="20" t="s">
        <v>90</v>
      </c>
      <c r="D31">
        <f t="shared" si="4"/>
        <v>43.832768000000002</v>
      </c>
      <c r="E31">
        <f>D31*2.5*7.143*0.15</f>
        <v>117.411548184</v>
      </c>
    </row>
    <row r="32" spans="1:14" x14ac:dyDescent="0.35">
      <c r="C32" s="20" t="s">
        <v>91</v>
      </c>
      <c r="D32">
        <f>AVERAGE(G17:H17)</f>
        <v>47.762540000000001</v>
      </c>
      <c r="E32">
        <f t="shared" si="5"/>
        <v>127.93793370749999</v>
      </c>
      <c r="F32">
        <f>AVERAGE(E32:E35)</f>
        <v>122.81714334731248</v>
      </c>
      <c r="G32">
        <f>STDEV(E32:E35)</f>
        <v>18.136106285450424</v>
      </c>
      <c r="H32">
        <f>COUNT(E32:E35)</f>
        <v>4</v>
      </c>
    </row>
    <row r="33" spans="3:5" x14ac:dyDescent="0.35">
      <c r="C33" s="20" t="s">
        <v>92</v>
      </c>
      <c r="D33">
        <f>AVERAGE(G18:H18)</f>
        <v>50.084677999999997</v>
      </c>
      <c r="E33">
        <f>D33*2.5*7.143*0.15</f>
        <v>134.15807060774998</v>
      </c>
    </row>
    <row r="34" spans="3:5" x14ac:dyDescent="0.35">
      <c r="C34" s="26" t="s">
        <v>93</v>
      </c>
      <c r="D34">
        <f t="shared" ref="D33:D35" si="6">AVERAGE(G19:H19)</f>
        <v>35.811609999999995</v>
      </c>
      <c r="E34">
        <f t="shared" si="5"/>
        <v>95.925873836249977</v>
      </c>
    </row>
    <row r="35" spans="3:5" x14ac:dyDescent="0.35">
      <c r="C35" s="27" t="s">
        <v>94</v>
      </c>
      <c r="D35">
        <f t="shared" si="6"/>
        <v>49.744438000000002</v>
      </c>
      <c r="E35">
        <f t="shared" si="5"/>
        <v>133.24669523775</v>
      </c>
    </row>
    <row r="36" spans="3:5" x14ac:dyDescent="0.35">
      <c r="C36" s="25"/>
    </row>
    <row r="37" spans="3:5" x14ac:dyDescent="0.35">
      <c r="C37" s="25"/>
    </row>
    <row r="38" spans="3:5" x14ac:dyDescent="0.35">
      <c r="C38" s="25"/>
    </row>
    <row r="39" spans="3:5" x14ac:dyDescent="0.35">
      <c r="C39" s="25"/>
    </row>
    <row r="40" spans="3:5" x14ac:dyDescent="0.35">
      <c r="C40" s="25"/>
    </row>
    <row r="41" spans="3:5" x14ac:dyDescent="0.35">
      <c r="C41" s="25"/>
    </row>
    <row r="42" spans="3:5" x14ac:dyDescent="0.35">
      <c r="C42" s="25"/>
    </row>
    <row r="43" spans="3:5" x14ac:dyDescent="0.35">
      <c r="C43" s="2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</vt:lpstr>
      <vt:lpstr>plate 2</vt:lpstr>
      <vt:lpstr>plate 3</vt:lpstr>
      <vt:lpstr>plate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Felicia Pinto</cp:lastModifiedBy>
  <dcterms:created xsi:type="dcterms:W3CDTF">2023-01-25T23:14:39Z</dcterms:created>
  <dcterms:modified xsi:type="dcterms:W3CDTF">2023-06-09T16:12:37Z</dcterms:modified>
</cp:coreProperties>
</file>