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onnor/Desktop/Bootcamp/Challenges/Excel1/"/>
    </mc:Choice>
  </mc:AlternateContent>
  <xr:revisionPtr revIDLastSave="0" documentId="13_ncr:1_{3207DD3D-0D01-264C-89ED-5B7FF981B948}" xr6:coauthVersionLast="47" xr6:coauthVersionMax="47" xr10:uidLastSave="{00000000-0000-0000-0000-000000000000}"/>
  <bookViews>
    <workbookView xWindow="-19700" yWindow="1520" windowWidth="19700" windowHeight="16280" activeTab="4" xr2:uid="{00000000-000D-0000-FFFF-FFFF00000000}"/>
  </bookViews>
  <sheets>
    <sheet name="Crowdfunding" sheetId="1" r:id="rId1"/>
    <sheet name="Pivot Table 1" sheetId="4" r:id="rId2"/>
    <sheet name="Pivot Table 2" sheetId="5" r:id="rId3"/>
    <sheet name="Pivot Table 3" sheetId="10" r:id="rId4"/>
    <sheet name="Bonus1" sheetId="1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7" i="11"/>
  <c r="D9" i="11"/>
  <c r="D8" i="11"/>
  <c r="D6" i="11"/>
  <c r="D5" i="11"/>
  <c r="D4" i="11"/>
  <c r="D3" i="11"/>
  <c r="D2" i="11"/>
  <c r="D10" i="11"/>
  <c r="C13" i="11"/>
  <c r="C12" i="11"/>
  <c r="C10" i="11"/>
  <c r="C11" i="11"/>
  <c r="C9" i="11"/>
  <c r="C8" i="11"/>
  <c r="C7" i="11"/>
  <c r="C6" i="11"/>
  <c r="C5" i="11"/>
  <c r="C4" i="11"/>
  <c r="C3" i="11"/>
  <c r="C2" i="11"/>
  <c r="B12" i="11"/>
  <c r="B11" i="11"/>
  <c r="B10" i="11"/>
  <c r="B9" i="11"/>
  <c r="B8" i="11"/>
  <c r="B7" i="11"/>
  <c r="B13" i="11"/>
  <c r="B6" i="11"/>
  <c r="B5" i="11"/>
  <c r="B4" i="11"/>
  <c r="B3" i="11"/>
  <c r="B2" i="1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E13" i="11" l="1"/>
  <c r="E5" i="11"/>
  <c r="F5" i="11" s="1"/>
  <c r="E4" i="11"/>
  <c r="F4" i="11" s="1"/>
  <c r="E3" i="11"/>
  <c r="F3" i="11" s="1"/>
  <c r="E6" i="11"/>
  <c r="F6" i="11" s="1"/>
  <c r="G5" i="11"/>
  <c r="H6" i="11"/>
  <c r="F13" i="11"/>
  <c r="H13" i="11"/>
  <c r="E2" i="11"/>
  <c r="G4" i="11"/>
  <c r="E7" i="11"/>
  <c r="G13" i="11"/>
  <c r="G3" i="11"/>
  <c r="H5" i="11"/>
  <c r="H4" i="11"/>
  <c r="H3" i="11"/>
  <c r="E10" i="11"/>
  <c r="E12" i="11"/>
  <c r="E11" i="11"/>
  <c r="E9" i="11"/>
  <c r="E8" i="1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G6" i="11" l="1"/>
  <c r="G7" i="11"/>
  <c r="F7" i="11"/>
  <c r="H7" i="11"/>
  <c r="H10" i="11"/>
  <c r="F10" i="11"/>
  <c r="F2" i="11"/>
  <c r="H2" i="11"/>
  <c r="G2" i="11"/>
  <c r="G10" i="11"/>
  <c r="G8" i="11"/>
  <c r="H8" i="11"/>
  <c r="F8" i="11"/>
  <c r="H9" i="11"/>
  <c r="F9" i="11"/>
  <c r="G9" i="11"/>
  <c r="H12" i="11"/>
  <c r="G12" i="11"/>
  <c r="F12" i="11"/>
  <c r="H11" i="11"/>
  <c r="G11" i="11"/>
  <c r="F11" i="11"/>
</calcChain>
</file>

<file path=xl/sharedStrings.xml><?xml version="1.0" encoding="utf-8"?>
<sst xmlns="http://schemas.openxmlformats.org/spreadsheetml/2006/main" count="7121" uniqueCount="2081">
  <si>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</si>
  <si>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</si>
  <si>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</si>
  <si>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</si>
  <si>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</si>
  <si>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</si>
  <si>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</si>
  <si>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</si>
  <si>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</si>
  <si>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</si>
  <si>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</si>
  <si>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</si>
  <si>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</si>
  <si>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</si>
  <si>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</si>
  <si>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</si>
  <si>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</si>
  <si>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</si>
  <si>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</si>
  <si>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</si>
  <si>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</si>
  <si>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</si>
  <si>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</si>
  <si>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</si>
  <si>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</si>
  <si>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</si>
  <si>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</si>
  <si>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</si>
  <si>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</si>
  <si>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</si>
  <si>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</si>
  <si>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</si>
  <si>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</si>
  <si>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</si>
  <si>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</si>
  <si>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</si>
  <si>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</si>
  <si>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</si>
  <si>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</si>
  <si>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</si>
  <si>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</si>
  <si>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</si>
  <si>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</si>
  <si>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</si>
  <si>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</si>
  <si>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</si>
  <si>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</si>
  <si>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</si>
  <si>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</si>
  <si>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</si>
  <si>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</si>
  <si>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</si>
  <si>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</si>
  <si>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</si>
  <si>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</si>
  <si>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</si>
  <si>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</si>
  <si>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</si>
  <si>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</si>
  <si>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</si>
  <si>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</si>
  <si>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</si>
  <si>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</si>
  <si>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</si>
  <si>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</si>
  <si>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</si>
  <si>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</si>
  <si>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</si>
  <si>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</si>
  <si>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</si>
  <si>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</si>
  <si>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</si>
  <si>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</si>
  <si>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</si>
  <si>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</si>
  <si>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</si>
  <si>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</si>
  <si>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</si>
  <si>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</si>
  <si>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</si>
  <si>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</si>
  <si>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</si>
  <si>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</si>
  <si>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</si>
  <si>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</si>
  <si>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</si>
  <si>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</si>
  <si>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</si>
  <si>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</si>
  <si>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</si>
  <si>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</si>
  <si>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</si>
  <si>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</si>
  <si>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</si>
  <si>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</si>
  <si>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</si>
  <si>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</si>
  <si>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</si>
  <si>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</si>
  <si>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</si>
  <si>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</si>
  <si>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</si>
  <si>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</si>
  <si>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</si>
  <si>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</si>
  <si>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</si>
  <si>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</si>
  <si>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</si>
  <si>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</si>
  <si>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</si>
  <si>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</si>
  <si>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</si>
  <si>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</si>
  <si>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</si>
  <si>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</si>
  <si>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</si>
  <si>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</si>
  <si>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</si>
  <si>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</si>
  <si>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</si>
  <si>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</si>
  <si>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</si>
  <si>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</si>
  <si>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</si>
  <si>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</si>
  <si>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</si>
  <si>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</si>
  <si>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</si>
  <si>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</si>
  <si>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</si>
  <si>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</si>
  <si>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</si>
  <si>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</si>
  <si>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</si>
  <si>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</si>
  <si>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</si>
  <si>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</si>
  <si>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</si>
  <si>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</si>
  <si>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</si>
  <si>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</si>
  <si>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</si>
  <si>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</si>
  <si>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</si>
  <si>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</si>
  <si>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</si>
  <si>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</si>
  <si>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</si>
  <si>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</si>
  <si>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</si>
  <si>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</si>
  <si>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</si>
  <si>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</si>
  <si>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</si>
  <si>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</si>
  <si>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</si>
  <si>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</si>
  <si>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</si>
  <si>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</si>
  <si>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</si>
  <si>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</si>
  <si>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</si>
  <si>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</si>
  <si>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</si>
  <si>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</si>
  <si>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</si>
  <si>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</si>
  <si>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</si>
  <si>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</si>
  <si>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</si>
  <si>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</si>
  <si>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</si>
  <si>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</si>
  <si>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</si>
  <si>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</si>
  <si>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</si>
  <si>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</si>
  <si>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</si>
  <si>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</si>
  <si>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</si>
  <si>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</si>
  <si>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</si>
  <si>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</si>
  <si>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</si>
  <si>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</si>
  <si>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</si>
  <si>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</si>
  <si>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</si>
  <si>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</si>
  <si>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</si>
  <si>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</si>
  <si>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</si>
  <si>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</si>
  <si>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</si>
  <si>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</si>
  <si>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</si>
  <si>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</si>
  <si>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</si>
  <si>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</si>
  <si>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</si>
  <si>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</si>
  <si>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</si>
  <si>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</si>
  <si>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</si>
  <si>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</si>
  <si>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</si>
  <si>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</si>
  <si>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</si>
  <si>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</si>
  <si>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</si>
  <si>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</si>
  <si>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</si>
  <si>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</si>
  <si>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</si>
  <si>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</si>
  <si>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</si>
  <si>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</si>
  <si>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</si>
  <si>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</si>
  <si>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</si>
  <si>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</si>
  <si>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</si>
  <si>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</si>
  <si>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</si>
  <si>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</si>
  <si>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</si>
  <si>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</si>
  <si>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</si>
  <si>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</si>
  <si>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</si>
  <si>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</si>
  <si>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</si>
  <si>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</si>
  <si>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</si>
  <si>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</si>
  <si>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</si>
  <si>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</si>
  <si>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</si>
  <si>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</si>
  <si>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</si>
  <si>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</si>
  <si>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</si>
  <si>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</si>
  <si>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</si>
  <si>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</si>
  <si>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</si>
  <si>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</si>
  <si>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</si>
  <si>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</si>
  <si>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</si>
  <si>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</si>
  <si>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</si>
  <si>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</si>
  <si>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</si>
  <si>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</si>
  <si>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</si>
  <si>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</si>
  <si>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</si>
  <si>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</si>
  <si>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</si>
  <si>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</si>
  <si>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</si>
  <si>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</si>
  <si>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</si>
  <si>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</si>
  <si>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</si>
  <si>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</si>
  <si>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</si>
  <si>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</si>
  <si>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</si>
  <si>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</si>
  <si>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</si>
  <si>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</si>
  <si>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</si>
  <si>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</si>
  <si>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</si>
  <si>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</si>
  <si>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</si>
  <si>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</si>
  <si>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</si>
  <si>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</si>
  <si>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</si>
  <si>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</si>
  <si>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</si>
  <si>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</si>
  <si>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</si>
  <si>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</si>
  <si>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</si>
  <si>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</si>
  <si>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</si>
  <si>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</si>
  <si>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</si>
  <si>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</si>
  <si>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</si>
  <si>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</si>
  <si>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</si>
  <si>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</si>
  <si>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</si>
  <si>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</si>
  <si>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</si>
  <si>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</si>
  <si>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</si>
  <si>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</si>
  <si>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</si>
  <si>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</si>
  <si>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</si>
  <si>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</si>
  <si>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</si>
  <si>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</si>
  <si>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</si>
  <si>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</si>
  <si>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</si>
  <si>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</si>
  <si>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</si>
  <si>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</si>
  <si>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</si>
  <si>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</si>
  <si>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</si>
  <si>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</si>
  <si>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</si>
  <si>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</si>
  <si>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</si>
  <si>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</si>
  <si>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</si>
  <si>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</si>
  <si>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</si>
  <si>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</si>
  <si>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</si>
  <si>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</si>
  <si>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</si>
  <si>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</si>
  <si>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</si>
  <si>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</si>
  <si>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</si>
  <si>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</si>
  <si>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</si>
  <si>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</si>
  <si>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</si>
  <si>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</si>
  <si>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</si>
  <si>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</si>
  <si>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</si>
  <si>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</si>
  <si>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</si>
  <si>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</si>
  <si>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</si>
  <si>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</si>
  <si>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</si>
  <si>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</si>
  <si>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</si>
  <si>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</si>
  <si>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</si>
  <si>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</si>
  <si>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</si>
  <si>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</si>
  <si>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</si>
  <si>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</si>
  <si>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</si>
  <si>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</si>
  <si>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</si>
  <si>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</si>
  <si>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</si>
  <si>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</si>
  <si>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</si>
  <si>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</si>
  <si>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</si>
  <si>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</si>
  <si>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</si>
  <si>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</si>
  <si>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</si>
  <si>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</si>
  <si>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</si>
  <si>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</si>
  <si>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</si>
  <si>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</si>
  <si>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</si>
  <si>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</si>
  <si>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</si>
  <si>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</si>
  <si>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</si>
  <si>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</si>
  <si>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</si>
  <si>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</si>
  <si>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</si>
  <si>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</si>
  <si>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</si>
  <si>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</si>
  <si>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</si>
  <si>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</si>
  <si>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</si>
  <si>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</si>
  <si>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</si>
  <si>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</si>
  <si>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</si>
  <si>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</si>
  <si>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</si>
  <si>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</si>
  <si>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</si>
  <si>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</si>
  <si>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</si>
  <si>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</si>
  <si>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</si>
  <si>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</si>
  <si>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</si>
  <si>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</si>
  <si>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</si>
  <si>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</si>
  <si>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</si>
  <si>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</si>
  <si>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</si>
  <si>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</si>
  <si>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</si>
  <si>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</si>
  <si>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</si>
  <si>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</si>
  <si>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</si>
  <si>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</si>
  <si>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</si>
  <si>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</si>
  <si>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</si>
  <si>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</si>
  <si>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</si>
  <si>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</si>
  <si>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</si>
  <si>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</si>
  <si>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</si>
  <si>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</si>
  <si>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</si>
  <si>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</si>
  <si>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</si>
  <si>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</si>
  <si>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</si>
  <si>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</si>
  <si>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</si>
  <si>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</si>
  <si>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</si>
  <si>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</si>
  <si>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</si>
  <si>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</si>
  <si>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</si>
  <si>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</si>
  <si>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</si>
  <si>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</si>
  <si>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</si>
  <si>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</si>
  <si>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</si>
  <si>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</si>
  <si>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</si>
  <si>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</si>
  <si>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</si>
  <si>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</si>
  <si>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</si>
  <si>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</si>
  <si>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</si>
  <si>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</si>
  <si>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</si>
  <si>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</si>
  <si>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</si>
  <si>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</si>
  <si>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</si>
  <si>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</si>
  <si>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</si>
  <si>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</si>
  <si>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</si>
  <si>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</si>
  <si>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</si>
  <si>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</si>
  <si>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</si>
  <si>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</si>
  <si>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</si>
  <si>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</si>
  <si>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</si>
  <si>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</si>
  <si>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</si>
  <si>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</si>
  <si>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</si>
  <si>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</si>
  <si>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</si>
  <si>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</si>
  <si>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</si>
  <si>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</si>
  <si>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</si>
  <si>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</si>
  <si>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</si>
  <si>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</si>
  <si>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</si>
  <si>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</si>
  <si>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</si>
  <si>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</si>
  <si>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</si>
  <si>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</si>
  <si>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</si>
  <si>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</si>
  <si>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</si>
  <si>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</si>
  <si>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</si>
  <si>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</si>
  <si>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</si>
  <si>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</si>
  <si>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</si>
  <si>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</si>
  <si>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</si>
  <si>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</si>
  <si>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</si>
  <si>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</si>
  <si>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</si>
  <si>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</si>
  <si>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</si>
  <si>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</si>
  <si>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</si>
  <si>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</si>
  <si>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</si>
  <si>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</si>
  <si>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</si>
  <si>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</si>
  <si>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</si>
  <si>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</si>
  <si>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</si>
  <si>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</si>
  <si>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</si>
  <si>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</si>
  <si>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</si>
  <si>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</si>
  <si>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</si>
  <si>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</si>
  <si>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</si>
  <si>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</si>
  <si>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</si>
  <si>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</si>
  <si>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</si>
  <si>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</si>
  <si>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</si>
  <si>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</si>
  <si>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</si>
  <si>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</si>
  <si>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</si>
  <si>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</si>
  <si>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</si>
  <si>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</si>
  <si>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</si>
  <si>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</si>
  <si>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</si>
  <si>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</si>
  <si>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</si>
  <si>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</si>
  <si>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</si>
  <si>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</si>
  <si>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</si>
  <si>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</si>
  <si>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</si>
  <si>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</si>
  <si>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</si>
  <si>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</si>
  <si>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</si>
  <si>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</si>
  <si>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</si>
  <si>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</si>
  <si>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</si>
  <si>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</si>
  <si>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</si>
  <si>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</si>
  <si>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</si>
  <si>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</si>
  <si>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</si>
  <si>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</si>
  <si>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</si>
  <si>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</si>
  <si>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</si>
  <si>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</si>
  <si>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</si>
  <si>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</si>
  <si>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</si>
  <si>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</si>
  <si>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</si>
  <si>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</si>
  <si>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</si>
  <si>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</si>
  <si>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</si>
  <si>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</si>
  <si>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</si>
  <si>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</si>
  <si>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</si>
  <si>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</si>
  <si>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</si>
  <si>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</si>
  <si>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</si>
  <si>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</si>
  <si>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</si>
  <si>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</si>
  <si>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</si>
  <si>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</si>
  <si>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</si>
  <si>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</si>
  <si>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</si>
  <si>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</si>
  <si>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</si>
  <si>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</si>
  <si>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</si>
  <si>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</si>
  <si>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</si>
  <si>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</si>
  <si>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</si>
  <si>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</si>
  <si>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</si>
  <si>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</si>
  <si>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</si>
  <si>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</si>
  <si>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</si>
  <si>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</si>
  <si>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</si>
  <si>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</si>
  <si>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</si>
  <si>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</si>
  <si>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</si>
  <si>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</si>
  <si>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</si>
  <si>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</si>
  <si>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</si>
  <si>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</si>
  <si>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</si>
  <si>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</si>
  <si>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</si>
  <si>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</si>
  <si>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</si>
  <si>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</si>
  <si>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</si>
  <si>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</si>
  <si>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</si>
  <si>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</si>
  <si>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</si>
  <si>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</si>
  <si>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</si>
  <si>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</si>
  <si>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</si>
  <si>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</si>
  <si>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</si>
  <si>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</si>
  <si>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</si>
  <si>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</si>
  <si>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</si>
  <si>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</si>
  <si>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</si>
  <si>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</si>
  <si>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</si>
  <si>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</si>
  <si>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</si>
  <si>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</si>
  <si>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</si>
  <si>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</si>
  <si>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</si>
  <si>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</si>
  <si>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</si>
  <si>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</si>
  <si>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</si>
  <si>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</si>
  <si>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</si>
  <si>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</si>
  <si>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</si>
  <si>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</si>
  <si>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</si>
  <si>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</si>
  <si>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</si>
  <si>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</si>
  <si>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</si>
  <si>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</si>
  <si>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</si>
  <si>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</si>
  <si>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</si>
  <si>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</si>
  <si>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</si>
  <si>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</si>
  <si>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</si>
  <si>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</si>
  <si>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</si>
  <si>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</si>
  <si>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</si>
  <si>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</si>
  <si>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</si>
  <si>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</si>
  <si>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</si>
  <si>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</si>
  <si>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</si>
  <si>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</si>
  <si>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</si>
  <si>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</si>
  <si>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</si>
  <si>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</si>
  <si>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</si>
  <si>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</si>
  <si>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</si>
  <si>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</si>
  <si>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</si>
  <si>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</si>
  <si>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</si>
  <si>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</si>
  <si>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</si>
  <si>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</si>
  <si>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</si>
  <si>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</si>
  <si>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</si>
  <si>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</si>
  <si>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</si>
  <si>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</si>
  <si>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</si>
  <si>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</si>
  <si>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</si>
  <si>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</si>
  <si>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</si>
  <si>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</si>
  <si>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</si>
  <si>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</si>
  <si>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</si>
  <si>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</si>
  <si>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</si>
  <si>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</si>
  <si>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</si>
  <si>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</si>
  <si>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</si>
  <si>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</si>
  <si>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</si>
  <si>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</si>
  <si>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</si>
  <si>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</si>
  <si>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</si>
  <si>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</si>
  <si>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</si>
  <si>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</si>
  <si>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</si>
  <si>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</si>
  <si>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</si>
  <si>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</si>
  <si>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</si>
  <si>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</si>
  <si>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</si>
  <si>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</si>
  <si>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</si>
  <si>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</si>
  <si>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</si>
  <si>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</si>
  <si>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</si>
  <si>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</si>
  <si>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</si>
  <si>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</si>
  <si>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</si>
  <si>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</si>
  <si>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</si>
  <si>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</si>
  <si>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</si>
  <si>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</si>
  <si>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</si>
  <si>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</si>
  <si>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</si>
  <si>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</si>
  <si>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</si>
  <si>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</si>
  <si>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</si>
  <si>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</si>
  <si>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</si>
  <si>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</si>
  <si>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</si>
  <si>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</si>
  <si>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</si>
  <si>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</si>
  <si>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</si>
  <si>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</si>
  <si>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</si>
  <si>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</si>
  <si>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</si>
  <si>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</si>
  <si>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</si>
  <si>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</si>
  <si>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</si>
  <si>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</si>
  <si>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</si>
  <si>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</si>
  <si>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</si>
  <si>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</si>
  <si>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</si>
  <si>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</si>
  <si>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</si>
  <si>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</si>
  <si>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</si>
  <si>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</si>
  <si>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</si>
  <si>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</si>
  <si>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</si>
  <si>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</si>
  <si>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</si>
  <si>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</si>
  <si>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</si>
  <si>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</si>
  <si>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</si>
  <si>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</si>
  <si>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</si>
  <si>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</si>
  <si>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</si>
  <si>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</si>
  <si>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</si>
  <si>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</si>
  <si>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</si>
  <si>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</si>
  <si>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</si>
  <si>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</si>
  <si>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</si>
  <si>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</si>
  <si>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</si>
  <si>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</si>
  <si>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</si>
  <si>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</si>
  <si>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</si>
  <si>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</si>
  <si>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</si>
  <si>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</si>
  <si>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</si>
  <si>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</si>
  <si>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</si>
  <si>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</si>
  <si>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</si>
  <si>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</si>
  <si>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</si>
  <si>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</si>
  <si>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</si>
  <si>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</si>
  <si>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</si>
  <si>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</si>
  <si>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</si>
  <si>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</si>
  <si>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</si>
  <si>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</si>
  <si>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</si>
  <si>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</si>
  <si>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</si>
  <si>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</si>
  <si>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</si>
  <si>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</si>
  <si>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</si>
  <si>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</si>
  <si>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</si>
  <si>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</si>
  <si>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</si>
  <si>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</si>
  <si>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</si>
  <si>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</si>
  <si>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</si>
  <si>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</si>
  <si>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</si>
  <si>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</si>
  <si>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</si>
  <si>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</si>
  <si>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</si>
  <si>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</si>
  <si>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</si>
  <si>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</si>
  <si>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</si>
  <si>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</si>
  <si>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</si>
  <si>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</si>
  <si>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</si>
  <si>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</si>
  <si>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</si>
  <si>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</si>
  <si>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</si>
  <si>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</si>
  <si>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</si>
  <si>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</si>
  <si>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</si>
  <si>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</si>
  <si>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</si>
  <si>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</si>
  <si>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</si>
  <si>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</si>
  <si>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</si>
  <si>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</si>
  <si>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</si>
  <si>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</si>
  <si>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</si>
  <si>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</si>
  <si>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</si>
  <si>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</si>
  <si>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</si>
  <si>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</si>
  <si>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</si>
  <si>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</si>
  <si>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</si>
  <si>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</si>
  <si>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</si>
  <si>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</si>
  <si>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</si>
  <si>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</si>
  <si>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</si>
  <si>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</si>
  <si>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</si>
  <si>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</si>
  <si>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</si>
  <si>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</si>
  <si>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</si>
  <si>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</si>
  <si>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</si>
  <si>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</si>
  <si>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</si>
  <si>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</si>
  <si>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</si>
  <si>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</si>
  <si>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</si>
  <si>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</si>
  <si>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</si>
  <si>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</si>
  <si>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</si>
  <si>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</si>
  <si>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</si>
  <si>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</si>
  <si>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</si>
  <si>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</si>
  <si>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</si>
  <si>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</si>
  <si>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</si>
  <si>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</si>
  <si>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</si>
  <si>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</si>
  <si>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</si>
  <si>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</si>
  <si>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</si>
  <si>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</si>
  <si>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</si>
  <si>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</si>
  <si>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</si>
  <si>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</si>
  <si>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</si>
  <si>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</si>
  <si>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</si>
  <si>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</si>
  <si>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</si>
  <si>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</si>
  <si>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</si>
  <si>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</si>
  <si>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</si>
  <si>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</si>
  <si>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</si>
  <si>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</si>
  <si>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</si>
  <si>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</si>
  <si>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</si>
  <si>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</si>
  <si>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</si>
  <si>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</si>
  <si>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</si>
  <si>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</si>
  <si>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</si>
  <si>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</si>
  <si>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</si>
  <si>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</si>
  <si>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</si>
  <si>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</si>
  <si>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</si>
  <si>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</si>
  <si>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</si>
  <si>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</si>
  <si>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</si>
  <si>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</si>
  <si>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</si>
  <si>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</si>
  <si>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</si>
  <si>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</si>
  <si>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</si>
  <si>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</si>
  <si>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</si>
  <si>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</si>
  <si>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</si>
  <si>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</si>
  <si>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</si>
  <si>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</si>
  <si>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</si>
  <si>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</si>
  <si>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</si>
  <si>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</si>
  <si>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</si>
  <si>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</si>
  <si>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</si>
  <si>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</si>
  <si>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</si>
  <si>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</si>
  <si>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</si>
  <si>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</si>
  <si>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</si>
  <si>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</si>
  <si>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</si>
  <si>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</si>
  <si>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</si>
  <si>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</si>
  <si>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</si>
  <si>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</si>
  <si>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</si>
  <si>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</si>
  <si>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</si>
  <si>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</si>
  <si>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</si>
  <si>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</si>
  <si>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</si>
  <si>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</si>
  <si>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</si>
  <si>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</si>
  <si>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</si>
  <si>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</si>
  <si>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</si>
  <si>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</si>
  <si>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</si>
  <si>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</si>
  <si>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</si>
  <si>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</si>
  <si>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</si>
  <si>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</si>
  <si>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</si>
  <si>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</si>
  <si>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</si>
  <si>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</si>
  <si>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</si>
  <si>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</si>
  <si>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</si>
  <si>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</si>
  <si>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</si>
  <si>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</si>
  <si>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</si>
  <si>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</si>
  <si>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</si>
  <si>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</si>
  <si>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</si>
  <si>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</si>
  <si>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</si>
  <si>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</si>
  <si>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</si>
  <si>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</si>
  <si>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</si>
  <si>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</si>
  <si>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</si>
  <si>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</si>
  <si>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</si>
  <si>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</si>
  <si>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</si>
  <si>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</si>
  <si>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</si>
  <si>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</si>
  <si>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</si>
  <si>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</si>
  <si>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</si>
  <si>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</si>
  <si>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</si>
  <si>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</si>
  <si>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</si>
  <si>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</si>
  <si>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</si>
  <si>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</si>
  <si>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</si>
  <si>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</si>
  <si>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</si>
  <si>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</si>
  <si>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</si>
  <si>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</si>
  <si>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</si>
  <si>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</si>
  <si>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</si>
  <si>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</si>
  <si>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</si>
  <si>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</si>
  <si>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</si>
  <si>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</si>
  <si>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</si>
  <si>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</si>
  <si>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</si>
  <si>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</si>
  <si>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</si>
  <si>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</si>
  <si>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</si>
  <si>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</si>
  <si>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</si>
  <si>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</si>
  <si>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</si>
  <si>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</si>
  <si>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</si>
  <si>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</si>
  <si>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</si>
  <si>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</si>
  <si>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</si>
  <si>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</si>
  <si>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</si>
  <si>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</si>
  <si>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</si>
  <si>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</si>
  <si>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</si>
  <si>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</si>
  <si>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</si>
  <si>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</si>
  <si>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</si>
  <si>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</si>
  <si>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</si>
  <si>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</si>
  <si>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</si>
  <si>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</si>
  <si>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</si>
  <si>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</si>
  <si>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</si>
  <si>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</si>
  <si>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</si>
  <si>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</si>
  <si>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</si>
  <si>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</si>
  <si>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</si>
  <si>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</si>
  <si>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</si>
  <si>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</si>
  <si>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</si>
  <si>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</si>
  <si>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</si>
  <si>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</si>
  <si>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</si>
  <si>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</si>
  <si>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</si>
  <si>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</si>
  <si>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</si>
  <si>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</si>
  <si>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</si>
  <si>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</si>
  <si>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</si>
  <si>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</si>
  <si>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</si>
  <si>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</si>
  <si>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</si>
  <si>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</si>
  <si>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</si>
  <si>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</si>
  <si>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</si>
  <si>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</si>
  <si>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</si>
  <si>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</si>
  <si>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</si>
  <si>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</si>
  <si>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</si>
  <si>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</si>
  <si>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</si>
  <si>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</si>
  <si>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</si>
  <si>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</si>
  <si>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</si>
  <si>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</si>
  <si>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</si>
  <si>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</si>
  <si>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</si>
  <si>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</si>
  <si>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</si>
  <si>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</si>
  <si>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</si>
  <si>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</si>
  <si>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</si>
  <si>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</si>
  <si>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</si>
  <si>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</si>
  <si>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</si>
  <si>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</si>
  <si>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</si>
  <si>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</si>
  <si>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</si>
  <si>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</si>
  <si>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</si>
  <si>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</si>
  <si>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</si>
  <si>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</si>
  <si>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</si>
  <si>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</si>
  <si>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</si>
  <si>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</si>
  <si>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</si>
  <si>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</si>
  <si>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</si>
  <si>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</si>
  <si>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</si>
  <si>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</si>
  <si>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</si>
  <si>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</si>
  <si>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</si>
  <si>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</si>
  <si>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</si>
  <si>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</si>
  <si>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</si>
  <si>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</si>
  <si>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</si>
  <si>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</si>
  <si>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</si>
  <si>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</si>
  <si>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</si>
  <si>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</si>
  <si>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</si>
  <si>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</si>
  <si>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</si>
  <si>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</si>
  <si>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</si>
  <si>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</si>
  <si>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</si>
  <si>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</si>
  <si>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</si>
  <si>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</si>
  <si>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</si>
  <si>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</si>
  <si>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</si>
  <si>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</si>
  <si>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</si>
  <si>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</si>
  <si>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</si>
  <si>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</si>
  <si>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</si>
  <si>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</si>
  <si>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</si>
  <si>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</si>
  <si>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</si>
  <si>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</si>
  <si>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</si>
  <si>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</si>
  <si>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</si>
  <si>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</si>
  <si>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</si>
  <si>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</si>
  <si>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</si>
  <si>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</si>
  <si>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</si>
  <si>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</si>
  <si>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</si>
  <si>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</si>
  <si>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</si>
  <si>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</si>
  <si>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</si>
  <si>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</si>
  <si>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</si>
  <si>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</si>
  <si>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</si>
  <si>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</si>
  <si>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</si>
  <si>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</si>
  <si>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</si>
  <si>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</si>
  <si>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</si>
  <si>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</si>
  <si>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</si>
  <si>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</si>
  <si>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</si>
  <si>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</si>
  <si>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</si>
  <si>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</si>
  <si>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</si>
  <si>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</si>
  <si>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</si>
  <si>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</si>
  <si>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</si>
  <si>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</si>
  <si>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</si>
  <si>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</si>
  <si>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</si>
  <si>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</si>
  <si>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</si>
  <si>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</si>
  <si>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</si>
  <si>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</si>
  <si>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</si>
  <si>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</si>
  <si>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</si>
  <si>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</si>
  <si>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</si>
  <si>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</si>
  <si>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</si>
  <si>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</si>
  <si>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</si>
  <si>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</si>
  <si>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</si>
  <si>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</si>
  <si>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</si>
  <si>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</si>
  <si>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</si>
  <si>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</si>
  <si>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</si>
  <si>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</si>
  <si>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</si>
  <si>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</si>
  <si>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</si>
  <si>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</si>
  <si>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</si>
  <si>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</si>
  <si>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</si>
  <si>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</si>
  <si>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</si>
  <si>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</si>
  <si>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</si>
  <si>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</si>
  <si>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</si>
  <si>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</si>
  <si>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</si>
  <si>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</si>
  <si>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</si>
  <si>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</si>
  <si>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</si>
  <si>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</si>
  <si>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</si>
  <si>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</si>
  <si>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</si>
  <si>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</si>
  <si>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</si>
  <si>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</si>
  <si>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</si>
  <si>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</si>
  <si>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</si>
  <si>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</si>
  <si>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</si>
  <si>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</si>
  <si>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</si>
  <si>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</si>
  <si>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</si>
  <si>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</si>
  <si>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</si>
  <si>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</si>
  <si>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</si>
  <si>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</si>
  <si>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</si>
  <si>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</si>
  <si>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</si>
  <si>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</si>
  <si>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</si>
  <si>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</si>
  <si>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</si>
  <si>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</si>
  <si>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</si>
  <si>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</si>
  <si>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</si>
  <si>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</si>
  <si>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</si>
  <si>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</si>
  <si>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</si>
  <si>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</si>
  <si>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</si>
  <si>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</si>
  <si>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</si>
  <si>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</si>
  <si>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</si>
  <si>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</si>
  <si>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</si>
  <si>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</si>
  <si>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</si>
  <si>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</si>
  <si>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</si>
  <si>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</si>
  <si>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</si>
  <si>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</si>
  <si>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</si>
  <si>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</si>
  <si>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</si>
  <si>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</si>
  <si>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</si>
  <si>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</si>
  <si>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</si>
  <si>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</si>
  <si>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</si>
  <si>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</si>
  <si>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</si>
  <si>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</si>
  <si>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</si>
  <si>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</si>
  <si>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</si>
  <si>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</si>
  <si>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</si>
  <si>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</si>
  <si>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</si>
  <si>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</si>
  <si>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</si>
  <si>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</si>
  <si>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</si>
  <si>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</si>
  <si>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</si>
  <si>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</si>
  <si>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</si>
  <si>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</si>
  <si>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</si>
  <si>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</si>
  <si>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</si>
  <si>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</si>
  <si>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</si>
  <si>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</si>
  <si>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</si>
  <si>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</si>
  <si>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</si>
  <si>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</si>
  <si>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</si>
  <si>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</si>
  <si>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</si>
  <si>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</si>
  <si>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</si>
  <si>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</si>
  <si>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</si>
  <si>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</si>
  <si>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</si>
  <si>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</si>
  <si>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</si>
  <si>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</si>
  <si>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</si>
  <si>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</si>
  <si>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</si>
  <si>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</si>
  <si>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</si>
  <si>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</si>
  <si>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</si>
  <si>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</si>
  <si>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</si>
  <si>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</si>
  <si>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</si>
  <si>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</si>
  <si>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</si>
  <si>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</si>
  <si>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</si>
  <si>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</si>
  <si>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</si>
  <si>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</si>
  <si>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</si>
  <si>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</si>
  <si>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</si>
  <si>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</si>
  <si>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</si>
  <si>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</si>
  <si>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</si>
  <si>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</si>
  <si>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</si>
  <si>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</si>
  <si>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</si>
  <si>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</si>
  <si>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</si>
  <si>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</si>
  <si>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</si>
  <si>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</si>
  <si>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</si>
  <si>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</si>
  <si>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</si>
  <si>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</si>
  <si>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</si>
  <si>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</si>
  <si>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</si>
  <si>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</si>
  <si>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</si>
  <si>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</si>
  <si>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</si>
  <si>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</si>
  <si>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</si>
  <si>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</si>
  <si>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</si>
  <si>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</si>
  <si>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</si>
  <si>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</si>
  <si>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</si>
  <si>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</si>
  <si>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</si>
  <si>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</si>
  <si>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</si>
  <si>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</si>
  <si>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</si>
  <si>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</si>
  <si>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</si>
  <si>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</si>
  <si>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</si>
  <si>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</si>
  <si>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</si>
  <si>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</si>
  <si>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</si>
  <si>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</si>
  <si>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</si>
  <si>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</si>
  <si>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</si>
  <si>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</si>
  <si>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</si>
  <si>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</si>
  <si>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</si>
  <si>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</si>
  <si>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</si>
  <si>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</si>
  <si>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</si>
  <si>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</si>
  <si>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</si>
  <si>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</si>
  <si>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</si>
  <si>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</si>
  <si>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</si>
  <si>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</si>
  <si>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</si>
  <si>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</si>
  <si>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</si>
  <si>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</si>
  <si>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</si>
  <si>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</si>
  <si>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</si>
  <si>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</si>
  <si>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</si>
  <si>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</si>
  <si>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</si>
  <si>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</si>
  <si>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</si>
  <si>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</si>
  <si>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</si>
  <si>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</si>
  <si>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</si>
  <si>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</si>
  <si>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</si>
  <si>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</si>
  <si>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</si>
  <si>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</si>
  <si>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</si>
  <si>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</si>
  <si>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</si>
  <si>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</si>
  <si>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</si>
  <si>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</si>
  <si>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</si>
  <si>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</si>
  <si>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</si>
  <si>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</si>
  <si>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</si>
  <si>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</si>
  <si>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</si>
  <si>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</si>
  <si>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</si>
  <si>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</si>
  <si>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</si>
  <si>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</si>
  <si>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</si>
  <si>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</si>
  <si>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</si>
  <si>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</si>
  <si>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</si>
  <si>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</si>
  <si>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</si>
  <si>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</si>
  <si>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</si>
  <si>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</si>
  <si>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</si>
  <si>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</si>
  <si>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</si>
  <si>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</si>
  <si>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</si>
  <si>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</si>
  <si>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</si>
  <si>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</si>
  <si>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</si>
  <si>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</si>
  <si>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</si>
  <si>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</si>
  <si>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</si>
  <si>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</si>
  <si>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</si>
  <si>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</si>
  <si>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</si>
  <si>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</si>
  <si>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</si>
  <si>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</si>
  <si>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</si>
  <si>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</si>
  <si>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</si>
  <si>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</si>
  <si>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</si>
  <si>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</si>
  <si>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</si>
  <si>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</si>
  <si>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</si>
  <si>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</si>
  <si>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</si>
  <si>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</si>
  <si>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</si>
  <si>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</si>
  <si>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</si>
  <si>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</si>
  <si>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</si>
  <si>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</si>
  <si>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</si>
  <si>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</si>
  <si>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</si>
  <si>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</si>
  <si>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</si>
  <si>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</si>
  <si>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</si>
  <si>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</si>
  <si>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</si>
  <si>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</si>
  <si>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</si>
  <si>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</si>
  <si>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</si>
  <si>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</si>
  <si>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</si>
  <si>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</si>
  <si>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</si>
  <si>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</si>
  <si>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</si>
  <si>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</si>
  <si>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</si>
  <si>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</si>
  <si>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</si>
  <si>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</si>
  <si>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</si>
  <si>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</si>
  <si>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</si>
  <si>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</si>
  <si>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</si>
  <si>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</si>
  <si>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</si>
  <si>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</si>
  <si>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</si>
  <si>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</si>
  <si>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</si>
  <si>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</si>
  <si>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</si>
  <si>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</si>
  <si>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</si>
  <si>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</si>
  <si>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</si>
  <si>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</si>
  <si>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</si>
  <si>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</si>
  <si>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</si>
  <si>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</si>
  <si>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</si>
  <si>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</si>
  <si>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</si>
  <si>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</si>
  <si>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</si>
  <si>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</si>
  <si>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</si>
  <si>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</si>
  <si>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</si>
  <si>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</si>
  <si>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</si>
  <si>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</si>
  <si>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</si>
  <si>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</si>
  <si>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</si>
  <si>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</si>
  <si>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</si>
  <si>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</si>
  <si>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</si>
  <si>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</si>
  <si>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</si>
  <si>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</si>
  <si>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</si>
  <si>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</si>
  <si>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</si>
  <si>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</si>
  <si>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</si>
  <si>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</si>
  <si>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</si>
  <si>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</si>
  <si>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</si>
  <si>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</si>
  <si>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</si>
  <si>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</si>
  <si>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</si>
  <si>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</si>
  <si>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</si>
  <si>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</si>
  <si>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</si>
  <si>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</si>
  <si>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</si>
  <si>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</si>
  <si>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</si>
  <si>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</si>
  <si>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</si>
  <si>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</si>
  <si>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</si>
  <si>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</si>
  <si>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</si>
  <si>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</si>
  <si>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</si>
  <si>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</si>
  <si>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</si>
  <si>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</si>
  <si>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</si>
  <si>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</si>
  <si>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</si>
  <si>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</si>
  <si>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</si>
  <si>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</si>
  <si>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</si>
  <si>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</si>
  <si>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</si>
  <si>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</si>
  <si>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</si>
  <si>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</si>
  <si>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</si>
  <si>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</si>
  <si>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</si>
  <si>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</si>
  <si>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</si>
  <si>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</si>
  <si>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</si>
  <si>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</si>
  <si>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</si>
  <si>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</si>
  <si>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</si>
  <si>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</si>
  <si>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</si>
  <si>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</si>
  <si>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</si>
  <si>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</si>
  <si>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</si>
  <si>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</si>
  <si>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</si>
  <si>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</si>
  <si>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</si>
  <si>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</si>
  <si>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</si>
  <si>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</si>
  <si>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</si>
  <si>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</si>
  <si>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</si>
  <si>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</si>
  <si>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</si>
  <si>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</si>
  <si>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</si>
  <si>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</si>
  <si>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</si>
  <si>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</si>
  <si>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</si>
  <si>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</si>
  <si>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</si>
  <si>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</si>
  <si>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</si>
  <si>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</si>
  <si>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</si>
  <si>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</si>
  <si>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</si>
  <si>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</si>
  <si>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</si>
  <si>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</si>
  <si>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</si>
  <si>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</si>
  <si>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</si>
  <si>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</si>
  <si>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</si>
  <si>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</si>
  <si>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</si>
  <si>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</si>
  <si>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</si>
  <si>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</si>
  <si>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</si>
  <si>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</si>
  <si>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</si>
  <si>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</si>
  <si>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</si>
  <si>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</si>
  <si>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</si>
  <si>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</si>
  <si>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</si>
  <si>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</si>
  <si>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</si>
  <si>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</si>
  <si>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</si>
  <si>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</si>
  <si>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</si>
  <si>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</si>
  <si>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</si>
  <si>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</si>
  <si>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</si>
  <si>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</si>
  <si>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</si>
  <si>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</si>
  <si>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</si>
  <si>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</si>
  <si>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</si>
  <si>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</si>
  <si>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</si>
  <si>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</si>
  <si>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</si>
  <si>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</si>
  <si>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</si>
  <si>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</si>
  <si>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</si>
  <si>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</si>
  <si>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</si>
  <si>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</si>
  <si>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</si>
  <si>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</si>
  <si>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</si>
  <si>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</si>
  <si>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</si>
  <si>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</si>
  <si>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</si>
  <si>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</si>
  <si>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</si>
  <si>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</si>
  <si>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</si>
  <si>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</si>
  <si>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</si>
  <si>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</si>
  <si>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</si>
  <si>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</si>
  <si>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</si>
  <si>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</si>
  <si>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</si>
  <si>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</si>
  <si>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</si>
  <si>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</si>
  <si>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</si>
  <si>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</si>
  <si>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</si>
  <si>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</si>
  <si>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</si>
  <si>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</si>
  <si>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</si>
  <si>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</si>
  <si>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</si>
  <si>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</si>
  <si>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</si>
  <si>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</si>
  <si>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</si>
  <si>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</si>
  <si>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</si>
  <si>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</si>
  <si>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</si>
  <si>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</si>
  <si>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</si>
  <si>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</si>
  <si>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</si>
  <si>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</si>
  <si>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</si>
  <si>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</si>
  <si>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</si>
  <si>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</si>
  <si>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</si>
  <si>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</si>
  <si>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</si>
  <si>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</si>
  <si>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</si>
  <si>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</si>
  <si>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</si>
  <si>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</si>
  <si>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</si>
  <si>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</si>
  <si>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</si>
  <si>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</si>
  <si>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</si>
  <si>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</si>
  <si>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</si>
  <si>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</si>
  <si>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</si>
  <si>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</si>
  <si>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</si>
  <si>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</si>
  <si>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</si>
  <si>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</si>
  <si>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</si>
  <si>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</si>
  <si>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</si>
  <si>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</si>
  <si>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</si>
  <si>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</si>
  <si>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</si>
  <si>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</si>
  <si>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</si>
  <si>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</si>
  <si>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</si>
  <si>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</si>
  <si>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</si>
  <si>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</si>
  <si>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</si>
  <si>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</si>
  <si>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</si>
  <si>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</si>
  <si>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</si>
  <si>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</si>
  <si>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</si>
  <si>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</si>
  <si>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</si>
  <si>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</si>
  <si>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</si>
  <si>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</si>
  <si>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</si>
  <si>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</si>
  <si>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</si>
  <si>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</si>
  <si>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</si>
  <si>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</si>
  <si>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</si>
  <si>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</si>
  <si>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</si>
  <si>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</si>
  <si>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</si>
  <si>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</si>
  <si>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</si>
  <si>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</si>
  <si>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</si>
  <si>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</si>
  <si>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</si>
  <si>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</si>
  <si>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</si>
  <si>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</si>
  <si>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</si>
  <si>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</si>
  <si>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</si>
  <si>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</si>
  <si>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</si>
  <si>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</si>
  <si>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</si>
  <si>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</si>
  <si>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</si>
  <si>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</si>
  <si>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</si>
  <si>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</si>
  <si>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</si>
  <si>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</si>
  <si>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</si>
  <si>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</si>
  <si>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</si>
  <si>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</si>
  <si>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</si>
  <si>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</si>
  <si>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</si>
  <si>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</si>
  <si>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</si>
  <si>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</si>
  <si>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</si>
  <si>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</si>
  <si>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</si>
  <si>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</si>
  <si>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</si>
  <si>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</si>
  <si>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</si>
  <si>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</si>
  <si>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</si>
  <si>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</si>
  <si>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</si>
  <si>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</si>
  <si>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</si>
  <si>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</si>
  <si>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</si>
  <si>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</si>
  <si>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</si>
  <si>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</si>
  <si>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</si>
  <si>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</si>
  <si>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</si>
  <si>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</si>
  <si>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</si>
  <si>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</si>
  <si>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</si>
  <si>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</si>
  <si>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</si>
  <si>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</si>
  <si>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</si>
  <si>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</si>
  <si>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</si>
  <si>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</si>
  <si>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</si>
  <si>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</si>
  <si>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</si>
  <si>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</si>
  <si>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</si>
  <si>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</si>
  <si>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</si>
  <si>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</si>
  <si>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</si>
  <si>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</si>
  <si>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</si>
  <si>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</si>
  <si>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</si>
  <si>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</si>
  <si>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</si>
  <si>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</si>
  <si>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</si>
  <si>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</si>
  <si>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</si>
  <si>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</si>
  <si>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</si>
  <si>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</si>
  <si>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</si>
  <si>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</si>
  <si>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</si>
  <si>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</si>
  <si>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</si>
  <si>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</si>
  <si>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</si>
  <si>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</si>
  <si>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</si>
  <si>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</si>
  <si>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</si>
  <si>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</si>
  <si>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</si>
  <si>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</si>
  <si>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</si>
  <si>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</si>
  <si>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</si>
  <si>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</si>
  <si>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</si>
  <si>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</si>
  <si>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</si>
  <si>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</si>
  <si>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</si>
  <si>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</si>
  <si>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</si>
  <si>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</si>
  <si>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</si>
  <si>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</si>
  <si>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</si>
  <si>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</si>
  <si>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</si>
  <si>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</si>
  <si>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</si>
  <si>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</si>
  <si>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</si>
  <si>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(All)</t>
  </si>
  <si>
    <t>Column Labels</t>
  </si>
  <si>
    <t>Grand Total</t>
  </si>
  <si>
    <t>Row Labels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</si>
  <si>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</si>
  <si>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</si>
  <si>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</si>
  <si>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</si>
  <si>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</si>
  <si>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</si>
  <si>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</si>
  <si>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</si>
  <si>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</si>
  <si>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</si>
  <si>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</si>
  <si>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</si>
  <si>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</si>
  <si>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</si>
  <si>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</si>
  <si>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</si>
  <si>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</si>
  <si>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</si>
  <si>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</si>
  <si>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</si>
  <si>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</si>
  <si>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</si>
  <si>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</si>
  <si>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</si>
  <si>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</si>
  <si>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</si>
  <si>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</si>
  <si>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</si>
  <si>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</si>
  <si>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</si>
  <si>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</si>
  <si>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</si>
  <si>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</si>
  <si>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</si>
  <si>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</si>
  <si>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</si>
  <si>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</si>
  <si>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</si>
  <si>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</si>
  <si>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</si>
  <si>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</si>
  <si>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</si>
  <si>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</si>
  <si>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</si>
  <si>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</si>
  <si>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</si>
  <si>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</si>
  <si>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</si>
  <si>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</si>
  <si>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</si>
  <si>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</si>
  <si>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</si>
  <si>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</si>
  <si>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</si>
  <si>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</si>
  <si>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</si>
  <si>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</si>
  <si>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</si>
  <si>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</si>
  <si>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</si>
  <si>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</si>
  <si>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</si>
  <si>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</si>
  <si>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</si>
  <si>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</si>
  <si>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</si>
  <si>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</si>
  <si>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</si>
  <si>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</si>
  <si>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</si>
  <si>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</si>
  <si>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or equal to 50000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</si>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</sst>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/>
    <xf numFmtId="9" fontId="16" fillId="0" borderId="0" xfId="43" applyFont="1" applyAlignment="1">
      <alignment horizontal="center"/>
    </xf>
    <xf numFmtId="44" fontId="0" fillId="0" borderId="0" xfId="42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Launch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0-0B40-8044-AD2DD9A113D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0-0B40-8044-AD2DD9A113D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0-0B40-8044-AD2DD9A113D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0-0B40-8044-AD2DD9A1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50560"/>
        <c:axId val="327072928"/>
      </c:lineChart>
      <c:catAx>
        <c:axId val="3266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72928"/>
        <c:crosses val="autoZero"/>
        <c:auto val="1"/>
        <c:lblAlgn val="ctr"/>
        <c:lblOffset val="100"/>
        <c:noMultiLvlLbl val="0"/>
      </c:catAx>
      <c:valAx>
        <c:axId val="327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Success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0.5714285714285714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2-7848-AD31-05D71A17382D}"/>
            </c:ext>
          </c:extLst>
        </c:ser>
        <c:ser>
          <c:idx val="1"/>
          <c:order val="1"/>
          <c:tx>
            <c:strRef>
              <c:f>Bonus1!$G$1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2-7848-AD31-05D71A17382D}"/>
            </c:ext>
          </c:extLst>
        </c:ser>
        <c:ser>
          <c:idx val="2"/>
          <c:order val="2"/>
          <c:tx>
            <c:strRef>
              <c:f>Bonus1!$H$1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2-7848-AD31-05D71A17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47599"/>
        <c:axId val="218779343"/>
      </c:lineChart>
      <c:catAx>
        <c:axId val="21864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9343"/>
        <c:crosses val="autoZero"/>
        <c:auto val="1"/>
        <c:lblAlgn val="ctr"/>
        <c:lblOffset val="100"/>
        <c:noMultiLvlLbl val="0"/>
      </c:catAx>
      <c:valAx>
        <c:axId val="2187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 Chance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127000</xdr:rowOff>
    </xdr:from>
    <xdr:to>
      <xdr:col>18</xdr:col>
      <xdr:colOff>254000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98C8E-F66B-F781-2F17-5EE4DD70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69850</xdr:rowOff>
    </xdr:from>
    <xdr:to>
      <xdr:col>6</xdr:col>
      <xdr:colOff>457200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A86CC-5642-461E-B4DA-9DA36A08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507375694448" createdVersion="8" refreshedVersion="8" minRefreshableVersion="3" recordCount="1000" xr:uid="{72433AFC-6118-A44B-A701-8C4221D45057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215E1-9850-DC44-B2C1-A2A64616733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DAE3A-1002-8C42-AF04-B56EAEDE4B7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CD75E-CC68-744F-963E-53E30D8C6AA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C973" workbookViewId="0">
      <selection activeCell="F26" sqref="F2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2" max="12" width="21.83203125" bestFit="1" customWidth="1"/>
    <col min="13" max="13" width="21.83203125" customWidth="1"/>
    <col min="16" max="16" width="28" bestFit="1" customWidth="1"/>
    <col min="17" max="17" width="28" customWidth="1"/>
    <col min="18" max="18" width="13.83203125" bestFit="1" customWidth="1"/>
    <col min="19" max="19" width="16" style="6" bestFit="1" customWidth="1"/>
    <col min="20" max="20" width="14.33203125" bestFit="1" customWidth="1"/>
    <col min="21" max="21" width="12.164062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2046</v>
      </c>
      <c r="M1" s="1" t="s">
        <v>2047</v>
      </c>
      <c r="N1" s="1" t="s">
        <v>10</v>
      </c>
      <c r="O1" s="1" t="s">
        <v>11</v>
      </c>
      <c r="P1" s="1" t="s">
        <v>2010</v>
      </c>
      <c r="Q1" s="1" t="s">
        <v>2011</v>
      </c>
      <c r="R1" s="1" t="s">
        <v>2008</v>
      </c>
      <c r="S1" s="7" t="s">
        <v>2009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9">
        <f>(((J2/60)/60)/24)+DATE(1970,1,1)</f>
        <v>42336.25</v>
      </c>
      <c r="M2" s="9">
        <f>(((K2/60)/60)/24)+DATE(1970,1,1)</f>
        <v>42353.25</v>
      </c>
      <c r="N2" t="b">
        <v>0</v>
      </c>
      <c r="O2" t="b">
        <v>0</v>
      </c>
      <c r="P2" t="s">
        <v>2012</v>
      </c>
      <c r="Q2" t="s">
        <v>2013</v>
      </c>
      <c r="R2" s="6">
        <f>E2/D2</f>
        <v>0</v>
      </c>
      <c r="S2" s="8">
        <f t="shared" ref="S2:S65" si="0">IF(E2,E2/G2,0)</f>
        <v>0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9">
        <f t="shared" ref="L3:L66" si="1">(((J3/60)/60)/24)+DATE(1970,1,1)</f>
        <v>41870.208333333336</v>
      </c>
      <c r="M3" s="9">
        <f t="shared" ref="M3:M66" si="2">(((K3/60)/60)/24)+DATE(1970,1,1)</f>
        <v>41872.208333333336</v>
      </c>
      <c r="N3" t="b">
        <v>0</v>
      </c>
      <c r="O3" t="b">
        <v>1</v>
      </c>
      <c r="P3" t="s">
        <v>2014</v>
      </c>
      <c r="Q3" t="s">
        <v>2015</v>
      </c>
      <c r="R3" s="6">
        <f t="shared" ref="R3:R66" si="3">E3/D3</f>
        <v>10.4</v>
      </c>
      <c r="S3" s="8">
        <f t="shared" si="0"/>
        <v>92.151898734177209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9">
        <f t="shared" si="1"/>
        <v>41595.25</v>
      </c>
      <c r="M4" s="9">
        <f t="shared" si="2"/>
        <v>41597.25</v>
      </c>
      <c r="N4" t="b">
        <v>0</v>
      </c>
      <c r="O4" t="b">
        <v>0</v>
      </c>
      <c r="P4" t="s">
        <v>2016</v>
      </c>
      <c r="Q4" t="s">
        <v>2017</v>
      </c>
      <c r="R4" s="6">
        <f t="shared" si="3"/>
        <v>1.3147878228782288</v>
      </c>
      <c r="S4" s="8">
        <f t="shared" si="0"/>
        <v>100.01614035087719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9">
        <f t="shared" si="1"/>
        <v>43688.208333333328</v>
      </c>
      <c r="M5" s="9">
        <f t="shared" si="2"/>
        <v>43728.208333333328</v>
      </c>
      <c r="N5" t="b">
        <v>0</v>
      </c>
      <c r="O5" t="b">
        <v>0</v>
      </c>
      <c r="P5" t="s">
        <v>2014</v>
      </c>
      <c r="Q5" t="s">
        <v>2015</v>
      </c>
      <c r="R5" s="6">
        <f t="shared" si="3"/>
        <v>0.58976190476190471</v>
      </c>
      <c r="S5" s="8">
        <f t="shared" si="0"/>
        <v>103.20833333333333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9">
        <f t="shared" si="1"/>
        <v>43485.25</v>
      </c>
      <c r="M6" s="9">
        <f t="shared" si="2"/>
        <v>43489.25</v>
      </c>
      <c r="N6" t="b">
        <v>0</v>
      </c>
      <c r="O6" t="b">
        <v>0</v>
      </c>
      <c r="P6" t="s">
        <v>2018</v>
      </c>
      <c r="Q6" t="s">
        <v>2019</v>
      </c>
      <c r="R6" s="6">
        <f t="shared" si="3"/>
        <v>0.69276315789473686</v>
      </c>
      <c r="S6" s="8">
        <f t="shared" si="0"/>
        <v>99.339622641509436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9">
        <f t="shared" si="1"/>
        <v>41149.208333333336</v>
      </c>
      <c r="M7" s="9">
        <f t="shared" si="2"/>
        <v>41160.208333333336</v>
      </c>
      <c r="N7" t="b">
        <v>0</v>
      </c>
      <c r="O7" t="b">
        <v>0</v>
      </c>
      <c r="P7" t="s">
        <v>2018</v>
      </c>
      <c r="Q7" t="s">
        <v>2019</v>
      </c>
      <c r="R7" s="6">
        <f t="shared" si="3"/>
        <v>1.7361842105263159</v>
      </c>
      <c r="S7" s="8">
        <f t="shared" si="0"/>
        <v>75.833333333333329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9">
        <f t="shared" si="1"/>
        <v>42991.208333333328</v>
      </c>
      <c r="M8" s="9">
        <f t="shared" si="2"/>
        <v>42992.208333333328</v>
      </c>
      <c r="N8" t="b">
        <v>0</v>
      </c>
      <c r="O8" t="b">
        <v>0</v>
      </c>
      <c r="P8" t="s">
        <v>2020</v>
      </c>
      <c r="Q8" t="s">
        <v>2021</v>
      </c>
      <c r="R8" s="6">
        <f t="shared" si="3"/>
        <v>0.20961538461538462</v>
      </c>
      <c r="S8" s="8">
        <f t="shared" si="0"/>
        <v>60.555555555555557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9">
        <f t="shared" si="1"/>
        <v>42229.208333333328</v>
      </c>
      <c r="M9" s="9">
        <f t="shared" si="2"/>
        <v>42231.208333333328</v>
      </c>
      <c r="N9" t="b">
        <v>0</v>
      </c>
      <c r="O9" t="b">
        <v>0</v>
      </c>
      <c r="P9" t="s">
        <v>2018</v>
      </c>
      <c r="Q9" t="s">
        <v>2019</v>
      </c>
      <c r="R9" s="6">
        <f t="shared" si="3"/>
        <v>3.2757777777777779</v>
      </c>
      <c r="S9" s="8">
        <f t="shared" si="0"/>
        <v>64.93832599118943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9">
        <f t="shared" si="1"/>
        <v>40399.208333333336</v>
      </c>
      <c r="M10" s="9">
        <f t="shared" si="2"/>
        <v>40401.208333333336</v>
      </c>
      <c r="N10" t="b">
        <v>0</v>
      </c>
      <c r="O10" t="b">
        <v>0</v>
      </c>
      <c r="P10" t="s">
        <v>2018</v>
      </c>
      <c r="Q10" t="s">
        <v>2019</v>
      </c>
      <c r="R10" s="6">
        <f t="shared" si="3"/>
        <v>0.19932788374205268</v>
      </c>
      <c r="S10" s="8">
        <f t="shared" si="0"/>
        <v>30.997175141242938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9">
        <f t="shared" si="1"/>
        <v>41536.208333333336</v>
      </c>
      <c r="M11" s="9">
        <f t="shared" si="2"/>
        <v>41585.25</v>
      </c>
      <c r="N11" t="b">
        <v>0</v>
      </c>
      <c r="O11" t="b">
        <v>0</v>
      </c>
      <c r="P11" t="s">
        <v>2014</v>
      </c>
      <c r="Q11" t="s">
        <v>2022</v>
      </c>
      <c r="R11" s="6">
        <f t="shared" si="3"/>
        <v>0.51741935483870971</v>
      </c>
      <c r="S11" s="8">
        <f t="shared" si="0"/>
        <v>72.909090909090907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9">
        <f t="shared" si="1"/>
        <v>40404.208333333336</v>
      </c>
      <c r="M12" s="9">
        <f t="shared" si="2"/>
        <v>40452.208333333336</v>
      </c>
      <c r="N12" t="b">
        <v>0</v>
      </c>
      <c r="O12" t="b">
        <v>0</v>
      </c>
      <c r="P12" t="s">
        <v>2020</v>
      </c>
      <c r="Q12" t="s">
        <v>2023</v>
      </c>
      <c r="R12" s="6">
        <f t="shared" si="3"/>
        <v>2.6611538461538462</v>
      </c>
      <c r="S12" s="8">
        <f t="shared" si="0"/>
        <v>62.9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9">
        <f t="shared" si="1"/>
        <v>40442.208333333336</v>
      </c>
      <c r="M13" s="9">
        <f t="shared" si="2"/>
        <v>40448.208333333336</v>
      </c>
      <c r="N13" t="b">
        <v>0</v>
      </c>
      <c r="O13" t="b">
        <v>1</v>
      </c>
      <c r="P13" t="s">
        <v>2018</v>
      </c>
      <c r="Q13" t="s">
        <v>2019</v>
      </c>
      <c r="R13" s="6">
        <f t="shared" si="3"/>
        <v>0.48095238095238096</v>
      </c>
      <c r="S13" s="8">
        <f t="shared" si="0"/>
        <v>112.22222222222223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9">
        <f t="shared" si="1"/>
        <v>43760.208333333328</v>
      </c>
      <c r="M14" s="9">
        <f t="shared" si="2"/>
        <v>43768.208333333328</v>
      </c>
      <c r="N14" t="b">
        <v>0</v>
      </c>
      <c r="O14" t="b">
        <v>0</v>
      </c>
      <c r="P14" t="s">
        <v>2020</v>
      </c>
      <c r="Q14" t="s">
        <v>2023</v>
      </c>
      <c r="R14" s="6">
        <f t="shared" si="3"/>
        <v>0.89349206349206345</v>
      </c>
      <c r="S14" s="8">
        <f t="shared" si="0"/>
        <v>102.34545454545454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9">
        <f t="shared" si="1"/>
        <v>42532.208333333328</v>
      </c>
      <c r="M15" s="9">
        <f t="shared" si="2"/>
        <v>42544.208333333328</v>
      </c>
      <c r="N15" t="b">
        <v>0</v>
      </c>
      <c r="O15" t="b">
        <v>0</v>
      </c>
      <c r="P15" t="s">
        <v>2014</v>
      </c>
      <c r="Q15" t="s">
        <v>2024</v>
      </c>
      <c r="R15" s="6">
        <f t="shared" si="3"/>
        <v>2.4511904761904764</v>
      </c>
      <c r="S15" s="8">
        <f t="shared" si="0"/>
        <v>105.05102040816327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9">
        <f t="shared" si="1"/>
        <v>40974.25</v>
      </c>
      <c r="M16" s="9">
        <f t="shared" si="2"/>
        <v>41001.208333333336</v>
      </c>
      <c r="N16" t="b">
        <v>0</v>
      </c>
      <c r="O16" t="b">
        <v>0</v>
      </c>
      <c r="P16" t="s">
        <v>2014</v>
      </c>
      <c r="Q16" t="s">
        <v>2024</v>
      </c>
      <c r="R16" s="6">
        <f t="shared" si="3"/>
        <v>0.66769503546099296</v>
      </c>
      <c r="S16" s="8">
        <f t="shared" si="0"/>
        <v>94.144999999999996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9">
        <f t="shared" si="1"/>
        <v>43809.25</v>
      </c>
      <c r="M17" s="9">
        <f t="shared" si="2"/>
        <v>43813.25</v>
      </c>
      <c r="N17" t="b">
        <v>0</v>
      </c>
      <c r="O17" t="b">
        <v>0</v>
      </c>
      <c r="P17" t="s">
        <v>2016</v>
      </c>
      <c r="Q17" t="s">
        <v>2025</v>
      </c>
      <c r="R17" s="6">
        <f t="shared" si="3"/>
        <v>0.47307881773399013</v>
      </c>
      <c r="S17" s="8">
        <f t="shared" si="0"/>
        <v>84.986725663716811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9">
        <f t="shared" si="1"/>
        <v>41661.25</v>
      </c>
      <c r="M18" s="9">
        <f t="shared" si="2"/>
        <v>41683.25</v>
      </c>
      <c r="N18" t="b">
        <v>0</v>
      </c>
      <c r="O18" t="b">
        <v>0</v>
      </c>
      <c r="P18" t="s">
        <v>2026</v>
      </c>
      <c r="Q18" t="s">
        <v>2027</v>
      </c>
      <c r="R18" s="6">
        <f t="shared" si="3"/>
        <v>6.4947058823529416</v>
      </c>
      <c r="S18" s="8">
        <f t="shared" si="0"/>
        <v>110.41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9">
        <f t="shared" si="1"/>
        <v>40555.25</v>
      </c>
      <c r="M19" s="9">
        <f t="shared" si="2"/>
        <v>40556.25</v>
      </c>
      <c r="N19" t="b">
        <v>0</v>
      </c>
      <c r="O19" t="b">
        <v>0</v>
      </c>
      <c r="P19" t="s">
        <v>2020</v>
      </c>
      <c r="Q19" t="s">
        <v>2028</v>
      </c>
      <c r="R19" s="6">
        <f t="shared" si="3"/>
        <v>1.5939125295508274</v>
      </c>
      <c r="S19" s="8">
        <f t="shared" si="0"/>
        <v>107.96236989591674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9">
        <f t="shared" si="1"/>
        <v>43351.208333333328</v>
      </c>
      <c r="M20" s="9">
        <f t="shared" si="2"/>
        <v>43359.208333333328</v>
      </c>
      <c r="N20" t="b">
        <v>0</v>
      </c>
      <c r="O20" t="b">
        <v>0</v>
      </c>
      <c r="P20" t="s">
        <v>2018</v>
      </c>
      <c r="Q20" t="s">
        <v>2019</v>
      </c>
      <c r="R20" s="6">
        <f t="shared" si="3"/>
        <v>0.66912087912087914</v>
      </c>
      <c r="S20" s="8">
        <f t="shared" si="0"/>
        <v>45.103703703703701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9">
        <f t="shared" si="1"/>
        <v>43528.25</v>
      </c>
      <c r="M21" s="9">
        <f t="shared" si="2"/>
        <v>43549.208333333328</v>
      </c>
      <c r="N21" t="b">
        <v>0</v>
      </c>
      <c r="O21" t="b">
        <v>1</v>
      </c>
      <c r="P21" t="s">
        <v>2018</v>
      </c>
      <c r="Q21" t="s">
        <v>2019</v>
      </c>
      <c r="R21" s="6">
        <f t="shared" si="3"/>
        <v>0.48529600000000001</v>
      </c>
      <c r="S21" s="8">
        <f t="shared" si="0"/>
        <v>45.001483679525222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9">
        <f t="shared" si="1"/>
        <v>41848.208333333336</v>
      </c>
      <c r="M22" s="9">
        <f t="shared" si="2"/>
        <v>41848.208333333336</v>
      </c>
      <c r="N22" t="b">
        <v>0</v>
      </c>
      <c r="O22" t="b">
        <v>0</v>
      </c>
      <c r="P22" t="s">
        <v>2020</v>
      </c>
      <c r="Q22" t="s">
        <v>2023</v>
      </c>
      <c r="R22" s="6">
        <f t="shared" si="3"/>
        <v>1.1224279210925645</v>
      </c>
      <c r="S22" s="8">
        <f t="shared" si="0"/>
        <v>105.97134670487107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9">
        <f t="shared" si="1"/>
        <v>40770.208333333336</v>
      </c>
      <c r="M23" s="9">
        <f t="shared" si="2"/>
        <v>40804.208333333336</v>
      </c>
      <c r="N23" t="b">
        <v>0</v>
      </c>
      <c r="O23" t="b">
        <v>0</v>
      </c>
      <c r="P23" t="s">
        <v>2018</v>
      </c>
      <c r="Q23" t="s">
        <v>2019</v>
      </c>
      <c r="R23" s="6">
        <f t="shared" si="3"/>
        <v>0.40992553191489361</v>
      </c>
      <c r="S23" s="8">
        <f t="shared" si="0"/>
        <v>69.055555555555557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9">
        <f t="shared" si="1"/>
        <v>43193.208333333328</v>
      </c>
      <c r="M24" s="9">
        <f t="shared" si="2"/>
        <v>43208.208333333328</v>
      </c>
      <c r="N24" t="b">
        <v>0</v>
      </c>
      <c r="O24" t="b">
        <v>0</v>
      </c>
      <c r="P24" t="s">
        <v>2018</v>
      </c>
      <c r="Q24" t="s">
        <v>2019</v>
      </c>
      <c r="R24" s="6">
        <f t="shared" si="3"/>
        <v>1.2807106598984772</v>
      </c>
      <c r="S24" s="8">
        <f t="shared" si="0"/>
        <v>85.044943820224717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9">
        <f t="shared" si="1"/>
        <v>43510.25</v>
      </c>
      <c r="M25" s="9">
        <f t="shared" si="2"/>
        <v>43563.208333333328</v>
      </c>
      <c r="N25" t="b">
        <v>0</v>
      </c>
      <c r="O25" t="b">
        <v>0</v>
      </c>
      <c r="P25" t="s">
        <v>2020</v>
      </c>
      <c r="Q25" t="s">
        <v>2021</v>
      </c>
      <c r="R25" s="6">
        <f t="shared" si="3"/>
        <v>3.3204444444444445</v>
      </c>
      <c r="S25" s="8">
        <f t="shared" si="0"/>
        <v>105.22535211267606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9">
        <f t="shared" si="1"/>
        <v>41811.208333333336</v>
      </c>
      <c r="M26" s="9">
        <f t="shared" si="2"/>
        <v>41813.208333333336</v>
      </c>
      <c r="N26" t="b">
        <v>0</v>
      </c>
      <c r="O26" t="b">
        <v>0</v>
      </c>
      <c r="P26" t="s">
        <v>2016</v>
      </c>
      <c r="Q26" t="s">
        <v>2025</v>
      </c>
      <c r="R26" s="6">
        <f t="shared" si="3"/>
        <v>1.1283225108225108</v>
      </c>
      <c r="S26" s="8">
        <f t="shared" si="0"/>
        <v>39.003741114852225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9">
        <f t="shared" si="1"/>
        <v>40681.208333333336</v>
      </c>
      <c r="M27" s="9">
        <f t="shared" si="2"/>
        <v>40701.208333333336</v>
      </c>
      <c r="N27" t="b">
        <v>0</v>
      </c>
      <c r="O27" t="b">
        <v>1</v>
      </c>
      <c r="P27" t="s">
        <v>2029</v>
      </c>
      <c r="Q27" t="s">
        <v>2030</v>
      </c>
      <c r="R27" s="6">
        <f t="shared" si="3"/>
        <v>2.1643636363636363</v>
      </c>
      <c r="S27" s="8">
        <f t="shared" si="0"/>
        <v>73.030674846625772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9">
        <f t="shared" si="1"/>
        <v>43312.208333333328</v>
      </c>
      <c r="M28" s="9">
        <f t="shared" si="2"/>
        <v>43339.208333333328</v>
      </c>
      <c r="N28" t="b">
        <v>0</v>
      </c>
      <c r="O28" t="b">
        <v>0</v>
      </c>
      <c r="P28" t="s">
        <v>2018</v>
      </c>
      <c r="Q28" t="s">
        <v>2019</v>
      </c>
      <c r="R28" s="6">
        <f t="shared" si="3"/>
        <v>0.4819906976744186</v>
      </c>
      <c r="S28" s="8">
        <f t="shared" si="0"/>
        <v>35.009459459459457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9">
        <f t="shared" si="1"/>
        <v>42280.208333333328</v>
      </c>
      <c r="M29" s="9">
        <f t="shared" si="2"/>
        <v>42288.208333333328</v>
      </c>
      <c r="N29" t="b">
        <v>0</v>
      </c>
      <c r="O29" t="b">
        <v>0</v>
      </c>
      <c r="P29" t="s">
        <v>2014</v>
      </c>
      <c r="Q29" t="s">
        <v>2015</v>
      </c>
      <c r="R29" s="6">
        <f t="shared" si="3"/>
        <v>0.79949999999999999</v>
      </c>
      <c r="S29" s="8">
        <f t="shared" si="0"/>
        <v>106.6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9">
        <f t="shared" si="1"/>
        <v>40218.25</v>
      </c>
      <c r="M30" s="9">
        <f t="shared" si="2"/>
        <v>40241.25</v>
      </c>
      <c r="N30" t="b">
        <v>0</v>
      </c>
      <c r="O30" t="b">
        <v>1</v>
      </c>
      <c r="P30" t="s">
        <v>2018</v>
      </c>
      <c r="Q30" t="s">
        <v>2019</v>
      </c>
      <c r="R30" s="6">
        <f t="shared" si="3"/>
        <v>1.0522553516819573</v>
      </c>
      <c r="S30" s="8">
        <f t="shared" si="0"/>
        <v>61.997747747747745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9">
        <f t="shared" si="1"/>
        <v>43301.208333333328</v>
      </c>
      <c r="M31" s="9">
        <f t="shared" si="2"/>
        <v>43341.208333333328</v>
      </c>
      <c r="N31" t="b">
        <v>0</v>
      </c>
      <c r="O31" t="b">
        <v>0</v>
      </c>
      <c r="P31" t="s">
        <v>2020</v>
      </c>
      <c r="Q31" t="s">
        <v>2031</v>
      </c>
      <c r="R31" s="6">
        <f t="shared" si="3"/>
        <v>3.2889978213507627</v>
      </c>
      <c r="S31" s="8">
        <f t="shared" si="0"/>
        <v>94.000622665006233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9">
        <f t="shared" si="1"/>
        <v>43609.208333333328</v>
      </c>
      <c r="M32" s="9">
        <f t="shared" si="2"/>
        <v>43614.208333333328</v>
      </c>
      <c r="N32" t="b">
        <v>0</v>
      </c>
      <c r="O32" t="b">
        <v>0</v>
      </c>
      <c r="P32" t="s">
        <v>2020</v>
      </c>
      <c r="Q32" t="s">
        <v>2028</v>
      </c>
      <c r="R32" s="6">
        <f t="shared" si="3"/>
        <v>1.606111111111111</v>
      </c>
      <c r="S32" s="8">
        <f t="shared" si="0"/>
        <v>112.05426356589147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9">
        <f t="shared" si="1"/>
        <v>42374.25</v>
      </c>
      <c r="M33" s="9">
        <f t="shared" si="2"/>
        <v>42402.25</v>
      </c>
      <c r="N33" t="b">
        <v>0</v>
      </c>
      <c r="O33" t="b">
        <v>0</v>
      </c>
      <c r="P33" t="s">
        <v>2029</v>
      </c>
      <c r="Q33" t="s">
        <v>2030</v>
      </c>
      <c r="R33" s="6">
        <f t="shared" si="3"/>
        <v>3.1</v>
      </c>
      <c r="S33" s="8">
        <f t="shared" si="0"/>
        <v>48.008849557522126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9">
        <f t="shared" si="1"/>
        <v>43110.25</v>
      </c>
      <c r="M34" s="9">
        <f t="shared" si="2"/>
        <v>43137.25</v>
      </c>
      <c r="N34" t="b">
        <v>0</v>
      </c>
      <c r="O34" t="b">
        <v>0</v>
      </c>
      <c r="P34" t="s">
        <v>2020</v>
      </c>
      <c r="Q34" t="s">
        <v>2021</v>
      </c>
      <c r="R34" s="6">
        <f t="shared" si="3"/>
        <v>0.86807920792079207</v>
      </c>
      <c r="S34" s="8">
        <f t="shared" si="0"/>
        <v>38.004334633723452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9">
        <f t="shared" si="1"/>
        <v>41917.208333333336</v>
      </c>
      <c r="M35" s="9">
        <f t="shared" si="2"/>
        <v>41954.25</v>
      </c>
      <c r="N35" t="b">
        <v>0</v>
      </c>
      <c r="O35" t="b">
        <v>0</v>
      </c>
      <c r="P35" t="s">
        <v>2018</v>
      </c>
      <c r="Q35" t="s">
        <v>2019</v>
      </c>
      <c r="R35" s="6">
        <f t="shared" si="3"/>
        <v>3.7782071713147412</v>
      </c>
      <c r="S35" s="8">
        <f t="shared" si="0"/>
        <v>35.000184535892231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9">
        <f t="shared" si="1"/>
        <v>42817.208333333328</v>
      </c>
      <c r="M36" s="9">
        <f t="shared" si="2"/>
        <v>42822.208333333328</v>
      </c>
      <c r="N36" t="b">
        <v>0</v>
      </c>
      <c r="O36" t="b">
        <v>0</v>
      </c>
      <c r="P36" t="s">
        <v>2020</v>
      </c>
      <c r="Q36" t="s">
        <v>2021</v>
      </c>
      <c r="R36" s="6">
        <f t="shared" si="3"/>
        <v>1.5080645161290323</v>
      </c>
      <c r="S36" s="8">
        <f t="shared" si="0"/>
        <v>85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9">
        <f t="shared" si="1"/>
        <v>43484.25</v>
      </c>
      <c r="M37" s="9">
        <f t="shared" si="2"/>
        <v>43526.25</v>
      </c>
      <c r="N37" t="b">
        <v>0</v>
      </c>
      <c r="O37" t="b">
        <v>1</v>
      </c>
      <c r="P37" t="s">
        <v>2020</v>
      </c>
      <c r="Q37" t="s">
        <v>2023</v>
      </c>
      <c r="R37" s="6">
        <f t="shared" si="3"/>
        <v>1.5030119521912351</v>
      </c>
      <c r="S37" s="8">
        <f t="shared" si="0"/>
        <v>95.993893129770996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9">
        <f t="shared" si="1"/>
        <v>40600.25</v>
      </c>
      <c r="M38" s="9">
        <f t="shared" si="2"/>
        <v>40625.208333333336</v>
      </c>
      <c r="N38" t="b">
        <v>0</v>
      </c>
      <c r="O38" t="b">
        <v>0</v>
      </c>
      <c r="P38" t="s">
        <v>2018</v>
      </c>
      <c r="Q38" t="s">
        <v>2019</v>
      </c>
      <c r="R38" s="6">
        <f t="shared" si="3"/>
        <v>1.572857142857143</v>
      </c>
      <c r="S38" s="8">
        <f t="shared" si="0"/>
        <v>68.8125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9">
        <f t="shared" si="1"/>
        <v>43744.208333333328</v>
      </c>
      <c r="M39" s="9">
        <f t="shared" si="2"/>
        <v>43777.25</v>
      </c>
      <c r="N39" t="b">
        <v>0</v>
      </c>
      <c r="O39" t="b">
        <v>1</v>
      </c>
      <c r="P39" t="s">
        <v>2026</v>
      </c>
      <c r="Q39" t="s">
        <v>2032</v>
      </c>
      <c r="R39" s="6">
        <f t="shared" si="3"/>
        <v>1.3998765432098765</v>
      </c>
      <c r="S39" s="8">
        <f t="shared" si="0"/>
        <v>105.97196261682242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9">
        <f t="shared" si="1"/>
        <v>40469.208333333336</v>
      </c>
      <c r="M40" s="9">
        <f t="shared" si="2"/>
        <v>40474.208333333336</v>
      </c>
      <c r="N40" t="b">
        <v>0</v>
      </c>
      <c r="O40" t="b">
        <v>0</v>
      </c>
      <c r="P40" t="s">
        <v>2033</v>
      </c>
      <c r="Q40" t="s">
        <v>2034</v>
      </c>
      <c r="R40" s="6">
        <f t="shared" si="3"/>
        <v>3.2532258064516131</v>
      </c>
      <c r="S40" s="8">
        <f t="shared" si="0"/>
        <v>75.261194029850742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9">
        <f t="shared" si="1"/>
        <v>41330.25</v>
      </c>
      <c r="M41" s="9">
        <f t="shared" si="2"/>
        <v>41344.208333333336</v>
      </c>
      <c r="N41" t="b">
        <v>0</v>
      </c>
      <c r="O41" t="b">
        <v>0</v>
      </c>
      <c r="P41" t="s">
        <v>2018</v>
      </c>
      <c r="Q41" t="s">
        <v>2019</v>
      </c>
      <c r="R41" s="6">
        <f t="shared" si="3"/>
        <v>0.50777777777777777</v>
      </c>
      <c r="S41" s="8">
        <f t="shared" si="0"/>
        <v>57.125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9">
        <f t="shared" si="1"/>
        <v>40334.208333333336</v>
      </c>
      <c r="M42" s="9">
        <f t="shared" si="2"/>
        <v>40353.208333333336</v>
      </c>
      <c r="N42" t="b">
        <v>0</v>
      </c>
      <c r="O42" t="b">
        <v>1</v>
      </c>
      <c r="P42" t="s">
        <v>2016</v>
      </c>
      <c r="Q42" t="s">
        <v>2025</v>
      </c>
      <c r="R42" s="6">
        <f t="shared" si="3"/>
        <v>1.6906818181818182</v>
      </c>
      <c r="S42" s="8">
        <f t="shared" si="0"/>
        <v>75.141414141414145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9">
        <f t="shared" si="1"/>
        <v>41156.208333333336</v>
      </c>
      <c r="M43" s="9">
        <f t="shared" si="2"/>
        <v>41182.208333333336</v>
      </c>
      <c r="N43" t="b">
        <v>0</v>
      </c>
      <c r="O43" t="b">
        <v>1</v>
      </c>
      <c r="P43" t="s">
        <v>2014</v>
      </c>
      <c r="Q43" t="s">
        <v>2015</v>
      </c>
      <c r="R43" s="6">
        <f t="shared" si="3"/>
        <v>2.1292857142857144</v>
      </c>
      <c r="S43" s="8">
        <f t="shared" si="0"/>
        <v>107.42342342342343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9">
        <f t="shared" si="1"/>
        <v>40728.208333333336</v>
      </c>
      <c r="M44" s="9">
        <f t="shared" si="2"/>
        <v>40737.208333333336</v>
      </c>
      <c r="N44" t="b">
        <v>0</v>
      </c>
      <c r="O44" t="b">
        <v>0</v>
      </c>
      <c r="P44" t="s">
        <v>2012</v>
      </c>
      <c r="Q44" t="s">
        <v>2013</v>
      </c>
      <c r="R44" s="6">
        <f t="shared" si="3"/>
        <v>4.4394444444444447</v>
      </c>
      <c r="S44" s="8">
        <f t="shared" si="0"/>
        <v>35.995495495495497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9">
        <f t="shared" si="1"/>
        <v>41844.208333333336</v>
      </c>
      <c r="M45" s="9">
        <f t="shared" si="2"/>
        <v>41860.208333333336</v>
      </c>
      <c r="N45" t="b">
        <v>0</v>
      </c>
      <c r="O45" t="b">
        <v>0</v>
      </c>
      <c r="P45" t="s">
        <v>2026</v>
      </c>
      <c r="Q45" t="s">
        <v>2035</v>
      </c>
      <c r="R45" s="6">
        <f t="shared" si="3"/>
        <v>1.859390243902439</v>
      </c>
      <c r="S45" s="8">
        <f t="shared" si="0"/>
        <v>26.998873148744366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9">
        <f t="shared" si="1"/>
        <v>43541.208333333328</v>
      </c>
      <c r="M46" s="9">
        <f t="shared" si="2"/>
        <v>43542.208333333328</v>
      </c>
      <c r="N46" t="b">
        <v>0</v>
      </c>
      <c r="O46" t="b">
        <v>0</v>
      </c>
      <c r="P46" t="s">
        <v>2026</v>
      </c>
      <c r="Q46" t="s">
        <v>2032</v>
      </c>
      <c r="R46" s="6">
        <f t="shared" si="3"/>
        <v>6.5881249999999998</v>
      </c>
      <c r="S46" s="8">
        <f t="shared" si="0"/>
        <v>107.56122448979592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9">
        <f t="shared" si="1"/>
        <v>42676.208333333328</v>
      </c>
      <c r="M47" s="9">
        <f t="shared" si="2"/>
        <v>42691.25</v>
      </c>
      <c r="N47" t="b">
        <v>0</v>
      </c>
      <c r="O47" t="b">
        <v>1</v>
      </c>
      <c r="P47" t="s">
        <v>2018</v>
      </c>
      <c r="Q47" t="s">
        <v>2019</v>
      </c>
      <c r="R47" s="6">
        <f t="shared" si="3"/>
        <v>0.4768421052631579</v>
      </c>
      <c r="S47" s="8">
        <f t="shared" si="0"/>
        <v>94.375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9">
        <f t="shared" si="1"/>
        <v>40367.208333333336</v>
      </c>
      <c r="M48" s="9">
        <f t="shared" si="2"/>
        <v>40390.208333333336</v>
      </c>
      <c r="N48" t="b">
        <v>0</v>
      </c>
      <c r="O48" t="b">
        <v>0</v>
      </c>
      <c r="P48" t="s">
        <v>2014</v>
      </c>
      <c r="Q48" t="s">
        <v>2015</v>
      </c>
      <c r="R48" s="6">
        <f t="shared" si="3"/>
        <v>1.1478378378378378</v>
      </c>
      <c r="S48" s="8">
        <f t="shared" si="0"/>
        <v>46.163043478260867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9">
        <f t="shared" si="1"/>
        <v>41727.208333333336</v>
      </c>
      <c r="M49" s="9">
        <f t="shared" si="2"/>
        <v>41757.208333333336</v>
      </c>
      <c r="N49" t="b">
        <v>0</v>
      </c>
      <c r="O49" t="b">
        <v>0</v>
      </c>
      <c r="P49" t="s">
        <v>2018</v>
      </c>
      <c r="Q49" t="s">
        <v>2019</v>
      </c>
      <c r="R49" s="6">
        <f t="shared" si="3"/>
        <v>4.7526666666666664</v>
      </c>
      <c r="S49" s="8">
        <f t="shared" si="0"/>
        <v>47.845637583892618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9">
        <f t="shared" si="1"/>
        <v>42180.208333333328</v>
      </c>
      <c r="M50" s="9">
        <f t="shared" si="2"/>
        <v>42192.208333333328</v>
      </c>
      <c r="N50" t="b">
        <v>0</v>
      </c>
      <c r="O50" t="b">
        <v>0</v>
      </c>
      <c r="P50" t="s">
        <v>2018</v>
      </c>
      <c r="Q50" t="s">
        <v>2019</v>
      </c>
      <c r="R50" s="6">
        <f t="shared" si="3"/>
        <v>3.86972972972973</v>
      </c>
      <c r="S50" s="8">
        <f t="shared" si="0"/>
        <v>53.007815713698065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9">
        <f t="shared" si="1"/>
        <v>43758.208333333328</v>
      </c>
      <c r="M51" s="9">
        <f t="shared" si="2"/>
        <v>43803.25</v>
      </c>
      <c r="N51" t="b">
        <v>0</v>
      </c>
      <c r="O51" t="b">
        <v>0</v>
      </c>
      <c r="P51" t="s">
        <v>2014</v>
      </c>
      <c r="Q51" t="s">
        <v>2015</v>
      </c>
      <c r="R51" s="6">
        <f t="shared" si="3"/>
        <v>1.89625</v>
      </c>
      <c r="S51" s="8">
        <f t="shared" si="0"/>
        <v>45.059405940594061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9">
        <f t="shared" si="1"/>
        <v>41487.208333333336</v>
      </c>
      <c r="M52" s="9">
        <f t="shared" si="2"/>
        <v>41515.208333333336</v>
      </c>
      <c r="N52" t="b">
        <v>0</v>
      </c>
      <c r="O52" t="b">
        <v>0</v>
      </c>
      <c r="P52" t="s">
        <v>2014</v>
      </c>
      <c r="Q52" t="s">
        <v>2036</v>
      </c>
      <c r="R52" s="6">
        <f t="shared" si="3"/>
        <v>0.02</v>
      </c>
      <c r="S52" s="8">
        <f t="shared" si="0"/>
        <v>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9">
        <f t="shared" si="1"/>
        <v>40995.208333333336</v>
      </c>
      <c r="M53" s="9">
        <f t="shared" si="2"/>
        <v>41011.208333333336</v>
      </c>
      <c r="N53" t="b">
        <v>0</v>
      </c>
      <c r="O53" t="b">
        <v>1</v>
      </c>
      <c r="P53" t="s">
        <v>2016</v>
      </c>
      <c r="Q53" t="s">
        <v>2025</v>
      </c>
      <c r="R53" s="6">
        <f t="shared" si="3"/>
        <v>0.91867805186590767</v>
      </c>
      <c r="S53" s="8">
        <f t="shared" si="0"/>
        <v>99.006816632583508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9">
        <f t="shared" si="1"/>
        <v>40436.208333333336</v>
      </c>
      <c r="M54" s="9">
        <f t="shared" si="2"/>
        <v>40440.208333333336</v>
      </c>
      <c r="N54" t="b">
        <v>0</v>
      </c>
      <c r="O54" t="b">
        <v>0</v>
      </c>
      <c r="P54" t="s">
        <v>2018</v>
      </c>
      <c r="Q54" t="s">
        <v>2019</v>
      </c>
      <c r="R54" s="6">
        <f t="shared" si="3"/>
        <v>0.34152777777777776</v>
      </c>
      <c r="S54" s="8">
        <f t="shared" si="0"/>
        <v>32.786666666666669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9">
        <f t="shared" si="1"/>
        <v>41779.208333333336</v>
      </c>
      <c r="M55" s="9">
        <f t="shared" si="2"/>
        <v>41818.208333333336</v>
      </c>
      <c r="N55" t="b">
        <v>0</v>
      </c>
      <c r="O55" t="b">
        <v>0</v>
      </c>
      <c r="P55" t="s">
        <v>2020</v>
      </c>
      <c r="Q55" t="s">
        <v>2023</v>
      </c>
      <c r="R55" s="6">
        <f t="shared" si="3"/>
        <v>1.4040909090909091</v>
      </c>
      <c r="S55" s="8">
        <f t="shared" si="0"/>
        <v>59.119617224880386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9">
        <f t="shared" si="1"/>
        <v>43170.25</v>
      </c>
      <c r="M56" s="9">
        <f t="shared" si="2"/>
        <v>43176.208333333328</v>
      </c>
      <c r="N56" t="b">
        <v>0</v>
      </c>
      <c r="O56" t="b">
        <v>0</v>
      </c>
      <c r="P56" t="s">
        <v>2016</v>
      </c>
      <c r="Q56" t="s">
        <v>2025</v>
      </c>
      <c r="R56" s="6">
        <f t="shared" si="3"/>
        <v>0.89866666666666661</v>
      </c>
      <c r="S56" s="8">
        <f t="shared" si="0"/>
        <v>44.93333333333333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9">
        <f t="shared" si="1"/>
        <v>43311.208333333328</v>
      </c>
      <c r="M57" s="9">
        <f t="shared" si="2"/>
        <v>43316.208333333328</v>
      </c>
      <c r="N57" t="b">
        <v>0</v>
      </c>
      <c r="O57" t="b">
        <v>0</v>
      </c>
      <c r="P57" t="s">
        <v>2014</v>
      </c>
      <c r="Q57" t="s">
        <v>2037</v>
      </c>
      <c r="R57" s="6">
        <f t="shared" si="3"/>
        <v>1.7796969696969698</v>
      </c>
      <c r="S57" s="8">
        <f t="shared" si="0"/>
        <v>89.664122137404576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9">
        <f t="shared" si="1"/>
        <v>42014.25</v>
      </c>
      <c r="M58" s="9">
        <f t="shared" si="2"/>
        <v>42021.25</v>
      </c>
      <c r="N58" t="b">
        <v>0</v>
      </c>
      <c r="O58" t="b">
        <v>0</v>
      </c>
      <c r="P58" t="s">
        <v>2016</v>
      </c>
      <c r="Q58" t="s">
        <v>2025</v>
      </c>
      <c r="R58" s="6">
        <f t="shared" si="3"/>
        <v>1.436625</v>
      </c>
      <c r="S58" s="8">
        <f t="shared" si="0"/>
        <v>70.079268292682926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9">
        <f t="shared" si="1"/>
        <v>42979.208333333328</v>
      </c>
      <c r="M59" s="9">
        <f t="shared" si="2"/>
        <v>42991.208333333328</v>
      </c>
      <c r="N59" t="b">
        <v>0</v>
      </c>
      <c r="O59" t="b">
        <v>0</v>
      </c>
      <c r="P59" t="s">
        <v>2029</v>
      </c>
      <c r="Q59" t="s">
        <v>2030</v>
      </c>
      <c r="R59" s="6">
        <f t="shared" si="3"/>
        <v>2.1527586206896552</v>
      </c>
      <c r="S59" s="8">
        <f t="shared" si="0"/>
        <v>31.059701492537314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9">
        <f t="shared" si="1"/>
        <v>42268.208333333328</v>
      </c>
      <c r="M60" s="9">
        <f t="shared" si="2"/>
        <v>42281.208333333328</v>
      </c>
      <c r="N60" t="b">
        <v>0</v>
      </c>
      <c r="O60" t="b">
        <v>0</v>
      </c>
      <c r="P60" t="s">
        <v>2018</v>
      </c>
      <c r="Q60" t="s">
        <v>2019</v>
      </c>
      <c r="R60" s="6">
        <f t="shared" si="3"/>
        <v>2.2711111111111113</v>
      </c>
      <c r="S60" s="8">
        <f t="shared" si="0"/>
        <v>29.061611374407583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9">
        <f t="shared" si="1"/>
        <v>42898.208333333328</v>
      </c>
      <c r="M61" s="9">
        <f t="shared" si="2"/>
        <v>42913.208333333328</v>
      </c>
      <c r="N61" t="b">
        <v>0</v>
      </c>
      <c r="O61" t="b">
        <v>1</v>
      </c>
      <c r="P61" t="s">
        <v>2018</v>
      </c>
      <c r="Q61" t="s">
        <v>2019</v>
      </c>
      <c r="R61" s="6">
        <f t="shared" si="3"/>
        <v>2.7507142857142859</v>
      </c>
      <c r="S61" s="8">
        <f t="shared" si="0"/>
        <v>30.0859375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9">
        <f t="shared" si="1"/>
        <v>41107.208333333336</v>
      </c>
      <c r="M62" s="9">
        <f t="shared" si="2"/>
        <v>41110.208333333336</v>
      </c>
      <c r="N62" t="b">
        <v>0</v>
      </c>
      <c r="O62" t="b">
        <v>0</v>
      </c>
      <c r="P62" t="s">
        <v>2018</v>
      </c>
      <c r="Q62" t="s">
        <v>2019</v>
      </c>
      <c r="R62" s="6">
        <f t="shared" si="3"/>
        <v>1.4437048832271762</v>
      </c>
      <c r="S62" s="8">
        <f t="shared" si="0"/>
        <v>84.998125000000002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9">
        <f t="shared" si="1"/>
        <v>40595.25</v>
      </c>
      <c r="M63" s="9">
        <f t="shared" si="2"/>
        <v>40635.208333333336</v>
      </c>
      <c r="N63" t="b">
        <v>0</v>
      </c>
      <c r="O63" t="b">
        <v>0</v>
      </c>
      <c r="P63" t="s">
        <v>2018</v>
      </c>
      <c r="Q63" t="s">
        <v>2019</v>
      </c>
      <c r="R63" s="6">
        <f t="shared" si="3"/>
        <v>0.92745983935742971</v>
      </c>
      <c r="S63" s="8">
        <f t="shared" si="0"/>
        <v>82.001775410563695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9">
        <f t="shared" si="1"/>
        <v>42160.208333333328</v>
      </c>
      <c r="M64" s="9">
        <f t="shared" si="2"/>
        <v>42161.208333333328</v>
      </c>
      <c r="N64" t="b">
        <v>0</v>
      </c>
      <c r="O64" t="b">
        <v>0</v>
      </c>
      <c r="P64" t="s">
        <v>2016</v>
      </c>
      <c r="Q64" t="s">
        <v>2017</v>
      </c>
      <c r="R64" s="6">
        <f t="shared" si="3"/>
        <v>7.226</v>
      </c>
      <c r="S64" s="8">
        <f t="shared" si="0"/>
        <v>58.040160642570278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9">
        <f t="shared" si="1"/>
        <v>42853.208333333328</v>
      </c>
      <c r="M65" s="9">
        <f t="shared" si="2"/>
        <v>42859.208333333328</v>
      </c>
      <c r="N65" t="b">
        <v>0</v>
      </c>
      <c r="O65" t="b">
        <v>0</v>
      </c>
      <c r="P65" t="s">
        <v>2018</v>
      </c>
      <c r="Q65" t="s">
        <v>2019</v>
      </c>
      <c r="R65" s="6">
        <f t="shared" si="3"/>
        <v>0.11851063829787234</v>
      </c>
      <c r="S65" s="8">
        <f t="shared" si="0"/>
        <v>111.4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9">
        <f t="shared" si="1"/>
        <v>43283.208333333328</v>
      </c>
      <c r="M66" s="9">
        <f t="shared" si="2"/>
        <v>43298.208333333328</v>
      </c>
      <c r="N66" t="b">
        <v>0</v>
      </c>
      <c r="O66" t="b">
        <v>1</v>
      </c>
      <c r="P66" t="s">
        <v>2016</v>
      </c>
      <c r="Q66" t="s">
        <v>2017</v>
      </c>
      <c r="R66" s="6">
        <f t="shared" si="3"/>
        <v>0.97642857142857142</v>
      </c>
      <c r="S66" s="8">
        <f t="shared" ref="S66:S129" si="4">IF(E66,E66/G66,0)</f>
        <v>71.94736842105263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9">
        <f t="shared" ref="L67:L130" si="5">(((J67/60)/60)/24)+DATE(1970,1,1)</f>
        <v>40570.25</v>
      </c>
      <c r="M67" s="9">
        <f t="shared" ref="M67:M130" si="6">(((K67/60)/60)/24)+DATE(1970,1,1)</f>
        <v>40577.25</v>
      </c>
      <c r="N67" t="b">
        <v>0</v>
      </c>
      <c r="O67" t="b">
        <v>0</v>
      </c>
      <c r="P67" t="s">
        <v>2018</v>
      </c>
      <c r="Q67" t="s">
        <v>2019</v>
      </c>
      <c r="R67" s="6">
        <f t="shared" ref="R67:R130" si="7">E67/D67</f>
        <v>2.3614754098360655</v>
      </c>
      <c r="S67" s="8">
        <f t="shared" si="4"/>
        <v>61.038135593220339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9">
        <f t="shared" si="5"/>
        <v>42102.208333333328</v>
      </c>
      <c r="M68" s="9">
        <f t="shared" si="6"/>
        <v>42107.208333333328</v>
      </c>
      <c r="N68" t="b">
        <v>0</v>
      </c>
      <c r="O68" t="b">
        <v>1</v>
      </c>
      <c r="P68" t="s">
        <v>2018</v>
      </c>
      <c r="Q68" t="s">
        <v>2019</v>
      </c>
      <c r="R68" s="6">
        <f t="shared" si="7"/>
        <v>0.45068965517241377</v>
      </c>
      <c r="S68" s="8">
        <f t="shared" si="4"/>
        <v>108.91666666666667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9">
        <f t="shared" si="5"/>
        <v>40203.25</v>
      </c>
      <c r="M69" s="9">
        <f t="shared" si="6"/>
        <v>40208.25</v>
      </c>
      <c r="N69" t="b">
        <v>0</v>
      </c>
      <c r="O69" t="b">
        <v>1</v>
      </c>
      <c r="P69" t="s">
        <v>2016</v>
      </c>
      <c r="Q69" t="s">
        <v>2025</v>
      </c>
      <c r="R69" s="6">
        <f t="shared" si="7"/>
        <v>1.6238567493112948</v>
      </c>
      <c r="S69" s="8">
        <f t="shared" si="4"/>
        <v>29.001722017220171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9">
        <f t="shared" si="5"/>
        <v>42943.208333333328</v>
      </c>
      <c r="M70" s="9">
        <f t="shared" si="6"/>
        <v>42990.208333333328</v>
      </c>
      <c r="N70" t="b">
        <v>0</v>
      </c>
      <c r="O70" t="b">
        <v>1</v>
      </c>
      <c r="P70" t="s">
        <v>2018</v>
      </c>
      <c r="Q70" t="s">
        <v>2019</v>
      </c>
      <c r="R70" s="6">
        <f t="shared" si="7"/>
        <v>2.5452631578947367</v>
      </c>
      <c r="S70" s="8">
        <f t="shared" si="4"/>
        <v>58.975609756097562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9">
        <f t="shared" si="5"/>
        <v>40531.25</v>
      </c>
      <c r="M71" s="9">
        <f t="shared" si="6"/>
        <v>40565.25</v>
      </c>
      <c r="N71" t="b">
        <v>0</v>
      </c>
      <c r="O71" t="b">
        <v>0</v>
      </c>
      <c r="P71" t="s">
        <v>2018</v>
      </c>
      <c r="Q71" t="s">
        <v>2019</v>
      </c>
      <c r="R71" s="6">
        <f t="shared" si="7"/>
        <v>0.24063291139240506</v>
      </c>
      <c r="S71" s="8">
        <f t="shared" si="4"/>
        <v>111.82352941176471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9">
        <f t="shared" si="5"/>
        <v>40484.208333333336</v>
      </c>
      <c r="M72" s="9">
        <f t="shared" si="6"/>
        <v>40533.25</v>
      </c>
      <c r="N72" t="b">
        <v>0</v>
      </c>
      <c r="O72" t="b">
        <v>1</v>
      </c>
      <c r="P72" t="s">
        <v>2018</v>
      </c>
      <c r="Q72" t="s">
        <v>2019</v>
      </c>
      <c r="R72" s="6">
        <f t="shared" si="7"/>
        <v>1.2374140625000001</v>
      </c>
      <c r="S72" s="8">
        <f t="shared" si="4"/>
        <v>63.995555555555555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9">
        <f t="shared" si="5"/>
        <v>43799.25</v>
      </c>
      <c r="M73" s="9">
        <f t="shared" si="6"/>
        <v>43803.25</v>
      </c>
      <c r="N73" t="b">
        <v>0</v>
      </c>
      <c r="O73" t="b">
        <v>0</v>
      </c>
      <c r="P73" t="s">
        <v>2018</v>
      </c>
      <c r="Q73" t="s">
        <v>2019</v>
      </c>
      <c r="R73" s="6">
        <f t="shared" si="7"/>
        <v>1.0806666666666667</v>
      </c>
      <c r="S73" s="8">
        <f t="shared" si="4"/>
        <v>85.315789473684205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9">
        <f t="shared" si="5"/>
        <v>42186.208333333328</v>
      </c>
      <c r="M74" s="9">
        <f t="shared" si="6"/>
        <v>42222.208333333328</v>
      </c>
      <c r="N74" t="b">
        <v>0</v>
      </c>
      <c r="O74" t="b">
        <v>0</v>
      </c>
      <c r="P74" t="s">
        <v>2020</v>
      </c>
      <c r="Q74" t="s">
        <v>2028</v>
      </c>
      <c r="R74" s="6">
        <f t="shared" si="7"/>
        <v>6.7033333333333331</v>
      </c>
      <c r="S74" s="8">
        <f t="shared" si="4"/>
        <v>74.481481481481481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9">
        <f t="shared" si="5"/>
        <v>42701.25</v>
      </c>
      <c r="M75" s="9">
        <f t="shared" si="6"/>
        <v>42704.25</v>
      </c>
      <c r="N75" t="b">
        <v>0</v>
      </c>
      <c r="O75" t="b">
        <v>0</v>
      </c>
      <c r="P75" t="s">
        <v>2014</v>
      </c>
      <c r="Q75" t="s">
        <v>2037</v>
      </c>
      <c r="R75" s="6">
        <f t="shared" si="7"/>
        <v>6.609285714285714</v>
      </c>
      <c r="S75" s="8">
        <f t="shared" si="4"/>
        <v>105.14772727272727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9">
        <f t="shared" si="5"/>
        <v>42456.208333333328</v>
      </c>
      <c r="M76" s="9">
        <f t="shared" si="6"/>
        <v>42457.208333333328</v>
      </c>
      <c r="N76" t="b">
        <v>0</v>
      </c>
      <c r="O76" t="b">
        <v>0</v>
      </c>
      <c r="P76" t="s">
        <v>2014</v>
      </c>
      <c r="Q76" t="s">
        <v>2036</v>
      </c>
      <c r="R76" s="6">
        <f t="shared" si="7"/>
        <v>1.2246153846153847</v>
      </c>
      <c r="S76" s="8">
        <f t="shared" si="4"/>
        <v>56.188235294117646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9">
        <f t="shared" si="5"/>
        <v>43296.208333333328</v>
      </c>
      <c r="M77" s="9">
        <f t="shared" si="6"/>
        <v>43304.208333333328</v>
      </c>
      <c r="N77" t="b">
        <v>0</v>
      </c>
      <c r="O77" t="b">
        <v>0</v>
      </c>
      <c r="P77" t="s">
        <v>2033</v>
      </c>
      <c r="Q77" t="s">
        <v>2034</v>
      </c>
      <c r="R77" s="6">
        <f t="shared" si="7"/>
        <v>1.5057731958762886</v>
      </c>
      <c r="S77" s="8">
        <f t="shared" si="4"/>
        <v>85.917647058823533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9">
        <f t="shared" si="5"/>
        <v>42027.25</v>
      </c>
      <c r="M78" s="9">
        <f t="shared" si="6"/>
        <v>42076.208333333328</v>
      </c>
      <c r="N78" t="b">
        <v>1</v>
      </c>
      <c r="O78" t="b">
        <v>1</v>
      </c>
      <c r="P78" t="s">
        <v>2018</v>
      </c>
      <c r="Q78" t="s">
        <v>2019</v>
      </c>
      <c r="R78" s="6">
        <f t="shared" si="7"/>
        <v>0.78106590724165992</v>
      </c>
      <c r="S78" s="8">
        <f t="shared" si="4"/>
        <v>57.00296912114014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9">
        <f t="shared" si="5"/>
        <v>40448.208333333336</v>
      </c>
      <c r="M79" s="9">
        <f t="shared" si="6"/>
        <v>40462.208333333336</v>
      </c>
      <c r="N79" t="b">
        <v>0</v>
      </c>
      <c r="O79" t="b">
        <v>1</v>
      </c>
      <c r="P79" t="s">
        <v>2020</v>
      </c>
      <c r="Q79" t="s">
        <v>2028</v>
      </c>
      <c r="R79" s="6">
        <f t="shared" si="7"/>
        <v>0.46947368421052632</v>
      </c>
      <c r="S79" s="8">
        <f t="shared" si="4"/>
        <v>79.642857142857139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9">
        <f t="shared" si="5"/>
        <v>43206.208333333328</v>
      </c>
      <c r="M80" s="9">
        <f t="shared" si="6"/>
        <v>43207.208333333328</v>
      </c>
      <c r="N80" t="b">
        <v>0</v>
      </c>
      <c r="O80" t="b">
        <v>0</v>
      </c>
      <c r="P80" t="s">
        <v>2026</v>
      </c>
      <c r="Q80" t="s">
        <v>2038</v>
      </c>
      <c r="R80" s="6">
        <f t="shared" si="7"/>
        <v>3.008</v>
      </c>
      <c r="S80" s="8">
        <f t="shared" si="4"/>
        <v>41.018181818181816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9">
        <f t="shared" si="5"/>
        <v>43267.208333333328</v>
      </c>
      <c r="M81" s="9">
        <f t="shared" si="6"/>
        <v>43272.208333333328</v>
      </c>
      <c r="N81" t="b">
        <v>0</v>
      </c>
      <c r="O81" t="b">
        <v>0</v>
      </c>
      <c r="P81" t="s">
        <v>2018</v>
      </c>
      <c r="Q81" t="s">
        <v>2019</v>
      </c>
      <c r="R81" s="6">
        <f t="shared" si="7"/>
        <v>0.6959861591695502</v>
      </c>
      <c r="S81" s="8">
        <f t="shared" si="4"/>
        <v>48.004773269689736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9">
        <f t="shared" si="5"/>
        <v>42976.208333333328</v>
      </c>
      <c r="M82" s="9">
        <f t="shared" si="6"/>
        <v>43006.208333333328</v>
      </c>
      <c r="N82" t="b">
        <v>0</v>
      </c>
      <c r="O82" t="b">
        <v>0</v>
      </c>
      <c r="P82" t="s">
        <v>2029</v>
      </c>
      <c r="Q82" t="s">
        <v>2030</v>
      </c>
      <c r="R82" s="6">
        <f t="shared" si="7"/>
        <v>6.374545454545455</v>
      </c>
      <c r="S82" s="8">
        <f t="shared" si="4"/>
        <v>55.212598425196852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9">
        <f t="shared" si="5"/>
        <v>43062.25</v>
      </c>
      <c r="M83" s="9">
        <f t="shared" si="6"/>
        <v>43087.25</v>
      </c>
      <c r="N83" t="b">
        <v>0</v>
      </c>
      <c r="O83" t="b">
        <v>0</v>
      </c>
      <c r="P83" t="s">
        <v>2014</v>
      </c>
      <c r="Q83" t="s">
        <v>2015</v>
      </c>
      <c r="R83" s="6">
        <f t="shared" si="7"/>
        <v>2.253392857142857</v>
      </c>
      <c r="S83" s="8">
        <f t="shared" si="4"/>
        <v>92.109489051094897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9">
        <f t="shared" si="5"/>
        <v>43482.25</v>
      </c>
      <c r="M84" s="9">
        <f t="shared" si="6"/>
        <v>43489.25</v>
      </c>
      <c r="N84" t="b">
        <v>0</v>
      </c>
      <c r="O84" t="b">
        <v>1</v>
      </c>
      <c r="P84" t="s">
        <v>2029</v>
      </c>
      <c r="Q84" t="s">
        <v>2030</v>
      </c>
      <c r="R84" s="6">
        <f t="shared" si="7"/>
        <v>14.973000000000001</v>
      </c>
      <c r="S84" s="8">
        <f t="shared" si="4"/>
        <v>83.183333333333337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9">
        <f t="shared" si="5"/>
        <v>42579.208333333328</v>
      </c>
      <c r="M85" s="9">
        <f t="shared" si="6"/>
        <v>42601.208333333328</v>
      </c>
      <c r="N85" t="b">
        <v>0</v>
      </c>
      <c r="O85" t="b">
        <v>0</v>
      </c>
      <c r="P85" t="s">
        <v>2014</v>
      </c>
      <c r="Q85" t="s">
        <v>2022</v>
      </c>
      <c r="R85" s="6">
        <f t="shared" si="7"/>
        <v>0.37590225563909774</v>
      </c>
      <c r="S85" s="8">
        <f t="shared" si="4"/>
        <v>39.996000000000002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9">
        <f t="shared" si="5"/>
        <v>41118.208333333336</v>
      </c>
      <c r="M86" s="9">
        <f t="shared" si="6"/>
        <v>41128.208333333336</v>
      </c>
      <c r="N86" t="b">
        <v>0</v>
      </c>
      <c r="O86" t="b">
        <v>0</v>
      </c>
      <c r="P86" t="s">
        <v>2016</v>
      </c>
      <c r="Q86" t="s">
        <v>2025</v>
      </c>
      <c r="R86" s="6">
        <f t="shared" si="7"/>
        <v>1.3236942675159236</v>
      </c>
      <c r="S86" s="8">
        <f t="shared" si="4"/>
        <v>111.1336898395722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9">
        <f t="shared" si="5"/>
        <v>40797.208333333336</v>
      </c>
      <c r="M87" s="9">
        <f t="shared" si="6"/>
        <v>40805.208333333336</v>
      </c>
      <c r="N87" t="b">
        <v>0</v>
      </c>
      <c r="O87" t="b">
        <v>0</v>
      </c>
      <c r="P87" t="s">
        <v>2014</v>
      </c>
      <c r="Q87" t="s">
        <v>2024</v>
      </c>
      <c r="R87" s="6">
        <f t="shared" si="7"/>
        <v>1.3122448979591836</v>
      </c>
      <c r="S87" s="8">
        <f t="shared" si="4"/>
        <v>90.563380281690144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9">
        <f t="shared" si="5"/>
        <v>42128.208333333328</v>
      </c>
      <c r="M88" s="9">
        <f t="shared" si="6"/>
        <v>42141.208333333328</v>
      </c>
      <c r="N88" t="b">
        <v>1</v>
      </c>
      <c r="O88" t="b">
        <v>0</v>
      </c>
      <c r="P88" t="s">
        <v>2018</v>
      </c>
      <c r="Q88" t="s">
        <v>2019</v>
      </c>
      <c r="R88" s="6">
        <f t="shared" si="7"/>
        <v>1.6763513513513513</v>
      </c>
      <c r="S88" s="8">
        <f t="shared" si="4"/>
        <v>61.108374384236456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9">
        <f t="shared" si="5"/>
        <v>40610.25</v>
      </c>
      <c r="M89" s="9">
        <f t="shared" si="6"/>
        <v>40621.208333333336</v>
      </c>
      <c r="N89" t="b">
        <v>0</v>
      </c>
      <c r="O89" t="b">
        <v>1</v>
      </c>
      <c r="P89" t="s">
        <v>2014</v>
      </c>
      <c r="Q89" t="s">
        <v>2015</v>
      </c>
      <c r="R89" s="6">
        <f t="shared" si="7"/>
        <v>0.6198488664987406</v>
      </c>
      <c r="S89" s="8">
        <f t="shared" si="4"/>
        <v>83.022941970310384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9">
        <f t="shared" si="5"/>
        <v>42110.208333333328</v>
      </c>
      <c r="M90" s="9">
        <f t="shared" si="6"/>
        <v>42132.208333333328</v>
      </c>
      <c r="N90" t="b">
        <v>0</v>
      </c>
      <c r="O90" t="b">
        <v>0</v>
      </c>
      <c r="P90" t="s">
        <v>2026</v>
      </c>
      <c r="Q90" t="s">
        <v>2038</v>
      </c>
      <c r="R90" s="6">
        <f t="shared" si="7"/>
        <v>2.6074999999999999</v>
      </c>
      <c r="S90" s="8">
        <f t="shared" si="4"/>
        <v>110.76106194690266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9">
        <f t="shared" si="5"/>
        <v>40283.208333333336</v>
      </c>
      <c r="M91" s="9">
        <f t="shared" si="6"/>
        <v>40285.208333333336</v>
      </c>
      <c r="N91" t="b">
        <v>0</v>
      </c>
      <c r="O91" t="b">
        <v>0</v>
      </c>
      <c r="P91" t="s">
        <v>2018</v>
      </c>
      <c r="Q91" t="s">
        <v>2019</v>
      </c>
      <c r="R91" s="6">
        <f t="shared" si="7"/>
        <v>2.5258823529411765</v>
      </c>
      <c r="S91" s="8">
        <f t="shared" si="4"/>
        <v>89.458333333333329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9">
        <f t="shared" si="5"/>
        <v>42425.25</v>
      </c>
      <c r="M92" s="9">
        <f t="shared" si="6"/>
        <v>42425.25</v>
      </c>
      <c r="N92" t="b">
        <v>0</v>
      </c>
      <c r="O92" t="b">
        <v>1</v>
      </c>
      <c r="P92" t="s">
        <v>2018</v>
      </c>
      <c r="Q92" t="s">
        <v>2019</v>
      </c>
      <c r="R92" s="6">
        <f t="shared" si="7"/>
        <v>0.7861538461538462</v>
      </c>
      <c r="S92" s="8">
        <f t="shared" si="4"/>
        <v>57.849056603773583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9">
        <f t="shared" si="5"/>
        <v>42588.208333333328</v>
      </c>
      <c r="M93" s="9">
        <f t="shared" si="6"/>
        <v>42616.208333333328</v>
      </c>
      <c r="N93" t="b">
        <v>0</v>
      </c>
      <c r="O93" t="b">
        <v>0</v>
      </c>
      <c r="P93" t="s">
        <v>2026</v>
      </c>
      <c r="Q93" t="s">
        <v>2038</v>
      </c>
      <c r="R93" s="6">
        <f t="shared" si="7"/>
        <v>0.48404406999351912</v>
      </c>
      <c r="S93" s="8">
        <f t="shared" si="4"/>
        <v>109.99705449189985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9">
        <f t="shared" si="5"/>
        <v>40352.208333333336</v>
      </c>
      <c r="M94" s="9">
        <f t="shared" si="6"/>
        <v>40353.208333333336</v>
      </c>
      <c r="N94" t="b">
        <v>0</v>
      </c>
      <c r="O94" t="b">
        <v>1</v>
      </c>
      <c r="P94" t="s">
        <v>2029</v>
      </c>
      <c r="Q94" t="s">
        <v>2030</v>
      </c>
      <c r="R94" s="6">
        <f t="shared" si="7"/>
        <v>2.5887500000000001</v>
      </c>
      <c r="S94" s="8">
        <f t="shared" si="4"/>
        <v>103.96586345381526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9">
        <f t="shared" si="5"/>
        <v>41202.208333333336</v>
      </c>
      <c r="M95" s="9">
        <f t="shared" si="6"/>
        <v>41206.208333333336</v>
      </c>
      <c r="N95" t="b">
        <v>0</v>
      </c>
      <c r="O95" t="b">
        <v>1</v>
      </c>
      <c r="P95" t="s">
        <v>2018</v>
      </c>
      <c r="Q95" t="s">
        <v>2019</v>
      </c>
      <c r="R95" s="6">
        <f t="shared" si="7"/>
        <v>0.60548713235294116</v>
      </c>
      <c r="S95" s="8">
        <f t="shared" si="4"/>
        <v>107.99508196721311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9">
        <f t="shared" si="5"/>
        <v>43562.208333333328</v>
      </c>
      <c r="M96" s="9">
        <f t="shared" si="6"/>
        <v>43573.208333333328</v>
      </c>
      <c r="N96" t="b">
        <v>0</v>
      </c>
      <c r="O96" t="b">
        <v>0</v>
      </c>
      <c r="P96" t="s">
        <v>2016</v>
      </c>
      <c r="Q96" t="s">
        <v>2017</v>
      </c>
      <c r="R96" s="6">
        <f t="shared" si="7"/>
        <v>3.036896551724138</v>
      </c>
      <c r="S96" s="8">
        <f t="shared" si="4"/>
        <v>48.927777777777777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9">
        <f t="shared" si="5"/>
        <v>43752.208333333328</v>
      </c>
      <c r="M97" s="9">
        <f t="shared" si="6"/>
        <v>43759.208333333328</v>
      </c>
      <c r="N97" t="b">
        <v>0</v>
      </c>
      <c r="O97" t="b">
        <v>0</v>
      </c>
      <c r="P97" t="s">
        <v>2020</v>
      </c>
      <c r="Q97" t="s">
        <v>2021</v>
      </c>
      <c r="R97" s="6">
        <f t="shared" si="7"/>
        <v>1.1299999999999999</v>
      </c>
      <c r="S97" s="8">
        <f t="shared" si="4"/>
        <v>37.666666666666664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9">
        <f t="shared" si="5"/>
        <v>40612.25</v>
      </c>
      <c r="M98" s="9">
        <f t="shared" si="6"/>
        <v>40625.208333333336</v>
      </c>
      <c r="N98" t="b">
        <v>0</v>
      </c>
      <c r="O98" t="b">
        <v>0</v>
      </c>
      <c r="P98" t="s">
        <v>2018</v>
      </c>
      <c r="Q98" t="s">
        <v>2019</v>
      </c>
      <c r="R98" s="6">
        <f t="shared" si="7"/>
        <v>2.1737876614060259</v>
      </c>
      <c r="S98" s="8">
        <f t="shared" si="4"/>
        <v>64.999141999141997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9">
        <f t="shared" si="5"/>
        <v>42180.208333333328</v>
      </c>
      <c r="M99" s="9">
        <f t="shared" si="6"/>
        <v>42234.208333333328</v>
      </c>
      <c r="N99" t="b">
        <v>0</v>
      </c>
      <c r="O99" t="b">
        <v>0</v>
      </c>
      <c r="P99" t="s">
        <v>2012</v>
      </c>
      <c r="Q99" t="s">
        <v>2013</v>
      </c>
      <c r="R99" s="6">
        <f t="shared" si="7"/>
        <v>9.2669230769230762</v>
      </c>
      <c r="S99" s="8">
        <f t="shared" si="4"/>
        <v>106.61061946902655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9">
        <f t="shared" si="5"/>
        <v>42212.208333333328</v>
      </c>
      <c r="M100" s="9">
        <f t="shared" si="6"/>
        <v>42216.208333333328</v>
      </c>
      <c r="N100" t="b">
        <v>0</v>
      </c>
      <c r="O100" t="b">
        <v>0</v>
      </c>
      <c r="P100" t="s">
        <v>2029</v>
      </c>
      <c r="Q100" t="s">
        <v>2030</v>
      </c>
      <c r="R100" s="6">
        <f t="shared" si="7"/>
        <v>0.33692229038854804</v>
      </c>
      <c r="S100" s="8">
        <f t="shared" si="4"/>
        <v>27.009016393442622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9">
        <f t="shared" si="5"/>
        <v>41968.25</v>
      </c>
      <c r="M101" s="9">
        <f t="shared" si="6"/>
        <v>41997.25</v>
      </c>
      <c r="N101" t="b">
        <v>0</v>
      </c>
      <c r="O101" t="b">
        <v>0</v>
      </c>
      <c r="P101" t="s">
        <v>2018</v>
      </c>
      <c r="Q101" t="s">
        <v>2019</v>
      </c>
      <c r="R101" s="6">
        <f t="shared" si="7"/>
        <v>1.9672368421052631</v>
      </c>
      <c r="S101" s="8">
        <f t="shared" si="4"/>
        <v>91.16463414634147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9">
        <f t="shared" si="5"/>
        <v>40835.208333333336</v>
      </c>
      <c r="M102" s="9">
        <f t="shared" si="6"/>
        <v>40853.208333333336</v>
      </c>
      <c r="N102" t="b">
        <v>0</v>
      </c>
      <c r="O102" t="b">
        <v>0</v>
      </c>
      <c r="P102" t="s">
        <v>2018</v>
      </c>
      <c r="Q102" t="s">
        <v>2019</v>
      </c>
      <c r="R102" s="6">
        <f t="shared" si="7"/>
        <v>0.01</v>
      </c>
      <c r="S102" s="8">
        <f t="shared" si="4"/>
        <v>1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9">
        <f t="shared" si="5"/>
        <v>42056.25</v>
      </c>
      <c r="M103" s="9">
        <f t="shared" si="6"/>
        <v>42063.25</v>
      </c>
      <c r="N103" t="b">
        <v>0</v>
      </c>
      <c r="O103" t="b">
        <v>1</v>
      </c>
      <c r="P103" t="s">
        <v>2014</v>
      </c>
      <c r="Q103" t="s">
        <v>2022</v>
      </c>
      <c r="R103" s="6">
        <f t="shared" si="7"/>
        <v>10.214444444444444</v>
      </c>
      <c r="S103" s="8">
        <f t="shared" si="4"/>
        <v>56.054878048780488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9">
        <f t="shared" si="5"/>
        <v>43234.208333333328</v>
      </c>
      <c r="M104" s="9">
        <f t="shared" si="6"/>
        <v>43241.208333333328</v>
      </c>
      <c r="N104" t="b">
        <v>0</v>
      </c>
      <c r="O104" t="b">
        <v>1</v>
      </c>
      <c r="P104" t="s">
        <v>2016</v>
      </c>
      <c r="Q104" t="s">
        <v>2025</v>
      </c>
      <c r="R104" s="6">
        <f t="shared" si="7"/>
        <v>2.8167567567567566</v>
      </c>
      <c r="S104" s="8">
        <f t="shared" si="4"/>
        <v>31.017857142857142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9">
        <f t="shared" si="5"/>
        <v>40475.208333333336</v>
      </c>
      <c r="M105" s="9">
        <f t="shared" si="6"/>
        <v>40484.208333333336</v>
      </c>
      <c r="N105" t="b">
        <v>0</v>
      </c>
      <c r="O105" t="b">
        <v>0</v>
      </c>
      <c r="P105" t="s">
        <v>2014</v>
      </c>
      <c r="Q105" t="s">
        <v>2022</v>
      </c>
      <c r="R105" s="6">
        <f t="shared" si="7"/>
        <v>0.24610000000000001</v>
      </c>
      <c r="S105" s="8">
        <f t="shared" si="4"/>
        <v>66.513513513513516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9">
        <f t="shared" si="5"/>
        <v>42878.208333333328</v>
      </c>
      <c r="M106" s="9">
        <f t="shared" si="6"/>
        <v>42879.208333333328</v>
      </c>
      <c r="N106" t="b">
        <v>0</v>
      </c>
      <c r="O106" t="b">
        <v>0</v>
      </c>
      <c r="P106" t="s">
        <v>2014</v>
      </c>
      <c r="Q106" t="s">
        <v>2024</v>
      </c>
      <c r="R106" s="6">
        <f t="shared" si="7"/>
        <v>1.4314010067114094</v>
      </c>
      <c r="S106" s="8">
        <f t="shared" si="4"/>
        <v>89.005216484089729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9">
        <f t="shared" si="5"/>
        <v>41366.208333333336</v>
      </c>
      <c r="M107" s="9">
        <f t="shared" si="6"/>
        <v>41384.208333333336</v>
      </c>
      <c r="N107" t="b">
        <v>0</v>
      </c>
      <c r="O107" t="b">
        <v>0</v>
      </c>
      <c r="P107" t="s">
        <v>2016</v>
      </c>
      <c r="Q107" t="s">
        <v>2017</v>
      </c>
      <c r="R107" s="6">
        <f t="shared" si="7"/>
        <v>1.4454411764705883</v>
      </c>
      <c r="S107" s="8">
        <f t="shared" si="4"/>
        <v>103.46315789473684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9">
        <f t="shared" si="5"/>
        <v>43716.208333333328</v>
      </c>
      <c r="M108" s="9">
        <f t="shared" si="6"/>
        <v>43721.208333333328</v>
      </c>
      <c r="N108" t="b">
        <v>0</v>
      </c>
      <c r="O108" t="b">
        <v>0</v>
      </c>
      <c r="P108" t="s">
        <v>2018</v>
      </c>
      <c r="Q108" t="s">
        <v>2019</v>
      </c>
      <c r="R108" s="6">
        <f t="shared" si="7"/>
        <v>3.5912820512820511</v>
      </c>
      <c r="S108" s="8">
        <f t="shared" si="4"/>
        <v>95.278911564625844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9">
        <f t="shared" si="5"/>
        <v>43213.208333333328</v>
      </c>
      <c r="M109" s="9">
        <f t="shared" si="6"/>
        <v>43230.208333333328</v>
      </c>
      <c r="N109" t="b">
        <v>0</v>
      </c>
      <c r="O109" t="b">
        <v>1</v>
      </c>
      <c r="P109" t="s">
        <v>2018</v>
      </c>
      <c r="Q109" t="s">
        <v>2019</v>
      </c>
      <c r="R109" s="6">
        <f t="shared" si="7"/>
        <v>1.8648571428571428</v>
      </c>
      <c r="S109" s="8">
        <f t="shared" si="4"/>
        <v>75.895348837209298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9">
        <f t="shared" si="5"/>
        <v>41005.208333333336</v>
      </c>
      <c r="M110" s="9">
        <f t="shared" si="6"/>
        <v>41042.208333333336</v>
      </c>
      <c r="N110" t="b">
        <v>0</v>
      </c>
      <c r="O110" t="b">
        <v>0</v>
      </c>
      <c r="P110" t="s">
        <v>2020</v>
      </c>
      <c r="Q110" t="s">
        <v>2021</v>
      </c>
      <c r="R110" s="6">
        <f t="shared" si="7"/>
        <v>5.9526666666666666</v>
      </c>
      <c r="S110" s="8">
        <f t="shared" si="4"/>
        <v>107.57831325301204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9">
        <f t="shared" si="5"/>
        <v>41651.25</v>
      </c>
      <c r="M111" s="9">
        <f t="shared" si="6"/>
        <v>41653.25</v>
      </c>
      <c r="N111" t="b">
        <v>0</v>
      </c>
      <c r="O111" t="b">
        <v>0</v>
      </c>
      <c r="P111" t="s">
        <v>2020</v>
      </c>
      <c r="Q111" t="s">
        <v>2039</v>
      </c>
      <c r="R111" s="6">
        <f t="shared" si="7"/>
        <v>0.5921153846153846</v>
      </c>
      <c r="S111" s="8">
        <f t="shared" si="4"/>
        <v>51.31666666666667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9">
        <f t="shared" si="5"/>
        <v>43354.208333333328</v>
      </c>
      <c r="M112" s="9">
        <f t="shared" si="6"/>
        <v>43373.208333333328</v>
      </c>
      <c r="N112" t="b">
        <v>0</v>
      </c>
      <c r="O112" t="b">
        <v>0</v>
      </c>
      <c r="P112" t="s">
        <v>2012</v>
      </c>
      <c r="Q112" t="s">
        <v>2013</v>
      </c>
      <c r="R112" s="6">
        <f t="shared" si="7"/>
        <v>0.14962780898876404</v>
      </c>
      <c r="S112" s="8">
        <f t="shared" si="4"/>
        <v>71.983108108108112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9">
        <f t="shared" si="5"/>
        <v>41174.208333333336</v>
      </c>
      <c r="M113" s="9">
        <f t="shared" si="6"/>
        <v>41180.208333333336</v>
      </c>
      <c r="N113" t="b">
        <v>0</v>
      </c>
      <c r="O113" t="b">
        <v>0</v>
      </c>
      <c r="P113" t="s">
        <v>2026</v>
      </c>
      <c r="Q113" t="s">
        <v>2035</v>
      </c>
      <c r="R113" s="6">
        <f t="shared" si="7"/>
        <v>1.1995602605863191</v>
      </c>
      <c r="S113" s="8">
        <f t="shared" si="4"/>
        <v>108.95414201183432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9">
        <f t="shared" si="5"/>
        <v>41875.208333333336</v>
      </c>
      <c r="M114" s="9">
        <f t="shared" si="6"/>
        <v>41890.208333333336</v>
      </c>
      <c r="N114" t="b">
        <v>0</v>
      </c>
      <c r="O114" t="b">
        <v>0</v>
      </c>
      <c r="P114" t="s">
        <v>2016</v>
      </c>
      <c r="Q114" t="s">
        <v>2017</v>
      </c>
      <c r="R114" s="6">
        <f t="shared" si="7"/>
        <v>2.6882978723404256</v>
      </c>
      <c r="S114" s="8">
        <f t="shared" si="4"/>
        <v>35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9">
        <f t="shared" si="5"/>
        <v>42990.208333333328</v>
      </c>
      <c r="M115" s="9">
        <f t="shared" si="6"/>
        <v>42997.208333333328</v>
      </c>
      <c r="N115" t="b">
        <v>0</v>
      </c>
      <c r="O115" t="b">
        <v>0</v>
      </c>
      <c r="P115" t="s">
        <v>2012</v>
      </c>
      <c r="Q115" t="s">
        <v>2013</v>
      </c>
      <c r="R115" s="6">
        <f t="shared" si="7"/>
        <v>3.7687878787878786</v>
      </c>
      <c r="S115" s="8">
        <f t="shared" si="4"/>
        <v>94.938931297709928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9">
        <f t="shared" si="5"/>
        <v>43564.208333333328</v>
      </c>
      <c r="M116" s="9">
        <f t="shared" si="6"/>
        <v>43565.208333333328</v>
      </c>
      <c r="N116" t="b">
        <v>0</v>
      </c>
      <c r="O116" t="b">
        <v>1</v>
      </c>
      <c r="P116" t="s">
        <v>2016</v>
      </c>
      <c r="Q116" t="s">
        <v>2025</v>
      </c>
      <c r="R116" s="6">
        <f t="shared" si="7"/>
        <v>7.2715789473684209</v>
      </c>
      <c r="S116" s="8">
        <f t="shared" si="4"/>
        <v>109.65079365079364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9">
        <f t="shared" si="5"/>
        <v>43056.25</v>
      </c>
      <c r="M117" s="9">
        <f t="shared" si="6"/>
        <v>43091.25</v>
      </c>
      <c r="N117" t="b">
        <v>0</v>
      </c>
      <c r="O117" t="b">
        <v>0</v>
      </c>
      <c r="P117" t="s">
        <v>2026</v>
      </c>
      <c r="Q117" t="s">
        <v>2032</v>
      </c>
      <c r="R117" s="6">
        <f t="shared" si="7"/>
        <v>0.87211757648470301</v>
      </c>
      <c r="S117" s="8">
        <f t="shared" si="4"/>
        <v>44.001815980629537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9">
        <f t="shared" si="5"/>
        <v>42265.208333333328</v>
      </c>
      <c r="M118" s="9">
        <f t="shared" si="6"/>
        <v>42266.208333333328</v>
      </c>
      <c r="N118" t="b">
        <v>0</v>
      </c>
      <c r="O118" t="b">
        <v>0</v>
      </c>
      <c r="P118" t="s">
        <v>2018</v>
      </c>
      <c r="Q118" t="s">
        <v>2019</v>
      </c>
      <c r="R118" s="6">
        <f t="shared" si="7"/>
        <v>0.88</v>
      </c>
      <c r="S118" s="8">
        <f t="shared" si="4"/>
        <v>86.794520547945211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9">
        <f t="shared" si="5"/>
        <v>40808.208333333336</v>
      </c>
      <c r="M119" s="9">
        <f t="shared" si="6"/>
        <v>40814.208333333336</v>
      </c>
      <c r="N119" t="b">
        <v>0</v>
      </c>
      <c r="O119" t="b">
        <v>0</v>
      </c>
      <c r="P119" t="s">
        <v>2020</v>
      </c>
      <c r="Q119" t="s">
        <v>2039</v>
      </c>
      <c r="R119" s="6">
        <f t="shared" si="7"/>
        <v>1.7393877551020409</v>
      </c>
      <c r="S119" s="8">
        <f t="shared" si="4"/>
        <v>30.992727272727272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9">
        <f t="shared" si="5"/>
        <v>41665.25</v>
      </c>
      <c r="M120" s="9">
        <f t="shared" si="6"/>
        <v>41671.25</v>
      </c>
      <c r="N120" t="b">
        <v>0</v>
      </c>
      <c r="O120" t="b">
        <v>0</v>
      </c>
      <c r="P120" t="s">
        <v>2033</v>
      </c>
      <c r="Q120" t="s">
        <v>2034</v>
      </c>
      <c r="R120" s="6">
        <f t="shared" si="7"/>
        <v>1.1761111111111111</v>
      </c>
      <c r="S120" s="8">
        <f t="shared" si="4"/>
        <v>94.791044776119406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9">
        <f t="shared" si="5"/>
        <v>41806.208333333336</v>
      </c>
      <c r="M121" s="9">
        <f t="shared" si="6"/>
        <v>41823.208333333336</v>
      </c>
      <c r="N121" t="b">
        <v>0</v>
      </c>
      <c r="O121" t="b">
        <v>1</v>
      </c>
      <c r="P121" t="s">
        <v>2020</v>
      </c>
      <c r="Q121" t="s">
        <v>2021</v>
      </c>
      <c r="R121" s="6">
        <f t="shared" si="7"/>
        <v>2.1496</v>
      </c>
      <c r="S121" s="8">
        <f t="shared" si="4"/>
        <v>69.79220779220779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9">
        <f t="shared" si="5"/>
        <v>42111.208333333328</v>
      </c>
      <c r="M122" s="9">
        <f t="shared" si="6"/>
        <v>42115.208333333328</v>
      </c>
      <c r="N122" t="b">
        <v>0</v>
      </c>
      <c r="O122" t="b">
        <v>1</v>
      </c>
      <c r="P122" t="s">
        <v>2029</v>
      </c>
      <c r="Q122" t="s">
        <v>2040</v>
      </c>
      <c r="R122" s="6">
        <f t="shared" si="7"/>
        <v>1.4949667110519307</v>
      </c>
      <c r="S122" s="8">
        <f t="shared" si="4"/>
        <v>63.003367003367003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9">
        <f t="shared" si="5"/>
        <v>41917.208333333336</v>
      </c>
      <c r="M123" s="9">
        <f t="shared" si="6"/>
        <v>41930.208333333336</v>
      </c>
      <c r="N123" t="b">
        <v>0</v>
      </c>
      <c r="O123" t="b">
        <v>0</v>
      </c>
      <c r="P123" t="s">
        <v>2029</v>
      </c>
      <c r="Q123" t="s">
        <v>2030</v>
      </c>
      <c r="R123" s="6">
        <f t="shared" si="7"/>
        <v>2.1933995584988963</v>
      </c>
      <c r="S123" s="8">
        <f t="shared" si="4"/>
        <v>110.0343300110742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9">
        <f t="shared" si="5"/>
        <v>41970.25</v>
      </c>
      <c r="M124" s="9">
        <f t="shared" si="6"/>
        <v>41997.25</v>
      </c>
      <c r="N124" t="b">
        <v>0</v>
      </c>
      <c r="O124" t="b">
        <v>0</v>
      </c>
      <c r="P124" t="s">
        <v>2026</v>
      </c>
      <c r="Q124" t="s">
        <v>2032</v>
      </c>
      <c r="R124" s="6">
        <f t="shared" si="7"/>
        <v>0.64367690058479532</v>
      </c>
      <c r="S124" s="8">
        <f t="shared" si="4"/>
        <v>25.997933274284026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9">
        <f t="shared" si="5"/>
        <v>42332.25</v>
      </c>
      <c r="M125" s="9">
        <f t="shared" si="6"/>
        <v>42335.25</v>
      </c>
      <c r="N125" t="b">
        <v>1</v>
      </c>
      <c r="O125" t="b">
        <v>0</v>
      </c>
      <c r="P125" t="s">
        <v>2018</v>
      </c>
      <c r="Q125" t="s">
        <v>2019</v>
      </c>
      <c r="R125" s="6">
        <f t="shared" si="7"/>
        <v>0.18622397298818233</v>
      </c>
      <c r="S125" s="8">
        <f t="shared" si="4"/>
        <v>49.987915407854985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9">
        <f t="shared" si="5"/>
        <v>43598.208333333328</v>
      </c>
      <c r="M126" s="9">
        <f t="shared" si="6"/>
        <v>43651.208333333328</v>
      </c>
      <c r="N126" t="b">
        <v>0</v>
      </c>
      <c r="O126" t="b">
        <v>0</v>
      </c>
      <c r="P126" t="s">
        <v>2033</v>
      </c>
      <c r="Q126" t="s">
        <v>2034</v>
      </c>
      <c r="R126" s="6">
        <f t="shared" si="7"/>
        <v>3.6776923076923076</v>
      </c>
      <c r="S126" s="8">
        <f t="shared" si="4"/>
        <v>101.72340425531915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9">
        <f t="shared" si="5"/>
        <v>43362.208333333328</v>
      </c>
      <c r="M127" s="9">
        <f t="shared" si="6"/>
        <v>43366.208333333328</v>
      </c>
      <c r="N127" t="b">
        <v>0</v>
      </c>
      <c r="O127" t="b">
        <v>0</v>
      </c>
      <c r="P127" t="s">
        <v>2018</v>
      </c>
      <c r="Q127" t="s">
        <v>2019</v>
      </c>
      <c r="R127" s="6">
        <f t="shared" si="7"/>
        <v>1.5990566037735849</v>
      </c>
      <c r="S127" s="8">
        <f t="shared" si="4"/>
        <v>47.083333333333336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9">
        <f t="shared" si="5"/>
        <v>42596.208333333328</v>
      </c>
      <c r="M128" s="9">
        <f t="shared" si="6"/>
        <v>42624.208333333328</v>
      </c>
      <c r="N128" t="b">
        <v>0</v>
      </c>
      <c r="O128" t="b">
        <v>1</v>
      </c>
      <c r="P128" t="s">
        <v>2018</v>
      </c>
      <c r="Q128" t="s">
        <v>2019</v>
      </c>
      <c r="R128" s="6">
        <f t="shared" si="7"/>
        <v>0.38633185349611543</v>
      </c>
      <c r="S128" s="8">
        <f t="shared" si="4"/>
        <v>89.944444444444443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9">
        <f t="shared" si="5"/>
        <v>40310.208333333336</v>
      </c>
      <c r="M129" s="9">
        <f t="shared" si="6"/>
        <v>40313.208333333336</v>
      </c>
      <c r="N129" t="b">
        <v>0</v>
      </c>
      <c r="O129" t="b">
        <v>0</v>
      </c>
      <c r="P129" t="s">
        <v>2018</v>
      </c>
      <c r="Q129" t="s">
        <v>2019</v>
      </c>
      <c r="R129" s="6">
        <f t="shared" si="7"/>
        <v>0.51421511627906979</v>
      </c>
      <c r="S129" s="8">
        <f t="shared" si="4"/>
        <v>78.96875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9">
        <f t="shared" si="5"/>
        <v>40417.208333333336</v>
      </c>
      <c r="M130" s="9">
        <f t="shared" si="6"/>
        <v>40430.208333333336</v>
      </c>
      <c r="N130" t="b">
        <v>0</v>
      </c>
      <c r="O130" t="b">
        <v>0</v>
      </c>
      <c r="P130" t="s">
        <v>2014</v>
      </c>
      <c r="Q130" t="s">
        <v>2015</v>
      </c>
      <c r="R130" s="6">
        <f t="shared" si="7"/>
        <v>0.60334277620396604</v>
      </c>
      <c r="S130" s="8">
        <f t="shared" ref="S130:S193" si="8">IF(E130,E130/G130,0)</f>
        <v>80.067669172932327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9">
        <f t="shared" ref="L131:L194" si="9">(((J131/60)/60)/24)+DATE(1970,1,1)</f>
        <v>42038.25</v>
      </c>
      <c r="M131" s="9">
        <f t="shared" ref="M131:M194" si="10">(((K131/60)/60)/24)+DATE(1970,1,1)</f>
        <v>42063.25</v>
      </c>
      <c r="N131" t="b">
        <v>0</v>
      </c>
      <c r="O131" t="b">
        <v>0</v>
      </c>
      <c r="P131" t="s">
        <v>2012</v>
      </c>
      <c r="Q131" t="s">
        <v>2013</v>
      </c>
      <c r="R131" s="6">
        <f t="shared" ref="R131:R194" si="11">E131/D131</f>
        <v>3.2026936026936029E-2</v>
      </c>
      <c r="S131" s="8">
        <f t="shared" si="8"/>
        <v>86.472727272727269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9">
        <f t="shared" si="9"/>
        <v>40842.208333333336</v>
      </c>
      <c r="M132" s="9">
        <f t="shared" si="10"/>
        <v>40858.25</v>
      </c>
      <c r="N132" t="b">
        <v>0</v>
      </c>
      <c r="O132" t="b">
        <v>0</v>
      </c>
      <c r="P132" t="s">
        <v>2020</v>
      </c>
      <c r="Q132" t="s">
        <v>2023</v>
      </c>
      <c r="R132" s="6">
        <f t="shared" si="11"/>
        <v>1.5546875</v>
      </c>
      <c r="S132" s="8">
        <f t="shared" si="8"/>
        <v>28.001876172607879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9">
        <f t="shared" si="9"/>
        <v>41607.25</v>
      </c>
      <c r="M133" s="9">
        <f t="shared" si="10"/>
        <v>41620.25</v>
      </c>
      <c r="N133" t="b">
        <v>0</v>
      </c>
      <c r="O133" t="b">
        <v>0</v>
      </c>
      <c r="P133" t="s">
        <v>2016</v>
      </c>
      <c r="Q133" t="s">
        <v>2017</v>
      </c>
      <c r="R133" s="6">
        <f t="shared" si="11"/>
        <v>1.0085974499089254</v>
      </c>
      <c r="S133" s="8">
        <f t="shared" si="8"/>
        <v>67.996725337699544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9">
        <f t="shared" si="9"/>
        <v>43112.25</v>
      </c>
      <c r="M134" s="9">
        <f t="shared" si="10"/>
        <v>43128.25</v>
      </c>
      <c r="N134" t="b">
        <v>0</v>
      </c>
      <c r="O134" t="b">
        <v>1</v>
      </c>
      <c r="P134" t="s">
        <v>2018</v>
      </c>
      <c r="Q134" t="s">
        <v>2019</v>
      </c>
      <c r="R134" s="6">
        <f t="shared" si="11"/>
        <v>1.1618181818181819</v>
      </c>
      <c r="S134" s="8">
        <f t="shared" si="8"/>
        <v>43.078651685393261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9">
        <f t="shared" si="9"/>
        <v>40767.208333333336</v>
      </c>
      <c r="M135" s="9">
        <f t="shared" si="10"/>
        <v>40789.208333333336</v>
      </c>
      <c r="N135" t="b">
        <v>0</v>
      </c>
      <c r="O135" t="b">
        <v>0</v>
      </c>
      <c r="P135" t="s">
        <v>2014</v>
      </c>
      <c r="Q135" t="s">
        <v>2041</v>
      </c>
      <c r="R135" s="6">
        <f t="shared" si="11"/>
        <v>3.1077777777777778</v>
      </c>
      <c r="S135" s="8">
        <f t="shared" si="8"/>
        <v>87.95597484276729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9">
        <f t="shared" si="9"/>
        <v>40713.208333333336</v>
      </c>
      <c r="M136" s="9">
        <f t="shared" si="10"/>
        <v>40762.208333333336</v>
      </c>
      <c r="N136" t="b">
        <v>0</v>
      </c>
      <c r="O136" t="b">
        <v>1</v>
      </c>
      <c r="P136" t="s">
        <v>2020</v>
      </c>
      <c r="Q136" t="s">
        <v>2021</v>
      </c>
      <c r="R136" s="6">
        <f t="shared" si="11"/>
        <v>0.89736683417085428</v>
      </c>
      <c r="S136" s="8">
        <f t="shared" si="8"/>
        <v>94.987234042553197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9">
        <f t="shared" si="9"/>
        <v>41340.25</v>
      </c>
      <c r="M137" s="9">
        <f t="shared" si="10"/>
        <v>41345.208333333336</v>
      </c>
      <c r="N137" t="b">
        <v>0</v>
      </c>
      <c r="O137" t="b">
        <v>1</v>
      </c>
      <c r="P137" t="s">
        <v>2018</v>
      </c>
      <c r="Q137" t="s">
        <v>2019</v>
      </c>
      <c r="R137" s="6">
        <f t="shared" si="11"/>
        <v>0.71272727272727276</v>
      </c>
      <c r="S137" s="8">
        <f t="shared" si="8"/>
        <v>46.905982905982903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9">
        <f t="shared" si="9"/>
        <v>41797.208333333336</v>
      </c>
      <c r="M138" s="9">
        <f t="shared" si="10"/>
        <v>41809.208333333336</v>
      </c>
      <c r="N138" t="b">
        <v>0</v>
      </c>
      <c r="O138" t="b">
        <v>1</v>
      </c>
      <c r="P138" t="s">
        <v>2020</v>
      </c>
      <c r="Q138" t="s">
        <v>2023</v>
      </c>
      <c r="R138" s="6">
        <f t="shared" si="11"/>
        <v>3.2862318840579711E-2</v>
      </c>
      <c r="S138" s="8">
        <f t="shared" si="8"/>
        <v>46.913793103448278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9">
        <f t="shared" si="9"/>
        <v>40457.208333333336</v>
      </c>
      <c r="M139" s="9">
        <f t="shared" si="10"/>
        <v>40463.208333333336</v>
      </c>
      <c r="N139" t="b">
        <v>0</v>
      </c>
      <c r="O139" t="b">
        <v>0</v>
      </c>
      <c r="P139" t="s">
        <v>2026</v>
      </c>
      <c r="Q139" t="s">
        <v>2027</v>
      </c>
      <c r="R139" s="6">
        <f t="shared" si="11"/>
        <v>2.617777777777778</v>
      </c>
      <c r="S139" s="8">
        <f t="shared" si="8"/>
        <v>94.24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9">
        <f t="shared" si="9"/>
        <v>41180.208333333336</v>
      </c>
      <c r="M140" s="9">
        <f t="shared" si="10"/>
        <v>41186.208333333336</v>
      </c>
      <c r="N140" t="b">
        <v>0</v>
      </c>
      <c r="O140" t="b">
        <v>0</v>
      </c>
      <c r="P140" t="s">
        <v>2029</v>
      </c>
      <c r="Q140" t="s">
        <v>2040</v>
      </c>
      <c r="R140" s="6">
        <f t="shared" si="11"/>
        <v>0.96</v>
      </c>
      <c r="S140" s="8">
        <f t="shared" si="8"/>
        <v>80.139130434782615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9">
        <f t="shared" si="9"/>
        <v>42115.208333333328</v>
      </c>
      <c r="M141" s="9">
        <f t="shared" si="10"/>
        <v>42131.208333333328</v>
      </c>
      <c r="N141" t="b">
        <v>0</v>
      </c>
      <c r="O141" t="b">
        <v>1</v>
      </c>
      <c r="P141" t="s">
        <v>2016</v>
      </c>
      <c r="Q141" t="s">
        <v>2025</v>
      </c>
      <c r="R141" s="6">
        <f t="shared" si="11"/>
        <v>0.20896851248642778</v>
      </c>
      <c r="S141" s="8">
        <f t="shared" si="8"/>
        <v>59.036809815950917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9">
        <f t="shared" si="9"/>
        <v>43156.25</v>
      </c>
      <c r="M142" s="9">
        <f t="shared" si="10"/>
        <v>43161.25</v>
      </c>
      <c r="N142" t="b">
        <v>0</v>
      </c>
      <c r="O142" t="b">
        <v>0</v>
      </c>
      <c r="P142" t="s">
        <v>2020</v>
      </c>
      <c r="Q142" t="s">
        <v>2021</v>
      </c>
      <c r="R142" s="6">
        <f t="shared" si="11"/>
        <v>2.2316363636363636</v>
      </c>
      <c r="S142" s="8">
        <f t="shared" si="8"/>
        <v>65.989247311827953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9">
        <f t="shared" si="9"/>
        <v>42167.208333333328</v>
      </c>
      <c r="M143" s="9">
        <f t="shared" si="10"/>
        <v>42173.208333333328</v>
      </c>
      <c r="N143" t="b">
        <v>0</v>
      </c>
      <c r="O143" t="b">
        <v>0</v>
      </c>
      <c r="P143" t="s">
        <v>2016</v>
      </c>
      <c r="Q143" t="s">
        <v>2017</v>
      </c>
      <c r="R143" s="6">
        <f t="shared" si="11"/>
        <v>1.0159097978227061</v>
      </c>
      <c r="S143" s="8">
        <f t="shared" si="8"/>
        <v>60.992530345471522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9">
        <f t="shared" si="9"/>
        <v>41005.208333333336</v>
      </c>
      <c r="M144" s="9">
        <f t="shared" si="10"/>
        <v>41046.208333333336</v>
      </c>
      <c r="N144" t="b">
        <v>0</v>
      </c>
      <c r="O144" t="b">
        <v>0</v>
      </c>
      <c r="P144" t="s">
        <v>2016</v>
      </c>
      <c r="Q144" t="s">
        <v>2017</v>
      </c>
      <c r="R144" s="6">
        <f t="shared" si="11"/>
        <v>2.3003999999999998</v>
      </c>
      <c r="S144" s="8">
        <f t="shared" si="8"/>
        <v>98.307692307692307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9">
        <f t="shared" si="9"/>
        <v>40357.208333333336</v>
      </c>
      <c r="M145" s="9">
        <f t="shared" si="10"/>
        <v>40377.208333333336</v>
      </c>
      <c r="N145" t="b">
        <v>0</v>
      </c>
      <c r="O145" t="b">
        <v>0</v>
      </c>
      <c r="P145" t="s">
        <v>2014</v>
      </c>
      <c r="Q145" t="s">
        <v>2024</v>
      </c>
      <c r="R145" s="6">
        <f t="shared" si="11"/>
        <v>1.355925925925926</v>
      </c>
      <c r="S145" s="8">
        <f t="shared" si="8"/>
        <v>104.6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9">
        <f t="shared" si="9"/>
        <v>43633.208333333328</v>
      </c>
      <c r="M146" s="9">
        <f t="shared" si="10"/>
        <v>43641.208333333328</v>
      </c>
      <c r="N146" t="b">
        <v>0</v>
      </c>
      <c r="O146" t="b">
        <v>0</v>
      </c>
      <c r="P146" t="s">
        <v>2018</v>
      </c>
      <c r="Q146" t="s">
        <v>2019</v>
      </c>
      <c r="R146" s="6">
        <f t="shared" si="11"/>
        <v>1.2909999999999999</v>
      </c>
      <c r="S146" s="8">
        <f t="shared" si="8"/>
        <v>86.066666666666663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9">
        <f t="shared" si="9"/>
        <v>41889.208333333336</v>
      </c>
      <c r="M147" s="9">
        <f t="shared" si="10"/>
        <v>41894.208333333336</v>
      </c>
      <c r="N147" t="b">
        <v>0</v>
      </c>
      <c r="O147" t="b">
        <v>0</v>
      </c>
      <c r="P147" t="s">
        <v>2016</v>
      </c>
      <c r="Q147" t="s">
        <v>2025</v>
      </c>
      <c r="R147" s="6">
        <f t="shared" si="11"/>
        <v>2.3651200000000001</v>
      </c>
      <c r="S147" s="8">
        <f t="shared" si="8"/>
        <v>76.989583333333329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9">
        <f t="shared" si="9"/>
        <v>40855.25</v>
      </c>
      <c r="M148" s="9">
        <f t="shared" si="10"/>
        <v>40875.25</v>
      </c>
      <c r="N148" t="b">
        <v>0</v>
      </c>
      <c r="O148" t="b">
        <v>0</v>
      </c>
      <c r="P148" t="s">
        <v>2018</v>
      </c>
      <c r="Q148" t="s">
        <v>2019</v>
      </c>
      <c r="R148" s="6">
        <f t="shared" si="11"/>
        <v>0.17249999999999999</v>
      </c>
      <c r="S148" s="8">
        <f t="shared" si="8"/>
        <v>29.764705882352942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9">
        <f t="shared" si="9"/>
        <v>42534.208333333328</v>
      </c>
      <c r="M149" s="9">
        <f t="shared" si="10"/>
        <v>42540.208333333328</v>
      </c>
      <c r="N149" t="b">
        <v>0</v>
      </c>
      <c r="O149" t="b">
        <v>1</v>
      </c>
      <c r="P149" t="s">
        <v>2018</v>
      </c>
      <c r="Q149" t="s">
        <v>2019</v>
      </c>
      <c r="R149" s="6">
        <f t="shared" si="11"/>
        <v>1.1249397590361445</v>
      </c>
      <c r="S149" s="8">
        <f t="shared" si="8"/>
        <v>46.91959798994975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9">
        <f t="shared" si="9"/>
        <v>42941.208333333328</v>
      </c>
      <c r="M150" s="9">
        <f t="shared" si="10"/>
        <v>42950.208333333328</v>
      </c>
      <c r="N150" t="b">
        <v>0</v>
      </c>
      <c r="O150" t="b">
        <v>0</v>
      </c>
      <c r="P150" t="s">
        <v>2016</v>
      </c>
      <c r="Q150" t="s">
        <v>2025</v>
      </c>
      <c r="R150" s="6">
        <f t="shared" si="11"/>
        <v>1.2102150537634409</v>
      </c>
      <c r="S150" s="8">
        <f t="shared" si="8"/>
        <v>105.18691588785046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9">
        <f t="shared" si="9"/>
        <v>41275.25</v>
      </c>
      <c r="M151" s="9">
        <f t="shared" si="10"/>
        <v>41327.25</v>
      </c>
      <c r="N151" t="b">
        <v>0</v>
      </c>
      <c r="O151" t="b">
        <v>0</v>
      </c>
      <c r="P151" t="s">
        <v>2014</v>
      </c>
      <c r="Q151" t="s">
        <v>2024</v>
      </c>
      <c r="R151" s="6">
        <f t="shared" si="11"/>
        <v>2.1987096774193549</v>
      </c>
      <c r="S151" s="8">
        <f t="shared" si="8"/>
        <v>69.907692307692301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9">
        <f t="shared" si="9"/>
        <v>43450.25</v>
      </c>
      <c r="M152" s="9">
        <f t="shared" si="10"/>
        <v>43451.25</v>
      </c>
      <c r="N152" t="b">
        <v>0</v>
      </c>
      <c r="O152" t="b">
        <v>0</v>
      </c>
      <c r="P152" t="s">
        <v>2014</v>
      </c>
      <c r="Q152" t="s">
        <v>2015</v>
      </c>
      <c r="R152" s="6">
        <f t="shared" si="11"/>
        <v>0.01</v>
      </c>
      <c r="S152" s="8">
        <f t="shared" si="8"/>
        <v>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9">
        <f t="shared" si="9"/>
        <v>41799.208333333336</v>
      </c>
      <c r="M153" s="9">
        <f t="shared" si="10"/>
        <v>41850.208333333336</v>
      </c>
      <c r="N153" t="b">
        <v>0</v>
      </c>
      <c r="O153" t="b">
        <v>0</v>
      </c>
      <c r="P153" t="s">
        <v>2014</v>
      </c>
      <c r="Q153" t="s">
        <v>2022</v>
      </c>
      <c r="R153" s="6">
        <f t="shared" si="11"/>
        <v>0.64166909620991253</v>
      </c>
      <c r="S153" s="8">
        <f t="shared" si="8"/>
        <v>60.011588275391958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9">
        <f t="shared" si="9"/>
        <v>42783.25</v>
      </c>
      <c r="M154" s="9">
        <f t="shared" si="10"/>
        <v>42790.25</v>
      </c>
      <c r="N154" t="b">
        <v>0</v>
      </c>
      <c r="O154" t="b">
        <v>0</v>
      </c>
      <c r="P154" t="s">
        <v>2014</v>
      </c>
      <c r="Q154" t="s">
        <v>2024</v>
      </c>
      <c r="R154" s="6">
        <f t="shared" si="11"/>
        <v>4.2306746987951804</v>
      </c>
      <c r="S154" s="8">
        <f t="shared" si="8"/>
        <v>52.006220379146917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9">
        <f t="shared" si="9"/>
        <v>41201.208333333336</v>
      </c>
      <c r="M155" s="9">
        <f t="shared" si="10"/>
        <v>41207.208333333336</v>
      </c>
      <c r="N155" t="b">
        <v>0</v>
      </c>
      <c r="O155" t="b">
        <v>0</v>
      </c>
      <c r="P155" t="s">
        <v>2018</v>
      </c>
      <c r="Q155" t="s">
        <v>2019</v>
      </c>
      <c r="R155" s="6">
        <f t="shared" si="11"/>
        <v>0.92984160506863778</v>
      </c>
      <c r="S155" s="8">
        <f t="shared" si="8"/>
        <v>31.000176025347649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9">
        <f t="shared" si="9"/>
        <v>42502.208333333328</v>
      </c>
      <c r="M156" s="9">
        <f t="shared" si="10"/>
        <v>42525.208333333328</v>
      </c>
      <c r="N156" t="b">
        <v>0</v>
      </c>
      <c r="O156" t="b">
        <v>1</v>
      </c>
      <c r="P156" t="s">
        <v>2014</v>
      </c>
      <c r="Q156" t="s">
        <v>2024</v>
      </c>
      <c r="R156" s="6">
        <f t="shared" si="11"/>
        <v>0.58756567425569173</v>
      </c>
      <c r="S156" s="8">
        <f t="shared" si="8"/>
        <v>95.042492917847028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9">
        <f t="shared" si="9"/>
        <v>40262.208333333336</v>
      </c>
      <c r="M157" s="9">
        <f t="shared" si="10"/>
        <v>40277.208333333336</v>
      </c>
      <c r="N157" t="b">
        <v>0</v>
      </c>
      <c r="O157" t="b">
        <v>0</v>
      </c>
      <c r="P157" t="s">
        <v>2018</v>
      </c>
      <c r="Q157" t="s">
        <v>2019</v>
      </c>
      <c r="R157" s="6">
        <f t="shared" si="11"/>
        <v>0.65022222222222226</v>
      </c>
      <c r="S157" s="8">
        <f t="shared" si="8"/>
        <v>75.968174204355108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9">
        <f t="shared" si="9"/>
        <v>43743.208333333328</v>
      </c>
      <c r="M158" s="9">
        <f t="shared" si="10"/>
        <v>43767.208333333328</v>
      </c>
      <c r="N158" t="b">
        <v>0</v>
      </c>
      <c r="O158" t="b">
        <v>0</v>
      </c>
      <c r="P158" t="s">
        <v>2014</v>
      </c>
      <c r="Q158" t="s">
        <v>2015</v>
      </c>
      <c r="R158" s="6">
        <f t="shared" si="11"/>
        <v>0.73939560439560437</v>
      </c>
      <c r="S158" s="8">
        <f t="shared" si="8"/>
        <v>71.013192612137203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9">
        <f t="shared" si="9"/>
        <v>41638.25</v>
      </c>
      <c r="M159" s="9">
        <f t="shared" si="10"/>
        <v>41650.25</v>
      </c>
      <c r="N159" t="b">
        <v>0</v>
      </c>
      <c r="O159" t="b">
        <v>0</v>
      </c>
      <c r="P159" t="s">
        <v>2033</v>
      </c>
      <c r="Q159" t="s">
        <v>2034</v>
      </c>
      <c r="R159" s="6">
        <f t="shared" si="11"/>
        <v>0.52666666666666662</v>
      </c>
      <c r="S159" s="8">
        <f t="shared" si="8"/>
        <v>73.733333333333334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9">
        <f t="shared" si="9"/>
        <v>42346.25</v>
      </c>
      <c r="M160" s="9">
        <f t="shared" si="10"/>
        <v>42347.25</v>
      </c>
      <c r="N160" t="b">
        <v>0</v>
      </c>
      <c r="O160" t="b">
        <v>0</v>
      </c>
      <c r="P160" t="s">
        <v>2014</v>
      </c>
      <c r="Q160" t="s">
        <v>2015</v>
      </c>
      <c r="R160" s="6">
        <f t="shared" si="11"/>
        <v>2.2095238095238097</v>
      </c>
      <c r="S160" s="8">
        <f t="shared" si="8"/>
        <v>113.17073170731707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9">
        <f t="shared" si="9"/>
        <v>43551.208333333328</v>
      </c>
      <c r="M161" s="9">
        <f t="shared" si="10"/>
        <v>43569.208333333328</v>
      </c>
      <c r="N161" t="b">
        <v>0</v>
      </c>
      <c r="O161" t="b">
        <v>1</v>
      </c>
      <c r="P161" t="s">
        <v>2018</v>
      </c>
      <c r="Q161" t="s">
        <v>2019</v>
      </c>
      <c r="R161" s="6">
        <f t="shared" si="11"/>
        <v>1.0001150627615063</v>
      </c>
      <c r="S161" s="8">
        <f t="shared" si="8"/>
        <v>105.00933552992861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9">
        <f t="shared" si="9"/>
        <v>43582.208333333328</v>
      </c>
      <c r="M162" s="9">
        <f t="shared" si="10"/>
        <v>43598.208333333328</v>
      </c>
      <c r="N162" t="b">
        <v>0</v>
      </c>
      <c r="O162" t="b">
        <v>0</v>
      </c>
      <c r="P162" t="s">
        <v>2016</v>
      </c>
      <c r="Q162" t="s">
        <v>2025</v>
      </c>
      <c r="R162" s="6">
        <f t="shared" si="11"/>
        <v>1.6231249999999999</v>
      </c>
      <c r="S162" s="8">
        <f t="shared" si="8"/>
        <v>79.176829268292678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9">
        <f t="shared" si="9"/>
        <v>42270.208333333328</v>
      </c>
      <c r="M163" s="9">
        <f t="shared" si="10"/>
        <v>42276.208333333328</v>
      </c>
      <c r="N163" t="b">
        <v>0</v>
      </c>
      <c r="O163" t="b">
        <v>1</v>
      </c>
      <c r="P163" t="s">
        <v>2016</v>
      </c>
      <c r="Q163" t="s">
        <v>2017</v>
      </c>
      <c r="R163" s="6">
        <f t="shared" si="11"/>
        <v>0.78181818181818186</v>
      </c>
      <c r="S163" s="8">
        <f t="shared" si="8"/>
        <v>57.333333333333336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9">
        <f t="shared" si="9"/>
        <v>43442.25</v>
      </c>
      <c r="M164" s="9">
        <f t="shared" si="10"/>
        <v>43472.25</v>
      </c>
      <c r="N164" t="b">
        <v>0</v>
      </c>
      <c r="O164" t="b">
        <v>0</v>
      </c>
      <c r="P164" t="s">
        <v>2014</v>
      </c>
      <c r="Q164" t="s">
        <v>2015</v>
      </c>
      <c r="R164" s="6">
        <f t="shared" si="11"/>
        <v>1.4973770491803278</v>
      </c>
      <c r="S164" s="8">
        <f t="shared" si="8"/>
        <v>58.178343949044589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9">
        <f t="shared" si="9"/>
        <v>43028.208333333328</v>
      </c>
      <c r="M165" s="9">
        <f t="shared" si="10"/>
        <v>43077.25</v>
      </c>
      <c r="N165" t="b">
        <v>0</v>
      </c>
      <c r="O165" t="b">
        <v>1</v>
      </c>
      <c r="P165" t="s">
        <v>2033</v>
      </c>
      <c r="Q165" t="s">
        <v>2034</v>
      </c>
      <c r="R165" s="6">
        <f t="shared" si="11"/>
        <v>2.5325714285714285</v>
      </c>
      <c r="S165" s="8">
        <f t="shared" si="8"/>
        <v>36.032520325203251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9">
        <f t="shared" si="9"/>
        <v>43016.208333333328</v>
      </c>
      <c r="M166" s="9">
        <f t="shared" si="10"/>
        <v>43017.208333333328</v>
      </c>
      <c r="N166" t="b">
        <v>0</v>
      </c>
      <c r="O166" t="b">
        <v>0</v>
      </c>
      <c r="P166" t="s">
        <v>2018</v>
      </c>
      <c r="Q166" t="s">
        <v>2019</v>
      </c>
      <c r="R166" s="6">
        <f t="shared" si="11"/>
        <v>1.0016943521594683</v>
      </c>
      <c r="S166" s="8">
        <f t="shared" si="8"/>
        <v>107.99068767908309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9">
        <f t="shared" si="9"/>
        <v>42948.208333333328</v>
      </c>
      <c r="M167" s="9">
        <f t="shared" si="10"/>
        <v>42980.208333333328</v>
      </c>
      <c r="N167" t="b">
        <v>0</v>
      </c>
      <c r="O167" t="b">
        <v>0</v>
      </c>
      <c r="P167" t="s">
        <v>2016</v>
      </c>
      <c r="Q167" t="s">
        <v>2017</v>
      </c>
      <c r="R167" s="6">
        <f t="shared" si="11"/>
        <v>1.2199004424778761</v>
      </c>
      <c r="S167" s="8">
        <f t="shared" si="8"/>
        <v>44.005985634477256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9">
        <f t="shared" si="9"/>
        <v>40534.25</v>
      </c>
      <c r="M168" s="9">
        <f t="shared" si="10"/>
        <v>40538.25</v>
      </c>
      <c r="N168" t="b">
        <v>0</v>
      </c>
      <c r="O168" t="b">
        <v>0</v>
      </c>
      <c r="P168" t="s">
        <v>2033</v>
      </c>
      <c r="Q168" t="s">
        <v>2034</v>
      </c>
      <c r="R168" s="6">
        <f t="shared" si="11"/>
        <v>1.3713265306122449</v>
      </c>
      <c r="S168" s="8">
        <f t="shared" si="8"/>
        <v>55.077868852459019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9">
        <f t="shared" si="9"/>
        <v>41435.208333333336</v>
      </c>
      <c r="M169" s="9">
        <f t="shared" si="10"/>
        <v>41445.208333333336</v>
      </c>
      <c r="N169" t="b">
        <v>0</v>
      </c>
      <c r="O169" t="b">
        <v>0</v>
      </c>
      <c r="P169" t="s">
        <v>2018</v>
      </c>
      <c r="Q169" t="s">
        <v>2019</v>
      </c>
      <c r="R169" s="6">
        <f t="shared" si="11"/>
        <v>4.155384615384615</v>
      </c>
      <c r="S169" s="8">
        <f t="shared" si="8"/>
        <v>74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9">
        <f t="shared" si="9"/>
        <v>43518.25</v>
      </c>
      <c r="M170" s="9">
        <f t="shared" si="10"/>
        <v>43541.208333333328</v>
      </c>
      <c r="N170" t="b">
        <v>0</v>
      </c>
      <c r="O170" t="b">
        <v>1</v>
      </c>
      <c r="P170" t="s">
        <v>2014</v>
      </c>
      <c r="Q170" t="s">
        <v>2024</v>
      </c>
      <c r="R170" s="6">
        <f t="shared" si="11"/>
        <v>0.3130913348946136</v>
      </c>
      <c r="S170" s="8">
        <f t="shared" si="8"/>
        <v>41.996858638743454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9">
        <f t="shared" si="9"/>
        <v>41077.208333333336</v>
      </c>
      <c r="M171" s="9">
        <f t="shared" si="10"/>
        <v>41105.208333333336</v>
      </c>
      <c r="N171" t="b">
        <v>0</v>
      </c>
      <c r="O171" t="b">
        <v>1</v>
      </c>
      <c r="P171" t="s">
        <v>2020</v>
      </c>
      <c r="Q171" t="s">
        <v>2031</v>
      </c>
      <c r="R171" s="6">
        <f t="shared" si="11"/>
        <v>4.240815450643777</v>
      </c>
      <c r="S171" s="8">
        <f t="shared" si="8"/>
        <v>77.988161010260455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9">
        <f t="shared" si="9"/>
        <v>42950.208333333328</v>
      </c>
      <c r="M172" s="9">
        <f t="shared" si="10"/>
        <v>42957.208333333328</v>
      </c>
      <c r="N172" t="b">
        <v>0</v>
      </c>
      <c r="O172" t="b">
        <v>0</v>
      </c>
      <c r="P172" t="s">
        <v>2014</v>
      </c>
      <c r="Q172" t="s">
        <v>2024</v>
      </c>
      <c r="R172" s="6">
        <f t="shared" si="11"/>
        <v>2.9388623072833599E-2</v>
      </c>
      <c r="S172" s="8">
        <f t="shared" si="8"/>
        <v>82.507462686567166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9">
        <f t="shared" si="9"/>
        <v>41718.208333333336</v>
      </c>
      <c r="M173" s="9">
        <f t="shared" si="10"/>
        <v>41740.208333333336</v>
      </c>
      <c r="N173" t="b">
        <v>0</v>
      </c>
      <c r="O173" t="b">
        <v>0</v>
      </c>
      <c r="P173" t="s">
        <v>2026</v>
      </c>
      <c r="Q173" t="s">
        <v>2038</v>
      </c>
      <c r="R173" s="6">
        <f t="shared" si="11"/>
        <v>0.1063265306122449</v>
      </c>
      <c r="S173" s="8">
        <f t="shared" si="8"/>
        <v>104.2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9">
        <f t="shared" si="9"/>
        <v>41839.208333333336</v>
      </c>
      <c r="M174" s="9">
        <f t="shared" si="10"/>
        <v>41854.208333333336</v>
      </c>
      <c r="N174" t="b">
        <v>0</v>
      </c>
      <c r="O174" t="b">
        <v>1</v>
      </c>
      <c r="P174" t="s">
        <v>2020</v>
      </c>
      <c r="Q174" t="s">
        <v>2021</v>
      </c>
      <c r="R174" s="6">
        <f t="shared" si="11"/>
        <v>0.82874999999999999</v>
      </c>
      <c r="S174" s="8">
        <f t="shared" si="8"/>
        <v>25.5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9">
        <f t="shared" si="9"/>
        <v>41412.208333333336</v>
      </c>
      <c r="M175" s="9">
        <f t="shared" si="10"/>
        <v>41418.208333333336</v>
      </c>
      <c r="N175" t="b">
        <v>0</v>
      </c>
      <c r="O175" t="b">
        <v>0</v>
      </c>
      <c r="P175" t="s">
        <v>2018</v>
      </c>
      <c r="Q175" t="s">
        <v>2019</v>
      </c>
      <c r="R175" s="6">
        <f t="shared" si="11"/>
        <v>1.6301447776628748</v>
      </c>
      <c r="S175" s="8">
        <f t="shared" si="8"/>
        <v>100.98334401024984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9">
        <f t="shared" si="9"/>
        <v>42282.208333333328</v>
      </c>
      <c r="M176" s="9">
        <f t="shared" si="10"/>
        <v>42283.208333333328</v>
      </c>
      <c r="N176" t="b">
        <v>0</v>
      </c>
      <c r="O176" t="b">
        <v>1</v>
      </c>
      <c r="P176" t="s">
        <v>2016</v>
      </c>
      <c r="Q176" t="s">
        <v>2025</v>
      </c>
      <c r="R176" s="6">
        <f t="shared" si="11"/>
        <v>8.9466666666666672</v>
      </c>
      <c r="S176" s="8">
        <f t="shared" si="8"/>
        <v>111.83333333333333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9">
        <f t="shared" si="9"/>
        <v>42613.208333333328</v>
      </c>
      <c r="M177" s="9">
        <f t="shared" si="10"/>
        <v>42632.208333333328</v>
      </c>
      <c r="N177" t="b">
        <v>0</v>
      </c>
      <c r="O177" t="b">
        <v>0</v>
      </c>
      <c r="P177" t="s">
        <v>2018</v>
      </c>
      <c r="Q177" t="s">
        <v>2019</v>
      </c>
      <c r="R177" s="6">
        <f t="shared" si="11"/>
        <v>0.26191501103752757</v>
      </c>
      <c r="S177" s="8">
        <f t="shared" si="8"/>
        <v>41.999115044247787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9">
        <f t="shared" si="9"/>
        <v>42616.208333333328</v>
      </c>
      <c r="M178" s="9">
        <f t="shared" si="10"/>
        <v>42625.208333333328</v>
      </c>
      <c r="N178" t="b">
        <v>0</v>
      </c>
      <c r="O178" t="b">
        <v>0</v>
      </c>
      <c r="P178" t="s">
        <v>2018</v>
      </c>
      <c r="Q178" t="s">
        <v>2019</v>
      </c>
      <c r="R178" s="6">
        <f t="shared" si="11"/>
        <v>0.74834782608695649</v>
      </c>
      <c r="S178" s="8">
        <f t="shared" si="8"/>
        <v>110.05115089514067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9">
        <f t="shared" si="9"/>
        <v>40497.25</v>
      </c>
      <c r="M179" s="9">
        <f t="shared" si="10"/>
        <v>40522.25</v>
      </c>
      <c r="N179" t="b">
        <v>0</v>
      </c>
      <c r="O179" t="b">
        <v>0</v>
      </c>
      <c r="P179" t="s">
        <v>2018</v>
      </c>
      <c r="Q179" t="s">
        <v>2019</v>
      </c>
      <c r="R179" s="6">
        <f t="shared" si="11"/>
        <v>4.1647680412371137</v>
      </c>
      <c r="S179" s="8">
        <f t="shared" si="8"/>
        <v>58.997079225994888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9">
        <f t="shared" si="9"/>
        <v>42999.208333333328</v>
      </c>
      <c r="M180" s="9">
        <f t="shared" si="10"/>
        <v>43008.208333333328</v>
      </c>
      <c r="N180" t="b">
        <v>0</v>
      </c>
      <c r="O180" t="b">
        <v>0</v>
      </c>
      <c r="P180" t="s">
        <v>2012</v>
      </c>
      <c r="Q180" t="s">
        <v>2013</v>
      </c>
      <c r="R180" s="6">
        <f t="shared" si="11"/>
        <v>0.96208333333333329</v>
      </c>
      <c r="S180" s="8">
        <f t="shared" si="8"/>
        <v>32.985714285714288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9">
        <f t="shared" si="9"/>
        <v>41350.208333333336</v>
      </c>
      <c r="M181" s="9">
        <f t="shared" si="10"/>
        <v>41351.208333333336</v>
      </c>
      <c r="N181" t="b">
        <v>0</v>
      </c>
      <c r="O181" t="b">
        <v>1</v>
      </c>
      <c r="P181" t="s">
        <v>2018</v>
      </c>
      <c r="Q181" t="s">
        <v>2019</v>
      </c>
      <c r="R181" s="6">
        <f t="shared" si="11"/>
        <v>3.5771910112359548</v>
      </c>
      <c r="S181" s="8">
        <f t="shared" si="8"/>
        <v>45.005654509471306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9">
        <f t="shared" si="9"/>
        <v>40259.208333333336</v>
      </c>
      <c r="M182" s="9">
        <f t="shared" si="10"/>
        <v>40264.208333333336</v>
      </c>
      <c r="N182" t="b">
        <v>0</v>
      </c>
      <c r="O182" t="b">
        <v>0</v>
      </c>
      <c r="P182" t="s">
        <v>2016</v>
      </c>
      <c r="Q182" t="s">
        <v>2025</v>
      </c>
      <c r="R182" s="6">
        <f t="shared" si="11"/>
        <v>3.0845714285714285</v>
      </c>
      <c r="S182" s="8">
        <f t="shared" si="8"/>
        <v>81.98196487897485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9">
        <f t="shared" si="9"/>
        <v>43012.208333333328</v>
      </c>
      <c r="M183" s="9">
        <f t="shared" si="10"/>
        <v>43030.208333333328</v>
      </c>
      <c r="N183" t="b">
        <v>0</v>
      </c>
      <c r="O183" t="b">
        <v>0</v>
      </c>
      <c r="P183" t="s">
        <v>2016</v>
      </c>
      <c r="Q183" t="s">
        <v>2017</v>
      </c>
      <c r="R183" s="6">
        <f t="shared" si="11"/>
        <v>0.61802325581395345</v>
      </c>
      <c r="S183" s="8">
        <f t="shared" si="8"/>
        <v>39.080882352941174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9">
        <f t="shared" si="9"/>
        <v>43631.208333333328</v>
      </c>
      <c r="M184" s="9">
        <f t="shared" si="10"/>
        <v>43647.208333333328</v>
      </c>
      <c r="N184" t="b">
        <v>0</v>
      </c>
      <c r="O184" t="b">
        <v>0</v>
      </c>
      <c r="P184" t="s">
        <v>2018</v>
      </c>
      <c r="Q184" t="s">
        <v>2019</v>
      </c>
      <c r="R184" s="6">
        <f t="shared" si="11"/>
        <v>7.2232472324723247</v>
      </c>
      <c r="S184" s="8">
        <f t="shared" si="8"/>
        <v>58.996383363471971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9">
        <f t="shared" si="9"/>
        <v>40430.208333333336</v>
      </c>
      <c r="M185" s="9">
        <f t="shared" si="10"/>
        <v>40443.208333333336</v>
      </c>
      <c r="N185" t="b">
        <v>0</v>
      </c>
      <c r="O185" t="b">
        <v>0</v>
      </c>
      <c r="P185" t="s">
        <v>2014</v>
      </c>
      <c r="Q185" t="s">
        <v>2015</v>
      </c>
      <c r="R185" s="6">
        <f t="shared" si="11"/>
        <v>0.69117647058823528</v>
      </c>
      <c r="S185" s="8">
        <f t="shared" si="8"/>
        <v>40.988372093023258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9">
        <f t="shared" si="9"/>
        <v>43588.208333333328</v>
      </c>
      <c r="M186" s="9">
        <f t="shared" si="10"/>
        <v>43589.208333333328</v>
      </c>
      <c r="N186" t="b">
        <v>0</v>
      </c>
      <c r="O186" t="b">
        <v>0</v>
      </c>
      <c r="P186" t="s">
        <v>2018</v>
      </c>
      <c r="Q186" t="s">
        <v>2019</v>
      </c>
      <c r="R186" s="6">
        <f t="shared" si="11"/>
        <v>2.9305555555555554</v>
      </c>
      <c r="S186" s="8">
        <f t="shared" si="8"/>
        <v>31.029411764705884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9">
        <f t="shared" si="9"/>
        <v>43233.208333333328</v>
      </c>
      <c r="M187" s="9">
        <f t="shared" si="10"/>
        <v>43244.208333333328</v>
      </c>
      <c r="N187" t="b">
        <v>0</v>
      </c>
      <c r="O187" t="b">
        <v>0</v>
      </c>
      <c r="P187" t="s">
        <v>2020</v>
      </c>
      <c r="Q187" t="s">
        <v>2039</v>
      </c>
      <c r="R187" s="6">
        <f t="shared" si="11"/>
        <v>0.71799999999999997</v>
      </c>
      <c r="S187" s="8">
        <f t="shared" si="8"/>
        <v>37.789473684210527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9">
        <f t="shared" si="9"/>
        <v>41782.208333333336</v>
      </c>
      <c r="M188" s="9">
        <f t="shared" si="10"/>
        <v>41797.208333333336</v>
      </c>
      <c r="N188" t="b">
        <v>0</v>
      </c>
      <c r="O188" t="b">
        <v>0</v>
      </c>
      <c r="P188" t="s">
        <v>2018</v>
      </c>
      <c r="Q188" t="s">
        <v>2019</v>
      </c>
      <c r="R188" s="6">
        <f t="shared" si="11"/>
        <v>0.31934684684684683</v>
      </c>
      <c r="S188" s="8">
        <f t="shared" si="8"/>
        <v>32.006772009029348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9">
        <f t="shared" si="9"/>
        <v>41328.25</v>
      </c>
      <c r="M189" s="9">
        <f t="shared" si="10"/>
        <v>41356.208333333336</v>
      </c>
      <c r="N189" t="b">
        <v>0</v>
      </c>
      <c r="O189" t="b">
        <v>1</v>
      </c>
      <c r="P189" t="s">
        <v>2020</v>
      </c>
      <c r="Q189" t="s">
        <v>2031</v>
      </c>
      <c r="R189" s="6">
        <f t="shared" si="11"/>
        <v>2.2987375415282392</v>
      </c>
      <c r="S189" s="8">
        <f t="shared" si="8"/>
        <v>95.966712898751737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9">
        <f t="shared" si="9"/>
        <v>41975.25</v>
      </c>
      <c r="M190" s="9">
        <f t="shared" si="10"/>
        <v>41976.25</v>
      </c>
      <c r="N190" t="b">
        <v>0</v>
      </c>
      <c r="O190" t="b">
        <v>0</v>
      </c>
      <c r="P190" t="s">
        <v>2018</v>
      </c>
      <c r="Q190" t="s">
        <v>2019</v>
      </c>
      <c r="R190" s="6">
        <f t="shared" si="11"/>
        <v>0.3201219512195122</v>
      </c>
      <c r="S190" s="8">
        <f t="shared" si="8"/>
        <v>75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9">
        <f t="shared" si="9"/>
        <v>42433.25</v>
      </c>
      <c r="M191" s="9">
        <f t="shared" si="10"/>
        <v>42433.25</v>
      </c>
      <c r="N191" t="b">
        <v>0</v>
      </c>
      <c r="O191" t="b">
        <v>0</v>
      </c>
      <c r="P191" t="s">
        <v>2018</v>
      </c>
      <c r="Q191" t="s">
        <v>2019</v>
      </c>
      <c r="R191" s="6">
        <f t="shared" si="11"/>
        <v>0.23525352848928385</v>
      </c>
      <c r="S191" s="8">
        <f t="shared" si="8"/>
        <v>102.0498866213152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9">
        <f t="shared" si="9"/>
        <v>41429.208333333336</v>
      </c>
      <c r="M192" s="9">
        <f t="shared" si="10"/>
        <v>41430.208333333336</v>
      </c>
      <c r="N192" t="b">
        <v>0</v>
      </c>
      <c r="O192" t="b">
        <v>1</v>
      </c>
      <c r="P192" t="s">
        <v>2018</v>
      </c>
      <c r="Q192" t="s">
        <v>2019</v>
      </c>
      <c r="R192" s="6">
        <f t="shared" si="11"/>
        <v>0.68594594594594593</v>
      </c>
      <c r="S192" s="8">
        <f t="shared" si="8"/>
        <v>105.75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9">
        <f t="shared" si="9"/>
        <v>43536.208333333328</v>
      </c>
      <c r="M193" s="9">
        <f t="shared" si="10"/>
        <v>43539.208333333328</v>
      </c>
      <c r="N193" t="b">
        <v>0</v>
      </c>
      <c r="O193" t="b">
        <v>0</v>
      </c>
      <c r="P193" t="s">
        <v>2018</v>
      </c>
      <c r="Q193" t="s">
        <v>2019</v>
      </c>
      <c r="R193" s="6">
        <f t="shared" si="11"/>
        <v>0.37952380952380954</v>
      </c>
      <c r="S193" s="8">
        <f t="shared" si="8"/>
        <v>37.069767441860463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9">
        <f t="shared" si="9"/>
        <v>41817.208333333336</v>
      </c>
      <c r="M194" s="9">
        <f t="shared" si="10"/>
        <v>41821.208333333336</v>
      </c>
      <c r="N194" t="b">
        <v>0</v>
      </c>
      <c r="O194" t="b">
        <v>0</v>
      </c>
      <c r="P194" t="s">
        <v>2014</v>
      </c>
      <c r="Q194" t="s">
        <v>2015</v>
      </c>
      <c r="R194" s="6">
        <f t="shared" si="11"/>
        <v>0.19992957746478873</v>
      </c>
      <c r="S194" s="8">
        <f t="shared" ref="S194:S257" si="12">IF(E194,E194/G194,0)</f>
        <v>35.049382716049379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9">
        <f t="shared" ref="L195:L258" si="13">(((J195/60)/60)/24)+DATE(1970,1,1)</f>
        <v>43198.208333333328</v>
      </c>
      <c r="M195" s="9">
        <f t="shared" ref="M195:M258" si="14">(((K195/60)/60)/24)+DATE(1970,1,1)</f>
        <v>43202.208333333328</v>
      </c>
      <c r="N195" t="b">
        <v>1</v>
      </c>
      <c r="O195" t="b">
        <v>0</v>
      </c>
      <c r="P195" t="s">
        <v>2014</v>
      </c>
      <c r="Q195" t="s">
        <v>2024</v>
      </c>
      <c r="R195" s="6">
        <f t="shared" ref="R195:R258" si="15">E195/D195</f>
        <v>0.45636363636363636</v>
      </c>
      <c r="S195" s="8">
        <f t="shared" si="12"/>
        <v>46.338461538461537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9">
        <f t="shared" si="13"/>
        <v>42261.208333333328</v>
      </c>
      <c r="M196" s="9">
        <f t="shared" si="14"/>
        <v>42277.208333333328</v>
      </c>
      <c r="N196" t="b">
        <v>0</v>
      </c>
      <c r="O196" t="b">
        <v>0</v>
      </c>
      <c r="P196" t="s">
        <v>2014</v>
      </c>
      <c r="Q196" t="s">
        <v>2036</v>
      </c>
      <c r="R196" s="6">
        <f t="shared" si="15"/>
        <v>1.227605633802817</v>
      </c>
      <c r="S196" s="8">
        <f t="shared" si="12"/>
        <v>69.174603174603178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9">
        <f t="shared" si="13"/>
        <v>43310.208333333328</v>
      </c>
      <c r="M197" s="9">
        <f t="shared" si="14"/>
        <v>43317.208333333328</v>
      </c>
      <c r="N197" t="b">
        <v>0</v>
      </c>
      <c r="O197" t="b">
        <v>0</v>
      </c>
      <c r="P197" t="s">
        <v>2014</v>
      </c>
      <c r="Q197" t="s">
        <v>2022</v>
      </c>
      <c r="R197" s="6">
        <f t="shared" si="15"/>
        <v>3.61753164556962</v>
      </c>
      <c r="S197" s="8">
        <f t="shared" si="12"/>
        <v>109.07824427480917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9">
        <f t="shared" si="13"/>
        <v>42616.208333333328</v>
      </c>
      <c r="M198" s="9">
        <f t="shared" si="14"/>
        <v>42635.208333333328</v>
      </c>
      <c r="N198" t="b">
        <v>0</v>
      </c>
      <c r="O198" t="b">
        <v>0</v>
      </c>
      <c r="P198" t="s">
        <v>2016</v>
      </c>
      <c r="Q198" t="s">
        <v>2025</v>
      </c>
      <c r="R198" s="6">
        <f t="shared" si="15"/>
        <v>0.63146341463414635</v>
      </c>
      <c r="S198" s="8">
        <f t="shared" si="12"/>
        <v>51.78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9">
        <f t="shared" si="13"/>
        <v>42909.208333333328</v>
      </c>
      <c r="M199" s="9">
        <f t="shared" si="14"/>
        <v>42923.208333333328</v>
      </c>
      <c r="N199" t="b">
        <v>0</v>
      </c>
      <c r="O199" t="b">
        <v>0</v>
      </c>
      <c r="P199" t="s">
        <v>2020</v>
      </c>
      <c r="Q199" t="s">
        <v>2023</v>
      </c>
      <c r="R199" s="6">
        <f t="shared" si="15"/>
        <v>2.9820475319926874</v>
      </c>
      <c r="S199" s="8">
        <f t="shared" si="12"/>
        <v>82.010055304172951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9">
        <f t="shared" si="13"/>
        <v>40396.208333333336</v>
      </c>
      <c r="M200" s="9">
        <f t="shared" si="14"/>
        <v>40425.208333333336</v>
      </c>
      <c r="N200" t="b">
        <v>0</v>
      </c>
      <c r="O200" t="b">
        <v>0</v>
      </c>
      <c r="P200" t="s">
        <v>2014</v>
      </c>
      <c r="Q200" t="s">
        <v>2022</v>
      </c>
      <c r="R200" s="6">
        <f t="shared" si="15"/>
        <v>9.5585443037974685E-2</v>
      </c>
      <c r="S200" s="8">
        <f t="shared" si="12"/>
        <v>35.958333333333336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9">
        <f t="shared" si="13"/>
        <v>42192.208333333328</v>
      </c>
      <c r="M201" s="9">
        <f t="shared" si="14"/>
        <v>42196.208333333328</v>
      </c>
      <c r="N201" t="b">
        <v>0</v>
      </c>
      <c r="O201" t="b">
        <v>0</v>
      </c>
      <c r="P201" t="s">
        <v>2014</v>
      </c>
      <c r="Q201" t="s">
        <v>2015</v>
      </c>
      <c r="R201" s="6">
        <f t="shared" si="15"/>
        <v>0.5377777777777778</v>
      </c>
      <c r="S201" s="8">
        <f t="shared" si="12"/>
        <v>74.461538461538467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9">
        <f t="shared" si="13"/>
        <v>40262.208333333336</v>
      </c>
      <c r="M202" s="9">
        <f t="shared" si="14"/>
        <v>40273.208333333336</v>
      </c>
      <c r="N202" t="b">
        <v>0</v>
      </c>
      <c r="O202" t="b">
        <v>0</v>
      </c>
      <c r="P202" t="s">
        <v>2018</v>
      </c>
      <c r="Q202" t="s">
        <v>2019</v>
      </c>
      <c r="R202" s="6">
        <f t="shared" si="15"/>
        <v>0.02</v>
      </c>
      <c r="S202" s="8">
        <f t="shared" si="12"/>
        <v>2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9">
        <f t="shared" si="13"/>
        <v>41845.208333333336</v>
      </c>
      <c r="M203" s="9">
        <f t="shared" si="14"/>
        <v>41863.208333333336</v>
      </c>
      <c r="N203" t="b">
        <v>0</v>
      </c>
      <c r="O203" t="b">
        <v>0</v>
      </c>
      <c r="P203" t="s">
        <v>2016</v>
      </c>
      <c r="Q203" t="s">
        <v>2017</v>
      </c>
      <c r="R203" s="6">
        <f t="shared" si="15"/>
        <v>6.8119047619047617</v>
      </c>
      <c r="S203" s="8">
        <f t="shared" si="12"/>
        <v>91.114649681528661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9">
        <f t="shared" si="13"/>
        <v>40818.208333333336</v>
      </c>
      <c r="M204" s="9">
        <f t="shared" si="14"/>
        <v>40822.208333333336</v>
      </c>
      <c r="N204" t="b">
        <v>0</v>
      </c>
      <c r="O204" t="b">
        <v>0</v>
      </c>
      <c r="P204" t="s">
        <v>2012</v>
      </c>
      <c r="Q204" t="s">
        <v>2013</v>
      </c>
      <c r="R204" s="6">
        <f t="shared" si="15"/>
        <v>0.78831325301204824</v>
      </c>
      <c r="S204" s="8">
        <f t="shared" si="12"/>
        <v>79.792682926829272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9">
        <f t="shared" si="13"/>
        <v>42752.25</v>
      </c>
      <c r="M205" s="9">
        <f t="shared" si="14"/>
        <v>42754.25</v>
      </c>
      <c r="N205" t="b">
        <v>0</v>
      </c>
      <c r="O205" t="b">
        <v>0</v>
      </c>
      <c r="P205" t="s">
        <v>2018</v>
      </c>
      <c r="Q205" t="s">
        <v>2019</v>
      </c>
      <c r="R205" s="6">
        <f t="shared" si="15"/>
        <v>1.3440792216817234</v>
      </c>
      <c r="S205" s="8">
        <f t="shared" si="12"/>
        <v>42.999777678968428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9">
        <f t="shared" si="13"/>
        <v>40636.208333333336</v>
      </c>
      <c r="M206" s="9">
        <f t="shared" si="14"/>
        <v>40646.208333333336</v>
      </c>
      <c r="N206" t="b">
        <v>0</v>
      </c>
      <c r="O206" t="b">
        <v>0</v>
      </c>
      <c r="P206" t="s">
        <v>2014</v>
      </c>
      <c r="Q206" t="s">
        <v>2037</v>
      </c>
      <c r="R206" s="6">
        <f t="shared" si="15"/>
        <v>3.372E-2</v>
      </c>
      <c r="S206" s="8">
        <f t="shared" si="12"/>
        <v>63.225000000000001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9">
        <f t="shared" si="13"/>
        <v>43390.208333333328</v>
      </c>
      <c r="M207" s="9">
        <f t="shared" si="14"/>
        <v>43402.208333333328</v>
      </c>
      <c r="N207" t="b">
        <v>1</v>
      </c>
      <c r="O207" t="b">
        <v>0</v>
      </c>
      <c r="P207" t="s">
        <v>2018</v>
      </c>
      <c r="Q207" t="s">
        <v>2019</v>
      </c>
      <c r="R207" s="6">
        <f t="shared" si="15"/>
        <v>4.3184615384615386</v>
      </c>
      <c r="S207" s="8">
        <f t="shared" si="12"/>
        <v>70.174999999999997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9">
        <f t="shared" si="13"/>
        <v>40236.25</v>
      </c>
      <c r="M208" s="9">
        <f t="shared" si="14"/>
        <v>40245.25</v>
      </c>
      <c r="N208" t="b">
        <v>0</v>
      </c>
      <c r="O208" t="b">
        <v>0</v>
      </c>
      <c r="P208" t="s">
        <v>2026</v>
      </c>
      <c r="Q208" t="s">
        <v>2032</v>
      </c>
      <c r="R208" s="6">
        <f t="shared" si="15"/>
        <v>0.38844444444444443</v>
      </c>
      <c r="S208" s="8">
        <f t="shared" si="12"/>
        <v>61.333333333333336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9">
        <f t="shared" si="13"/>
        <v>43340.208333333328</v>
      </c>
      <c r="M209" s="9">
        <f t="shared" si="14"/>
        <v>43360.208333333328</v>
      </c>
      <c r="N209" t="b">
        <v>0</v>
      </c>
      <c r="O209" t="b">
        <v>1</v>
      </c>
      <c r="P209" t="s">
        <v>2014</v>
      </c>
      <c r="Q209" t="s">
        <v>2015</v>
      </c>
      <c r="R209" s="6">
        <f t="shared" si="15"/>
        <v>4.2569999999999997</v>
      </c>
      <c r="S209" s="8">
        <f t="shared" si="12"/>
        <v>99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9">
        <f t="shared" si="13"/>
        <v>43048.25</v>
      </c>
      <c r="M210" s="9">
        <f t="shared" si="14"/>
        <v>43072.25</v>
      </c>
      <c r="N210" t="b">
        <v>0</v>
      </c>
      <c r="O210" t="b">
        <v>0</v>
      </c>
      <c r="P210" t="s">
        <v>2020</v>
      </c>
      <c r="Q210" t="s">
        <v>2021</v>
      </c>
      <c r="R210" s="6">
        <f t="shared" si="15"/>
        <v>1.0112239715591671</v>
      </c>
      <c r="S210" s="8">
        <f t="shared" si="12"/>
        <v>96.984900146127615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9">
        <f t="shared" si="13"/>
        <v>42496.208333333328</v>
      </c>
      <c r="M211" s="9">
        <f t="shared" si="14"/>
        <v>42503.208333333328</v>
      </c>
      <c r="N211" t="b">
        <v>0</v>
      </c>
      <c r="O211" t="b">
        <v>0</v>
      </c>
      <c r="P211" t="s">
        <v>2020</v>
      </c>
      <c r="Q211" t="s">
        <v>2021</v>
      </c>
      <c r="R211" s="6">
        <f t="shared" si="15"/>
        <v>0.21188688946015424</v>
      </c>
      <c r="S211" s="8">
        <f t="shared" si="12"/>
        <v>51.004950495049506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9">
        <f t="shared" si="13"/>
        <v>42797.25</v>
      </c>
      <c r="M212" s="9">
        <f t="shared" si="14"/>
        <v>42824.208333333328</v>
      </c>
      <c r="N212" t="b">
        <v>0</v>
      </c>
      <c r="O212" t="b">
        <v>0</v>
      </c>
      <c r="P212" t="s">
        <v>2020</v>
      </c>
      <c r="Q212" t="s">
        <v>2042</v>
      </c>
      <c r="R212" s="6">
        <f t="shared" si="15"/>
        <v>0.67425531914893622</v>
      </c>
      <c r="S212" s="8">
        <f t="shared" si="12"/>
        <v>28.044247787610619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9">
        <f t="shared" si="13"/>
        <v>41513.208333333336</v>
      </c>
      <c r="M213" s="9">
        <f t="shared" si="14"/>
        <v>41537.208333333336</v>
      </c>
      <c r="N213" t="b">
        <v>0</v>
      </c>
      <c r="O213" t="b">
        <v>0</v>
      </c>
      <c r="P213" t="s">
        <v>2018</v>
      </c>
      <c r="Q213" t="s">
        <v>2019</v>
      </c>
      <c r="R213" s="6">
        <f t="shared" si="15"/>
        <v>0.9492337164750958</v>
      </c>
      <c r="S213" s="8">
        <f t="shared" si="12"/>
        <v>60.984615384615381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9">
        <f t="shared" si="13"/>
        <v>43814.25</v>
      </c>
      <c r="M214" s="9">
        <f t="shared" si="14"/>
        <v>43860.25</v>
      </c>
      <c r="N214" t="b">
        <v>0</v>
      </c>
      <c r="O214" t="b">
        <v>0</v>
      </c>
      <c r="P214" t="s">
        <v>2018</v>
      </c>
      <c r="Q214" t="s">
        <v>2019</v>
      </c>
      <c r="R214" s="6">
        <f t="shared" si="15"/>
        <v>1.5185185185185186</v>
      </c>
      <c r="S214" s="8">
        <f t="shared" si="12"/>
        <v>73.214285714285708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9">
        <f t="shared" si="13"/>
        <v>40488.208333333336</v>
      </c>
      <c r="M215" s="9">
        <f t="shared" si="14"/>
        <v>40496.25</v>
      </c>
      <c r="N215" t="b">
        <v>0</v>
      </c>
      <c r="O215" t="b">
        <v>1</v>
      </c>
      <c r="P215" t="s">
        <v>2014</v>
      </c>
      <c r="Q215" t="s">
        <v>2024</v>
      </c>
      <c r="R215" s="6">
        <f t="shared" si="15"/>
        <v>1.9516382252559727</v>
      </c>
      <c r="S215" s="8">
        <f t="shared" si="12"/>
        <v>39.997435299603637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9">
        <f t="shared" si="13"/>
        <v>40409.208333333336</v>
      </c>
      <c r="M216" s="9">
        <f t="shared" si="14"/>
        <v>40415.208333333336</v>
      </c>
      <c r="N216" t="b">
        <v>0</v>
      </c>
      <c r="O216" t="b">
        <v>0</v>
      </c>
      <c r="P216" t="s">
        <v>2014</v>
      </c>
      <c r="Q216" t="s">
        <v>2015</v>
      </c>
      <c r="R216" s="6">
        <f t="shared" si="15"/>
        <v>10.231428571428571</v>
      </c>
      <c r="S216" s="8">
        <f t="shared" si="12"/>
        <v>86.812121212121212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9">
        <f t="shared" si="13"/>
        <v>43509.25</v>
      </c>
      <c r="M217" s="9">
        <f t="shared" si="14"/>
        <v>43511.25</v>
      </c>
      <c r="N217" t="b">
        <v>0</v>
      </c>
      <c r="O217" t="b">
        <v>0</v>
      </c>
      <c r="P217" t="s">
        <v>2018</v>
      </c>
      <c r="Q217" t="s">
        <v>2019</v>
      </c>
      <c r="R217" s="6">
        <f t="shared" si="15"/>
        <v>3.8418367346938778E-2</v>
      </c>
      <c r="S217" s="8">
        <f t="shared" si="12"/>
        <v>42.125874125874127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9">
        <f t="shared" si="13"/>
        <v>40869.25</v>
      </c>
      <c r="M218" s="9">
        <f t="shared" si="14"/>
        <v>40871.25</v>
      </c>
      <c r="N218" t="b">
        <v>0</v>
      </c>
      <c r="O218" t="b">
        <v>0</v>
      </c>
      <c r="P218" t="s">
        <v>2018</v>
      </c>
      <c r="Q218" t="s">
        <v>2019</v>
      </c>
      <c r="R218" s="6">
        <f t="shared" si="15"/>
        <v>1.5507066557107643</v>
      </c>
      <c r="S218" s="8">
        <f t="shared" si="12"/>
        <v>103.97851239669421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9">
        <f t="shared" si="13"/>
        <v>43583.208333333328</v>
      </c>
      <c r="M219" s="9">
        <f t="shared" si="14"/>
        <v>43592.208333333328</v>
      </c>
      <c r="N219" t="b">
        <v>0</v>
      </c>
      <c r="O219" t="b">
        <v>0</v>
      </c>
      <c r="P219" t="s">
        <v>2020</v>
      </c>
      <c r="Q219" t="s">
        <v>2042</v>
      </c>
      <c r="R219" s="6">
        <f t="shared" si="15"/>
        <v>0.44753477588871715</v>
      </c>
      <c r="S219" s="8">
        <f t="shared" si="12"/>
        <v>62.003211991434689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9">
        <f t="shared" si="13"/>
        <v>40858.25</v>
      </c>
      <c r="M220" s="9">
        <f t="shared" si="14"/>
        <v>40892.25</v>
      </c>
      <c r="N220" t="b">
        <v>0</v>
      </c>
      <c r="O220" t="b">
        <v>1</v>
      </c>
      <c r="P220" t="s">
        <v>2020</v>
      </c>
      <c r="Q220" t="s">
        <v>2031</v>
      </c>
      <c r="R220" s="6">
        <f t="shared" si="15"/>
        <v>2.1594736842105262</v>
      </c>
      <c r="S220" s="8">
        <f t="shared" si="12"/>
        <v>31.005037783375315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9">
        <f t="shared" si="13"/>
        <v>41137.208333333336</v>
      </c>
      <c r="M221" s="9">
        <f t="shared" si="14"/>
        <v>41149.208333333336</v>
      </c>
      <c r="N221" t="b">
        <v>0</v>
      </c>
      <c r="O221" t="b">
        <v>0</v>
      </c>
      <c r="P221" t="s">
        <v>2020</v>
      </c>
      <c r="Q221" t="s">
        <v>2028</v>
      </c>
      <c r="R221" s="6">
        <f t="shared" si="15"/>
        <v>3.3212709832134291</v>
      </c>
      <c r="S221" s="8">
        <f t="shared" si="12"/>
        <v>89.991552956465242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9">
        <f t="shared" si="13"/>
        <v>40725.208333333336</v>
      </c>
      <c r="M222" s="9">
        <f t="shared" si="14"/>
        <v>40743.208333333336</v>
      </c>
      <c r="N222" t="b">
        <v>1</v>
      </c>
      <c r="O222" t="b">
        <v>0</v>
      </c>
      <c r="P222" t="s">
        <v>2018</v>
      </c>
      <c r="Q222" t="s">
        <v>2019</v>
      </c>
      <c r="R222" s="6">
        <f t="shared" si="15"/>
        <v>8.4430379746835441E-2</v>
      </c>
      <c r="S222" s="8">
        <f t="shared" si="12"/>
        <v>39.235294117647058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9">
        <f t="shared" si="13"/>
        <v>41081.208333333336</v>
      </c>
      <c r="M223" s="9">
        <f t="shared" si="14"/>
        <v>41083.208333333336</v>
      </c>
      <c r="N223" t="b">
        <v>1</v>
      </c>
      <c r="O223" t="b">
        <v>0</v>
      </c>
      <c r="P223" t="s">
        <v>2012</v>
      </c>
      <c r="Q223" t="s">
        <v>2013</v>
      </c>
      <c r="R223" s="6">
        <f t="shared" si="15"/>
        <v>0.9862551440329218</v>
      </c>
      <c r="S223" s="8">
        <f t="shared" si="12"/>
        <v>54.993116108306566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9">
        <f t="shared" si="13"/>
        <v>41914.208333333336</v>
      </c>
      <c r="M224" s="9">
        <f t="shared" si="14"/>
        <v>41915.208333333336</v>
      </c>
      <c r="N224" t="b">
        <v>0</v>
      </c>
      <c r="O224" t="b">
        <v>0</v>
      </c>
      <c r="P224" t="s">
        <v>2033</v>
      </c>
      <c r="Q224" t="s">
        <v>2034</v>
      </c>
      <c r="R224" s="6">
        <f t="shared" si="15"/>
        <v>1.3797916666666667</v>
      </c>
      <c r="S224" s="8">
        <f t="shared" si="12"/>
        <v>47.992753623188406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9">
        <f t="shared" si="13"/>
        <v>42445.208333333328</v>
      </c>
      <c r="M225" s="9">
        <f t="shared" si="14"/>
        <v>42459.208333333328</v>
      </c>
      <c r="N225" t="b">
        <v>0</v>
      </c>
      <c r="O225" t="b">
        <v>0</v>
      </c>
      <c r="P225" t="s">
        <v>2018</v>
      </c>
      <c r="Q225" t="s">
        <v>2019</v>
      </c>
      <c r="R225" s="6">
        <f t="shared" si="15"/>
        <v>0.93810996563573879</v>
      </c>
      <c r="S225" s="8">
        <f t="shared" si="12"/>
        <v>87.966702470461868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9">
        <f t="shared" si="13"/>
        <v>41906.208333333336</v>
      </c>
      <c r="M226" s="9">
        <f t="shared" si="14"/>
        <v>41951.25</v>
      </c>
      <c r="N226" t="b">
        <v>0</v>
      </c>
      <c r="O226" t="b">
        <v>0</v>
      </c>
      <c r="P226" t="s">
        <v>2020</v>
      </c>
      <c r="Q226" t="s">
        <v>2042</v>
      </c>
      <c r="R226" s="6">
        <f t="shared" si="15"/>
        <v>4.0363930885529156</v>
      </c>
      <c r="S226" s="8">
        <f t="shared" si="12"/>
        <v>51.999165275459099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9">
        <f t="shared" si="13"/>
        <v>41762.208333333336</v>
      </c>
      <c r="M227" s="9">
        <f t="shared" si="14"/>
        <v>41762.208333333336</v>
      </c>
      <c r="N227" t="b">
        <v>1</v>
      </c>
      <c r="O227" t="b">
        <v>0</v>
      </c>
      <c r="P227" t="s">
        <v>2014</v>
      </c>
      <c r="Q227" t="s">
        <v>2015</v>
      </c>
      <c r="R227" s="6">
        <f t="shared" si="15"/>
        <v>2.6017404129793511</v>
      </c>
      <c r="S227" s="8">
        <f t="shared" si="12"/>
        <v>29.999659863945578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9">
        <f t="shared" si="13"/>
        <v>40276.208333333336</v>
      </c>
      <c r="M228" s="9">
        <f t="shared" si="14"/>
        <v>40313.208333333336</v>
      </c>
      <c r="N228" t="b">
        <v>0</v>
      </c>
      <c r="O228" t="b">
        <v>0</v>
      </c>
      <c r="P228" t="s">
        <v>2033</v>
      </c>
      <c r="Q228" t="s">
        <v>2034</v>
      </c>
      <c r="R228" s="6">
        <f t="shared" si="15"/>
        <v>3.6663333333333332</v>
      </c>
      <c r="S228" s="8">
        <f t="shared" si="12"/>
        <v>98.205357142857139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9">
        <f t="shared" si="13"/>
        <v>42139.208333333328</v>
      </c>
      <c r="M229" s="9">
        <f t="shared" si="14"/>
        <v>42145.208333333328</v>
      </c>
      <c r="N229" t="b">
        <v>0</v>
      </c>
      <c r="O229" t="b">
        <v>0</v>
      </c>
      <c r="P229" t="s">
        <v>2029</v>
      </c>
      <c r="Q229" t="s">
        <v>2040</v>
      </c>
      <c r="R229" s="6">
        <f t="shared" si="15"/>
        <v>1.687208538587849</v>
      </c>
      <c r="S229" s="8">
        <f t="shared" si="12"/>
        <v>108.96182396606575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9">
        <f t="shared" si="13"/>
        <v>42613.208333333328</v>
      </c>
      <c r="M230" s="9">
        <f t="shared" si="14"/>
        <v>42638.208333333328</v>
      </c>
      <c r="N230" t="b">
        <v>0</v>
      </c>
      <c r="O230" t="b">
        <v>0</v>
      </c>
      <c r="P230" t="s">
        <v>2020</v>
      </c>
      <c r="Q230" t="s">
        <v>2028</v>
      </c>
      <c r="R230" s="6">
        <f t="shared" si="15"/>
        <v>1.1990717911530093</v>
      </c>
      <c r="S230" s="8">
        <f t="shared" si="12"/>
        <v>66.998379254457049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9">
        <f t="shared" si="13"/>
        <v>42887.208333333328</v>
      </c>
      <c r="M231" s="9">
        <f t="shared" si="14"/>
        <v>42935.208333333328</v>
      </c>
      <c r="N231" t="b">
        <v>0</v>
      </c>
      <c r="O231" t="b">
        <v>1</v>
      </c>
      <c r="P231" t="s">
        <v>2029</v>
      </c>
      <c r="Q231" t="s">
        <v>2040</v>
      </c>
      <c r="R231" s="6">
        <f t="shared" si="15"/>
        <v>1.936892523364486</v>
      </c>
      <c r="S231" s="8">
        <f t="shared" si="12"/>
        <v>64.99333594668758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9">
        <f t="shared" si="13"/>
        <v>43805.25</v>
      </c>
      <c r="M232" s="9">
        <f t="shared" si="14"/>
        <v>43805.25</v>
      </c>
      <c r="N232" t="b">
        <v>0</v>
      </c>
      <c r="O232" t="b">
        <v>0</v>
      </c>
      <c r="P232" t="s">
        <v>2029</v>
      </c>
      <c r="Q232" t="s">
        <v>2030</v>
      </c>
      <c r="R232" s="6">
        <f t="shared" si="15"/>
        <v>4.2016666666666671</v>
      </c>
      <c r="S232" s="8">
        <f t="shared" si="12"/>
        <v>99.841584158415841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9">
        <f t="shared" si="13"/>
        <v>41415.208333333336</v>
      </c>
      <c r="M233" s="9">
        <f t="shared" si="14"/>
        <v>41473.208333333336</v>
      </c>
      <c r="N233" t="b">
        <v>0</v>
      </c>
      <c r="O233" t="b">
        <v>0</v>
      </c>
      <c r="P233" t="s">
        <v>2018</v>
      </c>
      <c r="Q233" t="s">
        <v>2019</v>
      </c>
      <c r="R233" s="6">
        <f t="shared" si="15"/>
        <v>0.76708333333333334</v>
      </c>
      <c r="S233" s="8">
        <f t="shared" si="12"/>
        <v>82.432835820895519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9">
        <f t="shared" si="13"/>
        <v>42576.208333333328</v>
      </c>
      <c r="M234" s="9">
        <f t="shared" si="14"/>
        <v>42577.208333333328</v>
      </c>
      <c r="N234" t="b">
        <v>0</v>
      </c>
      <c r="O234" t="b">
        <v>0</v>
      </c>
      <c r="P234" t="s">
        <v>2018</v>
      </c>
      <c r="Q234" t="s">
        <v>2019</v>
      </c>
      <c r="R234" s="6">
        <f t="shared" si="15"/>
        <v>1.7126470588235294</v>
      </c>
      <c r="S234" s="8">
        <f t="shared" si="12"/>
        <v>63.293478260869563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9">
        <f t="shared" si="13"/>
        <v>40706.208333333336</v>
      </c>
      <c r="M235" s="9">
        <f t="shared" si="14"/>
        <v>40722.208333333336</v>
      </c>
      <c r="N235" t="b">
        <v>0</v>
      </c>
      <c r="O235" t="b">
        <v>0</v>
      </c>
      <c r="P235" t="s">
        <v>2020</v>
      </c>
      <c r="Q235" t="s">
        <v>2028</v>
      </c>
      <c r="R235" s="6">
        <f t="shared" si="15"/>
        <v>1.5789473684210527</v>
      </c>
      <c r="S235" s="8">
        <f t="shared" si="12"/>
        <v>96.774193548387103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9">
        <f t="shared" si="13"/>
        <v>42969.208333333328</v>
      </c>
      <c r="M236" s="9">
        <f t="shared" si="14"/>
        <v>42976.208333333328</v>
      </c>
      <c r="N236" t="b">
        <v>0</v>
      </c>
      <c r="O236" t="b">
        <v>1</v>
      </c>
      <c r="P236" t="s">
        <v>2029</v>
      </c>
      <c r="Q236" t="s">
        <v>2030</v>
      </c>
      <c r="R236" s="6">
        <f t="shared" si="15"/>
        <v>1.0908</v>
      </c>
      <c r="S236" s="8">
        <f t="shared" si="12"/>
        <v>54.906040268456373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9">
        <f t="shared" si="13"/>
        <v>42779.25</v>
      </c>
      <c r="M237" s="9">
        <f t="shared" si="14"/>
        <v>42784.25</v>
      </c>
      <c r="N237" t="b">
        <v>0</v>
      </c>
      <c r="O237" t="b">
        <v>0</v>
      </c>
      <c r="P237" t="s">
        <v>2020</v>
      </c>
      <c r="Q237" t="s">
        <v>2028</v>
      </c>
      <c r="R237" s="6">
        <f t="shared" si="15"/>
        <v>0.41732558139534881</v>
      </c>
      <c r="S237" s="8">
        <f t="shared" si="12"/>
        <v>39.010869565217391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9">
        <f t="shared" si="13"/>
        <v>43641.208333333328</v>
      </c>
      <c r="M238" s="9">
        <f t="shared" si="14"/>
        <v>43648.208333333328</v>
      </c>
      <c r="N238" t="b">
        <v>0</v>
      </c>
      <c r="O238" t="b">
        <v>1</v>
      </c>
      <c r="P238" t="s">
        <v>2014</v>
      </c>
      <c r="Q238" t="s">
        <v>2015</v>
      </c>
      <c r="R238" s="6">
        <f t="shared" si="15"/>
        <v>0.10944303797468355</v>
      </c>
      <c r="S238" s="8">
        <f t="shared" si="12"/>
        <v>75.84210526315789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9">
        <f t="shared" si="13"/>
        <v>41754.208333333336</v>
      </c>
      <c r="M239" s="9">
        <f t="shared" si="14"/>
        <v>41756.208333333336</v>
      </c>
      <c r="N239" t="b">
        <v>0</v>
      </c>
      <c r="O239" t="b">
        <v>0</v>
      </c>
      <c r="P239" t="s">
        <v>2020</v>
      </c>
      <c r="Q239" t="s">
        <v>2028</v>
      </c>
      <c r="R239" s="6">
        <f t="shared" si="15"/>
        <v>1.593763440860215</v>
      </c>
      <c r="S239" s="8">
        <f t="shared" si="12"/>
        <v>45.051671732522799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9">
        <f t="shared" si="13"/>
        <v>43083.25</v>
      </c>
      <c r="M240" s="9">
        <f t="shared" si="14"/>
        <v>43108.25</v>
      </c>
      <c r="N240" t="b">
        <v>0</v>
      </c>
      <c r="O240" t="b">
        <v>1</v>
      </c>
      <c r="P240" t="s">
        <v>2018</v>
      </c>
      <c r="Q240" t="s">
        <v>2019</v>
      </c>
      <c r="R240" s="6">
        <f t="shared" si="15"/>
        <v>4.2241666666666671</v>
      </c>
      <c r="S240" s="8">
        <f t="shared" si="12"/>
        <v>104.51546391752578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9">
        <f t="shared" si="13"/>
        <v>42245.208333333328</v>
      </c>
      <c r="M241" s="9">
        <f t="shared" si="14"/>
        <v>42249.208333333328</v>
      </c>
      <c r="N241" t="b">
        <v>0</v>
      </c>
      <c r="O241" t="b">
        <v>0</v>
      </c>
      <c r="P241" t="s">
        <v>2016</v>
      </c>
      <c r="Q241" t="s">
        <v>2025</v>
      </c>
      <c r="R241" s="6">
        <f t="shared" si="15"/>
        <v>0.97718749999999999</v>
      </c>
      <c r="S241" s="8">
        <f t="shared" si="12"/>
        <v>76.268292682926827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9">
        <f t="shared" si="13"/>
        <v>40396.208333333336</v>
      </c>
      <c r="M242" s="9">
        <f t="shared" si="14"/>
        <v>40397.208333333336</v>
      </c>
      <c r="N242" t="b">
        <v>0</v>
      </c>
      <c r="O242" t="b">
        <v>0</v>
      </c>
      <c r="P242" t="s">
        <v>2018</v>
      </c>
      <c r="Q242" t="s">
        <v>2019</v>
      </c>
      <c r="R242" s="6">
        <f t="shared" si="15"/>
        <v>4.1878911564625847</v>
      </c>
      <c r="S242" s="8">
        <f t="shared" si="12"/>
        <v>69.015695067264573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9">
        <f t="shared" si="13"/>
        <v>41742.208333333336</v>
      </c>
      <c r="M243" s="9">
        <f t="shared" si="14"/>
        <v>41752.208333333336</v>
      </c>
      <c r="N243" t="b">
        <v>0</v>
      </c>
      <c r="O243" t="b">
        <v>1</v>
      </c>
      <c r="P243" t="s">
        <v>2026</v>
      </c>
      <c r="Q243" t="s">
        <v>2027</v>
      </c>
      <c r="R243" s="6">
        <f t="shared" si="15"/>
        <v>1.0191632047477746</v>
      </c>
      <c r="S243" s="8">
        <f t="shared" si="12"/>
        <v>101.97684085510689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9">
        <f t="shared" si="13"/>
        <v>42865.208333333328</v>
      </c>
      <c r="M244" s="9">
        <f t="shared" si="14"/>
        <v>42875.208333333328</v>
      </c>
      <c r="N244" t="b">
        <v>0</v>
      </c>
      <c r="O244" t="b">
        <v>1</v>
      </c>
      <c r="P244" t="s">
        <v>2014</v>
      </c>
      <c r="Q244" t="s">
        <v>2015</v>
      </c>
      <c r="R244" s="6">
        <f t="shared" si="15"/>
        <v>1.2772619047619047</v>
      </c>
      <c r="S244" s="8">
        <f t="shared" si="12"/>
        <v>42.915999999999997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9">
        <f t="shared" si="13"/>
        <v>43163.25</v>
      </c>
      <c r="M245" s="9">
        <f t="shared" si="14"/>
        <v>43166.25</v>
      </c>
      <c r="N245" t="b">
        <v>0</v>
      </c>
      <c r="O245" t="b">
        <v>0</v>
      </c>
      <c r="P245" t="s">
        <v>2018</v>
      </c>
      <c r="Q245" t="s">
        <v>2019</v>
      </c>
      <c r="R245" s="6">
        <f t="shared" si="15"/>
        <v>4.4521739130434783</v>
      </c>
      <c r="S245" s="8">
        <f t="shared" si="12"/>
        <v>43.025210084033617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9">
        <f t="shared" si="13"/>
        <v>41834.208333333336</v>
      </c>
      <c r="M246" s="9">
        <f t="shared" si="14"/>
        <v>41886.208333333336</v>
      </c>
      <c r="N246" t="b">
        <v>0</v>
      </c>
      <c r="O246" t="b">
        <v>0</v>
      </c>
      <c r="P246" t="s">
        <v>2018</v>
      </c>
      <c r="Q246" t="s">
        <v>2019</v>
      </c>
      <c r="R246" s="6">
        <f t="shared" si="15"/>
        <v>5.6971428571428575</v>
      </c>
      <c r="S246" s="8">
        <f t="shared" si="12"/>
        <v>75.245283018867923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9">
        <f t="shared" si="13"/>
        <v>41736.208333333336</v>
      </c>
      <c r="M247" s="9">
        <f t="shared" si="14"/>
        <v>41737.208333333336</v>
      </c>
      <c r="N247" t="b">
        <v>0</v>
      </c>
      <c r="O247" t="b">
        <v>0</v>
      </c>
      <c r="P247" t="s">
        <v>2018</v>
      </c>
      <c r="Q247" t="s">
        <v>2019</v>
      </c>
      <c r="R247" s="6">
        <f t="shared" si="15"/>
        <v>5.0934482758620687</v>
      </c>
      <c r="S247" s="8">
        <f t="shared" si="12"/>
        <v>69.023364485981304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9">
        <f t="shared" si="13"/>
        <v>41491.208333333336</v>
      </c>
      <c r="M248" s="9">
        <f t="shared" si="14"/>
        <v>41495.208333333336</v>
      </c>
      <c r="N248" t="b">
        <v>0</v>
      </c>
      <c r="O248" t="b">
        <v>0</v>
      </c>
      <c r="P248" t="s">
        <v>2016</v>
      </c>
      <c r="Q248" t="s">
        <v>2017</v>
      </c>
      <c r="R248" s="6">
        <f t="shared" si="15"/>
        <v>3.2553333333333332</v>
      </c>
      <c r="S248" s="8">
        <f t="shared" si="12"/>
        <v>65.986486486486484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9">
        <f t="shared" si="13"/>
        <v>42726.25</v>
      </c>
      <c r="M249" s="9">
        <f t="shared" si="14"/>
        <v>42741.25</v>
      </c>
      <c r="N249" t="b">
        <v>0</v>
      </c>
      <c r="O249" t="b">
        <v>1</v>
      </c>
      <c r="P249" t="s">
        <v>2026</v>
      </c>
      <c r="Q249" t="s">
        <v>2032</v>
      </c>
      <c r="R249" s="6">
        <f t="shared" si="15"/>
        <v>9.3261616161616168</v>
      </c>
      <c r="S249" s="8">
        <f t="shared" si="12"/>
        <v>98.013800424628457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9">
        <f t="shared" si="13"/>
        <v>42004.25</v>
      </c>
      <c r="M250" s="9">
        <f t="shared" si="14"/>
        <v>42009.25</v>
      </c>
      <c r="N250" t="b">
        <v>0</v>
      </c>
      <c r="O250" t="b">
        <v>0</v>
      </c>
      <c r="P250" t="s">
        <v>2029</v>
      </c>
      <c r="Q250" t="s">
        <v>2040</v>
      </c>
      <c r="R250" s="6">
        <f t="shared" si="15"/>
        <v>2.1133870967741935</v>
      </c>
      <c r="S250" s="8">
        <f t="shared" si="12"/>
        <v>60.105504587155963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9">
        <f t="shared" si="13"/>
        <v>42006.25</v>
      </c>
      <c r="M251" s="9">
        <f t="shared" si="14"/>
        <v>42013.25</v>
      </c>
      <c r="N251" t="b">
        <v>0</v>
      </c>
      <c r="O251" t="b">
        <v>0</v>
      </c>
      <c r="P251" t="s">
        <v>2026</v>
      </c>
      <c r="Q251" t="s">
        <v>2038</v>
      </c>
      <c r="R251" s="6">
        <f t="shared" si="15"/>
        <v>2.7332520325203253</v>
      </c>
      <c r="S251" s="8">
        <f t="shared" si="12"/>
        <v>26.000773395204948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9">
        <f t="shared" si="13"/>
        <v>40203.25</v>
      </c>
      <c r="M252" s="9">
        <f t="shared" si="14"/>
        <v>40238.25</v>
      </c>
      <c r="N252" t="b">
        <v>0</v>
      </c>
      <c r="O252" t="b">
        <v>0</v>
      </c>
      <c r="P252" t="s">
        <v>2014</v>
      </c>
      <c r="Q252" t="s">
        <v>2015</v>
      </c>
      <c r="R252" s="6">
        <f t="shared" si="15"/>
        <v>0.03</v>
      </c>
      <c r="S252" s="8">
        <f t="shared" si="12"/>
        <v>3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9">
        <f t="shared" si="13"/>
        <v>41252.25</v>
      </c>
      <c r="M253" s="9">
        <f t="shared" si="14"/>
        <v>41254.25</v>
      </c>
      <c r="N253" t="b">
        <v>0</v>
      </c>
      <c r="O253" t="b">
        <v>0</v>
      </c>
      <c r="P253" t="s">
        <v>2018</v>
      </c>
      <c r="Q253" t="s">
        <v>2019</v>
      </c>
      <c r="R253" s="6">
        <f t="shared" si="15"/>
        <v>0.54084507042253516</v>
      </c>
      <c r="S253" s="8">
        <f t="shared" si="12"/>
        <v>38.019801980198018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9">
        <f t="shared" si="13"/>
        <v>41572.208333333336</v>
      </c>
      <c r="M254" s="9">
        <f t="shared" si="14"/>
        <v>41577.208333333336</v>
      </c>
      <c r="N254" t="b">
        <v>0</v>
      </c>
      <c r="O254" t="b">
        <v>0</v>
      </c>
      <c r="P254" t="s">
        <v>2018</v>
      </c>
      <c r="Q254" t="s">
        <v>2019</v>
      </c>
      <c r="R254" s="6">
        <f t="shared" si="15"/>
        <v>6.2629999999999999</v>
      </c>
      <c r="S254" s="8">
        <f t="shared" si="12"/>
        <v>106.15254237288136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9">
        <f t="shared" si="13"/>
        <v>40641.208333333336</v>
      </c>
      <c r="M255" s="9">
        <f t="shared" si="14"/>
        <v>40653.208333333336</v>
      </c>
      <c r="N255" t="b">
        <v>0</v>
      </c>
      <c r="O255" t="b">
        <v>0</v>
      </c>
      <c r="P255" t="s">
        <v>2020</v>
      </c>
      <c r="Q255" t="s">
        <v>2023</v>
      </c>
      <c r="R255" s="6">
        <f t="shared" si="15"/>
        <v>0.8902139917695473</v>
      </c>
      <c r="S255" s="8">
        <f t="shared" si="12"/>
        <v>81.019475655430711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9">
        <f t="shared" si="13"/>
        <v>42787.25</v>
      </c>
      <c r="M256" s="9">
        <f t="shared" si="14"/>
        <v>42789.25</v>
      </c>
      <c r="N256" t="b">
        <v>0</v>
      </c>
      <c r="O256" t="b">
        <v>0</v>
      </c>
      <c r="P256" t="s">
        <v>2026</v>
      </c>
      <c r="Q256" t="s">
        <v>2027</v>
      </c>
      <c r="R256" s="6">
        <f t="shared" si="15"/>
        <v>1.8489130434782608</v>
      </c>
      <c r="S256" s="8">
        <f t="shared" si="12"/>
        <v>96.647727272727266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9">
        <f t="shared" si="13"/>
        <v>40590.25</v>
      </c>
      <c r="M257" s="9">
        <f t="shared" si="14"/>
        <v>40595.25</v>
      </c>
      <c r="N257" t="b">
        <v>0</v>
      </c>
      <c r="O257" t="b">
        <v>1</v>
      </c>
      <c r="P257" t="s">
        <v>2014</v>
      </c>
      <c r="Q257" t="s">
        <v>2015</v>
      </c>
      <c r="R257" s="6">
        <f t="shared" si="15"/>
        <v>1.2016770186335404</v>
      </c>
      <c r="S257" s="8">
        <f t="shared" si="12"/>
        <v>57.003535651149086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9">
        <f t="shared" si="13"/>
        <v>42393.25</v>
      </c>
      <c r="M258" s="9">
        <f t="shared" si="14"/>
        <v>42430.25</v>
      </c>
      <c r="N258" t="b">
        <v>0</v>
      </c>
      <c r="O258" t="b">
        <v>0</v>
      </c>
      <c r="P258" t="s">
        <v>2014</v>
      </c>
      <c r="Q258" t="s">
        <v>2015</v>
      </c>
      <c r="R258" s="6">
        <f t="shared" si="15"/>
        <v>0.23390243902439026</v>
      </c>
      <c r="S258" s="8">
        <f t="shared" ref="S258:S321" si="16">IF(E258,E258/G258,0)</f>
        <v>63.93333333333333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9">
        <f t="shared" ref="L259:L322" si="17">(((J259/60)/60)/24)+DATE(1970,1,1)</f>
        <v>41338.25</v>
      </c>
      <c r="M259" s="9">
        <f t="shared" ref="M259:M322" si="18">(((K259/60)/60)/24)+DATE(1970,1,1)</f>
        <v>41352.208333333336</v>
      </c>
      <c r="N259" t="b">
        <v>0</v>
      </c>
      <c r="O259" t="b">
        <v>0</v>
      </c>
      <c r="P259" t="s">
        <v>2018</v>
      </c>
      <c r="Q259" t="s">
        <v>2019</v>
      </c>
      <c r="R259" s="6">
        <f t="shared" ref="R259:R322" si="19">E259/D259</f>
        <v>1.46</v>
      </c>
      <c r="S259" s="8">
        <f t="shared" si="16"/>
        <v>90.456521739130437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9">
        <f t="shared" si="17"/>
        <v>42712.25</v>
      </c>
      <c r="M260" s="9">
        <f t="shared" si="18"/>
        <v>42732.25</v>
      </c>
      <c r="N260" t="b">
        <v>0</v>
      </c>
      <c r="O260" t="b">
        <v>1</v>
      </c>
      <c r="P260" t="s">
        <v>2018</v>
      </c>
      <c r="Q260" t="s">
        <v>2019</v>
      </c>
      <c r="R260" s="6">
        <f t="shared" si="19"/>
        <v>2.6848000000000001</v>
      </c>
      <c r="S260" s="8">
        <f t="shared" si="16"/>
        <v>72.172043010752688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9">
        <f t="shared" si="17"/>
        <v>41251.25</v>
      </c>
      <c r="M261" s="9">
        <f t="shared" si="18"/>
        <v>41270.25</v>
      </c>
      <c r="N261" t="b">
        <v>1</v>
      </c>
      <c r="O261" t="b">
        <v>0</v>
      </c>
      <c r="P261" t="s">
        <v>2033</v>
      </c>
      <c r="Q261" t="s">
        <v>2034</v>
      </c>
      <c r="R261" s="6">
        <f t="shared" si="19"/>
        <v>5.9749999999999996</v>
      </c>
      <c r="S261" s="8">
        <f t="shared" si="16"/>
        <v>77.934782608695656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9">
        <f t="shared" si="17"/>
        <v>41180.208333333336</v>
      </c>
      <c r="M262" s="9">
        <f t="shared" si="18"/>
        <v>41192.208333333336</v>
      </c>
      <c r="N262" t="b">
        <v>0</v>
      </c>
      <c r="O262" t="b">
        <v>0</v>
      </c>
      <c r="P262" t="s">
        <v>2014</v>
      </c>
      <c r="Q262" t="s">
        <v>2015</v>
      </c>
      <c r="R262" s="6">
        <f t="shared" si="19"/>
        <v>1.5769841269841269</v>
      </c>
      <c r="S262" s="8">
        <f t="shared" si="16"/>
        <v>38.065134099616856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9">
        <f t="shared" si="17"/>
        <v>40415.208333333336</v>
      </c>
      <c r="M263" s="9">
        <f t="shared" si="18"/>
        <v>40419.208333333336</v>
      </c>
      <c r="N263" t="b">
        <v>0</v>
      </c>
      <c r="O263" t="b">
        <v>1</v>
      </c>
      <c r="P263" t="s">
        <v>2014</v>
      </c>
      <c r="Q263" t="s">
        <v>2015</v>
      </c>
      <c r="R263" s="6">
        <f t="shared" si="19"/>
        <v>0.31201660735468567</v>
      </c>
      <c r="S263" s="8">
        <f t="shared" si="16"/>
        <v>57.936123348017624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9">
        <f t="shared" si="17"/>
        <v>40638.208333333336</v>
      </c>
      <c r="M264" s="9">
        <f t="shared" si="18"/>
        <v>40664.208333333336</v>
      </c>
      <c r="N264" t="b">
        <v>0</v>
      </c>
      <c r="O264" t="b">
        <v>1</v>
      </c>
      <c r="P264" t="s">
        <v>2014</v>
      </c>
      <c r="Q264" t="s">
        <v>2024</v>
      </c>
      <c r="R264" s="6">
        <f t="shared" si="19"/>
        <v>3.1341176470588237</v>
      </c>
      <c r="S264" s="8">
        <f t="shared" si="16"/>
        <v>49.794392523364486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9">
        <f t="shared" si="17"/>
        <v>40187.25</v>
      </c>
      <c r="M265" s="9">
        <f t="shared" si="18"/>
        <v>40187.25</v>
      </c>
      <c r="N265" t="b">
        <v>0</v>
      </c>
      <c r="O265" t="b">
        <v>0</v>
      </c>
      <c r="P265" t="s">
        <v>2033</v>
      </c>
      <c r="Q265" t="s">
        <v>2034</v>
      </c>
      <c r="R265" s="6">
        <f t="shared" si="19"/>
        <v>3.7089655172413791</v>
      </c>
      <c r="S265" s="8">
        <f t="shared" si="16"/>
        <v>54.050251256281406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9">
        <f t="shared" si="17"/>
        <v>41317.25</v>
      </c>
      <c r="M266" s="9">
        <f t="shared" si="18"/>
        <v>41333.25</v>
      </c>
      <c r="N266" t="b">
        <v>0</v>
      </c>
      <c r="O266" t="b">
        <v>0</v>
      </c>
      <c r="P266" t="s">
        <v>2018</v>
      </c>
      <c r="Q266" t="s">
        <v>2019</v>
      </c>
      <c r="R266" s="6">
        <f t="shared" si="19"/>
        <v>3.6266447368421053</v>
      </c>
      <c r="S266" s="8">
        <f t="shared" si="16"/>
        <v>30.002721335268504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9">
        <f t="shared" si="17"/>
        <v>42372.25</v>
      </c>
      <c r="M267" s="9">
        <f t="shared" si="18"/>
        <v>42416.25</v>
      </c>
      <c r="N267" t="b">
        <v>0</v>
      </c>
      <c r="O267" t="b">
        <v>0</v>
      </c>
      <c r="P267" t="s">
        <v>2018</v>
      </c>
      <c r="Q267" t="s">
        <v>2019</v>
      </c>
      <c r="R267" s="6">
        <f t="shared" si="19"/>
        <v>1.2308163265306122</v>
      </c>
      <c r="S267" s="8">
        <f t="shared" si="16"/>
        <v>70.127906976744185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9">
        <f t="shared" si="17"/>
        <v>41950.25</v>
      </c>
      <c r="M268" s="9">
        <f t="shared" si="18"/>
        <v>41983.25</v>
      </c>
      <c r="N268" t="b">
        <v>0</v>
      </c>
      <c r="O268" t="b">
        <v>1</v>
      </c>
      <c r="P268" t="s">
        <v>2014</v>
      </c>
      <c r="Q268" t="s">
        <v>2037</v>
      </c>
      <c r="R268" s="6">
        <f t="shared" si="19"/>
        <v>0.76766756032171579</v>
      </c>
      <c r="S268" s="8">
        <f t="shared" si="16"/>
        <v>26.996228786926462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9">
        <f t="shared" si="17"/>
        <v>41206.208333333336</v>
      </c>
      <c r="M269" s="9">
        <f t="shared" si="18"/>
        <v>41222.25</v>
      </c>
      <c r="N269" t="b">
        <v>0</v>
      </c>
      <c r="O269" t="b">
        <v>0</v>
      </c>
      <c r="P269" t="s">
        <v>2018</v>
      </c>
      <c r="Q269" t="s">
        <v>2019</v>
      </c>
      <c r="R269" s="6">
        <f t="shared" si="19"/>
        <v>2.3362012987012988</v>
      </c>
      <c r="S269" s="8">
        <f t="shared" si="16"/>
        <v>51.990606936416185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9">
        <f t="shared" si="17"/>
        <v>41186.208333333336</v>
      </c>
      <c r="M270" s="9">
        <f t="shared" si="18"/>
        <v>41232.25</v>
      </c>
      <c r="N270" t="b">
        <v>0</v>
      </c>
      <c r="O270" t="b">
        <v>0</v>
      </c>
      <c r="P270" t="s">
        <v>2020</v>
      </c>
      <c r="Q270" t="s">
        <v>2021</v>
      </c>
      <c r="R270" s="6">
        <f t="shared" si="19"/>
        <v>1.8053333333333332</v>
      </c>
      <c r="S270" s="8">
        <f t="shared" si="16"/>
        <v>56.416666666666664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9">
        <f t="shared" si="17"/>
        <v>43496.25</v>
      </c>
      <c r="M271" s="9">
        <f t="shared" si="18"/>
        <v>43517.25</v>
      </c>
      <c r="N271" t="b">
        <v>0</v>
      </c>
      <c r="O271" t="b">
        <v>0</v>
      </c>
      <c r="P271" t="s">
        <v>2020</v>
      </c>
      <c r="Q271" t="s">
        <v>2039</v>
      </c>
      <c r="R271" s="6">
        <f t="shared" si="19"/>
        <v>2.5262857142857142</v>
      </c>
      <c r="S271" s="8">
        <f t="shared" si="16"/>
        <v>101.63218390804597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9">
        <f t="shared" si="17"/>
        <v>40514.25</v>
      </c>
      <c r="M272" s="9">
        <f t="shared" si="18"/>
        <v>40516.25</v>
      </c>
      <c r="N272" t="b">
        <v>0</v>
      </c>
      <c r="O272" t="b">
        <v>0</v>
      </c>
      <c r="P272" t="s">
        <v>2029</v>
      </c>
      <c r="Q272" t="s">
        <v>2030</v>
      </c>
      <c r="R272" s="6">
        <f t="shared" si="19"/>
        <v>0.27176538240368026</v>
      </c>
      <c r="S272" s="8">
        <f t="shared" si="16"/>
        <v>25.005291005291006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9">
        <f t="shared" si="17"/>
        <v>42345.25</v>
      </c>
      <c r="M273" s="9">
        <f t="shared" si="18"/>
        <v>42376.25</v>
      </c>
      <c r="N273" t="b">
        <v>0</v>
      </c>
      <c r="O273" t="b">
        <v>0</v>
      </c>
      <c r="P273" t="s">
        <v>2033</v>
      </c>
      <c r="Q273" t="s">
        <v>2034</v>
      </c>
      <c r="R273" s="6">
        <f t="shared" si="19"/>
        <v>1.2706571242680547E-2</v>
      </c>
      <c r="S273" s="8">
        <f t="shared" si="16"/>
        <v>32.016393442622949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9">
        <f t="shared" si="17"/>
        <v>43656.208333333328</v>
      </c>
      <c r="M274" s="9">
        <f t="shared" si="18"/>
        <v>43681.208333333328</v>
      </c>
      <c r="N274" t="b">
        <v>0</v>
      </c>
      <c r="O274" t="b">
        <v>1</v>
      </c>
      <c r="P274" t="s">
        <v>2018</v>
      </c>
      <c r="Q274" t="s">
        <v>2019</v>
      </c>
      <c r="R274" s="6">
        <f t="shared" si="19"/>
        <v>3.0400978473581213</v>
      </c>
      <c r="S274" s="8">
        <f t="shared" si="16"/>
        <v>82.021647307286173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9">
        <f t="shared" si="17"/>
        <v>42995.208333333328</v>
      </c>
      <c r="M275" s="9">
        <f t="shared" si="18"/>
        <v>42998.208333333328</v>
      </c>
      <c r="N275" t="b">
        <v>0</v>
      </c>
      <c r="O275" t="b">
        <v>0</v>
      </c>
      <c r="P275" t="s">
        <v>2018</v>
      </c>
      <c r="Q275" t="s">
        <v>2019</v>
      </c>
      <c r="R275" s="6">
        <f t="shared" si="19"/>
        <v>1.3723076923076922</v>
      </c>
      <c r="S275" s="8">
        <f t="shared" si="16"/>
        <v>37.957446808510639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9">
        <f t="shared" si="17"/>
        <v>43045.25</v>
      </c>
      <c r="M276" s="9">
        <f t="shared" si="18"/>
        <v>43050.25</v>
      </c>
      <c r="N276" t="b">
        <v>0</v>
      </c>
      <c r="O276" t="b">
        <v>0</v>
      </c>
      <c r="P276" t="s">
        <v>2018</v>
      </c>
      <c r="Q276" t="s">
        <v>2019</v>
      </c>
      <c r="R276" s="6">
        <f t="shared" si="19"/>
        <v>0.32208333333333333</v>
      </c>
      <c r="S276" s="8">
        <f t="shared" si="16"/>
        <v>51.533333333333331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9">
        <f t="shared" si="17"/>
        <v>43561.208333333328</v>
      </c>
      <c r="M277" s="9">
        <f t="shared" si="18"/>
        <v>43569.208333333328</v>
      </c>
      <c r="N277" t="b">
        <v>0</v>
      </c>
      <c r="O277" t="b">
        <v>0</v>
      </c>
      <c r="P277" t="s">
        <v>2026</v>
      </c>
      <c r="Q277" t="s">
        <v>2038</v>
      </c>
      <c r="R277" s="6">
        <f t="shared" si="19"/>
        <v>2.4151282051282053</v>
      </c>
      <c r="S277" s="8">
        <f t="shared" si="16"/>
        <v>81.198275862068968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9">
        <f t="shared" si="17"/>
        <v>41018.208333333336</v>
      </c>
      <c r="M278" s="9">
        <f t="shared" si="18"/>
        <v>41023.208333333336</v>
      </c>
      <c r="N278" t="b">
        <v>0</v>
      </c>
      <c r="O278" t="b">
        <v>1</v>
      </c>
      <c r="P278" t="s">
        <v>2029</v>
      </c>
      <c r="Q278" t="s">
        <v>2030</v>
      </c>
      <c r="R278" s="6">
        <f t="shared" si="19"/>
        <v>0.96799999999999997</v>
      </c>
      <c r="S278" s="8">
        <f t="shared" si="16"/>
        <v>40.030075187969928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9">
        <f t="shared" si="17"/>
        <v>40378.208333333336</v>
      </c>
      <c r="M279" s="9">
        <f t="shared" si="18"/>
        <v>40380.208333333336</v>
      </c>
      <c r="N279" t="b">
        <v>0</v>
      </c>
      <c r="O279" t="b">
        <v>0</v>
      </c>
      <c r="P279" t="s">
        <v>2018</v>
      </c>
      <c r="Q279" t="s">
        <v>2019</v>
      </c>
      <c r="R279" s="6">
        <f t="shared" si="19"/>
        <v>10.664285714285715</v>
      </c>
      <c r="S279" s="8">
        <f t="shared" si="16"/>
        <v>89.939759036144579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9">
        <f t="shared" si="17"/>
        <v>41239.25</v>
      </c>
      <c r="M280" s="9">
        <f t="shared" si="18"/>
        <v>41264.25</v>
      </c>
      <c r="N280" t="b">
        <v>0</v>
      </c>
      <c r="O280" t="b">
        <v>0</v>
      </c>
      <c r="P280" t="s">
        <v>2016</v>
      </c>
      <c r="Q280" t="s">
        <v>2017</v>
      </c>
      <c r="R280" s="6">
        <f t="shared" si="19"/>
        <v>3.2588888888888889</v>
      </c>
      <c r="S280" s="8">
        <f t="shared" si="16"/>
        <v>96.692307692307693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9">
        <f t="shared" si="17"/>
        <v>43346.208333333328</v>
      </c>
      <c r="M281" s="9">
        <f t="shared" si="18"/>
        <v>43349.208333333328</v>
      </c>
      <c r="N281" t="b">
        <v>0</v>
      </c>
      <c r="O281" t="b">
        <v>0</v>
      </c>
      <c r="P281" t="s">
        <v>2018</v>
      </c>
      <c r="Q281" t="s">
        <v>2019</v>
      </c>
      <c r="R281" s="6">
        <f t="shared" si="19"/>
        <v>1.7070000000000001</v>
      </c>
      <c r="S281" s="8">
        <f t="shared" si="16"/>
        <v>25.010989010989011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9">
        <f t="shared" si="17"/>
        <v>43060.25</v>
      </c>
      <c r="M282" s="9">
        <f t="shared" si="18"/>
        <v>43066.25</v>
      </c>
      <c r="N282" t="b">
        <v>0</v>
      </c>
      <c r="O282" t="b">
        <v>0</v>
      </c>
      <c r="P282" t="s">
        <v>2020</v>
      </c>
      <c r="Q282" t="s">
        <v>2028</v>
      </c>
      <c r="R282" s="6">
        <f t="shared" si="19"/>
        <v>5.8144</v>
      </c>
      <c r="S282" s="8">
        <f t="shared" si="16"/>
        <v>36.987277353689571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9">
        <f t="shared" si="17"/>
        <v>40979.25</v>
      </c>
      <c r="M283" s="9">
        <f t="shared" si="18"/>
        <v>41000.208333333336</v>
      </c>
      <c r="N283" t="b">
        <v>0</v>
      </c>
      <c r="O283" t="b">
        <v>1</v>
      </c>
      <c r="P283" t="s">
        <v>2018</v>
      </c>
      <c r="Q283" t="s">
        <v>2019</v>
      </c>
      <c r="R283" s="6">
        <f t="shared" si="19"/>
        <v>0.91520972644376897</v>
      </c>
      <c r="S283" s="8">
        <f t="shared" si="16"/>
        <v>73.012609117361791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9">
        <f t="shared" si="17"/>
        <v>42701.25</v>
      </c>
      <c r="M284" s="9">
        <f t="shared" si="18"/>
        <v>42707.25</v>
      </c>
      <c r="N284" t="b">
        <v>0</v>
      </c>
      <c r="O284" t="b">
        <v>1</v>
      </c>
      <c r="P284" t="s">
        <v>2020</v>
      </c>
      <c r="Q284" t="s">
        <v>2039</v>
      </c>
      <c r="R284" s="6">
        <f t="shared" si="19"/>
        <v>1.0804761904761904</v>
      </c>
      <c r="S284" s="8">
        <f t="shared" si="16"/>
        <v>68.240601503759393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9">
        <f t="shared" si="17"/>
        <v>42520.208333333328</v>
      </c>
      <c r="M285" s="9">
        <f t="shared" si="18"/>
        <v>42525.208333333328</v>
      </c>
      <c r="N285" t="b">
        <v>0</v>
      </c>
      <c r="O285" t="b">
        <v>0</v>
      </c>
      <c r="P285" t="s">
        <v>2014</v>
      </c>
      <c r="Q285" t="s">
        <v>2015</v>
      </c>
      <c r="R285" s="6">
        <f t="shared" si="19"/>
        <v>0.18728395061728395</v>
      </c>
      <c r="S285" s="8">
        <f t="shared" si="16"/>
        <v>52.310344827586206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9">
        <f t="shared" si="17"/>
        <v>41030.208333333336</v>
      </c>
      <c r="M286" s="9">
        <f t="shared" si="18"/>
        <v>41035.208333333336</v>
      </c>
      <c r="N286" t="b">
        <v>0</v>
      </c>
      <c r="O286" t="b">
        <v>0</v>
      </c>
      <c r="P286" t="s">
        <v>2016</v>
      </c>
      <c r="Q286" t="s">
        <v>2017</v>
      </c>
      <c r="R286" s="6">
        <f t="shared" si="19"/>
        <v>0.83193877551020412</v>
      </c>
      <c r="S286" s="8">
        <f t="shared" si="16"/>
        <v>61.765151515151516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9">
        <f t="shared" si="17"/>
        <v>42623.208333333328</v>
      </c>
      <c r="M287" s="9">
        <f t="shared" si="18"/>
        <v>42661.208333333328</v>
      </c>
      <c r="N287" t="b">
        <v>0</v>
      </c>
      <c r="O287" t="b">
        <v>0</v>
      </c>
      <c r="P287" t="s">
        <v>2018</v>
      </c>
      <c r="Q287" t="s">
        <v>2019</v>
      </c>
      <c r="R287" s="6">
        <f t="shared" si="19"/>
        <v>7.0633333333333335</v>
      </c>
      <c r="S287" s="8">
        <f t="shared" si="16"/>
        <v>25.027559055118111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9">
        <f t="shared" si="17"/>
        <v>42697.25</v>
      </c>
      <c r="M288" s="9">
        <f t="shared" si="18"/>
        <v>42704.25</v>
      </c>
      <c r="N288" t="b">
        <v>0</v>
      </c>
      <c r="O288" t="b">
        <v>0</v>
      </c>
      <c r="P288" t="s">
        <v>2018</v>
      </c>
      <c r="Q288" t="s">
        <v>2019</v>
      </c>
      <c r="R288" s="6">
        <f t="shared" si="19"/>
        <v>0.17446030330062445</v>
      </c>
      <c r="S288" s="8">
        <f t="shared" si="16"/>
        <v>106.28804347826087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9">
        <f t="shared" si="17"/>
        <v>42122.208333333328</v>
      </c>
      <c r="M289" s="9">
        <f t="shared" si="18"/>
        <v>42122.208333333328</v>
      </c>
      <c r="N289" t="b">
        <v>0</v>
      </c>
      <c r="O289" t="b">
        <v>0</v>
      </c>
      <c r="P289" t="s">
        <v>2014</v>
      </c>
      <c r="Q289" t="s">
        <v>2022</v>
      </c>
      <c r="R289" s="6">
        <f t="shared" si="19"/>
        <v>2.0973015873015872</v>
      </c>
      <c r="S289" s="8">
        <f t="shared" si="16"/>
        <v>75.07386363636364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9">
        <f t="shared" si="17"/>
        <v>40982.208333333336</v>
      </c>
      <c r="M290" s="9">
        <f t="shared" si="18"/>
        <v>40983.208333333336</v>
      </c>
      <c r="N290" t="b">
        <v>0</v>
      </c>
      <c r="O290" t="b">
        <v>1</v>
      </c>
      <c r="P290" t="s">
        <v>2014</v>
      </c>
      <c r="Q290" t="s">
        <v>2036</v>
      </c>
      <c r="R290" s="6">
        <f t="shared" si="19"/>
        <v>0.97785714285714287</v>
      </c>
      <c r="S290" s="8">
        <f t="shared" si="16"/>
        <v>39.970802919708028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9">
        <f t="shared" si="17"/>
        <v>42219.208333333328</v>
      </c>
      <c r="M291" s="9">
        <f t="shared" si="18"/>
        <v>42222.208333333328</v>
      </c>
      <c r="N291" t="b">
        <v>0</v>
      </c>
      <c r="O291" t="b">
        <v>0</v>
      </c>
      <c r="P291" t="s">
        <v>2018</v>
      </c>
      <c r="Q291" t="s">
        <v>2019</v>
      </c>
      <c r="R291" s="6">
        <f t="shared" si="19"/>
        <v>16.842500000000001</v>
      </c>
      <c r="S291" s="8">
        <f t="shared" si="16"/>
        <v>39.982195845697326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9">
        <f t="shared" si="17"/>
        <v>41404.208333333336</v>
      </c>
      <c r="M292" s="9">
        <f t="shared" si="18"/>
        <v>41436.208333333336</v>
      </c>
      <c r="N292" t="b">
        <v>0</v>
      </c>
      <c r="O292" t="b">
        <v>1</v>
      </c>
      <c r="P292" t="s">
        <v>2020</v>
      </c>
      <c r="Q292" t="s">
        <v>2021</v>
      </c>
      <c r="R292" s="6">
        <f t="shared" si="19"/>
        <v>0.54402135231316728</v>
      </c>
      <c r="S292" s="8">
        <f t="shared" si="16"/>
        <v>101.01541850220265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9">
        <f t="shared" si="17"/>
        <v>40831.208333333336</v>
      </c>
      <c r="M293" s="9">
        <f t="shared" si="18"/>
        <v>40835.208333333336</v>
      </c>
      <c r="N293" t="b">
        <v>1</v>
      </c>
      <c r="O293" t="b">
        <v>0</v>
      </c>
      <c r="P293" t="s">
        <v>2016</v>
      </c>
      <c r="Q293" t="s">
        <v>2017</v>
      </c>
      <c r="R293" s="6">
        <f t="shared" si="19"/>
        <v>4.5661111111111108</v>
      </c>
      <c r="S293" s="8">
        <f t="shared" si="16"/>
        <v>76.813084112149539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9">
        <f t="shared" si="17"/>
        <v>40984.208333333336</v>
      </c>
      <c r="M294" s="9">
        <f t="shared" si="18"/>
        <v>41002.208333333336</v>
      </c>
      <c r="N294" t="b">
        <v>0</v>
      </c>
      <c r="O294" t="b">
        <v>0</v>
      </c>
      <c r="P294" t="s">
        <v>2012</v>
      </c>
      <c r="Q294" t="s">
        <v>2013</v>
      </c>
      <c r="R294" s="6">
        <f t="shared" si="19"/>
        <v>9.8219178082191785E-2</v>
      </c>
      <c r="S294" s="8">
        <f t="shared" si="16"/>
        <v>71.7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9">
        <f t="shared" si="17"/>
        <v>40456.208333333336</v>
      </c>
      <c r="M295" s="9">
        <f t="shared" si="18"/>
        <v>40465.208333333336</v>
      </c>
      <c r="N295" t="b">
        <v>0</v>
      </c>
      <c r="O295" t="b">
        <v>0</v>
      </c>
      <c r="P295" t="s">
        <v>2018</v>
      </c>
      <c r="Q295" t="s">
        <v>2019</v>
      </c>
      <c r="R295" s="6">
        <f t="shared" si="19"/>
        <v>0.16384615384615384</v>
      </c>
      <c r="S295" s="8">
        <f t="shared" si="16"/>
        <v>33.28125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9">
        <f t="shared" si="17"/>
        <v>43399.208333333328</v>
      </c>
      <c r="M296" s="9">
        <f t="shared" si="18"/>
        <v>43411.25</v>
      </c>
      <c r="N296" t="b">
        <v>0</v>
      </c>
      <c r="O296" t="b">
        <v>0</v>
      </c>
      <c r="P296" t="s">
        <v>2018</v>
      </c>
      <c r="Q296" t="s">
        <v>2019</v>
      </c>
      <c r="R296" s="6">
        <f t="shared" si="19"/>
        <v>13.396666666666667</v>
      </c>
      <c r="S296" s="8">
        <f t="shared" si="16"/>
        <v>43.923497267759565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9">
        <f t="shared" si="17"/>
        <v>41562.208333333336</v>
      </c>
      <c r="M297" s="9">
        <f t="shared" si="18"/>
        <v>41587.25</v>
      </c>
      <c r="N297" t="b">
        <v>0</v>
      </c>
      <c r="O297" t="b">
        <v>0</v>
      </c>
      <c r="P297" t="s">
        <v>2018</v>
      </c>
      <c r="Q297" t="s">
        <v>2019</v>
      </c>
      <c r="R297" s="6">
        <f t="shared" si="19"/>
        <v>0.35650077760497667</v>
      </c>
      <c r="S297" s="8">
        <f t="shared" si="16"/>
        <v>36.004712041884815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9">
        <f t="shared" si="17"/>
        <v>43493.25</v>
      </c>
      <c r="M298" s="9">
        <f t="shared" si="18"/>
        <v>43515.25</v>
      </c>
      <c r="N298" t="b">
        <v>0</v>
      </c>
      <c r="O298" t="b">
        <v>0</v>
      </c>
      <c r="P298" t="s">
        <v>2018</v>
      </c>
      <c r="Q298" t="s">
        <v>2019</v>
      </c>
      <c r="R298" s="6">
        <f t="shared" si="19"/>
        <v>0.54950819672131146</v>
      </c>
      <c r="S298" s="8">
        <f t="shared" si="16"/>
        <v>88.21052631578948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9">
        <f t="shared" si="17"/>
        <v>41653.25</v>
      </c>
      <c r="M299" s="9">
        <f t="shared" si="18"/>
        <v>41662.25</v>
      </c>
      <c r="N299" t="b">
        <v>0</v>
      </c>
      <c r="O299" t="b">
        <v>1</v>
      </c>
      <c r="P299" t="s">
        <v>2018</v>
      </c>
      <c r="Q299" t="s">
        <v>2019</v>
      </c>
      <c r="R299" s="6">
        <f t="shared" si="19"/>
        <v>0.94236111111111109</v>
      </c>
      <c r="S299" s="8">
        <f t="shared" si="16"/>
        <v>65.240384615384613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9">
        <f t="shared" si="17"/>
        <v>42426.25</v>
      </c>
      <c r="M300" s="9">
        <f t="shared" si="18"/>
        <v>42444.208333333328</v>
      </c>
      <c r="N300" t="b">
        <v>0</v>
      </c>
      <c r="O300" t="b">
        <v>1</v>
      </c>
      <c r="P300" t="s">
        <v>2014</v>
      </c>
      <c r="Q300" t="s">
        <v>2015</v>
      </c>
      <c r="R300" s="6">
        <f t="shared" si="19"/>
        <v>1.4391428571428571</v>
      </c>
      <c r="S300" s="8">
        <f t="shared" si="16"/>
        <v>69.958333333333329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9">
        <f t="shared" si="17"/>
        <v>42432.25</v>
      </c>
      <c r="M301" s="9">
        <f t="shared" si="18"/>
        <v>42488.208333333328</v>
      </c>
      <c r="N301" t="b">
        <v>0</v>
      </c>
      <c r="O301" t="b">
        <v>0</v>
      </c>
      <c r="P301" t="s">
        <v>2012</v>
      </c>
      <c r="Q301" t="s">
        <v>2013</v>
      </c>
      <c r="R301" s="6">
        <f t="shared" si="19"/>
        <v>0.51421052631578945</v>
      </c>
      <c r="S301" s="8">
        <f t="shared" si="16"/>
        <v>39.877551020408163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9">
        <f t="shared" si="17"/>
        <v>42977.208333333328</v>
      </c>
      <c r="M302" s="9">
        <f t="shared" si="18"/>
        <v>42978.208333333328</v>
      </c>
      <c r="N302" t="b">
        <v>0</v>
      </c>
      <c r="O302" t="b">
        <v>1</v>
      </c>
      <c r="P302" t="s">
        <v>2026</v>
      </c>
      <c r="Q302" t="s">
        <v>2027</v>
      </c>
      <c r="R302" s="6">
        <f t="shared" si="19"/>
        <v>0.05</v>
      </c>
      <c r="S302" s="8">
        <f t="shared" si="16"/>
        <v>5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9">
        <f t="shared" si="17"/>
        <v>42061.25</v>
      </c>
      <c r="M303" s="9">
        <f t="shared" si="18"/>
        <v>42078.208333333328</v>
      </c>
      <c r="N303" t="b">
        <v>0</v>
      </c>
      <c r="O303" t="b">
        <v>0</v>
      </c>
      <c r="P303" t="s">
        <v>2020</v>
      </c>
      <c r="Q303" t="s">
        <v>2021</v>
      </c>
      <c r="R303" s="6">
        <f t="shared" si="19"/>
        <v>13.446666666666667</v>
      </c>
      <c r="S303" s="8">
        <f t="shared" si="16"/>
        <v>41.023728813559323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9">
        <f t="shared" si="17"/>
        <v>43345.208333333328</v>
      </c>
      <c r="M304" s="9">
        <f t="shared" si="18"/>
        <v>43359.208333333328</v>
      </c>
      <c r="N304" t="b">
        <v>0</v>
      </c>
      <c r="O304" t="b">
        <v>0</v>
      </c>
      <c r="P304" t="s">
        <v>2018</v>
      </c>
      <c r="Q304" t="s">
        <v>2019</v>
      </c>
      <c r="R304" s="6">
        <f t="shared" si="19"/>
        <v>0.31844940867279897</v>
      </c>
      <c r="S304" s="8">
        <f t="shared" si="16"/>
        <v>98.914285714285711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9">
        <f t="shared" si="17"/>
        <v>42376.25</v>
      </c>
      <c r="M305" s="9">
        <f t="shared" si="18"/>
        <v>42381.25</v>
      </c>
      <c r="N305" t="b">
        <v>0</v>
      </c>
      <c r="O305" t="b">
        <v>0</v>
      </c>
      <c r="P305" t="s">
        <v>2014</v>
      </c>
      <c r="Q305" t="s">
        <v>2024</v>
      </c>
      <c r="R305" s="6">
        <f t="shared" si="19"/>
        <v>0.82617647058823529</v>
      </c>
      <c r="S305" s="8">
        <f t="shared" si="16"/>
        <v>87.78125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9">
        <f t="shared" si="17"/>
        <v>42589.208333333328</v>
      </c>
      <c r="M306" s="9">
        <f t="shared" si="18"/>
        <v>42630.208333333328</v>
      </c>
      <c r="N306" t="b">
        <v>0</v>
      </c>
      <c r="O306" t="b">
        <v>0</v>
      </c>
      <c r="P306" t="s">
        <v>2020</v>
      </c>
      <c r="Q306" t="s">
        <v>2021</v>
      </c>
      <c r="R306" s="6">
        <f t="shared" si="19"/>
        <v>5.4614285714285717</v>
      </c>
      <c r="S306" s="8">
        <f t="shared" si="16"/>
        <v>80.767605633802816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9">
        <f t="shared" si="17"/>
        <v>42448.208333333328</v>
      </c>
      <c r="M307" s="9">
        <f t="shared" si="18"/>
        <v>42489.208333333328</v>
      </c>
      <c r="N307" t="b">
        <v>0</v>
      </c>
      <c r="O307" t="b">
        <v>0</v>
      </c>
      <c r="P307" t="s">
        <v>2018</v>
      </c>
      <c r="Q307" t="s">
        <v>2019</v>
      </c>
      <c r="R307" s="6">
        <f t="shared" si="19"/>
        <v>2.8621428571428571</v>
      </c>
      <c r="S307" s="8">
        <f t="shared" si="16"/>
        <v>94.28235294117647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9">
        <f t="shared" si="17"/>
        <v>42930.208333333328</v>
      </c>
      <c r="M308" s="9">
        <f t="shared" si="18"/>
        <v>42933.208333333328</v>
      </c>
      <c r="N308" t="b">
        <v>0</v>
      </c>
      <c r="O308" t="b">
        <v>1</v>
      </c>
      <c r="P308" t="s">
        <v>2018</v>
      </c>
      <c r="Q308" t="s">
        <v>2019</v>
      </c>
      <c r="R308" s="6">
        <f t="shared" si="19"/>
        <v>7.9076923076923072E-2</v>
      </c>
      <c r="S308" s="8">
        <f t="shared" si="16"/>
        <v>73.428571428571431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9">
        <f t="shared" si="17"/>
        <v>41066.208333333336</v>
      </c>
      <c r="M309" s="9">
        <f t="shared" si="18"/>
        <v>41086.208333333336</v>
      </c>
      <c r="N309" t="b">
        <v>0</v>
      </c>
      <c r="O309" t="b">
        <v>1</v>
      </c>
      <c r="P309" t="s">
        <v>2026</v>
      </c>
      <c r="Q309" t="s">
        <v>2032</v>
      </c>
      <c r="R309" s="6">
        <f t="shared" si="19"/>
        <v>1.3213677811550153</v>
      </c>
      <c r="S309" s="8">
        <f t="shared" si="16"/>
        <v>65.968133535660087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9">
        <f t="shared" si="17"/>
        <v>40651.208333333336</v>
      </c>
      <c r="M310" s="9">
        <f t="shared" si="18"/>
        <v>40652.208333333336</v>
      </c>
      <c r="N310" t="b">
        <v>0</v>
      </c>
      <c r="O310" t="b">
        <v>0</v>
      </c>
      <c r="P310" t="s">
        <v>2018</v>
      </c>
      <c r="Q310" t="s">
        <v>2019</v>
      </c>
      <c r="R310" s="6">
        <f t="shared" si="19"/>
        <v>0.74077834179357027</v>
      </c>
      <c r="S310" s="8">
        <f t="shared" si="16"/>
        <v>109.04109589041096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9">
        <f t="shared" si="17"/>
        <v>40807.208333333336</v>
      </c>
      <c r="M311" s="9">
        <f t="shared" si="18"/>
        <v>40827.208333333336</v>
      </c>
      <c r="N311" t="b">
        <v>0</v>
      </c>
      <c r="O311" t="b">
        <v>1</v>
      </c>
      <c r="P311" t="s">
        <v>2014</v>
      </c>
      <c r="Q311" t="s">
        <v>2024</v>
      </c>
      <c r="R311" s="6">
        <f t="shared" si="19"/>
        <v>0.75292682926829269</v>
      </c>
      <c r="S311" s="8">
        <f t="shared" si="16"/>
        <v>41.16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9">
        <f t="shared" si="17"/>
        <v>40277.208333333336</v>
      </c>
      <c r="M312" s="9">
        <f t="shared" si="18"/>
        <v>40293.208333333336</v>
      </c>
      <c r="N312" t="b">
        <v>0</v>
      </c>
      <c r="O312" t="b">
        <v>0</v>
      </c>
      <c r="P312" t="s">
        <v>2029</v>
      </c>
      <c r="Q312" t="s">
        <v>2030</v>
      </c>
      <c r="R312" s="6">
        <f t="shared" si="19"/>
        <v>0.20333333333333334</v>
      </c>
      <c r="S312" s="8">
        <f t="shared" si="16"/>
        <v>99.125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9">
        <f t="shared" si="17"/>
        <v>40590.25</v>
      </c>
      <c r="M313" s="9">
        <f t="shared" si="18"/>
        <v>40602.25</v>
      </c>
      <c r="N313" t="b">
        <v>0</v>
      </c>
      <c r="O313" t="b">
        <v>0</v>
      </c>
      <c r="P313" t="s">
        <v>2018</v>
      </c>
      <c r="Q313" t="s">
        <v>2019</v>
      </c>
      <c r="R313" s="6">
        <f t="shared" si="19"/>
        <v>2.0336507936507937</v>
      </c>
      <c r="S313" s="8">
        <f t="shared" si="16"/>
        <v>105.88429752066116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9">
        <f t="shared" si="17"/>
        <v>41572.208333333336</v>
      </c>
      <c r="M314" s="9">
        <f t="shared" si="18"/>
        <v>41579.208333333336</v>
      </c>
      <c r="N314" t="b">
        <v>0</v>
      </c>
      <c r="O314" t="b">
        <v>0</v>
      </c>
      <c r="P314" t="s">
        <v>2018</v>
      </c>
      <c r="Q314" t="s">
        <v>2019</v>
      </c>
      <c r="R314" s="6">
        <f t="shared" si="19"/>
        <v>3.1022842639593908</v>
      </c>
      <c r="S314" s="8">
        <f t="shared" si="16"/>
        <v>48.996525921966864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9">
        <f t="shared" si="17"/>
        <v>40966.25</v>
      </c>
      <c r="M315" s="9">
        <f t="shared" si="18"/>
        <v>40968.25</v>
      </c>
      <c r="N315" t="b">
        <v>0</v>
      </c>
      <c r="O315" t="b">
        <v>0</v>
      </c>
      <c r="P315" t="s">
        <v>2014</v>
      </c>
      <c r="Q315" t="s">
        <v>2015</v>
      </c>
      <c r="R315" s="6">
        <f t="shared" si="19"/>
        <v>3.9531818181818181</v>
      </c>
      <c r="S315" s="8">
        <f t="shared" si="16"/>
        <v>39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9">
        <f t="shared" si="17"/>
        <v>43536.208333333328</v>
      </c>
      <c r="M316" s="9">
        <f t="shared" si="18"/>
        <v>43541.208333333328</v>
      </c>
      <c r="N316" t="b">
        <v>0</v>
      </c>
      <c r="O316" t="b">
        <v>1</v>
      </c>
      <c r="P316" t="s">
        <v>2020</v>
      </c>
      <c r="Q316" t="s">
        <v>2021</v>
      </c>
      <c r="R316" s="6">
        <f t="shared" si="19"/>
        <v>2.9471428571428571</v>
      </c>
      <c r="S316" s="8">
        <f t="shared" si="16"/>
        <v>31.022556390977442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9">
        <f t="shared" si="17"/>
        <v>41783.208333333336</v>
      </c>
      <c r="M317" s="9">
        <f t="shared" si="18"/>
        <v>41812.208333333336</v>
      </c>
      <c r="N317" t="b">
        <v>0</v>
      </c>
      <c r="O317" t="b">
        <v>0</v>
      </c>
      <c r="P317" t="s">
        <v>2018</v>
      </c>
      <c r="Q317" t="s">
        <v>2019</v>
      </c>
      <c r="R317" s="6">
        <f t="shared" si="19"/>
        <v>0.33894736842105261</v>
      </c>
      <c r="S317" s="8">
        <f t="shared" si="16"/>
        <v>103.87096774193549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9">
        <f t="shared" si="17"/>
        <v>43788.25</v>
      </c>
      <c r="M318" s="9">
        <f t="shared" si="18"/>
        <v>43789.25</v>
      </c>
      <c r="N318" t="b">
        <v>0</v>
      </c>
      <c r="O318" t="b">
        <v>1</v>
      </c>
      <c r="P318" t="s">
        <v>2012</v>
      </c>
      <c r="Q318" t="s">
        <v>2013</v>
      </c>
      <c r="R318" s="6">
        <f t="shared" si="19"/>
        <v>0.66677083333333331</v>
      </c>
      <c r="S318" s="8">
        <f t="shared" si="16"/>
        <v>59.268518518518519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9">
        <f t="shared" si="17"/>
        <v>42869.208333333328</v>
      </c>
      <c r="M319" s="9">
        <f t="shared" si="18"/>
        <v>42882.208333333328</v>
      </c>
      <c r="N319" t="b">
        <v>0</v>
      </c>
      <c r="O319" t="b">
        <v>0</v>
      </c>
      <c r="P319" t="s">
        <v>2018</v>
      </c>
      <c r="Q319" t="s">
        <v>2019</v>
      </c>
      <c r="R319" s="6">
        <f t="shared" si="19"/>
        <v>0.19227272727272726</v>
      </c>
      <c r="S319" s="8">
        <f t="shared" si="16"/>
        <v>42.3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9">
        <f t="shared" si="17"/>
        <v>41684.25</v>
      </c>
      <c r="M320" s="9">
        <f t="shared" si="18"/>
        <v>41686.25</v>
      </c>
      <c r="N320" t="b">
        <v>0</v>
      </c>
      <c r="O320" t="b">
        <v>0</v>
      </c>
      <c r="P320" t="s">
        <v>2014</v>
      </c>
      <c r="Q320" t="s">
        <v>2015</v>
      </c>
      <c r="R320" s="6">
        <f t="shared" si="19"/>
        <v>0.15842105263157893</v>
      </c>
      <c r="S320" s="8">
        <f t="shared" si="16"/>
        <v>53.117647058823529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9">
        <f t="shared" si="17"/>
        <v>40402.208333333336</v>
      </c>
      <c r="M321" s="9">
        <f t="shared" si="18"/>
        <v>40426.208333333336</v>
      </c>
      <c r="N321" t="b">
        <v>0</v>
      </c>
      <c r="O321" t="b">
        <v>0</v>
      </c>
      <c r="P321" t="s">
        <v>2016</v>
      </c>
      <c r="Q321" t="s">
        <v>2017</v>
      </c>
      <c r="R321" s="6">
        <f t="shared" si="19"/>
        <v>0.38702380952380955</v>
      </c>
      <c r="S321" s="8">
        <f t="shared" si="16"/>
        <v>50.796875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9">
        <f t="shared" si="17"/>
        <v>40673.208333333336</v>
      </c>
      <c r="M322" s="9">
        <f t="shared" si="18"/>
        <v>40682.208333333336</v>
      </c>
      <c r="N322" t="b">
        <v>0</v>
      </c>
      <c r="O322" t="b">
        <v>0</v>
      </c>
      <c r="P322" t="s">
        <v>2026</v>
      </c>
      <c r="Q322" t="s">
        <v>2032</v>
      </c>
      <c r="R322" s="6">
        <f t="shared" si="19"/>
        <v>9.5876777251184833E-2</v>
      </c>
      <c r="S322" s="8">
        <f t="shared" ref="S322:S385" si="20">IF(E322,E322/G322,0)</f>
        <v>101.15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9">
        <f t="shared" ref="L323:L386" si="21">(((J323/60)/60)/24)+DATE(1970,1,1)</f>
        <v>40634.208333333336</v>
      </c>
      <c r="M323" s="9">
        <f t="shared" ref="M323:M386" si="22">(((K323/60)/60)/24)+DATE(1970,1,1)</f>
        <v>40642.208333333336</v>
      </c>
      <c r="N323" t="b">
        <v>0</v>
      </c>
      <c r="O323" t="b">
        <v>0</v>
      </c>
      <c r="P323" t="s">
        <v>2020</v>
      </c>
      <c r="Q323" t="s">
        <v>2031</v>
      </c>
      <c r="R323" s="6">
        <f t="shared" ref="R323:R386" si="23">E323/D323</f>
        <v>0.94144366197183094</v>
      </c>
      <c r="S323" s="8">
        <f t="shared" si="20"/>
        <v>65.000810372771468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9">
        <f t="shared" si="21"/>
        <v>40507.25</v>
      </c>
      <c r="M324" s="9">
        <f t="shared" si="22"/>
        <v>40520.25</v>
      </c>
      <c r="N324" t="b">
        <v>0</v>
      </c>
      <c r="O324" t="b">
        <v>0</v>
      </c>
      <c r="P324" t="s">
        <v>2018</v>
      </c>
      <c r="Q324" t="s">
        <v>2019</v>
      </c>
      <c r="R324" s="6">
        <f t="shared" si="23"/>
        <v>1.6656234096692113</v>
      </c>
      <c r="S324" s="8">
        <f t="shared" si="20"/>
        <v>37.998645510835914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9">
        <f t="shared" si="21"/>
        <v>41725.208333333336</v>
      </c>
      <c r="M325" s="9">
        <f t="shared" si="22"/>
        <v>41727.208333333336</v>
      </c>
      <c r="N325" t="b">
        <v>0</v>
      </c>
      <c r="O325" t="b">
        <v>0</v>
      </c>
      <c r="P325" t="s">
        <v>2020</v>
      </c>
      <c r="Q325" t="s">
        <v>2021</v>
      </c>
      <c r="R325" s="6">
        <f t="shared" si="23"/>
        <v>0.24134831460674158</v>
      </c>
      <c r="S325" s="8">
        <f t="shared" si="20"/>
        <v>82.615384615384613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9">
        <f t="shared" si="21"/>
        <v>42176.208333333328</v>
      </c>
      <c r="M326" s="9">
        <f t="shared" si="22"/>
        <v>42188.208333333328</v>
      </c>
      <c r="N326" t="b">
        <v>0</v>
      </c>
      <c r="O326" t="b">
        <v>1</v>
      </c>
      <c r="P326" t="s">
        <v>2018</v>
      </c>
      <c r="Q326" t="s">
        <v>2019</v>
      </c>
      <c r="R326" s="6">
        <f t="shared" si="23"/>
        <v>1.6405633802816901</v>
      </c>
      <c r="S326" s="8">
        <f t="shared" si="20"/>
        <v>37.941368078175898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9">
        <f t="shared" si="21"/>
        <v>43267.208333333328</v>
      </c>
      <c r="M327" s="9">
        <f t="shared" si="22"/>
        <v>43290.208333333328</v>
      </c>
      <c r="N327" t="b">
        <v>0</v>
      </c>
      <c r="O327" t="b">
        <v>1</v>
      </c>
      <c r="P327" t="s">
        <v>2018</v>
      </c>
      <c r="Q327" t="s">
        <v>2019</v>
      </c>
      <c r="R327" s="6">
        <f t="shared" si="23"/>
        <v>0.90723076923076929</v>
      </c>
      <c r="S327" s="8">
        <f t="shared" si="20"/>
        <v>80.780821917808225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9">
        <f t="shared" si="21"/>
        <v>42364.25</v>
      </c>
      <c r="M328" s="9">
        <f t="shared" si="22"/>
        <v>42370.25</v>
      </c>
      <c r="N328" t="b">
        <v>0</v>
      </c>
      <c r="O328" t="b">
        <v>0</v>
      </c>
      <c r="P328" t="s">
        <v>2020</v>
      </c>
      <c r="Q328" t="s">
        <v>2028</v>
      </c>
      <c r="R328" s="6">
        <f t="shared" si="23"/>
        <v>0.46194444444444444</v>
      </c>
      <c r="S328" s="8">
        <f t="shared" si="20"/>
        <v>25.984375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9">
        <f t="shared" si="21"/>
        <v>43705.208333333328</v>
      </c>
      <c r="M329" s="9">
        <f t="shared" si="22"/>
        <v>43709.208333333328</v>
      </c>
      <c r="N329" t="b">
        <v>0</v>
      </c>
      <c r="O329" t="b">
        <v>1</v>
      </c>
      <c r="P329" t="s">
        <v>2018</v>
      </c>
      <c r="Q329" t="s">
        <v>2019</v>
      </c>
      <c r="R329" s="6">
        <f t="shared" si="23"/>
        <v>0.38538461538461538</v>
      </c>
      <c r="S329" s="8">
        <f t="shared" si="20"/>
        <v>30.363636363636363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9">
        <f t="shared" si="21"/>
        <v>43434.25</v>
      </c>
      <c r="M330" s="9">
        <f t="shared" si="22"/>
        <v>43445.25</v>
      </c>
      <c r="N330" t="b">
        <v>0</v>
      </c>
      <c r="O330" t="b">
        <v>0</v>
      </c>
      <c r="P330" t="s">
        <v>2014</v>
      </c>
      <c r="Q330" t="s">
        <v>2015</v>
      </c>
      <c r="R330" s="6">
        <f t="shared" si="23"/>
        <v>1.3356231003039514</v>
      </c>
      <c r="S330" s="8">
        <f t="shared" si="20"/>
        <v>54.004916018025398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9">
        <f t="shared" si="21"/>
        <v>42716.25</v>
      </c>
      <c r="M331" s="9">
        <f t="shared" si="22"/>
        <v>42727.25</v>
      </c>
      <c r="N331" t="b">
        <v>0</v>
      </c>
      <c r="O331" t="b">
        <v>0</v>
      </c>
      <c r="P331" t="s">
        <v>2029</v>
      </c>
      <c r="Q331" t="s">
        <v>2030</v>
      </c>
      <c r="R331" s="6">
        <f t="shared" si="23"/>
        <v>0.22896588486140726</v>
      </c>
      <c r="S331" s="8">
        <f t="shared" si="20"/>
        <v>101.78672985781991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9">
        <f t="shared" si="21"/>
        <v>43077.25</v>
      </c>
      <c r="M332" s="9">
        <f t="shared" si="22"/>
        <v>43078.25</v>
      </c>
      <c r="N332" t="b">
        <v>0</v>
      </c>
      <c r="O332" t="b">
        <v>0</v>
      </c>
      <c r="P332" t="s">
        <v>2020</v>
      </c>
      <c r="Q332" t="s">
        <v>2021</v>
      </c>
      <c r="R332" s="6">
        <f t="shared" si="23"/>
        <v>1.8495548961424333</v>
      </c>
      <c r="S332" s="8">
        <f t="shared" si="20"/>
        <v>45.003610108303249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9">
        <f t="shared" si="21"/>
        <v>40896.25</v>
      </c>
      <c r="M333" s="9">
        <f t="shared" si="22"/>
        <v>40897.25</v>
      </c>
      <c r="N333" t="b">
        <v>0</v>
      </c>
      <c r="O333" t="b">
        <v>0</v>
      </c>
      <c r="P333" t="s">
        <v>2012</v>
      </c>
      <c r="Q333" t="s">
        <v>2013</v>
      </c>
      <c r="R333" s="6">
        <f t="shared" si="23"/>
        <v>4.4372727272727275</v>
      </c>
      <c r="S333" s="8">
        <f t="shared" si="20"/>
        <v>77.068421052631578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9">
        <f t="shared" si="21"/>
        <v>41361.208333333336</v>
      </c>
      <c r="M334" s="9">
        <f t="shared" si="22"/>
        <v>41362.208333333336</v>
      </c>
      <c r="N334" t="b">
        <v>0</v>
      </c>
      <c r="O334" t="b">
        <v>0</v>
      </c>
      <c r="P334" t="s">
        <v>2016</v>
      </c>
      <c r="Q334" t="s">
        <v>2025</v>
      </c>
      <c r="R334" s="6">
        <f t="shared" si="23"/>
        <v>1.999806763285024</v>
      </c>
      <c r="S334" s="8">
        <f t="shared" si="20"/>
        <v>88.076595744680844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9">
        <f t="shared" si="21"/>
        <v>43424.25</v>
      </c>
      <c r="M335" s="9">
        <f t="shared" si="22"/>
        <v>43452.25</v>
      </c>
      <c r="N335" t="b">
        <v>0</v>
      </c>
      <c r="O335" t="b">
        <v>0</v>
      </c>
      <c r="P335" t="s">
        <v>2018</v>
      </c>
      <c r="Q335" t="s">
        <v>2019</v>
      </c>
      <c r="R335" s="6">
        <f t="shared" si="23"/>
        <v>1.2395833333333333</v>
      </c>
      <c r="S335" s="8">
        <f t="shared" si="20"/>
        <v>47.035573122529641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9">
        <f t="shared" si="21"/>
        <v>43110.25</v>
      </c>
      <c r="M336" s="9">
        <f t="shared" si="22"/>
        <v>43117.25</v>
      </c>
      <c r="N336" t="b">
        <v>0</v>
      </c>
      <c r="O336" t="b">
        <v>0</v>
      </c>
      <c r="P336" t="s">
        <v>2014</v>
      </c>
      <c r="Q336" t="s">
        <v>2015</v>
      </c>
      <c r="R336" s="6">
        <f t="shared" si="23"/>
        <v>1.8661329305135952</v>
      </c>
      <c r="S336" s="8">
        <f t="shared" si="20"/>
        <v>110.99550763701707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9">
        <f t="shared" si="21"/>
        <v>43784.25</v>
      </c>
      <c r="M337" s="9">
        <f t="shared" si="22"/>
        <v>43797.25</v>
      </c>
      <c r="N337" t="b">
        <v>0</v>
      </c>
      <c r="O337" t="b">
        <v>0</v>
      </c>
      <c r="P337" t="s">
        <v>2014</v>
      </c>
      <c r="Q337" t="s">
        <v>2015</v>
      </c>
      <c r="R337" s="6">
        <f t="shared" si="23"/>
        <v>1.1428538550057536</v>
      </c>
      <c r="S337" s="8">
        <f t="shared" si="20"/>
        <v>87.003066141042481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9">
        <f t="shared" si="21"/>
        <v>40527.25</v>
      </c>
      <c r="M338" s="9">
        <f t="shared" si="22"/>
        <v>40528.25</v>
      </c>
      <c r="N338" t="b">
        <v>0</v>
      </c>
      <c r="O338" t="b">
        <v>1</v>
      </c>
      <c r="P338" t="s">
        <v>2014</v>
      </c>
      <c r="Q338" t="s">
        <v>2015</v>
      </c>
      <c r="R338" s="6">
        <f t="shared" si="23"/>
        <v>0.97032531824611035</v>
      </c>
      <c r="S338" s="8">
        <f t="shared" si="20"/>
        <v>63.994402985074629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9">
        <f t="shared" si="21"/>
        <v>43780.25</v>
      </c>
      <c r="M339" s="9">
        <f t="shared" si="22"/>
        <v>43781.25</v>
      </c>
      <c r="N339" t="b">
        <v>0</v>
      </c>
      <c r="O339" t="b">
        <v>0</v>
      </c>
      <c r="P339" t="s">
        <v>2018</v>
      </c>
      <c r="Q339" t="s">
        <v>2019</v>
      </c>
      <c r="R339" s="6">
        <f t="shared" si="23"/>
        <v>1.2281904761904763</v>
      </c>
      <c r="S339" s="8">
        <f t="shared" si="20"/>
        <v>105.9945205479452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9">
        <f t="shared" si="21"/>
        <v>40821.208333333336</v>
      </c>
      <c r="M340" s="9">
        <f t="shared" si="22"/>
        <v>40851.208333333336</v>
      </c>
      <c r="N340" t="b">
        <v>0</v>
      </c>
      <c r="O340" t="b">
        <v>0</v>
      </c>
      <c r="P340" t="s">
        <v>2018</v>
      </c>
      <c r="Q340" t="s">
        <v>2019</v>
      </c>
      <c r="R340" s="6">
        <f t="shared" si="23"/>
        <v>1.7914326647564469</v>
      </c>
      <c r="S340" s="8">
        <f t="shared" si="20"/>
        <v>73.989349112426041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9">
        <f t="shared" si="21"/>
        <v>42949.208333333328</v>
      </c>
      <c r="M341" s="9">
        <f t="shared" si="22"/>
        <v>42963.208333333328</v>
      </c>
      <c r="N341" t="b">
        <v>0</v>
      </c>
      <c r="O341" t="b">
        <v>0</v>
      </c>
      <c r="P341" t="s">
        <v>2018</v>
      </c>
      <c r="Q341" t="s">
        <v>2019</v>
      </c>
      <c r="R341" s="6">
        <f t="shared" si="23"/>
        <v>0.79951577402787966</v>
      </c>
      <c r="S341" s="8">
        <f t="shared" si="20"/>
        <v>84.02004626060139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9">
        <f t="shared" si="21"/>
        <v>40889.25</v>
      </c>
      <c r="M342" s="9">
        <f t="shared" si="22"/>
        <v>40890.25</v>
      </c>
      <c r="N342" t="b">
        <v>0</v>
      </c>
      <c r="O342" t="b">
        <v>0</v>
      </c>
      <c r="P342" t="s">
        <v>2033</v>
      </c>
      <c r="Q342" t="s">
        <v>2034</v>
      </c>
      <c r="R342" s="6">
        <f t="shared" si="23"/>
        <v>0.94242587601078165</v>
      </c>
      <c r="S342" s="8">
        <f t="shared" si="20"/>
        <v>88.966921119592882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9">
        <f t="shared" si="21"/>
        <v>42244.208333333328</v>
      </c>
      <c r="M343" s="9">
        <f t="shared" si="22"/>
        <v>42251.208333333328</v>
      </c>
      <c r="N343" t="b">
        <v>0</v>
      </c>
      <c r="O343" t="b">
        <v>0</v>
      </c>
      <c r="P343" t="s">
        <v>2014</v>
      </c>
      <c r="Q343" t="s">
        <v>2024</v>
      </c>
      <c r="R343" s="6">
        <f t="shared" si="23"/>
        <v>0.84669291338582675</v>
      </c>
      <c r="S343" s="8">
        <f t="shared" si="20"/>
        <v>76.990453460620529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9">
        <f t="shared" si="21"/>
        <v>41475.208333333336</v>
      </c>
      <c r="M344" s="9">
        <f t="shared" si="22"/>
        <v>41487.208333333336</v>
      </c>
      <c r="N344" t="b">
        <v>0</v>
      </c>
      <c r="O344" t="b">
        <v>0</v>
      </c>
      <c r="P344" t="s">
        <v>2018</v>
      </c>
      <c r="Q344" t="s">
        <v>2019</v>
      </c>
      <c r="R344" s="6">
        <f t="shared" si="23"/>
        <v>0.66521920668058454</v>
      </c>
      <c r="S344" s="8">
        <f t="shared" si="20"/>
        <v>97.146341463414629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9">
        <f t="shared" si="21"/>
        <v>41597.25</v>
      </c>
      <c r="M345" s="9">
        <f t="shared" si="22"/>
        <v>41650.25</v>
      </c>
      <c r="N345" t="b">
        <v>0</v>
      </c>
      <c r="O345" t="b">
        <v>0</v>
      </c>
      <c r="P345" t="s">
        <v>2018</v>
      </c>
      <c r="Q345" t="s">
        <v>2019</v>
      </c>
      <c r="R345" s="6">
        <f t="shared" si="23"/>
        <v>0.53922222222222227</v>
      </c>
      <c r="S345" s="8">
        <f t="shared" si="20"/>
        <v>33.013605442176868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9">
        <f t="shared" si="21"/>
        <v>43122.25</v>
      </c>
      <c r="M346" s="9">
        <f t="shared" si="22"/>
        <v>43162.25</v>
      </c>
      <c r="N346" t="b">
        <v>0</v>
      </c>
      <c r="O346" t="b">
        <v>0</v>
      </c>
      <c r="P346" t="s">
        <v>2029</v>
      </c>
      <c r="Q346" t="s">
        <v>2030</v>
      </c>
      <c r="R346" s="6">
        <f t="shared" si="23"/>
        <v>0.41983299595141699</v>
      </c>
      <c r="S346" s="8">
        <f t="shared" si="20"/>
        <v>99.950602409638549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9">
        <f t="shared" si="21"/>
        <v>42194.208333333328</v>
      </c>
      <c r="M347" s="9">
        <f t="shared" si="22"/>
        <v>42195.208333333328</v>
      </c>
      <c r="N347" t="b">
        <v>0</v>
      </c>
      <c r="O347" t="b">
        <v>0</v>
      </c>
      <c r="P347" t="s">
        <v>2020</v>
      </c>
      <c r="Q347" t="s">
        <v>2023</v>
      </c>
      <c r="R347" s="6">
        <f t="shared" si="23"/>
        <v>0.14694796954314721</v>
      </c>
      <c r="S347" s="8">
        <f t="shared" si="20"/>
        <v>69.966767371601208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9">
        <f t="shared" si="21"/>
        <v>42971.208333333328</v>
      </c>
      <c r="M348" s="9">
        <f t="shared" si="22"/>
        <v>43026.208333333328</v>
      </c>
      <c r="N348" t="b">
        <v>0</v>
      </c>
      <c r="O348" t="b">
        <v>1</v>
      </c>
      <c r="P348" t="s">
        <v>2014</v>
      </c>
      <c r="Q348" t="s">
        <v>2024</v>
      </c>
      <c r="R348" s="6">
        <f t="shared" si="23"/>
        <v>0.34475</v>
      </c>
      <c r="S348" s="8">
        <f t="shared" si="20"/>
        <v>110.32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9">
        <f t="shared" si="21"/>
        <v>42046.25</v>
      </c>
      <c r="M349" s="9">
        <f t="shared" si="22"/>
        <v>42070.25</v>
      </c>
      <c r="N349" t="b">
        <v>0</v>
      </c>
      <c r="O349" t="b">
        <v>0</v>
      </c>
      <c r="P349" t="s">
        <v>2016</v>
      </c>
      <c r="Q349" t="s">
        <v>2017</v>
      </c>
      <c r="R349" s="6">
        <f t="shared" si="23"/>
        <v>14.007777777777777</v>
      </c>
      <c r="S349" s="8">
        <f t="shared" si="20"/>
        <v>66.005235602094245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9">
        <f t="shared" si="21"/>
        <v>42782.25</v>
      </c>
      <c r="M350" s="9">
        <f t="shared" si="22"/>
        <v>42795.25</v>
      </c>
      <c r="N350" t="b">
        <v>0</v>
      </c>
      <c r="O350" t="b">
        <v>0</v>
      </c>
      <c r="P350" t="s">
        <v>2012</v>
      </c>
      <c r="Q350" t="s">
        <v>2013</v>
      </c>
      <c r="R350" s="6">
        <f t="shared" si="23"/>
        <v>0.71770351758793971</v>
      </c>
      <c r="S350" s="8">
        <f t="shared" si="20"/>
        <v>41.005742176284812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9">
        <f t="shared" si="21"/>
        <v>42930.208333333328</v>
      </c>
      <c r="M351" s="9">
        <f t="shared" si="22"/>
        <v>42960.208333333328</v>
      </c>
      <c r="N351" t="b">
        <v>0</v>
      </c>
      <c r="O351" t="b">
        <v>0</v>
      </c>
      <c r="P351" t="s">
        <v>2018</v>
      </c>
      <c r="Q351" t="s">
        <v>2019</v>
      </c>
      <c r="R351" s="6">
        <f t="shared" si="23"/>
        <v>0.53074115044247783</v>
      </c>
      <c r="S351" s="8">
        <f t="shared" si="20"/>
        <v>103.96316359696641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9">
        <f t="shared" si="21"/>
        <v>42144.208333333328</v>
      </c>
      <c r="M352" s="9">
        <f t="shared" si="22"/>
        <v>42162.208333333328</v>
      </c>
      <c r="N352" t="b">
        <v>0</v>
      </c>
      <c r="O352" t="b">
        <v>1</v>
      </c>
      <c r="P352" t="s">
        <v>2014</v>
      </c>
      <c r="Q352" t="s">
        <v>2037</v>
      </c>
      <c r="R352" s="6">
        <f t="shared" si="23"/>
        <v>0.05</v>
      </c>
      <c r="S352" s="8">
        <f t="shared" si="20"/>
        <v>5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9">
        <f t="shared" si="21"/>
        <v>42240.208333333328</v>
      </c>
      <c r="M353" s="9">
        <f t="shared" si="22"/>
        <v>42254.208333333328</v>
      </c>
      <c r="N353" t="b">
        <v>0</v>
      </c>
      <c r="O353" t="b">
        <v>0</v>
      </c>
      <c r="P353" t="s">
        <v>2014</v>
      </c>
      <c r="Q353" t="s">
        <v>2015</v>
      </c>
      <c r="R353" s="6">
        <f t="shared" si="23"/>
        <v>1.2770715249662619</v>
      </c>
      <c r="S353" s="8">
        <f t="shared" si="20"/>
        <v>47.009935419771487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9">
        <f t="shared" si="21"/>
        <v>42315.25</v>
      </c>
      <c r="M354" s="9">
        <f t="shared" si="22"/>
        <v>42323.25</v>
      </c>
      <c r="N354" t="b">
        <v>0</v>
      </c>
      <c r="O354" t="b">
        <v>0</v>
      </c>
      <c r="P354" t="s">
        <v>2018</v>
      </c>
      <c r="Q354" t="s">
        <v>2019</v>
      </c>
      <c r="R354" s="6">
        <f t="shared" si="23"/>
        <v>0.34892857142857142</v>
      </c>
      <c r="S354" s="8">
        <f t="shared" si="20"/>
        <v>29.606060606060606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9">
        <f t="shared" si="21"/>
        <v>43651.208333333328</v>
      </c>
      <c r="M355" s="9">
        <f t="shared" si="22"/>
        <v>43652.208333333328</v>
      </c>
      <c r="N355" t="b">
        <v>0</v>
      </c>
      <c r="O355" t="b">
        <v>0</v>
      </c>
      <c r="P355" t="s">
        <v>2018</v>
      </c>
      <c r="Q355" t="s">
        <v>2019</v>
      </c>
      <c r="R355" s="6">
        <f t="shared" si="23"/>
        <v>4.105982142857143</v>
      </c>
      <c r="S355" s="8">
        <f t="shared" si="20"/>
        <v>81.010569583088667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9">
        <f t="shared" si="21"/>
        <v>41520.208333333336</v>
      </c>
      <c r="M356" s="9">
        <f t="shared" si="22"/>
        <v>41527.208333333336</v>
      </c>
      <c r="N356" t="b">
        <v>0</v>
      </c>
      <c r="O356" t="b">
        <v>0</v>
      </c>
      <c r="P356" t="s">
        <v>2020</v>
      </c>
      <c r="Q356" t="s">
        <v>2021</v>
      </c>
      <c r="R356" s="6">
        <f t="shared" si="23"/>
        <v>1.2373770491803278</v>
      </c>
      <c r="S356" s="8">
        <f t="shared" si="20"/>
        <v>94.35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9">
        <f t="shared" si="21"/>
        <v>42757.25</v>
      </c>
      <c r="M357" s="9">
        <f t="shared" si="22"/>
        <v>42797.25</v>
      </c>
      <c r="N357" t="b">
        <v>0</v>
      </c>
      <c r="O357" t="b">
        <v>0</v>
      </c>
      <c r="P357" t="s">
        <v>2016</v>
      </c>
      <c r="Q357" t="s">
        <v>2025</v>
      </c>
      <c r="R357" s="6">
        <f t="shared" si="23"/>
        <v>0.58973684210526311</v>
      </c>
      <c r="S357" s="8">
        <f t="shared" si="20"/>
        <v>26.058139534883722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9">
        <f t="shared" si="21"/>
        <v>40922.25</v>
      </c>
      <c r="M358" s="9">
        <f t="shared" si="22"/>
        <v>40931.25</v>
      </c>
      <c r="N358" t="b">
        <v>0</v>
      </c>
      <c r="O358" t="b">
        <v>0</v>
      </c>
      <c r="P358" t="s">
        <v>2018</v>
      </c>
      <c r="Q358" t="s">
        <v>2019</v>
      </c>
      <c r="R358" s="6">
        <f t="shared" si="23"/>
        <v>0.36892473118279567</v>
      </c>
      <c r="S358" s="8">
        <f t="shared" si="20"/>
        <v>85.775000000000006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9">
        <f t="shared" si="21"/>
        <v>42250.208333333328</v>
      </c>
      <c r="M359" s="9">
        <f t="shared" si="22"/>
        <v>42275.208333333328</v>
      </c>
      <c r="N359" t="b">
        <v>0</v>
      </c>
      <c r="O359" t="b">
        <v>0</v>
      </c>
      <c r="P359" t="s">
        <v>2029</v>
      </c>
      <c r="Q359" t="s">
        <v>2030</v>
      </c>
      <c r="R359" s="6">
        <f t="shared" si="23"/>
        <v>1.8491304347826087</v>
      </c>
      <c r="S359" s="8">
        <f t="shared" si="20"/>
        <v>103.73170731707317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9">
        <f t="shared" si="21"/>
        <v>43322.208333333328</v>
      </c>
      <c r="M360" s="9">
        <f t="shared" si="22"/>
        <v>43325.208333333328</v>
      </c>
      <c r="N360" t="b">
        <v>1</v>
      </c>
      <c r="O360" t="b">
        <v>0</v>
      </c>
      <c r="P360" t="s">
        <v>2033</v>
      </c>
      <c r="Q360" t="s">
        <v>2034</v>
      </c>
      <c r="R360" s="6">
        <f t="shared" si="23"/>
        <v>0.11814432989690722</v>
      </c>
      <c r="S360" s="8">
        <f t="shared" si="20"/>
        <v>49.826086956521742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9">
        <f t="shared" si="21"/>
        <v>40782.208333333336</v>
      </c>
      <c r="M361" s="9">
        <f t="shared" si="22"/>
        <v>40789.208333333336</v>
      </c>
      <c r="N361" t="b">
        <v>0</v>
      </c>
      <c r="O361" t="b">
        <v>0</v>
      </c>
      <c r="P361" t="s">
        <v>2020</v>
      </c>
      <c r="Q361" t="s">
        <v>2028</v>
      </c>
      <c r="R361" s="6">
        <f t="shared" si="23"/>
        <v>2.9870000000000001</v>
      </c>
      <c r="S361" s="8">
        <f t="shared" si="20"/>
        <v>63.893048128342244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9">
        <f t="shared" si="21"/>
        <v>40544.25</v>
      </c>
      <c r="M362" s="9">
        <f t="shared" si="22"/>
        <v>40558.25</v>
      </c>
      <c r="N362" t="b">
        <v>0</v>
      </c>
      <c r="O362" t="b">
        <v>1</v>
      </c>
      <c r="P362" t="s">
        <v>2018</v>
      </c>
      <c r="Q362" t="s">
        <v>2019</v>
      </c>
      <c r="R362" s="6">
        <f t="shared" si="23"/>
        <v>2.2635175879396985</v>
      </c>
      <c r="S362" s="8">
        <f t="shared" si="20"/>
        <v>47.002434782608695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9">
        <f t="shared" si="21"/>
        <v>43015.208333333328</v>
      </c>
      <c r="M363" s="9">
        <f t="shared" si="22"/>
        <v>43039.208333333328</v>
      </c>
      <c r="N363" t="b">
        <v>0</v>
      </c>
      <c r="O363" t="b">
        <v>0</v>
      </c>
      <c r="P363" t="s">
        <v>2018</v>
      </c>
      <c r="Q363" t="s">
        <v>2019</v>
      </c>
      <c r="R363" s="6">
        <f t="shared" si="23"/>
        <v>1.7356363636363636</v>
      </c>
      <c r="S363" s="8">
        <f t="shared" si="20"/>
        <v>108.47727272727273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9">
        <f t="shared" si="21"/>
        <v>40570.25</v>
      </c>
      <c r="M364" s="9">
        <f t="shared" si="22"/>
        <v>40608.25</v>
      </c>
      <c r="N364" t="b">
        <v>0</v>
      </c>
      <c r="O364" t="b">
        <v>0</v>
      </c>
      <c r="P364" t="s">
        <v>2014</v>
      </c>
      <c r="Q364" t="s">
        <v>2015</v>
      </c>
      <c r="R364" s="6">
        <f t="shared" si="23"/>
        <v>3.7175675675675675</v>
      </c>
      <c r="S364" s="8">
        <f t="shared" si="20"/>
        <v>72.015706806282722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9">
        <f t="shared" si="21"/>
        <v>40904.25</v>
      </c>
      <c r="M365" s="9">
        <f t="shared" si="22"/>
        <v>40905.25</v>
      </c>
      <c r="N365" t="b">
        <v>0</v>
      </c>
      <c r="O365" t="b">
        <v>0</v>
      </c>
      <c r="P365" t="s">
        <v>2014</v>
      </c>
      <c r="Q365" t="s">
        <v>2015</v>
      </c>
      <c r="R365" s="6">
        <f t="shared" si="23"/>
        <v>1.601923076923077</v>
      </c>
      <c r="S365" s="8">
        <f t="shared" si="20"/>
        <v>59.928057553956833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9">
        <f t="shared" si="21"/>
        <v>43164.25</v>
      </c>
      <c r="M366" s="9">
        <f t="shared" si="22"/>
        <v>43194.208333333328</v>
      </c>
      <c r="N366" t="b">
        <v>0</v>
      </c>
      <c r="O366" t="b">
        <v>0</v>
      </c>
      <c r="P366" t="s">
        <v>2014</v>
      </c>
      <c r="Q366" t="s">
        <v>2024</v>
      </c>
      <c r="R366" s="6">
        <f t="shared" si="23"/>
        <v>16.163333333333334</v>
      </c>
      <c r="S366" s="8">
        <f t="shared" si="20"/>
        <v>78.209677419354833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9">
        <f t="shared" si="21"/>
        <v>42733.25</v>
      </c>
      <c r="M367" s="9">
        <f t="shared" si="22"/>
        <v>42760.25</v>
      </c>
      <c r="N367" t="b">
        <v>0</v>
      </c>
      <c r="O367" t="b">
        <v>0</v>
      </c>
      <c r="P367" t="s">
        <v>2018</v>
      </c>
      <c r="Q367" t="s">
        <v>2019</v>
      </c>
      <c r="R367" s="6">
        <f t="shared" si="23"/>
        <v>7.3343749999999996</v>
      </c>
      <c r="S367" s="8">
        <f t="shared" si="20"/>
        <v>104.77678571428571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9">
        <f t="shared" si="21"/>
        <v>40546.25</v>
      </c>
      <c r="M368" s="9">
        <f t="shared" si="22"/>
        <v>40547.25</v>
      </c>
      <c r="N368" t="b">
        <v>0</v>
      </c>
      <c r="O368" t="b">
        <v>1</v>
      </c>
      <c r="P368" t="s">
        <v>2018</v>
      </c>
      <c r="Q368" t="s">
        <v>2019</v>
      </c>
      <c r="R368" s="6">
        <f t="shared" si="23"/>
        <v>5.9211111111111112</v>
      </c>
      <c r="S368" s="8">
        <f t="shared" si="20"/>
        <v>105.52475247524752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9">
        <f t="shared" si="21"/>
        <v>41930.208333333336</v>
      </c>
      <c r="M369" s="9">
        <f t="shared" si="22"/>
        <v>41954.25</v>
      </c>
      <c r="N369" t="b">
        <v>0</v>
      </c>
      <c r="O369" t="b">
        <v>1</v>
      </c>
      <c r="P369" t="s">
        <v>2018</v>
      </c>
      <c r="Q369" t="s">
        <v>2019</v>
      </c>
      <c r="R369" s="6">
        <f t="shared" si="23"/>
        <v>0.18888888888888888</v>
      </c>
      <c r="S369" s="8">
        <f t="shared" si="20"/>
        <v>24.933333333333334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9">
        <f t="shared" si="21"/>
        <v>40464.208333333336</v>
      </c>
      <c r="M370" s="9">
        <f t="shared" si="22"/>
        <v>40487.208333333336</v>
      </c>
      <c r="N370" t="b">
        <v>0</v>
      </c>
      <c r="O370" t="b">
        <v>1</v>
      </c>
      <c r="P370" t="s">
        <v>2020</v>
      </c>
      <c r="Q370" t="s">
        <v>2021</v>
      </c>
      <c r="R370" s="6">
        <f t="shared" si="23"/>
        <v>2.7680769230769231</v>
      </c>
      <c r="S370" s="8">
        <f t="shared" si="20"/>
        <v>69.873786407766985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9">
        <f t="shared" si="21"/>
        <v>41308.25</v>
      </c>
      <c r="M371" s="9">
        <f t="shared" si="22"/>
        <v>41347.208333333336</v>
      </c>
      <c r="N371" t="b">
        <v>0</v>
      </c>
      <c r="O371" t="b">
        <v>1</v>
      </c>
      <c r="P371" t="s">
        <v>2020</v>
      </c>
      <c r="Q371" t="s">
        <v>2039</v>
      </c>
      <c r="R371" s="6">
        <f t="shared" si="23"/>
        <v>2.730185185185185</v>
      </c>
      <c r="S371" s="8">
        <f t="shared" si="20"/>
        <v>95.733766233766232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9">
        <f t="shared" si="21"/>
        <v>43570.208333333328</v>
      </c>
      <c r="M372" s="9">
        <f t="shared" si="22"/>
        <v>43576.208333333328</v>
      </c>
      <c r="N372" t="b">
        <v>0</v>
      </c>
      <c r="O372" t="b">
        <v>0</v>
      </c>
      <c r="P372" t="s">
        <v>2018</v>
      </c>
      <c r="Q372" t="s">
        <v>2019</v>
      </c>
      <c r="R372" s="6">
        <f t="shared" si="23"/>
        <v>1.593633125556545</v>
      </c>
      <c r="S372" s="8">
        <f t="shared" si="20"/>
        <v>29.997485752598056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9">
        <f t="shared" si="21"/>
        <v>42043.25</v>
      </c>
      <c r="M373" s="9">
        <f t="shared" si="22"/>
        <v>42094.208333333328</v>
      </c>
      <c r="N373" t="b">
        <v>0</v>
      </c>
      <c r="O373" t="b">
        <v>0</v>
      </c>
      <c r="P373" t="s">
        <v>2018</v>
      </c>
      <c r="Q373" t="s">
        <v>2019</v>
      </c>
      <c r="R373" s="6">
        <f t="shared" si="23"/>
        <v>0.67869978858350954</v>
      </c>
      <c r="S373" s="8">
        <f t="shared" si="20"/>
        <v>59.011948529411768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9">
        <f t="shared" si="21"/>
        <v>42012.25</v>
      </c>
      <c r="M374" s="9">
        <f t="shared" si="22"/>
        <v>42032.25</v>
      </c>
      <c r="N374" t="b">
        <v>0</v>
      </c>
      <c r="O374" t="b">
        <v>1</v>
      </c>
      <c r="P374" t="s">
        <v>2020</v>
      </c>
      <c r="Q374" t="s">
        <v>2021</v>
      </c>
      <c r="R374" s="6">
        <f t="shared" si="23"/>
        <v>15.915555555555555</v>
      </c>
      <c r="S374" s="8">
        <f t="shared" si="20"/>
        <v>84.757396449704146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9">
        <f t="shared" si="21"/>
        <v>42964.208333333328</v>
      </c>
      <c r="M375" s="9">
        <f t="shared" si="22"/>
        <v>42972.208333333328</v>
      </c>
      <c r="N375" t="b">
        <v>0</v>
      </c>
      <c r="O375" t="b">
        <v>0</v>
      </c>
      <c r="P375" t="s">
        <v>2018</v>
      </c>
      <c r="Q375" t="s">
        <v>2019</v>
      </c>
      <c r="R375" s="6">
        <f t="shared" si="23"/>
        <v>7.3018222222222224</v>
      </c>
      <c r="S375" s="8">
        <f t="shared" si="20"/>
        <v>78.010921177587846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9">
        <f t="shared" si="21"/>
        <v>43476.25</v>
      </c>
      <c r="M376" s="9">
        <f t="shared" si="22"/>
        <v>43481.25</v>
      </c>
      <c r="N376" t="b">
        <v>0</v>
      </c>
      <c r="O376" t="b">
        <v>1</v>
      </c>
      <c r="P376" t="s">
        <v>2020</v>
      </c>
      <c r="Q376" t="s">
        <v>2021</v>
      </c>
      <c r="R376" s="6">
        <f t="shared" si="23"/>
        <v>0.13185782556750297</v>
      </c>
      <c r="S376" s="8">
        <f t="shared" si="20"/>
        <v>50.05215419501134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9">
        <f t="shared" si="21"/>
        <v>42293.208333333328</v>
      </c>
      <c r="M377" s="9">
        <f t="shared" si="22"/>
        <v>42350.25</v>
      </c>
      <c r="N377" t="b">
        <v>0</v>
      </c>
      <c r="O377" t="b">
        <v>0</v>
      </c>
      <c r="P377" t="s">
        <v>2014</v>
      </c>
      <c r="Q377" t="s">
        <v>2024</v>
      </c>
      <c r="R377" s="6">
        <f t="shared" si="23"/>
        <v>0.54777777777777781</v>
      </c>
      <c r="S377" s="8">
        <f t="shared" si="20"/>
        <v>59.16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9">
        <f t="shared" si="21"/>
        <v>41826.208333333336</v>
      </c>
      <c r="M378" s="9">
        <f t="shared" si="22"/>
        <v>41832.208333333336</v>
      </c>
      <c r="N378" t="b">
        <v>0</v>
      </c>
      <c r="O378" t="b">
        <v>0</v>
      </c>
      <c r="P378" t="s">
        <v>2014</v>
      </c>
      <c r="Q378" t="s">
        <v>2015</v>
      </c>
      <c r="R378" s="6">
        <f t="shared" si="23"/>
        <v>3.6102941176470589</v>
      </c>
      <c r="S378" s="8">
        <f t="shared" si="20"/>
        <v>93.702290076335885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9">
        <f t="shared" si="21"/>
        <v>43760.208333333328</v>
      </c>
      <c r="M379" s="9">
        <f t="shared" si="22"/>
        <v>43774.25</v>
      </c>
      <c r="N379" t="b">
        <v>0</v>
      </c>
      <c r="O379" t="b">
        <v>0</v>
      </c>
      <c r="P379" t="s">
        <v>2018</v>
      </c>
      <c r="Q379" t="s">
        <v>2019</v>
      </c>
      <c r="R379" s="6">
        <f t="shared" si="23"/>
        <v>0.10257545271629778</v>
      </c>
      <c r="S379" s="8">
        <f t="shared" si="20"/>
        <v>40.14173228346457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9">
        <f t="shared" si="21"/>
        <v>43241.208333333328</v>
      </c>
      <c r="M380" s="9">
        <f t="shared" si="22"/>
        <v>43279.208333333328</v>
      </c>
      <c r="N380" t="b">
        <v>0</v>
      </c>
      <c r="O380" t="b">
        <v>0</v>
      </c>
      <c r="P380" t="s">
        <v>2020</v>
      </c>
      <c r="Q380" t="s">
        <v>2021</v>
      </c>
      <c r="R380" s="6">
        <f t="shared" si="23"/>
        <v>0.13962962962962963</v>
      </c>
      <c r="S380" s="8">
        <f t="shared" si="20"/>
        <v>70.090140845070422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9">
        <f t="shared" si="21"/>
        <v>40843.208333333336</v>
      </c>
      <c r="M381" s="9">
        <f t="shared" si="22"/>
        <v>40857.25</v>
      </c>
      <c r="N381" t="b">
        <v>0</v>
      </c>
      <c r="O381" t="b">
        <v>0</v>
      </c>
      <c r="P381" t="s">
        <v>2018</v>
      </c>
      <c r="Q381" t="s">
        <v>2019</v>
      </c>
      <c r="R381" s="6">
        <f t="shared" si="23"/>
        <v>0.40444444444444444</v>
      </c>
      <c r="S381" s="8">
        <f t="shared" si="20"/>
        <v>66.181818181818187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9">
        <f t="shared" si="21"/>
        <v>41448.208333333336</v>
      </c>
      <c r="M382" s="9">
        <f t="shared" si="22"/>
        <v>41453.208333333336</v>
      </c>
      <c r="N382" t="b">
        <v>0</v>
      </c>
      <c r="O382" t="b">
        <v>0</v>
      </c>
      <c r="P382" t="s">
        <v>2018</v>
      </c>
      <c r="Q382" t="s">
        <v>2019</v>
      </c>
      <c r="R382" s="6">
        <f t="shared" si="23"/>
        <v>1.6032</v>
      </c>
      <c r="S382" s="8">
        <f t="shared" si="20"/>
        <v>47.714285714285715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9">
        <f t="shared" si="21"/>
        <v>42163.208333333328</v>
      </c>
      <c r="M383" s="9">
        <f t="shared" si="22"/>
        <v>42209.208333333328</v>
      </c>
      <c r="N383" t="b">
        <v>0</v>
      </c>
      <c r="O383" t="b">
        <v>0</v>
      </c>
      <c r="P383" t="s">
        <v>2018</v>
      </c>
      <c r="Q383" t="s">
        <v>2019</v>
      </c>
      <c r="R383" s="6">
        <f t="shared" si="23"/>
        <v>1.8394339622641509</v>
      </c>
      <c r="S383" s="8">
        <f t="shared" si="20"/>
        <v>62.896774193548389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9">
        <f t="shared" si="21"/>
        <v>43024.208333333328</v>
      </c>
      <c r="M384" s="9">
        <f t="shared" si="22"/>
        <v>43043.208333333328</v>
      </c>
      <c r="N384" t="b">
        <v>0</v>
      </c>
      <c r="O384" t="b">
        <v>0</v>
      </c>
      <c r="P384" t="s">
        <v>2033</v>
      </c>
      <c r="Q384" t="s">
        <v>2034</v>
      </c>
      <c r="R384" s="6">
        <f t="shared" si="23"/>
        <v>0.63769230769230767</v>
      </c>
      <c r="S384" s="8">
        <f t="shared" si="20"/>
        <v>86.611940298507463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9">
        <f t="shared" si="21"/>
        <v>43509.25</v>
      </c>
      <c r="M385" s="9">
        <f t="shared" si="22"/>
        <v>43515.25</v>
      </c>
      <c r="N385" t="b">
        <v>0</v>
      </c>
      <c r="O385" t="b">
        <v>1</v>
      </c>
      <c r="P385" t="s">
        <v>2012</v>
      </c>
      <c r="Q385" t="s">
        <v>2013</v>
      </c>
      <c r="R385" s="6">
        <f t="shared" si="23"/>
        <v>2.2538095238095237</v>
      </c>
      <c r="S385" s="8">
        <f t="shared" si="20"/>
        <v>75.126984126984127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9">
        <f t="shared" si="21"/>
        <v>42776.25</v>
      </c>
      <c r="M386" s="9">
        <f t="shared" si="22"/>
        <v>42803.25</v>
      </c>
      <c r="N386" t="b">
        <v>1</v>
      </c>
      <c r="O386" t="b">
        <v>1</v>
      </c>
      <c r="P386" t="s">
        <v>2020</v>
      </c>
      <c r="Q386" t="s">
        <v>2021</v>
      </c>
      <c r="R386" s="6">
        <f t="shared" si="23"/>
        <v>1.7200961538461539</v>
      </c>
      <c r="S386" s="8">
        <f t="shared" ref="S386:S449" si="24">IF(E386,E386/G386,0)</f>
        <v>41.004167534903104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9">
        <f t="shared" ref="L387:L450" si="25">(((J387/60)/60)/24)+DATE(1970,1,1)</f>
        <v>43553.208333333328</v>
      </c>
      <c r="M387" s="9">
        <f t="shared" ref="M387:M450" si="26">(((K387/60)/60)/24)+DATE(1970,1,1)</f>
        <v>43585.208333333328</v>
      </c>
      <c r="N387" t="b">
        <v>0</v>
      </c>
      <c r="O387" t="b">
        <v>0</v>
      </c>
      <c r="P387" t="s">
        <v>2026</v>
      </c>
      <c r="Q387" t="s">
        <v>2027</v>
      </c>
      <c r="R387" s="6">
        <f t="shared" ref="R387:R450" si="27">E387/D387</f>
        <v>1.4616709511568124</v>
      </c>
      <c r="S387" s="8">
        <f t="shared" si="24"/>
        <v>50.007915567282325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9">
        <f t="shared" si="25"/>
        <v>40355.208333333336</v>
      </c>
      <c r="M388" s="9">
        <f t="shared" si="26"/>
        <v>40367.208333333336</v>
      </c>
      <c r="N388" t="b">
        <v>0</v>
      </c>
      <c r="O388" t="b">
        <v>0</v>
      </c>
      <c r="P388" t="s">
        <v>2018</v>
      </c>
      <c r="Q388" t="s">
        <v>2019</v>
      </c>
      <c r="R388" s="6">
        <f t="shared" si="27"/>
        <v>0.76423616236162362</v>
      </c>
      <c r="S388" s="8">
        <f t="shared" si="24"/>
        <v>96.960674157303373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9">
        <f t="shared" si="25"/>
        <v>41072.208333333336</v>
      </c>
      <c r="M389" s="9">
        <f t="shared" si="26"/>
        <v>41077.208333333336</v>
      </c>
      <c r="N389" t="b">
        <v>0</v>
      </c>
      <c r="O389" t="b">
        <v>0</v>
      </c>
      <c r="P389" t="s">
        <v>2016</v>
      </c>
      <c r="Q389" t="s">
        <v>2025</v>
      </c>
      <c r="R389" s="6">
        <f t="shared" si="27"/>
        <v>0.39261467889908258</v>
      </c>
      <c r="S389" s="8">
        <f t="shared" si="24"/>
        <v>100.93160377358491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9">
        <f t="shared" si="25"/>
        <v>40912.25</v>
      </c>
      <c r="M390" s="9">
        <f t="shared" si="26"/>
        <v>40914.25</v>
      </c>
      <c r="N390" t="b">
        <v>0</v>
      </c>
      <c r="O390" t="b">
        <v>0</v>
      </c>
      <c r="P390" t="s">
        <v>2014</v>
      </c>
      <c r="Q390" t="s">
        <v>2024</v>
      </c>
      <c r="R390" s="6">
        <f t="shared" si="27"/>
        <v>0.11270034843205574</v>
      </c>
      <c r="S390" s="8">
        <f t="shared" si="24"/>
        <v>89.227586206896547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9">
        <f t="shared" si="25"/>
        <v>40479.208333333336</v>
      </c>
      <c r="M391" s="9">
        <f t="shared" si="26"/>
        <v>40506.25</v>
      </c>
      <c r="N391" t="b">
        <v>0</v>
      </c>
      <c r="O391" t="b">
        <v>0</v>
      </c>
      <c r="P391" t="s">
        <v>2018</v>
      </c>
      <c r="Q391" t="s">
        <v>2019</v>
      </c>
      <c r="R391" s="6">
        <f t="shared" si="27"/>
        <v>1.2211084337349398</v>
      </c>
      <c r="S391" s="8">
        <f t="shared" si="24"/>
        <v>87.979166666666671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9">
        <f t="shared" si="25"/>
        <v>41530.208333333336</v>
      </c>
      <c r="M392" s="9">
        <f t="shared" si="26"/>
        <v>41545.208333333336</v>
      </c>
      <c r="N392" t="b">
        <v>0</v>
      </c>
      <c r="O392" t="b">
        <v>0</v>
      </c>
      <c r="P392" t="s">
        <v>2033</v>
      </c>
      <c r="Q392" t="s">
        <v>2034</v>
      </c>
      <c r="R392" s="6">
        <f t="shared" si="27"/>
        <v>1.8654166666666667</v>
      </c>
      <c r="S392" s="8">
        <f t="shared" si="24"/>
        <v>89.54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9">
        <f t="shared" si="25"/>
        <v>41653.25</v>
      </c>
      <c r="M393" s="9">
        <f t="shared" si="26"/>
        <v>41655.25</v>
      </c>
      <c r="N393" t="b">
        <v>0</v>
      </c>
      <c r="O393" t="b">
        <v>0</v>
      </c>
      <c r="P393" t="s">
        <v>2026</v>
      </c>
      <c r="Q393" t="s">
        <v>2027</v>
      </c>
      <c r="R393" s="6">
        <f t="shared" si="27"/>
        <v>7.27317880794702E-2</v>
      </c>
      <c r="S393" s="8">
        <f t="shared" si="24"/>
        <v>29.09271523178808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9">
        <f t="shared" si="25"/>
        <v>40549.25</v>
      </c>
      <c r="M394" s="9">
        <f t="shared" si="26"/>
        <v>40551.25</v>
      </c>
      <c r="N394" t="b">
        <v>0</v>
      </c>
      <c r="O394" t="b">
        <v>0</v>
      </c>
      <c r="P394" t="s">
        <v>2016</v>
      </c>
      <c r="Q394" t="s">
        <v>2025</v>
      </c>
      <c r="R394" s="6">
        <f t="shared" si="27"/>
        <v>0.65642371234207963</v>
      </c>
      <c r="S394" s="8">
        <f t="shared" si="24"/>
        <v>42.006218905472636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9">
        <f t="shared" si="25"/>
        <v>42933.208333333328</v>
      </c>
      <c r="M395" s="9">
        <f t="shared" si="26"/>
        <v>42934.208333333328</v>
      </c>
      <c r="N395" t="b">
        <v>0</v>
      </c>
      <c r="O395" t="b">
        <v>0</v>
      </c>
      <c r="P395" t="s">
        <v>2014</v>
      </c>
      <c r="Q395" t="s">
        <v>2037</v>
      </c>
      <c r="R395" s="6">
        <f t="shared" si="27"/>
        <v>2.2896178343949045</v>
      </c>
      <c r="S395" s="8">
        <f t="shared" si="24"/>
        <v>47.004903563255965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9">
        <f t="shared" si="25"/>
        <v>41484.208333333336</v>
      </c>
      <c r="M396" s="9">
        <f t="shared" si="26"/>
        <v>41494.208333333336</v>
      </c>
      <c r="N396" t="b">
        <v>0</v>
      </c>
      <c r="O396" t="b">
        <v>1</v>
      </c>
      <c r="P396" t="s">
        <v>2020</v>
      </c>
      <c r="Q396" t="s">
        <v>2021</v>
      </c>
      <c r="R396" s="6">
        <f t="shared" si="27"/>
        <v>4.6937499999999996</v>
      </c>
      <c r="S396" s="8">
        <f t="shared" si="24"/>
        <v>110.44117647058823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9">
        <f t="shared" si="25"/>
        <v>40885.25</v>
      </c>
      <c r="M397" s="9">
        <f t="shared" si="26"/>
        <v>40886.25</v>
      </c>
      <c r="N397" t="b">
        <v>1</v>
      </c>
      <c r="O397" t="b">
        <v>0</v>
      </c>
      <c r="P397" t="s">
        <v>2018</v>
      </c>
      <c r="Q397" t="s">
        <v>2019</v>
      </c>
      <c r="R397" s="6">
        <f t="shared" si="27"/>
        <v>1.3011267605633803</v>
      </c>
      <c r="S397" s="8">
        <f t="shared" si="24"/>
        <v>41.990909090909092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9">
        <f t="shared" si="25"/>
        <v>43378.208333333328</v>
      </c>
      <c r="M398" s="9">
        <f t="shared" si="26"/>
        <v>43386.208333333328</v>
      </c>
      <c r="N398" t="b">
        <v>0</v>
      </c>
      <c r="O398" t="b">
        <v>0</v>
      </c>
      <c r="P398" t="s">
        <v>2020</v>
      </c>
      <c r="Q398" t="s">
        <v>2023</v>
      </c>
      <c r="R398" s="6">
        <f t="shared" si="27"/>
        <v>1.6705422993492407</v>
      </c>
      <c r="S398" s="8">
        <f t="shared" si="24"/>
        <v>48.012468827930178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9">
        <f t="shared" si="25"/>
        <v>41417.208333333336</v>
      </c>
      <c r="M399" s="9">
        <f t="shared" si="26"/>
        <v>41423.208333333336</v>
      </c>
      <c r="N399" t="b">
        <v>0</v>
      </c>
      <c r="O399" t="b">
        <v>0</v>
      </c>
      <c r="P399" t="s">
        <v>2014</v>
      </c>
      <c r="Q399" t="s">
        <v>2015</v>
      </c>
      <c r="R399" s="6">
        <f t="shared" si="27"/>
        <v>1.738641975308642</v>
      </c>
      <c r="S399" s="8">
        <f t="shared" si="24"/>
        <v>31.019823788546255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9">
        <f t="shared" si="25"/>
        <v>43228.208333333328</v>
      </c>
      <c r="M400" s="9">
        <f t="shared" si="26"/>
        <v>43230.208333333328</v>
      </c>
      <c r="N400" t="b">
        <v>0</v>
      </c>
      <c r="O400" t="b">
        <v>1</v>
      </c>
      <c r="P400" t="s">
        <v>2020</v>
      </c>
      <c r="Q400" t="s">
        <v>2028</v>
      </c>
      <c r="R400" s="6">
        <f t="shared" si="27"/>
        <v>7.1776470588235295</v>
      </c>
      <c r="S400" s="8">
        <f t="shared" si="24"/>
        <v>99.203252032520325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9">
        <f t="shared" si="25"/>
        <v>40576.25</v>
      </c>
      <c r="M401" s="9">
        <f t="shared" si="26"/>
        <v>40583.25</v>
      </c>
      <c r="N401" t="b">
        <v>0</v>
      </c>
      <c r="O401" t="b">
        <v>0</v>
      </c>
      <c r="P401" t="s">
        <v>2014</v>
      </c>
      <c r="Q401" t="s">
        <v>2024</v>
      </c>
      <c r="R401" s="6">
        <f t="shared" si="27"/>
        <v>0.63850976361767731</v>
      </c>
      <c r="S401" s="8">
        <f t="shared" si="24"/>
        <v>66.022316684378325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9">
        <f t="shared" si="25"/>
        <v>41502.208333333336</v>
      </c>
      <c r="M402" s="9">
        <f t="shared" si="26"/>
        <v>41524.208333333336</v>
      </c>
      <c r="N402" t="b">
        <v>0</v>
      </c>
      <c r="O402" t="b">
        <v>1</v>
      </c>
      <c r="P402" t="s">
        <v>2033</v>
      </c>
      <c r="Q402" t="s">
        <v>2034</v>
      </c>
      <c r="R402" s="6">
        <f t="shared" si="27"/>
        <v>0.02</v>
      </c>
      <c r="S402" s="8">
        <f t="shared" si="24"/>
        <v>2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9">
        <f t="shared" si="25"/>
        <v>43765.208333333328</v>
      </c>
      <c r="M403" s="9">
        <f t="shared" si="26"/>
        <v>43765.208333333328</v>
      </c>
      <c r="N403" t="b">
        <v>0</v>
      </c>
      <c r="O403" t="b">
        <v>0</v>
      </c>
      <c r="P403" t="s">
        <v>2018</v>
      </c>
      <c r="Q403" t="s">
        <v>2019</v>
      </c>
      <c r="R403" s="6">
        <f t="shared" si="27"/>
        <v>15.302222222222222</v>
      </c>
      <c r="S403" s="8">
        <f t="shared" si="24"/>
        <v>46.060200668896321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9">
        <f t="shared" si="25"/>
        <v>40914.25</v>
      </c>
      <c r="M404" s="9">
        <f t="shared" si="26"/>
        <v>40961.25</v>
      </c>
      <c r="N404" t="b">
        <v>0</v>
      </c>
      <c r="O404" t="b">
        <v>1</v>
      </c>
      <c r="P404" t="s">
        <v>2020</v>
      </c>
      <c r="Q404" t="s">
        <v>2031</v>
      </c>
      <c r="R404" s="6">
        <f t="shared" si="27"/>
        <v>0.40356164383561643</v>
      </c>
      <c r="S404" s="8">
        <f t="shared" si="24"/>
        <v>73.650000000000006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9">
        <f t="shared" si="25"/>
        <v>40310.208333333336</v>
      </c>
      <c r="M405" s="9">
        <f t="shared" si="26"/>
        <v>40346.208333333336</v>
      </c>
      <c r="N405" t="b">
        <v>0</v>
      </c>
      <c r="O405" t="b">
        <v>1</v>
      </c>
      <c r="P405" t="s">
        <v>2018</v>
      </c>
      <c r="Q405" t="s">
        <v>2019</v>
      </c>
      <c r="R405" s="6">
        <f t="shared" si="27"/>
        <v>0.86220633299284988</v>
      </c>
      <c r="S405" s="8">
        <f t="shared" si="24"/>
        <v>55.99336650082919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9">
        <f t="shared" si="25"/>
        <v>43053.25</v>
      </c>
      <c r="M406" s="9">
        <f t="shared" si="26"/>
        <v>43056.25</v>
      </c>
      <c r="N406" t="b">
        <v>0</v>
      </c>
      <c r="O406" t="b">
        <v>0</v>
      </c>
      <c r="P406" t="s">
        <v>2018</v>
      </c>
      <c r="Q406" t="s">
        <v>2019</v>
      </c>
      <c r="R406" s="6">
        <f t="shared" si="27"/>
        <v>3.1558486707566464</v>
      </c>
      <c r="S406" s="8">
        <f t="shared" si="24"/>
        <v>68.985695127402778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9">
        <f t="shared" si="25"/>
        <v>43255.208333333328</v>
      </c>
      <c r="M407" s="9">
        <f t="shared" si="26"/>
        <v>43305.208333333328</v>
      </c>
      <c r="N407" t="b">
        <v>0</v>
      </c>
      <c r="O407" t="b">
        <v>0</v>
      </c>
      <c r="P407" t="s">
        <v>2018</v>
      </c>
      <c r="Q407" t="s">
        <v>2019</v>
      </c>
      <c r="R407" s="6">
        <f t="shared" si="27"/>
        <v>0.89618243243243245</v>
      </c>
      <c r="S407" s="8">
        <f t="shared" si="24"/>
        <v>60.981609195402299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9">
        <f t="shared" si="25"/>
        <v>41304.25</v>
      </c>
      <c r="M408" s="9">
        <f t="shared" si="26"/>
        <v>41316.25</v>
      </c>
      <c r="N408" t="b">
        <v>1</v>
      </c>
      <c r="O408" t="b">
        <v>0</v>
      </c>
      <c r="P408" t="s">
        <v>2020</v>
      </c>
      <c r="Q408" t="s">
        <v>2021</v>
      </c>
      <c r="R408" s="6">
        <f t="shared" si="27"/>
        <v>1.8214503816793892</v>
      </c>
      <c r="S408" s="8">
        <f t="shared" si="24"/>
        <v>110.98139534883721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9">
        <f t="shared" si="25"/>
        <v>43751.208333333328</v>
      </c>
      <c r="M409" s="9">
        <f t="shared" si="26"/>
        <v>43758.208333333328</v>
      </c>
      <c r="N409" t="b">
        <v>0</v>
      </c>
      <c r="O409" t="b">
        <v>0</v>
      </c>
      <c r="P409" t="s">
        <v>2018</v>
      </c>
      <c r="Q409" t="s">
        <v>2019</v>
      </c>
      <c r="R409" s="6">
        <f t="shared" si="27"/>
        <v>3.5588235294117645</v>
      </c>
      <c r="S409" s="8">
        <f t="shared" si="24"/>
        <v>25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9">
        <f t="shared" si="25"/>
        <v>42541.208333333328</v>
      </c>
      <c r="M410" s="9">
        <f t="shared" si="26"/>
        <v>42561.208333333328</v>
      </c>
      <c r="N410" t="b">
        <v>0</v>
      </c>
      <c r="O410" t="b">
        <v>0</v>
      </c>
      <c r="P410" t="s">
        <v>2020</v>
      </c>
      <c r="Q410" t="s">
        <v>2021</v>
      </c>
      <c r="R410" s="6">
        <f t="shared" si="27"/>
        <v>1.3183695652173912</v>
      </c>
      <c r="S410" s="8">
        <f t="shared" si="24"/>
        <v>78.759740259740255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9">
        <f t="shared" si="25"/>
        <v>42843.208333333328</v>
      </c>
      <c r="M411" s="9">
        <f t="shared" si="26"/>
        <v>42847.208333333328</v>
      </c>
      <c r="N411" t="b">
        <v>0</v>
      </c>
      <c r="O411" t="b">
        <v>0</v>
      </c>
      <c r="P411" t="s">
        <v>2014</v>
      </c>
      <c r="Q411" t="s">
        <v>2015</v>
      </c>
      <c r="R411" s="6">
        <f t="shared" si="27"/>
        <v>0.46315634218289087</v>
      </c>
      <c r="S411" s="8">
        <f t="shared" si="24"/>
        <v>87.960784313725483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9">
        <f t="shared" si="25"/>
        <v>42122.208333333328</v>
      </c>
      <c r="M412" s="9">
        <f t="shared" si="26"/>
        <v>42122.208333333328</v>
      </c>
      <c r="N412" t="b">
        <v>0</v>
      </c>
      <c r="O412" t="b">
        <v>0</v>
      </c>
      <c r="P412" t="s">
        <v>2029</v>
      </c>
      <c r="Q412" t="s">
        <v>2040</v>
      </c>
      <c r="R412" s="6">
        <f t="shared" si="27"/>
        <v>0.36132726089785294</v>
      </c>
      <c r="S412" s="8">
        <f t="shared" si="24"/>
        <v>49.987398739873989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9">
        <f t="shared" si="25"/>
        <v>42884.208333333328</v>
      </c>
      <c r="M413" s="9">
        <f t="shared" si="26"/>
        <v>42886.208333333328</v>
      </c>
      <c r="N413" t="b">
        <v>0</v>
      </c>
      <c r="O413" t="b">
        <v>0</v>
      </c>
      <c r="P413" t="s">
        <v>2018</v>
      </c>
      <c r="Q413" t="s">
        <v>2019</v>
      </c>
      <c r="R413" s="6">
        <f t="shared" si="27"/>
        <v>1.0462820512820512</v>
      </c>
      <c r="S413" s="8">
        <f t="shared" si="24"/>
        <v>99.524390243902445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9">
        <f t="shared" si="25"/>
        <v>41642.25</v>
      </c>
      <c r="M414" s="9">
        <f t="shared" si="26"/>
        <v>41652.25</v>
      </c>
      <c r="N414" t="b">
        <v>0</v>
      </c>
      <c r="O414" t="b">
        <v>0</v>
      </c>
      <c r="P414" t="s">
        <v>2026</v>
      </c>
      <c r="Q414" t="s">
        <v>2032</v>
      </c>
      <c r="R414" s="6">
        <f t="shared" si="27"/>
        <v>6.6885714285714286</v>
      </c>
      <c r="S414" s="8">
        <f t="shared" si="24"/>
        <v>104.82089552238806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9">
        <f t="shared" si="25"/>
        <v>43431.25</v>
      </c>
      <c r="M415" s="9">
        <f t="shared" si="26"/>
        <v>43458.25</v>
      </c>
      <c r="N415" t="b">
        <v>0</v>
      </c>
      <c r="O415" t="b">
        <v>0</v>
      </c>
      <c r="P415" t="s">
        <v>2020</v>
      </c>
      <c r="Q415" t="s">
        <v>2028</v>
      </c>
      <c r="R415" s="6">
        <f t="shared" si="27"/>
        <v>0.62072823218997364</v>
      </c>
      <c r="S415" s="8">
        <f t="shared" si="24"/>
        <v>108.01469237832875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9">
        <f t="shared" si="25"/>
        <v>40288.208333333336</v>
      </c>
      <c r="M416" s="9">
        <f t="shared" si="26"/>
        <v>40296.208333333336</v>
      </c>
      <c r="N416" t="b">
        <v>0</v>
      </c>
      <c r="O416" t="b">
        <v>1</v>
      </c>
      <c r="P416" t="s">
        <v>2012</v>
      </c>
      <c r="Q416" t="s">
        <v>2013</v>
      </c>
      <c r="R416" s="6">
        <f t="shared" si="27"/>
        <v>0.84699787460148779</v>
      </c>
      <c r="S416" s="8">
        <f t="shared" si="24"/>
        <v>28.998544660724033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9">
        <f t="shared" si="25"/>
        <v>40921.25</v>
      </c>
      <c r="M417" s="9">
        <f t="shared" si="26"/>
        <v>40938.25</v>
      </c>
      <c r="N417" t="b">
        <v>0</v>
      </c>
      <c r="O417" t="b">
        <v>0</v>
      </c>
      <c r="P417" t="s">
        <v>2018</v>
      </c>
      <c r="Q417" t="s">
        <v>2019</v>
      </c>
      <c r="R417" s="6">
        <f t="shared" si="27"/>
        <v>0.11059030837004405</v>
      </c>
      <c r="S417" s="8">
        <f t="shared" si="24"/>
        <v>30.028708133971293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9">
        <f t="shared" si="25"/>
        <v>40560.25</v>
      </c>
      <c r="M418" s="9">
        <f t="shared" si="26"/>
        <v>40569.25</v>
      </c>
      <c r="N418" t="b">
        <v>0</v>
      </c>
      <c r="O418" t="b">
        <v>1</v>
      </c>
      <c r="P418" t="s">
        <v>2020</v>
      </c>
      <c r="Q418" t="s">
        <v>2021</v>
      </c>
      <c r="R418" s="6">
        <f t="shared" si="27"/>
        <v>0.43838781575037145</v>
      </c>
      <c r="S418" s="8">
        <f t="shared" si="24"/>
        <v>41.005559416261292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9">
        <f t="shared" si="25"/>
        <v>43407.208333333328</v>
      </c>
      <c r="M419" s="9">
        <f t="shared" si="26"/>
        <v>43431.25</v>
      </c>
      <c r="N419" t="b">
        <v>0</v>
      </c>
      <c r="O419" t="b">
        <v>0</v>
      </c>
      <c r="P419" t="s">
        <v>2018</v>
      </c>
      <c r="Q419" t="s">
        <v>2019</v>
      </c>
      <c r="R419" s="6">
        <f t="shared" si="27"/>
        <v>0.55470588235294116</v>
      </c>
      <c r="S419" s="8">
        <f t="shared" si="24"/>
        <v>62.866666666666667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9">
        <f t="shared" si="25"/>
        <v>41035.208333333336</v>
      </c>
      <c r="M420" s="9">
        <f t="shared" si="26"/>
        <v>41036.208333333336</v>
      </c>
      <c r="N420" t="b">
        <v>0</v>
      </c>
      <c r="O420" t="b">
        <v>0</v>
      </c>
      <c r="P420" t="s">
        <v>2020</v>
      </c>
      <c r="Q420" t="s">
        <v>2021</v>
      </c>
      <c r="R420" s="6">
        <f t="shared" si="27"/>
        <v>0.57399511301160655</v>
      </c>
      <c r="S420" s="8">
        <f t="shared" si="24"/>
        <v>47.005002501250623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9">
        <f t="shared" si="25"/>
        <v>40899.25</v>
      </c>
      <c r="M421" s="9">
        <f t="shared" si="26"/>
        <v>40905.25</v>
      </c>
      <c r="N421" t="b">
        <v>0</v>
      </c>
      <c r="O421" t="b">
        <v>0</v>
      </c>
      <c r="P421" t="s">
        <v>2016</v>
      </c>
      <c r="Q421" t="s">
        <v>2017</v>
      </c>
      <c r="R421" s="6">
        <f t="shared" si="27"/>
        <v>1.2343497363796134</v>
      </c>
      <c r="S421" s="8">
        <f t="shared" si="24"/>
        <v>26.997693638285604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9">
        <f t="shared" si="25"/>
        <v>42911.208333333328</v>
      </c>
      <c r="M422" s="9">
        <f t="shared" si="26"/>
        <v>42925.208333333328</v>
      </c>
      <c r="N422" t="b">
        <v>0</v>
      </c>
      <c r="O422" t="b">
        <v>0</v>
      </c>
      <c r="P422" t="s">
        <v>2018</v>
      </c>
      <c r="Q422" t="s">
        <v>2019</v>
      </c>
      <c r="R422" s="6">
        <f t="shared" si="27"/>
        <v>1.2846</v>
      </c>
      <c r="S422" s="8">
        <f t="shared" si="24"/>
        <v>68.329787234042556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9">
        <f t="shared" si="25"/>
        <v>42915.208333333328</v>
      </c>
      <c r="M423" s="9">
        <f t="shared" si="26"/>
        <v>42945.208333333328</v>
      </c>
      <c r="N423" t="b">
        <v>0</v>
      </c>
      <c r="O423" t="b">
        <v>1</v>
      </c>
      <c r="P423" t="s">
        <v>2016</v>
      </c>
      <c r="Q423" t="s">
        <v>2025</v>
      </c>
      <c r="R423" s="6">
        <f t="shared" si="27"/>
        <v>0.63989361702127656</v>
      </c>
      <c r="S423" s="8">
        <f t="shared" si="24"/>
        <v>50.974576271186443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9">
        <f t="shared" si="25"/>
        <v>40285.208333333336</v>
      </c>
      <c r="M424" s="9">
        <f t="shared" si="26"/>
        <v>40305.208333333336</v>
      </c>
      <c r="N424" t="b">
        <v>0</v>
      </c>
      <c r="O424" t="b">
        <v>1</v>
      </c>
      <c r="P424" t="s">
        <v>2018</v>
      </c>
      <c r="Q424" t="s">
        <v>2019</v>
      </c>
      <c r="R424" s="6">
        <f t="shared" si="27"/>
        <v>1.2729885057471264</v>
      </c>
      <c r="S424" s="8">
        <f t="shared" si="24"/>
        <v>54.024390243902438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9">
        <f t="shared" si="25"/>
        <v>40808.208333333336</v>
      </c>
      <c r="M425" s="9">
        <f t="shared" si="26"/>
        <v>40810.208333333336</v>
      </c>
      <c r="N425" t="b">
        <v>0</v>
      </c>
      <c r="O425" t="b">
        <v>1</v>
      </c>
      <c r="P425" t="s">
        <v>2012</v>
      </c>
      <c r="Q425" t="s">
        <v>2013</v>
      </c>
      <c r="R425" s="6">
        <f t="shared" si="27"/>
        <v>0.10638024357239513</v>
      </c>
      <c r="S425" s="8">
        <f t="shared" si="24"/>
        <v>97.055555555555557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9">
        <f t="shared" si="25"/>
        <v>43208.208333333328</v>
      </c>
      <c r="M426" s="9">
        <f t="shared" si="26"/>
        <v>43214.208333333328</v>
      </c>
      <c r="N426" t="b">
        <v>0</v>
      </c>
      <c r="O426" t="b">
        <v>0</v>
      </c>
      <c r="P426" t="s">
        <v>2014</v>
      </c>
      <c r="Q426" t="s">
        <v>2024</v>
      </c>
      <c r="R426" s="6">
        <f t="shared" si="27"/>
        <v>0.40470588235294119</v>
      </c>
      <c r="S426" s="8">
        <f t="shared" si="24"/>
        <v>24.867469879518072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9">
        <f t="shared" si="25"/>
        <v>42213.208333333328</v>
      </c>
      <c r="M427" s="9">
        <f t="shared" si="26"/>
        <v>42219.208333333328</v>
      </c>
      <c r="N427" t="b">
        <v>0</v>
      </c>
      <c r="O427" t="b">
        <v>0</v>
      </c>
      <c r="P427" t="s">
        <v>2033</v>
      </c>
      <c r="Q427" t="s">
        <v>2034</v>
      </c>
      <c r="R427" s="6">
        <f t="shared" si="27"/>
        <v>2.8766666666666665</v>
      </c>
      <c r="S427" s="8">
        <f t="shared" si="24"/>
        <v>84.423913043478265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9">
        <f t="shared" si="25"/>
        <v>41332.25</v>
      </c>
      <c r="M428" s="9">
        <f t="shared" si="26"/>
        <v>41339.25</v>
      </c>
      <c r="N428" t="b">
        <v>0</v>
      </c>
      <c r="O428" t="b">
        <v>0</v>
      </c>
      <c r="P428" t="s">
        <v>2018</v>
      </c>
      <c r="Q428" t="s">
        <v>2019</v>
      </c>
      <c r="R428" s="6">
        <f t="shared" si="27"/>
        <v>5.7294444444444448</v>
      </c>
      <c r="S428" s="8">
        <f t="shared" si="24"/>
        <v>47.091324200913242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9">
        <f t="shared" si="25"/>
        <v>41895.208333333336</v>
      </c>
      <c r="M429" s="9">
        <f t="shared" si="26"/>
        <v>41927.208333333336</v>
      </c>
      <c r="N429" t="b">
        <v>0</v>
      </c>
      <c r="O429" t="b">
        <v>1</v>
      </c>
      <c r="P429" t="s">
        <v>2018</v>
      </c>
      <c r="Q429" t="s">
        <v>2019</v>
      </c>
      <c r="R429" s="6">
        <f t="shared" si="27"/>
        <v>1.1290429799426933</v>
      </c>
      <c r="S429" s="8">
        <f t="shared" si="24"/>
        <v>77.996041171813147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9">
        <f t="shared" si="25"/>
        <v>40585.25</v>
      </c>
      <c r="M430" s="9">
        <f t="shared" si="26"/>
        <v>40592.25</v>
      </c>
      <c r="N430" t="b">
        <v>0</v>
      </c>
      <c r="O430" t="b">
        <v>0</v>
      </c>
      <c r="P430" t="s">
        <v>2020</v>
      </c>
      <c r="Q430" t="s">
        <v>2028</v>
      </c>
      <c r="R430" s="6">
        <f t="shared" si="27"/>
        <v>0.46387573964497042</v>
      </c>
      <c r="S430" s="8">
        <f t="shared" si="24"/>
        <v>62.967871485943775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9">
        <f t="shared" si="25"/>
        <v>41680.25</v>
      </c>
      <c r="M431" s="9">
        <f t="shared" si="26"/>
        <v>41708.208333333336</v>
      </c>
      <c r="N431" t="b">
        <v>0</v>
      </c>
      <c r="O431" t="b">
        <v>1</v>
      </c>
      <c r="P431" t="s">
        <v>2033</v>
      </c>
      <c r="Q431" t="s">
        <v>2034</v>
      </c>
      <c r="R431" s="6">
        <f t="shared" si="27"/>
        <v>0.90675916230366493</v>
      </c>
      <c r="S431" s="8">
        <f t="shared" si="24"/>
        <v>81.006080449017773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9">
        <f t="shared" si="25"/>
        <v>43737.208333333328</v>
      </c>
      <c r="M432" s="9">
        <f t="shared" si="26"/>
        <v>43771.208333333328</v>
      </c>
      <c r="N432" t="b">
        <v>0</v>
      </c>
      <c r="O432" t="b">
        <v>0</v>
      </c>
      <c r="P432" t="s">
        <v>2018</v>
      </c>
      <c r="Q432" t="s">
        <v>2019</v>
      </c>
      <c r="R432" s="6">
        <f t="shared" si="27"/>
        <v>0.67740740740740746</v>
      </c>
      <c r="S432" s="8">
        <f t="shared" si="24"/>
        <v>65.321428571428569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9">
        <f t="shared" si="25"/>
        <v>43273.208333333328</v>
      </c>
      <c r="M433" s="9">
        <f t="shared" si="26"/>
        <v>43290.208333333328</v>
      </c>
      <c r="N433" t="b">
        <v>1</v>
      </c>
      <c r="O433" t="b">
        <v>0</v>
      </c>
      <c r="P433" t="s">
        <v>2018</v>
      </c>
      <c r="Q433" t="s">
        <v>2019</v>
      </c>
      <c r="R433" s="6">
        <f t="shared" si="27"/>
        <v>1.9249019607843136</v>
      </c>
      <c r="S433" s="8">
        <f t="shared" si="24"/>
        <v>104.43617021276596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9">
        <f t="shared" si="25"/>
        <v>41761.208333333336</v>
      </c>
      <c r="M434" s="9">
        <f t="shared" si="26"/>
        <v>41781.208333333336</v>
      </c>
      <c r="N434" t="b">
        <v>0</v>
      </c>
      <c r="O434" t="b">
        <v>0</v>
      </c>
      <c r="P434" t="s">
        <v>2018</v>
      </c>
      <c r="Q434" t="s">
        <v>2019</v>
      </c>
      <c r="R434" s="6">
        <f t="shared" si="27"/>
        <v>0.82714285714285718</v>
      </c>
      <c r="S434" s="8">
        <f t="shared" si="24"/>
        <v>69.989010989010993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9">
        <f t="shared" si="25"/>
        <v>41603.25</v>
      </c>
      <c r="M435" s="9">
        <f t="shared" si="26"/>
        <v>41619.25</v>
      </c>
      <c r="N435" t="b">
        <v>0</v>
      </c>
      <c r="O435" t="b">
        <v>1</v>
      </c>
      <c r="P435" t="s">
        <v>2020</v>
      </c>
      <c r="Q435" t="s">
        <v>2021</v>
      </c>
      <c r="R435" s="6">
        <f t="shared" si="27"/>
        <v>0.54163920922570019</v>
      </c>
      <c r="S435" s="8">
        <f t="shared" si="24"/>
        <v>83.023989898989896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9">
        <f t="shared" si="25"/>
        <v>42705.25</v>
      </c>
      <c r="M436" s="9">
        <f t="shared" si="26"/>
        <v>42719.25</v>
      </c>
      <c r="N436" t="b">
        <v>1</v>
      </c>
      <c r="O436" t="b">
        <v>0</v>
      </c>
      <c r="P436" t="s">
        <v>2018</v>
      </c>
      <c r="Q436" t="s">
        <v>2019</v>
      </c>
      <c r="R436" s="6">
        <f t="shared" si="27"/>
        <v>0.16722222222222222</v>
      </c>
      <c r="S436" s="8">
        <f t="shared" si="24"/>
        <v>90.3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9">
        <f t="shared" si="25"/>
        <v>41988.25</v>
      </c>
      <c r="M437" s="9">
        <f t="shared" si="26"/>
        <v>42000.25</v>
      </c>
      <c r="N437" t="b">
        <v>0</v>
      </c>
      <c r="O437" t="b">
        <v>1</v>
      </c>
      <c r="P437" t="s">
        <v>2018</v>
      </c>
      <c r="Q437" t="s">
        <v>2019</v>
      </c>
      <c r="R437" s="6">
        <f t="shared" si="27"/>
        <v>1.168766404199475</v>
      </c>
      <c r="S437" s="8">
        <f t="shared" si="24"/>
        <v>103.98131932282546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9">
        <f t="shared" si="25"/>
        <v>43575.208333333328</v>
      </c>
      <c r="M438" s="9">
        <f t="shared" si="26"/>
        <v>43576.208333333328</v>
      </c>
      <c r="N438" t="b">
        <v>0</v>
      </c>
      <c r="O438" t="b">
        <v>0</v>
      </c>
      <c r="P438" t="s">
        <v>2014</v>
      </c>
      <c r="Q438" t="s">
        <v>2037</v>
      </c>
      <c r="R438" s="6">
        <f t="shared" si="27"/>
        <v>10.521538461538462</v>
      </c>
      <c r="S438" s="8">
        <f t="shared" si="24"/>
        <v>54.931726907630519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9">
        <f t="shared" si="25"/>
        <v>42260.208333333328</v>
      </c>
      <c r="M439" s="9">
        <f t="shared" si="26"/>
        <v>42263.208333333328</v>
      </c>
      <c r="N439" t="b">
        <v>0</v>
      </c>
      <c r="O439" t="b">
        <v>1</v>
      </c>
      <c r="P439" t="s">
        <v>2020</v>
      </c>
      <c r="Q439" t="s">
        <v>2028</v>
      </c>
      <c r="R439" s="6">
        <f t="shared" si="27"/>
        <v>1.2307407407407407</v>
      </c>
      <c r="S439" s="8">
        <f t="shared" si="24"/>
        <v>51.921875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9">
        <f t="shared" si="25"/>
        <v>41337.25</v>
      </c>
      <c r="M440" s="9">
        <f t="shared" si="26"/>
        <v>41367.208333333336</v>
      </c>
      <c r="N440" t="b">
        <v>0</v>
      </c>
      <c r="O440" t="b">
        <v>0</v>
      </c>
      <c r="P440" t="s">
        <v>2018</v>
      </c>
      <c r="Q440" t="s">
        <v>2019</v>
      </c>
      <c r="R440" s="6">
        <f t="shared" si="27"/>
        <v>1.7863855421686747</v>
      </c>
      <c r="S440" s="8">
        <f t="shared" si="24"/>
        <v>60.02834008097166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9">
        <f t="shared" si="25"/>
        <v>42680.208333333328</v>
      </c>
      <c r="M441" s="9">
        <f t="shared" si="26"/>
        <v>42687.25</v>
      </c>
      <c r="N441" t="b">
        <v>0</v>
      </c>
      <c r="O441" t="b">
        <v>0</v>
      </c>
      <c r="P441" t="s">
        <v>2020</v>
      </c>
      <c r="Q441" t="s">
        <v>2042</v>
      </c>
      <c r="R441" s="6">
        <f t="shared" si="27"/>
        <v>3.5528169014084505</v>
      </c>
      <c r="S441" s="8">
        <f t="shared" si="24"/>
        <v>44.003488879197555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9">
        <f t="shared" si="25"/>
        <v>42916.208333333328</v>
      </c>
      <c r="M442" s="9">
        <f t="shared" si="26"/>
        <v>42926.208333333328</v>
      </c>
      <c r="N442" t="b">
        <v>0</v>
      </c>
      <c r="O442" t="b">
        <v>0</v>
      </c>
      <c r="P442" t="s">
        <v>2020</v>
      </c>
      <c r="Q442" t="s">
        <v>2039</v>
      </c>
      <c r="R442" s="6">
        <f t="shared" si="27"/>
        <v>1.6190634146341463</v>
      </c>
      <c r="S442" s="8">
        <f t="shared" si="24"/>
        <v>53.003513254551258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9">
        <f t="shared" si="25"/>
        <v>41025.208333333336</v>
      </c>
      <c r="M443" s="9">
        <f t="shared" si="26"/>
        <v>41053.208333333336</v>
      </c>
      <c r="N443" t="b">
        <v>0</v>
      </c>
      <c r="O443" t="b">
        <v>0</v>
      </c>
      <c r="P443" t="s">
        <v>2016</v>
      </c>
      <c r="Q443" t="s">
        <v>2025</v>
      </c>
      <c r="R443" s="6">
        <f t="shared" si="27"/>
        <v>0.24914285714285714</v>
      </c>
      <c r="S443" s="8">
        <f t="shared" si="24"/>
        <v>54.5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9">
        <f t="shared" si="25"/>
        <v>42980.208333333328</v>
      </c>
      <c r="M444" s="9">
        <f t="shared" si="26"/>
        <v>42996.208333333328</v>
      </c>
      <c r="N444" t="b">
        <v>0</v>
      </c>
      <c r="O444" t="b">
        <v>0</v>
      </c>
      <c r="P444" t="s">
        <v>2018</v>
      </c>
      <c r="Q444" t="s">
        <v>2019</v>
      </c>
      <c r="R444" s="6">
        <f t="shared" si="27"/>
        <v>1.9872222222222222</v>
      </c>
      <c r="S444" s="8">
        <f t="shared" si="24"/>
        <v>75.04195804195804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9">
        <f t="shared" si="25"/>
        <v>40451.208333333336</v>
      </c>
      <c r="M445" s="9">
        <f t="shared" si="26"/>
        <v>40470.208333333336</v>
      </c>
      <c r="N445" t="b">
        <v>0</v>
      </c>
      <c r="O445" t="b">
        <v>0</v>
      </c>
      <c r="P445" t="s">
        <v>2018</v>
      </c>
      <c r="Q445" t="s">
        <v>2019</v>
      </c>
      <c r="R445" s="6">
        <f t="shared" si="27"/>
        <v>0.34752688172043011</v>
      </c>
      <c r="S445" s="8">
        <f t="shared" si="24"/>
        <v>35.911111111111111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9">
        <f t="shared" si="25"/>
        <v>40748.208333333336</v>
      </c>
      <c r="M446" s="9">
        <f t="shared" si="26"/>
        <v>40750.208333333336</v>
      </c>
      <c r="N446" t="b">
        <v>0</v>
      </c>
      <c r="O446" t="b">
        <v>1</v>
      </c>
      <c r="P446" t="s">
        <v>2014</v>
      </c>
      <c r="Q446" t="s">
        <v>2024</v>
      </c>
      <c r="R446" s="6">
        <f t="shared" si="27"/>
        <v>1.7641935483870967</v>
      </c>
      <c r="S446" s="8">
        <f t="shared" si="24"/>
        <v>36.952702702702702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9">
        <f t="shared" si="25"/>
        <v>40515.25</v>
      </c>
      <c r="M447" s="9">
        <f t="shared" si="26"/>
        <v>40536.25</v>
      </c>
      <c r="N447" t="b">
        <v>0</v>
      </c>
      <c r="O447" t="b">
        <v>1</v>
      </c>
      <c r="P447" t="s">
        <v>2018</v>
      </c>
      <c r="Q447" t="s">
        <v>2019</v>
      </c>
      <c r="R447" s="6">
        <f t="shared" si="27"/>
        <v>5.1138095238095236</v>
      </c>
      <c r="S447" s="8">
        <f t="shared" si="24"/>
        <v>63.170588235294119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9">
        <f t="shared" si="25"/>
        <v>41261.25</v>
      </c>
      <c r="M448" s="9">
        <f t="shared" si="26"/>
        <v>41263.25</v>
      </c>
      <c r="N448" t="b">
        <v>0</v>
      </c>
      <c r="O448" t="b">
        <v>0</v>
      </c>
      <c r="P448" t="s">
        <v>2016</v>
      </c>
      <c r="Q448" t="s">
        <v>2025</v>
      </c>
      <c r="R448" s="6">
        <f t="shared" si="27"/>
        <v>0.82044117647058823</v>
      </c>
      <c r="S448" s="8">
        <f t="shared" si="24"/>
        <v>29.99462365591398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9">
        <f t="shared" si="25"/>
        <v>43088.25</v>
      </c>
      <c r="M449" s="9">
        <f t="shared" si="26"/>
        <v>43104.25</v>
      </c>
      <c r="N449" t="b">
        <v>0</v>
      </c>
      <c r="O449" t="b">
        <v>0</v>
      </c>
      <c r="P449" t="s">
        <v>2020</v>
      </c>
      <c r="Q449" t="s">
        <v>2039</v>
      </c>
      <c r="R449" s="6">
        <f t="shared" si="27"/>
        <v>0.24326030927835052</v>
      </c>
      <c r="S449" s="8">
        <f t="shared" si="24"/>
        <v>86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9">
        <f t="shared" si="25"/>
        <v>41378.208333333336</v>
      </c>
      <c r="M450" s="9">
        <f t="shared" si="26"/>
        <v>41380.208333333336</v>
      </c>
      <c r="N450" t="b">
        <v>0</v>
      </c>
      <c r="O450" t="b">
        <v>1</v>
      </c>
      <c r="P450" t="s">
        <v>2029</v>
      </c>
      <c r="Q450" t="s">
        <v>2030</v>
      </c>
      <c r="R450" s="6">
        <f t="shared" si="27"/>
        <v>0.50482758620689661</v>
      </c>
      <c r="S450" s="8">
        <f t="shared" ref="S450:S513" si="28">IF(E450,E450/G450,0)</f>
        <v>75.014876033057845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9">
        <f t="shared" ref="L451:L514" si="29">(((J451/60)/60)/24)+DATE(1970,1,1)</f>
        <v>43530.25</v>
      </c>
      <c r="M451" s="9">
        <f t="shared" ref="M451:M514" si="30">(((K451/60)/60)/24)+DATE(1970,1,1)</f>
        <v>43547.208333333328</v>
      </c>
      <c r="N451" t="b">
        <v>0</v>
      </c>
      <c r="O451" t="b">
        <v>0</v>
      </c>
      <c r="P451" t="s">
        <v>2029</v>
      </c>
      <c r="Q451" t="s">
        <v>2030</v>
      </c>
      <c r="R451" s="6">
        <f t="shared" ref="R451:R514" si="31">E451/D451</f>
        <v>9.67</v>
      </c>
      <c r="S451" s="8">
        <f t="shared" si="28"/>
        <v>101.19767441860465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9">
        <f t="shared" si="29"/>
        <v>43394.208333333328</v>
      </c>
      <c r="M452" s="9">
        <f t="shared" si="30"/>
        <v>43417.25</v>
      </c>
      <c r="N452" t="b">
        <v>0</v>
      </c>
      <c r="O452" t="b">
        <v>0</v>
      </c>
      <c r="P452" t="s">
        <v>2020</v>
      </c>
      <c r="Q452" t="s">
        <v>2028</v>
      </c>
      <c r="R452" s="6">
        <f t="shared" si="31"/>
        <v>0.04</v>
      </c>
      <c r="S452" s="8">
        <f t="shared" si="28"/>
        <v>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9">
        <f t="shared" si="29"/>
        <v>42935.208333333328</v>
      </c>
      <c r="M453" s="9">
        <f t="shared" si="30"/>
        <v>42966.208333333328</v>
      </c>
      <c r="N453" t="b">
        <v>0</v>
      </c>
      <c r="O453" t="b">
        <v>0</v>
      </c>
      <c r="P453" t="s">
        <v>2014</v>
      </c>
      <c r="Q453" t="s">
        <v>2015</v>
      </c>
      <c r="R453" s="6">
        <f t="shared" si="31"/>
        <v>1.2284501347708894</v>
      </c>
      <c r="S453" s="8">
        <f t="shared" si="28"/>
        <v>29.001272669424118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9">
        <f t="shared" si="29"/>
        <v>40365.208333333336</v>
      </c>
      <c r="M454" s="9">
        <f t="shared" si="30"/>
        <v>40366.208333333336</v>
      </c>
      <c r="N454" t="b">
        <v>0</v>
      </c>
      <c r="O454" t="b">
        <v>0</v>
      </c>
      <c r="P454" t="s">
        <v>2020</v>
      </c>
      <c r="Q454" t="s">
        <v>2023</v>
      </c>
      <c r="R454" s="6">
        <f t="shared" si="31"/>
        <v>0.63437500000000002</v>
      </c>
      <c r="S454" s="8">
        <f t="shared" si="28"/>
        <v>98.225806451612897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9">
        <f t="shared" si="29"/>
        <v>42705.25</v>
      </c>
      <c r="M455" s="9">
        <f t="shared" si="30"/>
        <v>42746.25</v>
      </c>
      <c r="N455" t="b">
        <v>0</v>
      </c>
      <c r="O455" t="b">
        <v>0</v>
      </c>
      <c r="P455" t="s">
        <v>2020</v>
      </c>
      <c r="Q455" t="s">
        <v>2042</v>
      </c>
      <c r="R455" s="6">
        <f t="shared" si="31"/>
        <v>0.56331688596491225</v>
      </c>
      <c r="S455" s="8">
        <f t="shared" si="28"/>
        <v>87.001693480101608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9">
        <f t="shared" si="29"/>
        <v>41568.208333333336</v>
      </c>
      <c r="M456" s="9">
        <f t="shared" si="30"/>
        <v>41604.25</v>
      </c>
      <c r="N456" t="b">
        <v>0</v>
      </c>
      <c r="O456" t="b">
        <v>1</v>
      </c>
      <c r="P456" t="s">
        <v>2020</v>
      </c>
      <c r="Q456" t="s">
        <v>2023</v>
      </c>
      <c r="R456" s="6">
        <f t="shared" si="31"/>
        <v>0.44074999999999998</v>
      </c>
      <c r="S456" s="8">
        <f t="shared" si="28"/>
        <v>45.205128205128204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9">
        <f t="shared" si="29"/>
        <v>40809.208333333336</v>
      </c>
      <c r="M457" s="9">
        <f t="shared" si="30"/>
        <v>40832.208333333336</v>
      </c>
      <c r="N457" t="b">
        <v>0</v>
      </c>
      <c r="O457" t="b">
        <v>0</v>
      </c>
      <c r="P457" t="s">
        <v>2018</v>
      </c>
      <c r="Q457" t="s">
        <v>2019</v>
      </c>
      <c r="R457" s="6">
        <f t="shared" si="31"/>
        <v>1.1837253218884121</v>
      </c>
      <c r="S457" s="8">
        <f t="shared" si="28"/>
        <v>37.001341561577675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9">
        <f t="shared" si="29"/>
        <v>43141.25</v>
      </c>
      <c r="M458" s="9">
        <f t="shared" si="30"/>
        <v>43141.25</v>
      </c>
      <c r="N458" t="b">
        <v>0</v>
      </c>
      <c r="O458" t="b">
        <v>1</v>
      </c>
      <c r="P458" t="s">
        <v>2014</v>
      </c>
      <c r="Q458" t="s">
        <v>2024</v>
      </c>
      <c r="R458" s="6">
        <f t="shared" si="31"/>
        <v>1.041243169398907</v>
      </c>
      <c r="S458" s="8">
        <f t="shared" si="28"/>
        <v>94.976947040498445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9">
        <f t="shared" si="29"/>
        <v>42657.208333333328</v>
      </c>
      <c r="M459" s="9">
        <f t="shared" si="30"/>
        <v>42659.208333333328</v>
      </c>
      <c r="N459" t="b">
        <v>0</v>
      </c>
      <c r="O459" t="b">
        <v>0</v>
      </c>
      <c r="P459" t="s">
        <v>2018</v>
      </c>
      <c r="Q459" t="s">
        <v>2019</v>
      </c>
      <c r="R459" s="6">
        <f t="shared" si="31"/>
        <v>0.26640000000000003</v>
      </c>
      <c r="S459" s="8">
        <f t="shared" si="28"/>
        <v>28.956521739130434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9">
        <f t="shared" si="29"/>
        <v>40265.208333333336</v>
      </c>
      <c r="M460" s="9">
        <f t="shared" si="30"/>
        <v>40309.208333333336</v>
      </c>
      <c r="N460" t="b">
        <v>0</v>
      </c>
      <c r="O460" t="b">
        <v>0</v>
      </c>
      <c r="P460" t="s">
        <v>2018</v>
      </c>
      <c r="Q460" t="s">
        <v>2019</v>
      </c>
      <c r="R460" s="6">
        <f t="shared" si="31"/>
        <v>3.5120118343195266</v>
      </c>
      <c r="S460" s="8">
        <f t="shared" si="28"/>
        <v>55.993396226415094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9">
        <f t="shared" si="29"/>
        <v>42001.25</v>
      </c>
      <c r="M461" s="9">
        <f t="shared" si="30"/>
        <v>42026.25</v>
      </c>
      <c r="N461" t="b">
        <v>0</v>
      </c>
      <c r="O461" t="b">
        <v>0</v>
      </c>
      <c r="P461" t="s">
        <v>2020</v>
      </c>
      <c r="Q461" t="s">
        <v>2021</v>
      </c>
      <c r="R461" s="6">
        <f t="shared" si="31"/>
        <v>0.90063492063492068</v>
      </c>
      <c r="S461" s="8">
        <f t="shared" si="28"/>
        <v>54.038095238095238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9">
        <f t="shared" si="29"/>
        <v>40399.208333333336</v>
      </c>
      <c r="M462" s="9">
        <f t="shared" si="30"/>
        <v>40402.208333333336</v>
      </c>
      <c r="N462" t="b">
        <v>0</v>
      </c>
      <c r="O462" t="b">
        <v>0</v>
      </c>
      <c r="P462" t="s">
        <v>2018</v>
      </c>
      <c r="Q462" t="s">
        <v>2019</v>
      </c>
      <c r="R462" s="6">
        <f t="shared" si="31"/>
        <v>1.7162500000000001</v>
      </c>
      <c r="S462" s="8">
        <f t="shared" si="28"/>
        <v>82.38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9">
        <f t="shared" si="29"/>
        <v>41757.208333333336</v>
      </c>
      <c r="M463" s="9">
        <f t="shared" si="30"/>
        <v>41777.208333333336</v>
      </c>
      <c r="N463" t="b">
        <v>0</v>
      </c>
      <c r="O463" t="b">
        <v>0</v>
      </c>
      <c r="P463" t="s">
        <v>2020</v>
      </c>
      <c r="Q463" t="s">
        <v>2023</v>
      </c>
      <c r="R463" s="6">
        <f t="shared" si="31"/>
        <v>1.4104655870445344</v>
      </c>
      <c r="S463" s="8">
        <f t="shared" si="28"/>
        <v>66.997115384615384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9">
        <f t="shared" si="29"/>
        <v>41304.25</v>
      </c>
      <c r="M464" s="9">
        <f t="shared" si="30"/>
        <v>41342.25</v>
      </c>
      <c r="N464" t="b">
        <v>0</v>
      </c>
      <c r="O464" t="b">
        <v>0</v>
      </c>
      <c r="P464" t="s">
        <v>2029</v>
      </c>
      <c r="Q464" t="s">
        <v>2040</v>
      </c>
      <c r="R464" s="6">
        <f t="shared" si="31"/>
        <v>0.30579449152542371</v>
      </c>
      <c r="S464" s="8">
        <f t="shared" si="28"/>
        <v>107.91401869158878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9">
        <f t="shared" si="29"/>
        <v>41639.25</v>
      </c>
      <c r="M465" s="9">
        <f t="shared" si="30"/>
        <v>41643.25</v>
      </c>
      <c r="N465" t="b">
        <v>0</v>
      </c>
      <c r="O465" t="b">
        <v>0</v>
      </c>
      <c r="P465" t="s">
        <v>2020</v>
      </c>
      <c r="Q465" t="s">
        <v>2028</v>
      </c>
      <c r="R465" s="6">
        <f t="shared" si="31"/>
        <v>1.0816455696202532</v>
      </c>
      <c r="S465" s="8">
        <f t="shared" si="28"/>
        <v>69.009501187648453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9">
        <f t="shared" si="29"/>
        <v>43142.25</v>
      </c>
      <c r="M466" s="9">
        <f t="shared" si="30"/>
        <v>43156.25</v>
      </c>
      <c r="N466" t="b">
        <v>0</v>
      </c>
      <c r="O466" t="b">
        <v>0</v>
      </c>
      <c r="P466" t="s">
        <v>2018</v>
      </c>
      <c r="Q466" t="s">
        <v>2019</v>
      </c>
      <c r="R466" s="6">
        <f t="shared" si="31"/>
        <v>1.3345505617977529</v>
      </c>
      <c r="S466" s="8">
        <f t="shared" si="28"/>
        <v>39.006568144499177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9">
        <f t="shared" si="29"/>
        <v>43127.25</v>
      </c>
      <c r="M467" s="9">
        <f t="shared" si="30"/>
        <v>43136.25</v>
      </c>
      <c r="N467" t="b">
        <v>0</v>
      </c>
      <c r="O467" t="b">
        <v>0</v>
      </c>
      <c r="P467" t="s">
        <v>2026</v>
      </c>
      <c r="Q467" t="s">
        <v>2038</v>
      </c>
      <c r="R467" s="6">
        <f t="shared" si="31"/>
        <v>1.8785106382978722</v>
      </c>
      <c r="S467" s="8">
        <f t="shared" si="28"/>
        <v>110.3625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9">
        <f t="shared" si="29"/>
        <v>41409.208333333336</v>
      </c>
      <c r="M468" s="9">
        <f t="shared" si="30"/>
        <v>41432.208333333336</v>
      </c>
      <c r="N468" t="b">
        <v>0</v>
      </c>
      <c r="O468" t="b">
        <v>1</v>
      </c>
      <c r="P468" t="s">
        <v>2016</v>
      </c>
      <c r="Q468" t="s">
        <v>2025</v>
      </c>
      <c r="R468" s="6">
        <f t="shared" si="31"/>
        <v>3.32</v>
      </c>
      <c r="S468" s="8">
        <f t="shared" si="28"/>
        <v>94.857142857142861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9">
        <f t="shared" si="29"/>
        <v>42331.25</v>
      </c>
      <c r="M469" s="9">
        <f t="shared" si="30"/>
        <v>42338.25</v>
      </c>
      <c r="N469" t="b">
        <v>0</v>
      </c>
      <c r="O469" t="b">
        <v>1</v>
      </c>
      <c r="P469" t="s">
        <v>2016</v>
      </c>
      <c r="Q469" t="s">
        <v>2017</v>
      </c>
      <c r="R469" s="6">
        <f t="shared" si="31"/>
        <v>5.7521428571428572</v>
      </c>
      <c r="S469" s="8">
        <f t="shared" si="28"/>
        <v>57.935251798561154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9">
        <f t="shared" si="29"/>
        <v>43569.208333333328</v>
      </c>
      <c r="M470" s="9">
        <f t="shared" si="30"/>
        <v>43585.208333333328</v>
      </c>
      <c r="N470" t="b">
        <v>0</v>
      </c>
      <c r="O470" t="b">
        <v>0</v>
      </c>
      <c r="P470" t="s">
        <v>2018</v>
      </c>
      <c r="Q470" t="s">
        <v>2019</v>
      </c>
      <c r="R470" s="6">
        <f t="shared" si="31"/>
        <v>0.40500000000000003</v>
      </c>
      <c r="S470" s="8">
        <f t="shared" si="28"/>
        <v>101.25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9">
        <f t="shared" si="29"/>
        <v>42142.208333333328</v>
      </c>
      <c r="M471" s="9">
        <f t="shared" si="30"/>
        <v>42144.208333333328</v>
      </c>
      <c r="N471" t="b">
        <v>0</v>
      </c>
      <c r="O471" t="b">
        <v>0</v>
      </c>
      <c r="P471" t="s">
        <v>2020</v>
      </c>
      <c r="Q471" t="s">
        <v>2023</v>
      </c>
      <c r="R471" s="6">
        <f t="shared" si="31"/>
        <v>1.8442857142857143</v>
      </c>
      <c r="S471" s="8">
        <f t="shared" si="28"/>
        <v>64.95597484276729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9">
        <f t="shared" si="29"/>
        <v>42716.25</v>
      </c>
      <c r="M472" s="9">
        <f t="shared" si="30"/>
        <v>42723.25</v>
      </c>
      <c r="N472" t="b">
        <v>0</v>
      </c>
      <c r="O472" t="b">
        <v>0</v>
      </c>
      <c r="P472" t="s">
        <v>2016</v>
      </c>
      <c r="Q472" t="s">
        <v>2025</v>
      </c>
      <c r="R472" s="6">
        <f t="shared" si="31"/>
        <v>2.8580555555555556</v>
      </c>
      <c r="S472" s="8">
        <f t="shared" si="28"/>
        <v>27.00524934383202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9">
        <f t="shared" si="29"/>
        <v>41031.208333333336</v>
      </c>
      <c r="M473" s="9">
        <f t="shared" si="30"/>
        <v>41031.208333333336</v>
      </c>
      <c r="N473" t="b">
        <v>0</v>
      </c>
      <c r="O473" t="b">
        <v>1</v>
      </c>
      <c r="P473" t="s">
        <v>2012</v>
      </c>
      <c r="Q473" t="s">
        <v>2013</v>
      </c>
      <c r="R473" s="6">
        <f t="shared" si="31"/>
        <v>3.19</v>
      </c>
      <c r="S473" s="8">
        <f t="shared" si="28"/>
        <v>50.97422680412371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9">
        <f t="shared" si="29"/>
        <v>43535.208333333328</v>
      </c>
      <c r="M474" s="9">
        <f t="shared" si="30"/>
        <v>43589.208333333328</v>
      </c>
      <c r="N474" t="b">
        <v>0</v>
      </c>
      <c r="O474" t="b">
        <v>0</v>
      </c>
      <c r="P474" t="s">
        <v>2014</v>
      </c>
      <c r="Q474" t="s">
        <v>2015</v>
      </c>
      <c r="R474" s="6">
        <f t="shared" si="31"/>
        <v>0.39234070221066319</v>
      </c>
      <c r="S474" s="8">
        <f t="shared" si="28"/>
        <v>104.94260869565217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9">
        <f t="shared" si="29"/>
        <v>43277.208333333328</v>
      </c>
      <c r="M475" s="9">
        <f t="shared" si="30"/>
        <v>43278.208333333328</v>
      </c>
      <c r="N475" t="b">
        <v>0</v>
      </c>
      <c r="O475" t="b">
        <v>0</v>
      </c>
      <c r="P475" t="s">
        <v>2014</v>
      </c>
      <c r="Q475" t="s">
        <v>2022</v>
      </c>
      <c r="R475" s="6">
        <f t="shared" si="31"/>
        <v>1.7814000000000001</v>
      </c>
      <c r="S475" s="8">
        <f t="shared" si="28"/>
        <v>84.028301886792448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9">
        <f t="shared" si="29"/>
        <v>41989.25</v>
      </c>
      <c r="M476" s="9">
        <f t="shared" si="30"/>
        <v>41990.25</v>
      </c>
      <c r="N476" t="b">
        <v>0</v>
      </c>
      <c r="O476" t="b">
        <v>0</v>
      </c>
      <c r="P476" t="s">
        <v>2020</v>
      </c>
      <c r="Q476" t="s">
        <v>2039</v>
      </c>
      <c r="R476" s="6">
        <f t="shared" si="31"/>
        <v>3.6515</v>
      </c>
      <c r="S476" s="8">
        <f t="shared" si="28"/>
        <v>102.85915492957747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9">
        <f t="shared" si="29"/>
        <v>41450.208333333336</v>
      </c>
      <c r="M477" s="9">
        <f t="shared" si="30"/>
        <v>41454.208333333336</v>
      </c>
      <c r="N477" t="b">
        <v>0</v>
      </c>
      <c r="O477" t="b">
        <v>1</v>
      </c>
      <c r="P477" t="s">
        <v>2026</v>
      </c>
      <c r="Q477" t="s">
        <v>2038</v>
      </c>
      <c r="R477" s="6">
        <f t="shared" si="31"/>
        <v>1.1394594594594594</v>
      </c>
      <c r="S477" s="8">
        <f t="shared" si="28"/>
        <v>39.962085308056871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9">
        <f t="shared" si="29"/>
        <v>43322.208333333328</v>
      </c>
      <c r="M478" s="9">
        <f t="shared" si="30"/>
        <v>43328.208333333328</v>
      </c>
      <c r="N478" t="b">
        <v>0</v>
      </c>
      <c r="O478" t="b">
        <v>0</v>
      </c>
      <c r="P478" t="s">
        <v>2026</v>
      </c>
      <c r="Q478" t="s">
        <v>2032</v>
      </c>
      <c r="R478" s="6">
        <f t="shared" si="31"/>
        <v>0.29828720626631855</v>
      </c>
      <c r="S478" s="8">
        <f t="shared" si="28"/>
        <v>51.001785714285717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9">
        <f t="shared" si="29"/>
        <v>40720.208333333336</v>
      </c>
      <c r="M479" s="9">
        <f t="shared" si="30"/>
        <v>40747.208333333336</v>
      </c>
      <c r="N479" t="b">
        <v>0</v>
      </c>
      <c r="O479" t="b">
        <v>0</v>
      </c>
      <c r="P479" t="s">
        <v>2020</v>
      </c>
      <c r="Q479" t="s">
        <v>2042</v>
      </c>
      <c r="R479" s="6">
        <f t="shared" si="31"/>
        <v>0.54270588235294115</v>
      </c>
      <c r="S479" s="8">
        <f t="shared" si="28"/>
        <v>40.823008849557525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9">
        <f t="shared" si="29"/>
        <v>42072.208333333328</v>
      </c>
      <c r="M480" s="9">
        <f t="shared" si="30"/>
        <v>42084.208333333328</v>
      </c>
      <c r="N480" t="b">
        <v>0</v>
      </c>
      <c r="O480" t="b">
        <v>0</v>
      </c>
      <c r="P480" t="s">
        <v>2016</v>
      </c>
      <c r="Q480" t="s">
        <v>2025</v>
      </c>
      <c r="R480" s="6">
        <f t="shared" si="31"/>
        <v>2.3634156976744185</v>
      </c>
      <c r="S480" s="8">
        <f t="shared" si="28"/>
        <v>58.999637155297535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9">
        <f t="shared" si="29"/>
        <v>42945.208333333328</v>
      </c>
      <c r="M481" s="9">
        <f t="shared" si="30"/>
        <v>42947.208333333328</v>
      </c>
      <c r="N481" t="b">
        <v>0</v>
      </c>
      <c r="O481" t="b">
        <v>0</v>
      </c>
      <c r="P481" t="s">
        <v>2012</v>
      </c>
      <c r="Q481" t="s">
        <v>2013</v>
      </c>
      <c r="R481" s="6">
        <f t="shared" si="31"/>
        <v>5.1291666666666664</v>
      </c>
      <c r="S481" s="8">
        <f t="shared" si="28"/>
        <v>71.156069364161851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9">
        <f t="shared" si="29"/>
        <v>40248.25</v>
      </c>
      <c r="M482" s="9">
        <f t="shared" si="30"/>
        <v>40257.208333333336</v>
      </c>
      <c r="N482" t="b">
        <v>0</v>
      </c>
      <c r="O482" t="b">
        <v>1</v>
      </c>
      <c r="P482" t="s">
        <v>2033</v>
      </c>
      <c r="Q482" t="s">
        <v>2034</v>
      </c>
      <c r="R482" s="6">
        <f t="shared" si="31"/>
        <v>1.0065116279069768</v>
      </c>
      <c r="S482" s="8">
        <f t="shared" si="28"/>
        <v>99.494252873563212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9">
        <f t="shared" si="29"/>
        <v>41913.208333333336</v>
      </c>
      <c r="M483" s="9">
        <f t="shared" si="30"/>
        <v>41955.25</v>
      </c>
      <c r="N483" t="b">
        <v>0</v>
      </c>
      <c r="O483" t="b">
        <v>1</v>
      </c>
      <c r="P483" t="s">
        <v>2018</v>
      </c>
      <c r="Q483" t="s">
        <v>2019</v>
      </c>
      <c r="R483" s="6">
        <f t="shared" si="31"/>
        <v>0.81348423194303154</v>
      </c>
      <c r="S483" s="8">
        <f t="shared" si="28"/>
        <v>103.98634590377114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9">
        <f t="shared" si="29"/>
        <v>40963.25</v>
      </c>
      <c r="M484" s="9">
        <f t="shared" si="30"/>
        <v>40974.25</v>
      </c>
      <c r="N484" t="b">
        <v>0</v>
      </c>
      <c r="O484" t="b">
        <v>1</v>
      </c>
      <c r="P484" t="s">
        <v>2026</v>
      </c>
      <c r="Q484" t="s">
        <v>2032</v>
      </c>
      <c r="R484" s="6">
        <f t="shared" si="31"/>
        <v>0.16404761904761905</v>
      </c>
      <c r="S484" s="8">
        <f t="shared" si="28"/>
        <v>76.555555555555557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9">
        <f t="shared" si="29"/>
        <v>43811.25</v>
      </c>
      <c r="M485" s="9">
        <f t="shared" si="30"/>
        <v>43818.25</v>
      </c>
      <c r="N485" t="b">
        <v>0</v>
      </c>
      <c r="O485" t="b">
        <v>0</v>
      </c>
      <c r="P485" t="s">
        <v>2018</v>
      </c>
      <c r="Q485" t="s">
        <v>2019</v>
      </c>
      <c r="R485" s="6">
        <f t="shared" si="31"/>
        <v>0.52774617067833696</v>
      </c>
      <c r="S485" s="8">
        <f t="shared" si="28"/>
        <v>87.068592057761734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9">
        <f t="shared" si="29"/>
        <v>41855.208333333336</v>
      </c>
      <c r="M486" s="9">
        <f t="shared" si="30"/>
        <v>41904.208333333336</v>
      </c>
      <c r="N486" t="b">
        <v>0</v>
      </c>
      <c r="O486" t="b">
        <v>1</v>
      </c>
      <c r="P486" t="s">
        <v>2012</v>
      </c>
      <c r="Q486" t="s">
        <v>2013</v>
      </c>
      <c r="R486" s="6">
        <f t="shared" si="31"/>
        <v>2.6020608108108108</v>
      </c>
      <c r="S486" s="8">
        <f t="shared" si="28"/>
        <v>48.99554707379135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9">
        <f t="shared" si="29"/>
        <v>43626.208333333328</v>
      </c>
      <c r="M487" s="9">
        <f t="shared" si="30"/>
        <v>43667.208333333328</v>
      </c>
      <c r="N487" t="b">
        <v>0</v>
      </c>
      <c r="O487" t="b">
        <v>0</v>
      </c>
      <c r="P487" t="s">
        <v>2018</v>
      </c>
      <c r="Q487" t="s">
        <v>2019</v>
      </c>
      <c r="R487" s="6">
        <f t="shared" si="31"/>
        <v>0.30732891832229581</v>
      </c>
      <c r="S487" s="8">
        <f t="shared" si="28"/>
        <v>42.969135802469133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9">
        <f t="shared" si="29"/>
        <v>43168.25</v>
      </c>
      <c r="M488" s="9">
        <f t="shared" si="30"/>
        <v>43183.208333333328</v>
      </c>
      <c r="N488" t="b">
        <v>0</v>
      </c>
      <c r="O488" t="b">
        <v>1</v>
      </c>
      <c r="P488" t="s">
        <v>2026</v>
      </c>
      <c r="Q488" t="s">
        <v>2038</v>
      </c>
      <c r="R488" s="6">
        <f t="shared" si="31"/>
        <v>0.13500000000000001</v>
      </c>
      <c r="S488" s="8">
        <f t="shared" si="28"/>
        <v>33.428571428571431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9">
        <f t="shared" si="29"/>
        <v>42845.208333333328</v>
      </c>
      <c r="M489" s="9">
        <f t="shared" si="30"/>
        <v>42878.208333333328</v>
      </c>
      <c r="N489" t="b">
        <v>0</v>
      </c>
      <c r="O489" t="b">
        <v>0</v>
      </c>
      <c r="P489" t="s">
        <v>2018</v>
      </c>
      <c r="Q489" t="s">
        <v>2019</v>
      </c>
      <c r="R489" s="6">
        <f t="shared" si="31"/>
        <v>1.7862556663644606</v>
      </c>
      <c r="S489" s="8">
        <f t="shared" si="28"/>
        <v>83.982949701619773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9">
        <f t="shared" si="29"/>
        <v>42403.25</v>
      </c>
      <c r="M490" s="9">
        <f t="shared" si="30"/>
        <v>42420.25</v>
      </c>
      <c r="N490" t="b">
        <v>0</v>
      </c>
      <c r="O490" t="b">
        <v>0</v>
      </c>
      <c r="P490" t="s">
        <v>2018</v>
      </c>
      <c r="Q490" t="s">
        <v>2019</v>
      </c>
      <c r="R490" s="6">
        <f t="shared" si="31"/>
        <v>2.2005660377358489</v>
      </c>
      <c r="S490" s="8">
        <f t="shared" si="28"/>
        <v>101.41739130434783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9">
        <f t="shared" si="29"/>
        <v>40406.208333333336</v>
      </c>
      <c r="M491" s="9">
        <f t="shared" si="30"/>
        <v>40411.208333333336</v>
      </c>
      <c r="N491" t="b">
        <v>0</v>
      </c>
      <c r="O491" t="b">
        <v>0</v>
      </c>
      <c r="P491" t="s">
        <v>2016</v>
      </c>
      <c r="Q491" t="s">
        <v>2025</v>
      </c>
      <c r="R491" s="6">
        <f t="shared" si="31"/>
        <v>1.015108695652174</v>
      </c>
      <c r="S491" s="8">
        <f t="shared" si="28"/>
        <v>109.87058823529412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9">
        <f t="shared" si="29"/>
        <v>43786.25</v>
      </c>
      <c r="M492" s="9">
        <f t="shared" si="30"/>
        <v>43793.25</v>
      </c>
      <c r="N492" t="b">
        <v>0</v>
      </c>
      <c r="O492" t="b">
        <v>0</v>
      </c>
      <c r="P492" t="s">
        <v>2043</v>
      </c>
      <c r="Q492" t="s">
        <v>2044</v>
      </c>
      <c r="R492" s="6">
        <f t="shared" si="31"/>
        <v>1.915</v>
      </c>
      <c r="S492" s="8">
        <f t="shared" si="28"/>
        <v>31.916666666666668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9">
        <f t="shared" si="29"/>
        <v>41456.208333333336</v>
      </c>
      <c r="M493" s="9">
        <f t="shared" si="30"/>
        <v>41482.208333333336</v>
      </c>
      <c r="N493" t="b">
        <v>0</v>
      </c>
      <c r="O493" t="b">
        <v>1</v>
      </c>
      <c r="P493" t="s">
        <v>2012</v>
      </c>
      <c r="Q493" t="s">
        <v>2013</v>
      </c>
      <c r="R493" s="6">
        <f t="shared" si="31"/>
        <v>3.0534683098591549</v>
      </c>
      <c r="S493" s="8">
        <f t="shared" si="28"/>
        <v>70.993450675399103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9">
        <f t="shared" si="29"/>
        <v>40336.208333333336</v>
      </c>
      <c r="M494" s="9">
        <f t="shared" si="30"/>
        <v>40371.208333333336</v>
      </c>
      <c r="N494" t="b">
        <v>1</v>
      </c>
      <c r="O494" t="b">
        <v>1</v>
      </c>
      <c r="P494" t="s">
        <v>2020</v>
      </c>
      <c r="Q494" t="s">
        <v>2031</v>
      </c>
      <c r="R494" s="6">
        <f t="shared" si="31"/>
        <v>0.23995287958115183</v>
      </c>
      <c r="S494" s="8">
        <f t="shared" si="28"/>
        <v>77.026890756302521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9">
        <f t="shared" si="29"/>
        <v>43645.208333333328</v>
      </c>
      <c r="M495" s="9">
        <f t="shared" si="30"/>
        <v>43658.208333333328</v>
      </c>
      <c r="N495" t="b">
        <v>0</v>
      </c>
      <c r="O495" t="b">
        <v>0</v>
      </c>
      <c r="P495" t="s">
        <v>2033</v>
      </c>
      <c r="Q495" t="s">
        <v>2034</v>
      </c>
      <c r="R495" s="6">
        <f t="shared" si="31"/>
        <v>7.2377777777777776</v>
      </c>
      <c r="S495" s="8">
        <f t="shared" si="28"/>
        <v>101.78125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9">
        <f t="shared" si="29"/>
        <v>40990.208333333336</v>
      </c>
      <c r="M496" s="9">
        <f t="shared" si="30"/>
        <v>40991.208333333336</v>
      </c>
      <c r="N496" t="b">
        <v>0</v>
      </c>
      <c r="O496" t="b">
        <v>0</v>
      </c>
      <c r="P496" t="s">
        <v>2016</v>
      </c>
      <c r="Q496" t="s">
        <v>2025</v>
      </c>
      <c r="R496" s="6">
        <f t="shared" si="31"/>
        <v>5.4736000000000002</v>
      </c>
      <c r="S496" s="8">
        <f t="shared" si="28"/>
        <v>51.059701492537314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9">
        <f t="shared" si="29"/>
        <v>41800.208333333336</v>
      </c>
      <c r="M497" s="9">
        <f t="shared" si="30"/>
        <v>41804.208333333336</v>
      </c>
      <c r="N497" t="b">
        <v>0</v>
      </c>
      <c r="O497" t="b">
        <v>0</v>
      </c>
      <c r="P497" t="s">
        <v>2018</v>
      </c>
      <c r="Q497" t="s">
        <v>2019</v>
      </c>
      <c r="R497" s="6">
        <f t="shared" si="31"/>
        <v>4.1449999999999996</v>
      </c>
      <c r="S497" s="8">
        <f t="shared" si="28"/>
        <v>68.02051282051282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9">
        <f t="shared" si="29"/>
        <v>42876.208333333328</v>
      </c>
      <c r="M498" s="9">
        <f t="shared" si="30"/>
        <v>42893.208333333328</v>
      </c>
      <c r="N498" t="b">
        <v>0</v>
      </c>
      <c r="O498" t="b">
        <v>0</v>
      </c>
      <c r="P498" t="s">
        <v>2020</v>
      </c>
      <c r="Q498" t="s">
        <v>2028</v>
      </c>
      <c r="R498" s="6">
        <f t="shared" si="31"/>
        <v>9.0696409140369975E-3</v>
      </c>
      <c r="S498" s="8">
        <f t="shared" si="28"/>
        <v>30.87037037037037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9">
        <f t="shared" si="29"/>
        <v>42724.25</v>
      </c>
      <c r="M499" s="9">
        <f t="shared" si="30"/>
        <v>42724.25</v>
      </c>
      <c r="N499" t="b">
        <v>0</v>
      </c>
      <c r="O499" t="b">
        <v>1</v>
      </c>
      <c r="P499" t="s">
        <v>2016</v>
      </c>
      <c r="Q499" t="s">
        <v>2025</v>
      </c>
      <c r="R499" s="6">
        <f t="shared" si="31"/>
        <v>0.34173469387755101</v>
      </c>
      <c r="S499" s="8">
        <f t="shared" si="28"/>
        <v>27.908333333333335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9">
        <f t="shared" si="29"/>
        <v>42005.25</v>
      </c>
      <c r="M500" s="9">
        <f t="shared" si="30"/>
        <v>42007.25</v>
      </c>
      <c r="N500" t="b">
        <v>0</v>
      </c>
      <c r="O500" t="b">
        <v>0</v>
      </c>
      <c r="P500" t="s">
        <v>2016</v>
      </c>
      <c r="Q500" t="s">
        <v>2017</v>
      </c>
      <c r="R500" s="6">
        <f t="shared" si="31"/>
        <v>0.239488107549121</v>
      </c>
      <c r="S500" s="8">
        <f t="shared" si="28"/>
        <v>79.994818652849744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9">
        <f t="shared" si="29"/>
        <v>42444.208333333328</v>
      </c>
      <c r="M501" s="9">
        <f t="shared" si="30"/>
        <v>42449.208333333328</v>
      </c>
      <c r="N501" t="b">
        <v>0</v>
      </c>
      <c r="O501" t="b">
        <v>1</v>
      </c>
      <c r="P501" t="s">
        <v>2020</v>
      </c>
      <c r="Q501" t="s">
        <v>2021</v>
      </c>
      <c r="R501" s="6">
        <f t="shared" si="31"/>
        <v>0.48072649572649573</v>
      </c>
      <c r="S501" s="8">
        <f t="shared" si="28"/>
        <v>38.003378378378379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9">
        <f t="shared" si="29"/>
        <v>41395.208333333336</v>
      </c>
      <c r="M502" s="9">
        <f t="shared" si="30"/>
        <v>41423.208333333336</v>
      </c>
      <c r="N502" t="b">
        <v>0</v>
      </c>
      <c r="O502" t="b">
        <v>1</v>
      </c>
      <c r="P502" t="s">
        <v>2018</v>
      </c>
      <c r="Q502" t="s">
        <v>2019</v>
      </c>
      <c r="R502" s="6">
        <f t="shared" si="31"/>
        <v>0</v>
      </c>
      <c r="S502" s="8">
        <f t="shared" si="28"/>
        <v>0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9">
        <f t="shared" si="29"/>
        <v>41345.208333333336</v>
      </c>
      <c r="M503" s="9">
        <f t="shared" si="30"/>
        <v>41347.208333333336</v>
      </c>
      <c r="N503" t="b">
        <v>0</v>
      </c>
      <c r="O503" t="b">
        <v>0</v>
      </c>
      <c r="P503" t="s">
        <v>2020</v>
      </c>
      <c r="Q503" t="s">
        <v>2021</v>
      </c>
      <c r="R503" s="6">
        <f t="shared" si="31"/>
        <v>0.70145182291666663</v>
      </c>
      <c r="S503" s="8">
        <f t="shared" si="28"/>
        <v>59.990534521158132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9">
        <f t="shared" si="29"/>
        <v>41117.208333333336</v>
      </c>
      <c r="M504" s="9">
        <f t="shared" si="30"/>
        <v>41146.208333333336</v>
      </c>
      <c r="N504" t="b">
        <v>0</v>
      </c>
      <c r="O504" t="b">
        <v>1</v>
      </c>
      <c r="P504" t="s">
        <v>2029</v>
      </c>
      <c r="Q504" t="s">
        <v>2030</v>
      </c>
      <c r="R504" s="6">
        <f t="shared" si="31"/>
        <v>5.2992307692307694</v>
      </c>
      <c r="S504" s="8">
        <f t="shared" si="28"/>
        <v>37.037634408602152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9">
        <f t="shared" si="29"/>
        <v>42186.208333333328</v>
      </c>
      <c r="M505" s="9">
        <f t="shared" si="30"/>
        <v>42206.208333333328</v>
      </c>
      <c r="N505" t="b">
        <v>0</v>
      </c>
      <c r="O505" t="b">
        <v>0</v>
      </c>
      <c r="P505" t="s">
        <v>2020</v>
      </c>
      <c r="Q505" t="s">
        <v>2023</v>
      </c>
      <c r="R505" s="6">
        <f t="shared" si="31"/>
        <v>1.8032549019607844</v>
      </c>
      <c r="S505" s="8">
        <f t="shared" si="28"/>
        <v>99.963043478260872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9">
        <f t="shared" si="29"/>
        <v>42142.208333333328</v>
      </c>
      <c r="M506" s="9">
        <f t="shared" si="30"/>
        <v>42143.208333333328</v>
      </c>
      <c r="N506" t="b">
        <v>0</v>
      </c>
      <c r="O506" t="b">
        <v>0</v>
      </c>
      <c r="P506" t="s">
        <v>2014</v>
      </c>
      <c r="Q506" t="s">
        <v>2015</v>
      </c>
      <c r="R506" s="6">
        <f t="shared" si="31"/>
        <v>0.92320000000000002</v>
      </c>
      <c r="S506" s="8">
        <f t="shared" si="28"/>
        <v>111.6774193548387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9">
        <f t="shared" si="29"/>
        <v>41341.25</v>
      </c>
      <c r="M507" s="9">
        <f t="shared" si="30"/>
        <v>41383.208333333336</v>
      </c>
      <c r="N507" t="b">
        <v>0</v>
      </c>
      <c r="O507" t="b">
        <v>1</v>
      </c>
      <c r="P507" t="s">
        <v>2026</v>
      </c>
      <c r="Q507" t="s">
        <v>2035</v>
      </c>
      <c r="R507" s="6">
        <f t="shared" si="31"/>
        <v>0.13901001112347053</v>
      </c>
      <c r="S507" s="8">
        <f t="shared" si="28"/>
        <v>36.014409221902014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9">
        <f t="shared" si="29"/>
        <v>43062.25</v>
      </c>
      <c r="M508" s="9">
        <f t="shared" si="30"/>
        <v>43079.25</v>
      </c>
      <c r="N508" t="b">
        <v>0</v>
      </c>
      <c r="O508" t="b">
        <v>1</v>
      </c>
      <c r="P508" t="s">
        <v>2018</v>
      </c>
      <c r="Q508" t="s">
        <v>2019</v>
      </c>
      <c r="R508" s="6">
        <f t="shared" si="31"/>
        <v>9.2707777777777771</v>
      </c>
      <c r="S508" s="8">
        <f t="shared" si="28"/>
        <v>66.010284810126578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9">
        <f t="shared" si="29"/>
        <v>41373.208333333336</v>
      </c>
      <c r="M509" s="9">
        <f t="shared" si="30"/>
        <v>41422.208333333336</v>
      </c>
      <c r="N509" t="b">
        <v>0</v>
      </c>
      <c r="O509" t="b">
        <v>1</v>
      </c>
      <c r="P509" t="s">
        <v>2016</v>
      </c>
      <c r="Q509" t="s">
        <v>2017</v>
      </c>
      <c r="R509" s="6">
        <f t="shared" si="31"/>
        <v>0.39857142857142858</v>
      </c>
      <c r="S509" s="8">
        <f t="shared" si="28"/>
        <v>44.05263157894737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9">
        <f t="shared" si="29"/>
        <v>43310.208333333328</v>
      </c>
      <c r="M510" s="9">
        <f t="shared" si="30"/>
        <v>43331.208333333328</v>
      </c>
      <c r="N510" t="b">
        <v>0</v>
      </c>
      <c r="O510" t="b">
        <v>0</v>
      </c>
      <c r="P510" t="s">
        <v>2018</v>
      </c>
      <c r="Q510" t="s">
        <v>2019</v>
      </c>
      <c r="R510" s="6">
        <f t="shared" si="31"/>
        <v>1.1222929936305732</v>
      </c>
      <c r="S510" s="8">
        <f t="shared" si="28"/>
        <v>52.999726551818434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9">
        <f t="shared" si="29"/>
        <v>41034.208333333336</v>
      </c>
      <c r="M511" s="9">
        <f t="shared" si="30"/>
        <v>41044.208333333336</v>
      </c>
      <c r="N511" t="b">
        <v>0</v>
      </c>
      <c r="O511" t="b">
        <v>0</v>
      </c>
      <c r="P511" t="s">
        <v>2018</v>
      </c>
      <c r="Q511" t="s">
        <v>2019</v>
      </c>
      <c r="R511" s="6">
        <f t="shared" si="31"/>
        <v>0.70925816023738875</v>
      </c>
      <c r="S511" s="8">
        <f t="shared" si="28"/>
        <v>95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9">
        <f t="shared" si="29"/>
        <v>43251.208333333328</v>
      </c>
      <c r="M512" s="9">
        <f t="shared" si="30"/>
        <v>43275.208333333328</v>
      </c>
      <c r="N512" t="b">
        <v>0</v>
      </c>
      <c r="O512" t="b">
        <v>0</v>
      </c>
      <c r="P512" t="s">
        <v>2020</v>
      </c>
      <c r="Q512" t="s">
        <v>2023</v>
      </c>
      <c r="R512" s="6">
        <f t="shared" si="31"/>
        <v>1.1908974358974358</v>
      </c>
      <c r="S512" s="8">
        <f t="shared" si="28"/>
        <v>70.908396946564892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9">
        <f t="shared" si="29"/>
        <v>43671.208333333328</v>
      </c>
      <c r="M513" s="9">
        <f t="shared" si="30"/>
        <v>43681.208333333328</v>
      </c>
      <c r="N513" t="b">
        <v>0</v>
      </c>
      <c r="O513" t="b">
        <v>0</v>
      </c>
      <c r="P513" t="s">
        <v>2018</v>
      </c>
      <c r="Q513" t="s">
        <v>2019</v>
      </c>
      <c r="R513" s="6">
        <f t="shared" si="31"/>
        <v>0.24017591339648173</v>
      </c>
      <c r="S513" s="8">
        <f t="shared" si="28"/>
        <v>98.060773480662988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9">
        <f t="shared" si="29"/>
        <v>41825.208333333336</v>
      </c>
      <c r="M514" s="9">
        <f t="shared" si="30"/>
        <v>41826.208333333336</v>
      </c>
      <c r="N514" t="b">
        <v>0</v>
      </c>
      <c r="O514" t="b">
        <v>1</v>
      </c>
      <c r="P514" t="s">
        <v>2029</v>
      </c>
      <c r="Q514" t="s">
        <v>2030</v>
      </c>
      <c r="R514" s="6">
        <f t="shared" si="31"/>
        <v>1.3931868131868133</v>
      </c>
      <c r="S514" s="8">
        <f t="shared" ref="S514:S577" si="32">IF(E514,E514/G514,0)</f>
        <v>53.046025104602514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9">
        <f t="shared" ref="L515:L578" si="33">(((J515/60)/60)/24)+DATE(1970,1,1)</f>
        <v>40430.208333333336</v>
      </c>
      <c r="M515" s="9">
        <f t="shared" ref="M515:M578" si="34">(((K515/60)/60)/24)+DATE(1970,1,1)</f>
        <v>40432.208333333336</v>
      </c>
      <c r="N515" t="b">
        <v>0</v>
      </c>
      <c r="O515" t="b">
        <v>0</v>
      </c>
      <c r="P515" t="s">
        <v>2020</v>
      </c>
      <c r="Q515" t="s">
        <v>2039</v>
      </c>
      <c r="R515" s="6">
        <f t="shared" ref="R515:R578" si="35">E515/D515</f>
        <v>0.39277108433734942</v>
      </c>
      <c r="S515" s="8">
        <f t="shared" si="32"/>
        <v>93.142857142857139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9">
        <f t="shared" si="33"/>
        <v>41614.25</v>
      </c>
      <c r="M516" s="9">
        <f t="shared" si="34"/>
        <v>41619.25</v>
      </c>
      <c r="N516" t="b">
        <v>0</v>
      </c>
      <c r="O516" t="b">
        <v>1</v>
      </c>
      <c r="P516" t="s">
        <v>2014</v>
      </c>
      <c r="Q516" t="s">
        <v>2015</v>
      </c>
      <c r="R516" s="6">
        <f t="shared" si="35"/>
        <v>0.22439077144917088</v>
      </c>
      <c r="S516" s="8">
        <f t="shared" si="32"/>
        <v>58.945075757575758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9">
        <f t="shared" si="33"/>
        <v>40900.25</v>
      </c>
      <c r="M517" s="9">
        <f t="shared" si="34"/>
        <v>40902.25</v>
      </c>
      <c r="N517" t="b">
        <v>0</v>
      </c>
      <c r="O517" t="b">
        <v>1</v>
      </c>
      <c r="P517" t="s">
        <v>2018</v>
      </c>
      <c r="Q517" t="s">
        <v>2019</v>
      </c>
      <c r="R517" s="6">
        <f t="shared" si="35"/>
        <v>0.55779069767441858</v>
      </c>
      <c r="S517" s="8">
        <f t="shared" si="32"/>
        <v>36.067669172932334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9">
        <f t="shared" si="33"/>
        <v>40396.208333333336</v>
      </c>
      <c r="M518" s="9">
        <f t="shared" si="34"/>
        <v>40434.208333333336</v>
      </c>
      <c r="N518" t="b">
        <v>0</v>
      </c>
      <c r="O518" t="b">
        <v>0</v>
      </c>
      <c r="P518" t="s">
        <v>2026</v>
      </c>
      <c r="Q518" t="s">
        <v>2027</v>
      </c>
      <c r="R518" s="6">
        <f t="shared" si="35"/>
        <v>0.42523125996810207</v>
      </c>
      <c r="S518" s="8">
        <f t="shared" si="32"/>
        <v>63.030732860520096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9">
        <f t="shared" si="33"/>
        <v>42860.208333333328</v>
      </c>
      <c r="M519" s="9">
        <f t="shared" si="34"/>
        <v>42865.208333333328</v>
      </c>
      <c r="N519" t="b">
        <v>0</v>
      </c>
      <c r="O519" t="b">
        <v>0</v>
      </c>
      <c r="P519" t="s">
        <v>2012</v>
      </c>
      <c r="Q519" t="s">
        <v>2013</v>
      </c>
      <c r="R519" s="6">
        <f t="shared" si="35"/>
        <v>1.1200000000000001</v>
      </c>
      <c r="S519" s="8">
        <f t="shared" si="32"/>
        <v>84.717948717948715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9">
        <f t="shared" si="33"/>
        <v>43154.25</v>
      </c>
      <c r="M520" s="9">
        <f t="shared" si="34"/>
        <v>43156.25</v>
      </c>
      <c r="N520" t="b">
        <v>0</v>
      </c>
      <c r="O520" t="b">
        <v>1</v>
      </c>
      <c r="P520" t="s">
        <v>2020</v>
      </c>
      <c r="Q520" t="s">
        <v>2028</v>
      </c>
      <c r="R520" s="6">
        <f t="shared" si="35"/>
        <v>7.0681818181818179E-2</v>
      </c>
      <c r="S520" s="8">
        <f t="shared" si="32"/>
        <v>62.2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9">
        <f t="shared" si="33"/>
        <v>42012.25</v>
      </c>
      <c r="M521" s="9">
        <f t="shared" si="34"/>
        <v>42026.25</v>
      </c>
      <c r="N521" t="b">
        <v>0</v>
      </c>
      <c r="O521" t="b">
        <v>1</v>
      </c>
      <c r="P521" t="s">
        <v>2014</v>
      </c>
      <c r="Q521" t="s">
        <v>2015</v>
      </c>
      <c r="R521" s="6">
        <f t="shared" si="35"/>
        <v>1.0174563871693867</v>
      </c>
      <c r="S521" s="8">
        <f t="shared" si="32"/>
        <v>101.97518330513255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9">
        <f t="shared" si="33"/>
        <v>43574.208333333328</v>
      </c>
      <c r="M522" s="9">
        <f t="shared" si="34"/>
        <v>43577.208333333328</v>
      </c>
      <c r="N522" t="b">
        <v>0</v>
      </c>
      <c r="O522" t="b">
        <v>0</v>
      </c>
      <c r="P522" t="s">
        <v>2018</v>
      </c>
      <c r="Q522" t="s">
        <v>2019</v>
      </c>
      <c r="R522" s="6">
        <f t="shared" si="35"/>
        <v>4.2575000000000003</v>
      </c>
      <c r="S522" s="8">
        <f t="shared" si="32"/>
        <v>106.4375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9">
        <f t="shared" si="33"/>
        <v>42605.208333333328</v>
      </c>
      <c r="M523" s="9">
        <f t="shared" si="34"/>
        <v>42611.208333333328</v>
      </c>
      <c r="N523" t="b">
        <v>0</v>
      </c>
      <c r="O523" t="b">
        <v>1</v>
      </c>
      <c r="P523" t="s">
        <v>2020</v>
      </c>
      <c r="Q523" t="s">
        <v>2023</v>
      </c>
      <c r="R523" s="6">
        <f t="shared" si="35"/>
        <v>1.4553947368421052</v>
      </c>
      <c r="S523" s="8">
        <f t="shared" si="32"/>
        <v>29.975609756097562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9">
        <f t="shared" si="33"/>
        <v>41093.208333333336</v>
      </c>
      <c r="M524" s="9">
        <f t="shared" si="34"/>
        <v>41105.208333333336</v>
      </c>
      <c r="N524" t="b">
        <v>0</v>
      </c>
      <c r="O524" t="b">
        <v>0</v>
      </c>
      <c r="P524" t="s">
        <v>2020</v>
      </c>
      <c r="Q524" t="s">
        <v>2031</v>
      </c>
      <c r="R524" s="6">
        <f t="shared" si="35"/>
        <v>0.32453465346534655</v>
      </c>
      <c r="S524" s="8">
        <f t="shared" si="32"/>
        <v>85.806282722513089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9">
        <f t="shared" si="33"/>
        <v>40241.25</v>
      </c>
      <c r="M525" s="9">
        <f t="shared" si="34"/>
        <v>40246.25</v>
      </c>
      <c r="N525" t="b">
        <v>0</v>
      </c>
      <c r="O525" t="b">
        <v>0</v>
      </c>
      <c r="P525" t="s">
        <v>2020</v>
      </c>
      <c r="Q525" t="s">
        <v>2031</v>
      </c>
      <c r="R525" s="6">
        <f t="shared" si="35"/>
        <v>7.003333333333333</v>
      </c>
      <c r="S525" s="8">
        <f t="shared" si="32"/>
        <v>70.82022471910112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9">
        <f t="shared" si="33"/>
        <v>40294.208333333336</v>
      </c>
      <c r="M526" s="9">
        <f t="shared" si="34"/>
        <v>40307.208333333336</v>
      </c>
      <c r="N526" t="b">
        <v>0</v>
      </c>
      <c r="O526" t="b">
        <v>0</v>
      </c>
      <c r="P526" t="s">
        <v>2018</v>
      </c>
      <c r="Q526" t="s">
        <v>2019</v>
      </c>
      <c r="R526" s="6">
        <f t="shared" si="35"/>
        <v>0.83904860392967939</v>
      </c>
      <c r="S526" s="8">
        <f t="shared" si="32"/>
        <v>40.998484082870135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9">
        <f t="shared" si="33"/>
        <v>40505.25</v>
      </c>
      <c r="M527" s="9">
        <f t="shared" si="34"/>
        <v>40509.25</v>
      </c>
      <c r="N527" t="b">
        <v>0</v>
      </c>
      <c r="O527" t="b">
        <v>0</v>
      </c>
      <c r="P527" t="s">
        <v>2016</v>
      </c>
      <c r="Q527" t="s">
        <v>2025</v>
      </c>
      <c r="R527" s="6">
        <f t="shared" si="35"/>
        <v>0.84190476190476193</v>
      </c>
      <c r="S527" s="8">
        <f t="shared" si="32"/>
        <v>28.063492063492063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9">
        <f t="shared" si="33"/>
        <v>42364.25</v>
      </c>
      <c r="M528" s="9">
        <f t="shared" si="34"/>
        <v>42401.25</v>
      </c>
      <c r="N528" t="b">
        <v>0</v>
      </c>
      <c r="O528" t="b">
        <v>1</v>
      </c>
      <c r="P528" t="s">
        <v>2018</v>
      </c>
      <c r="Q528" t="s">
        <v>2019</v>
      </c>
      <c r="R528" s="6">
        <f t="shared" si="35"/>
        <v>1.5595180722891566</v>
      </c>
      <c r="S528" s="8">
        <f t="shared" si="32"/>
        <v>88.054421768707485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9">
        <f t="shared" si="33"/>
        <v>42405.25</v>
      </c>
      <c r="M529" s="9">
        <f t="shared" si="34"/>
        <v>42441.25</v>
      </c>
      <c r="N529" t="b">
        <v>0</v>
      </c>
      <c r="O529" t="b">
        <v>0</v>
      </c>
      <c r="P529" t="s">
        <v>2020</v>
      </c>
      <c r="Q529" t="s">
        <v>2028</v>
      </c>
      <c r="R529" s="6">
        <f t="shared" si="35"/>
        <v>0.99619450317124736</v>
      </c>
      <c r="S529" s="8">
        <f t="shared" si="32"/>
        <v>31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9">
        <f t="shared" si="33"/>
        <v>41601.25</v>
      </c>
      <c r="M530" s="9">
        <f t="shared" si="34"/>
        <v>41646.25</v>
      </c>
      <c r="N530" t="b">
        <v>0</v>
      </c>
      <c r="O530" t="b">
        <v>0</v>
      </c>
      <c r="P530" t="s">
        <v>2014</v>
      </c>
      <c r="Q530" t="s">
        <v>2024</v>
      </c>
      <c r="R530" s="6">
        <f t="shared" si="35"/>
        <v>0.80300000000000005</v>
      </c>
      <c r="S530" s="8">
        <f t="shared" si="32"/>
        <v>90.337500000000006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9">
        <f t="shared" si="33"/>
        <v>41769.208333333336</v>
      </c>
      <c r="M531" s="9">
        <f t="shared" si="34"/>
        <v>41797.208333333336</v>
      </c>
      <c r="N531" t="b">
        <v>0</v>
      </c>
      <c r="O531" t="b">
        <v>0</v>
      </c>
      <c r="P531" t="s">
        <v>2029</v>
      </c>
      <c r="Q531" t="s">
        <v>2030</v>
      </c>
      <c r="R531" s="6">
        <f t="shared" si="35"/>
        <v>0.11254901960784314</v>
      </c>
      <c r="S531" s="8">
        <f t="shared" si="32"/>
        <v>63.777777777777779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9">
        <f t="shared" si="33"/>
        <v>40421.208333333336</v>
      </c>
      <c r="M532" s="9">
        <f t="shared" si="34"/>
        <v>40435.208333333336</v>
      </c>
      <c r="N532" t="b">
        <v>0</v>
      </c>
      <c r="O532" t="b">
        <v>1</v>
      </c>
      <c r="P532" t="s">
        <v>2026</v>
      </c>
      <c r="Q532" t="s">
        <v>2032</v>
      </c>
      <c r="R532" s="6">
        <f t="shared" si="35"/>
        <v>0.91740952380952379</v>
      </c>
      <c r="S532" s="8">
        <f t="shared" si="32"/>
        <v>53.995515695067262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9">
        <f t="shared" si="33"/>
        <v>41589.25</v>
      </c>
      <c r="M533" s="9">
        <f t="shared" si="34"/>
        <v>41645.25</v>
      </c>
      <c r="N533" t="b">
        <v>0</v>
      </c>
      <c r="O533" t="b">
        <v>0</v>
      </c>
      <c r="P533" t="s">
        <v>2029</v>
      </c>
      <c r="Q533" t="s">
        <v>2030</v>
      </c>
      <c r="R533" s="6">
        <f t="shared" si="35"/>
        <v>0.95521156936261387</v>
      </c>
      <c r="S533" s="8">
        <f t="shared" si="32"/>
        <v>48.993956043956047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9">
        <f t="shared" si="33"/>
        <v>43125.25</v>
      </c>
      <c r="M534" s="9">
        <f t="shared" si="34"/>
        <v>43126.25</v>
      </c>
      <c r="N534" t="b">
        <v>0</v>
      </c>
      <c r="O534" t="b">
        <v>0</v>
      </c>
      <c r="P534" t="s">
        <v>2018</v>
      </c>
      <c r="Q534" t="s">
        <v>2019</v>
      </c>
      <c r="R534" s="6">
        <f t="shared" si="35"/>
        <v>5.0287499999999996</v>
      </c>
      <c r="S534" s="8">
        <f t="shared" si="32"/>
        <v>63.857142857142854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9">
        <f t="shared" si="33"/>
        <v>41479.208333333336</v>
      </c>
      <c r="M535" s="9">
        <f t="shared" si="34"/>
        <v>41515.208333333336</v>
      </c>
      <c r="N535" t="b">
        <v>0</v>
      </c>
      <c r="O535" t="b">
        <v>0</v>
      </c>
      <c r="P535" t="s">
        <v>2014</v>
      </c>
      <c r="Q535" t="s">
        <v>2024</v>
      </c>
      <c r="R535" s="6">
        <f t="shared" si="35"/>
        <v>1.5924394463667819</v>
      </c>
      <c r="S535" s="8">
        <f t="shared" si="32"/>
        <v>82.996393146979258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9">
        <f t="shared" si="33"/>
        <v>43329.208333333328</v>
      </c>
      <c r="M536" s="9">
        <f t="shared" si="34"/>
        <v>43330.208333333328</v>
      </c>
      <c r="N536" t="b">
        <v>0</v>
      </c>
      <c r="O536" t="b">
        <v>1</v>
      </c>
      <c r="P536" t="s">
        <v>2020</v>
      </c>
      <c r="Q536" t="s">
        <v>2023</v>
      </c>
      <c r="R536" s="6">
        <f t="shared" si="35"/>
        <v>0.15022446689113356</v>
      </c>
      <c r="S536" s="8">
        <f t="shared" si="32"/>
        <v>55.08230452674897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9">
        <f t="shared" si="33"/>
        <v>43259.208333333328</v>
      </c>
      <c r="M537" s="9">
        <f t="shared" si="34"/>
        <v>43261.208333333328</v>
      </c>
      <c r="N537" t="b">
        <v>0</v>
      </c>
      <c r="O537" t="b">
        <v>1</v>
      </c>
      <c r="P537" t="s">
        <v>2018</v>
      </c>
      <c r="Q537" t="s">
        <v>2019</v>
      </c>
      <c r="R537" s="6">
        <f t="shared" si="35"/>
        <v>4.820384615384615</v>
      </c>
      <c r="S537" s="8">
        <f t="shared" si="32"/>
        <v>62.044554455445542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9">
        <f t="shared" si="33"/>
        <v>40414.208333333336</v>
      </c>
      <c r="M538" s="9">
        <f t="shared" si="34"/>
        <v>40440.208333333336</v>
      </c>
      <c r="N538" t="b">
        <v>0</v>
      </c>
      <c r="O538" t="b">
        <v>0</v>
      </c>
      <c r="P538" t="s">
        <v>2026</v>
      </c>
      <c r="Q538" t="s">
        <v>2032</v>
      </c>
      <c r="R538" s="6">
        <f t="shared" si="35"/>
        <v>1.4996938775510205</v>
      </c>
      <c r="S538" s="8">
        <f t="shared" si="32"/>
        <v>104.97857142857143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9">
        <f t="shared" si="33"/>
        <v>43342.208333333328</v>
      </c>
      <c r="M539" s="9">
        <f t="shared" si="34"/>
        <v>43365.208333333328</v>
      </c>
      <c r="N539" t="b">
        <v>1</v>
      </c>
      <c r="O539" t="b">
        <v>1</v>
      </c>
      <c r="P539" t="s">
        <v>2020</v>
      </c>
      <c r="Q539" t="s">
        <v>2021</v>
      </c>
      <c r="R539" s="6">
        <f t="shared" si="35"/>
        <v>1.1722156398104266</v>
      </c>
      <c r="S539" s="8">
        <f t="shared" si="32"/>
        <v>94.044676806083643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9">
        <f t="shared" si="33"/>
        <v>41539.208333333336</v>
      </c>
      <c r="M540" s="9">
        <f t="shared" si="34"/>
        <v>41555.208333333336</v>
      </c>
      <c r="N540" t="b">
        <v>0</v>
      </c>
      <c r="O540" t="b">
        <v>0</v>
      </c>
      <c r="P540" t="s">
        <v>2029</v>
      </c>
      <c r="Q540" t="s">
        <v>2040</v>
      </c>
      <c r="R540" s="6">
        <f t="shared" si="35"/>
        <v>0.37695968274950431</v>
      </c>
      <c r="S540" s="8">
        <f t="shared" si="32"/>
        <v>44.007716049382715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9">
        <f t="shared" si="33"/>
        <v>43647.208333333328</v>
      </c>
      <c r="M541" s="9">
        <f t="shared" si="34"/>
        <v>43653.208333333328</v>
      </c>
      <c r="N541" t="b">
        <v>0</v>
      </c>
      <c r="O541" t="b">
        <v>1</v>
      </c>
      <c r="P541" t="s">
        <v>2012</v>
      </c>
      <c r="Q541" t="s">
        <v>2013</v>
      </c>
      <c r="R541" s="6">
        <f t="shared" si="35"/>
        <v>0.72653061224489801</v>
      </c>
      <c r="S541" s="8">
        <f t="shared" si="32"/>
        <v>92.467532467532465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9">
        <f t="shared" si="33"/>
        <v>43225.208333333328</v>
      </c>
      <c r="M542" s="9">
        <f t="shared" si="34"/>
        <v>43247.208333333328</v>
      </c>
      <c r="N542" t="b">
        <v>0</v>
      </c>
      <c r="O542" t="b">
        <v>0</v>
      </c>
      <c r="P542" t="s">
        <v>2033</v>
      </c>
      <c r="Q542" t="s">
        <v>2034</v>
      </c>
      <c r="R542" s="6">
        <f t="shared" si="35"/>
        <v>2.6598113207547169</v>
      </c>
      <c r="S542" s="8">
        <f t="shared" si="32"/>
        <v>57.072874493927124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9">
        <f t="shared" si="33"/>
        <v>42165.208333333328</v>
      </c>
      <c r="M543" s="9">
        <f t="shared" si="34"/>
        <v>42191.208333333328</v>
      </c>
      <c r="N543" t="b">
        <v>0</v>
      </c>
      <c r="O543" t="b">
        <v>0</v>
      </c>
      <c r="P543" t="s">
        <v>2029</v>
      </c>
      <c r="Q543" t="s">
        <v>2040</v>
      </c>
      <c r="R543" s="6">
        <f t="shared" si="35"/>
        <v>0.24205617977528091</v>
      </c>
      <c r="S543" s="8">
        <f t="shared" si="32"/>
        <v>109.07848101265823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9">
        <f t="shared" si="33"/>
        <v>42391.25</v>
      </c>
      <c r="M544" s="9">
        <f t="shared" si="34"/>
        <v>42421.25</v>
      </c>
      <c r="N544" t="b">
        <v>0</v>
      </c>
      <c r="O544" t="b">
        <v>0</v>
      </c>
      <c r="P544" t="s">
        <v>2014</v>
      </c>
      <c r="Q544" t="s">
        <v>2024</v>
      </c>
      <c r="R544" s="6">
        <f t="shared" si="35"/>
        <v>2.5064935064935064E-2</v>
      </c>
      <c r="S544" s="8">
        <f t="shared" si="32"/>
        <v>39.387755102040813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9">
        <f t="shared" si="33"/>
        <v>41528.208333333336</v>
      </c>
      <c r="M545" s="9">
        <f t="shared" si="34"/>
        <v>41543.208333333336</v>
      </c>
      <c r="N545" t="b">
        <v>0</v>
      </c>
      <c r="O545" t="b">
        <v>0</v>
      </c>
      <c r="P545" t="s">
        <v>2029</v>
      </c>
      <c r="Q545" t="s">
        <v>2030</v>
      </c>
      <c r="R545" s="6">
        <f t="shared" si="35"/>
        <v>0.1632979976442874</v>
      </c>
      <c r="S545" s="8">
        <f t="shared" si="32"/>
        <v>77.022222222222226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9">
        <f t="shared" si="33"/>
        <v>42377.25</v>
      </c>
      <c r="M546" s="9">
        <f t="shared" si="34"/>
        <v>42390.25</v>
      </c>
      <c r="N546" t="b">
        <v>0</v>
      </c>
      <c r="O546" t="b">
        <v>0</v>
      </c>
      <c r="P546" t="s">
        <v>2014</v>
      </c>
      <c r="Q546" t="s">
        <v>2015</v>
      </c>
      <c r="R546" s="6">
        <f t="shared" si="35"/>
        <v>2.7650000000000001</v>
      </c>
      <c r="S546" s="8">
        <f t="shared" si="32"/>
        <v>92.166666666666671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9">
        <f t="shared" si="33"/>
        <v>43824.25</v>
      </c>
      <c r="M547" s="9">
        <f t="shared" si="34"/>
        <v>43844.25</v>
      </c>
      <c r="N547" t="b">
        <v>0</v>
      </c>
      <c r="O547" t="b">
        <v>0</v>
      </c>
      <c r="P547" t="s">
        <v>2018</v>
      </c>
      <c r="Q547" t="s">
        <v>2019</v>
      </c>
      <c r="R547" s="6">
        <f t="shared" si="35"/>
        <v>0.88803571428571426</v>
      </c>
      <c r="S547" s="8">
        <f t="shared" si="32"/>
        <v>61.007063197026021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9">
        <f t="shared" si="33"/>
        <v>43360.208333333328</v>
      </c>
      <c r="M548" s="9">
        <f t="shared" si="34"/>
        <v>43363.208333333328</v>
      </c>
      <c r="N548" t="b">
        <v>0</v>
      </c>
      <c r="O548" t="b">
        <v>1</v>
      </c>
      <c r="P548" t="s">
        <v>2018</v>
      </c>
      <c r="Q548" t="s">
        <v>2019</v>
      </c>
      <c r="R548" s="6">
        <f t="shared" si="35"/>
        <v>1.6357142857142857</v>
      </c>
      <c r="S548" s="8">
        <f t="shared" si="32"/>
        <v>78.068181818181813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9">
        <f t="shared" si="33"/>
        <v>42029.25</v>
      </c>
      <c r="M549" s="9">
        <f t="shared" si="34"/>
        <v>42041.25</v>
      </c>
      <c r="N549" t="b">
        <v>0</v>
      </c>
      <c r="O549" t="b">
        <v>0</v>
      </c>
      <c r="P549" t="s">
        <v>2020</v>
      </c>
      <c r="Q549" t="s">
        <v>2023</v>
      </c>
      <c r="R549" s="6">
        <f t="shared" si="35"/>
        <v>9.69</v>
      </c>
      <c r="S549" s="8">
        <f t="shared" si="32"/>
        <v>80.75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9">
        <f t="shared" si="33"/>
        <v>42461.208333333328</v>
      </c>
      <c r="M550" s="9">
        <f t="shared" si="34"/>
        <v>42474.208333333328</v>
      </c>
      <c r="N550" t="b">
        <v>0</v>
      </c>
      <c r="O550" t="b">
        <v>0</v>
      </c>
      <c r="P550" t="s">
        <v>2018</v>
      </c>
      <c r="Q550" t="s">
        <v>2019</v>
      </c>
      <c r="R550" s="6">
        <f t="shared" si="35"/>
        <v>2.7091376701966716</v>
      </c>
      <c r="S550" s="8">
        <f t="shared" si="32"/>
        <v>59.991289782244557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9">
        <f t="shared" si="33"/>
        <v>41422.208333333336</v>
      </c>
      <c r="M551" s="9">
        <f t="shared" si="34"/>
        <v>41431.208333333336</v>
      </c>
      <c r="N551" t="b">
        <v>0</v>
      </c>
      <c r="O551" t="b">
        <v>0</v>
      </c>
      <c r="P551" t="s">
        <v>2016</v>
      </c>
      <c r="Q551" t="s">
        <v>2025</v>
      </c>
      <c r="R551" s="6">
        <f t="shared" si="35"/>
        <v>2.8421355932203389</v>
      </c>
      <c r="S551" s="8">
        <f t="shared" si="32"/>
        <v>110.03018372703411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9">
        <f t="shared" si="33"/>
        <v>40968.25</v>
      </c>
      <c r="M552" s="9">
        <f t="shared" si="34"/>
        <v>40989.208333333336</v>
      </c>
      <c r="N552" t="b">
        <v>0</v>
      </c>
      <c r="O552" t="b">
        <v>0</v>
      </c>
      <c r="P552" t="s">
        <v>2014</v>
      </c>
      <c r="Q552" t="s">
        <v>2024</v>
      </c>
      <c r="R552" s="6">
        <f t="shared" si="35"/>
        <v>0.04</v>
      </c>
      <c r="S552" s="8">
        <f t="shared" si="32"/>
        <v>4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9">
        <f t="shared" si="33"/>
        <v>41993.25</v>
      </c>
      <c r="M553" s="9">
        <f t="shared" si="34"/>
        <v>42033.25</v>
      </c>
      <c r="N553" t="b">
        <v>0</v>
      </c>
      <c r="O553" t="b">
        <v>1</v>
      </c>
      <c r="P553" t="s">
        <v>2016</v>
      </c>
      <c r="Q553" t="s">
        <v>2017</v>
      </c>
      <c r="R553" s="6">
        <f t="shared" si="35"/>
        <v>0.58632981676846196</v>
      </c>
      <c r="S553" s="8">
        <f t="shared" si="32"/>
        <v>37.99856063332134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9">
        <f t="shared" si="33"/>
        <v>42700.25</v>
      </c>
      <c r="M554" s="9">
        <f t="shared" si="34"/>
        <v>42702.25</v>
      </c>
      <c r="N554" t="b">
        <v>0</v>
      </c>
      <c r="O554" t="b">
        <v>0</v>
      </c>
      <c r="P554" t="s">
        <v>2018</v>
      </c>
      <c r="Q554" t="s">
        <v>2019</v>
      </c>
      <c r="R554" s="6">
        <f t="shared" si="35"/>
        <v>0.98511111111111116</v>
      </c>
      <c r="S554" s="8">
        <f t="shared" si="32"/>
        <v>96.369565217391298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9">
        <f t="shared" si="33"/>
        <v>40545.25</v>
      </c>
      <c r="M555" s="9">
        <f t="shared" si="34"/>
        <v>40546.25</v>
      </c>
      <c r="N555" t="b">
        <v>0</v>
      </c>
      <c r="O555" t="b">
        <v>0</v>
      </c>
      <c r="P555" t="s">
        <v>2014</v>
      </c>
      <c r="Q555" t="s">
        <v>2015</v>
      </c>
      <c r="R555" s="6">
        <f t="shared" si="35"/>
        <v>0.43975381008206332</v>
      </c>
      <c r="S555" s="8">
        <f t="shared" si="32"/>
        <v>72.978599221789878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9">
        <f t="shared" si="33"/>
        <v>42723.25</v>
      </c>
      <c r="M556" s="9">
        <f t="shared" si="34"/>
        <v>42729.25</v>
      </c>
      <c r="N556" t="b">
        <v>0</v>
      </c>
      <c r="O556" t="b">
        <v>0</v>
      </c>
      <c r="P556" t="s">
        <v>2014</v>
      </c>
      <c r="Q556" t="s">
        <v>2024</v>
      </c>
      <c r="R556" s="6">
        <f t="shared" si="35"/>
        <v>1.5166315789473683</v>
      </c>
      <c r="S556" s="8">
        <f t="shared" si="32"/>
        <v>26.007220216606498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9">
        <f t="shared" si="33"/>
        <v>41731.208333333336</v>
      </c>
      <c r="M557" s="9">
        <f t="shared" si="34"/>
        <v>41762.208333333336</v>
      </c>
      <c r="N557" t="b">
        <v>0</v>
      </c>
      <c r="O557" t="b">
        <v>0</v>
      </c>
      <c r="P557" t="s">
        <v>2014</v>
      </c>
      <c r="Q557" t="s">
        <v>2015</v>
      </c>
      <c r="R557" s="6">
        <f t="shared" si="35"/>
        <v>2.2363492063492063</v>
      </c>
      <c r="S557" s="8">
        <f t="shared" si="32"/>
        <v>104.36296296296297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9">
        <f t="shared" si="33"/>
        <v>40792.208333333336</v>
      </c>
      <c r="M558" s="9">
        <f t="shared" si="34"/>
        <v>40799.208333333336</v>
      </c>
      <c r="N558" t="b">
        <v>0</v>
      </c>
      <c r="O558" t="b">
        <v>1</v>
      </c>
      <c r="P558" t="s">
        <v>2026</v>
      </c>
      <c r="Q558" t="s">
        <v>2038</v>
      </c>
      <c r="R558" s="6">
        <f t="shared" si="35"/>
        <v>2.3975</v>
      </c>
      <c r="S558" s="8">
        <f t="shared" si="32"/>
        <v>102.18852459016394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9">
        <f t="shared" si="33"/>
        <v>42279.208333333328</v>
      </c>
      <c r="M559" s="9">
        <f t="shared" si="34"/>
        <v>42282.208333333328</v>
      </c>
      <c r="N559" t="b">
        <v>0</v>
      </c>
      <c r="O559" t="b">
        <v>1</v>
      </c>
      <c r="P559" t="s">
        <v>2020</v>
      </c>
      <c r="Q559" t="s">
        <v>2042</v>
      </c>
      <c r="R559" s="6">
        <f t="shared" si="35"/>
        <v>1.9933333333333334</v>
      </c>
      <c r="S559" s="8">
        <f t="shared" si="32"/>
        <v>54.117647058823529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9">
        <f t="shared" si="33"/>
        <v>42424.25</v>
      </c>
      <c r="M560" s="9">
        <f t="shared" si="34"/>
        <v>42467.208333333328</v>
      </c>
      <c r="N560" t="b">
        <v>0</v>
      </c>
      <c r="O560" t="b">
        <v>0</v>
      </c>
      <c r="P560" t="s">
        <v>2018</v>
      </c>
      <c r="Q560" t="s">
        <v>2019</v>
      </c>
      <c r="R560" s="6">
        <f t="shared" si="35"/>
        <v>1.373448275862069</v>
      </c>
      <c r="S560" s="8">
        <f t="shared" si="32"/>
        <v>63.222222222222221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9">
        <f t="shared" si="33"/>
        <v>42584.208333333328</v>
      </c>
      <c r="M561" s="9">
        <f t="shared" si="34"/>
        <v>42591.208333333328</v>
      </c>
      <c r="N561" t="b">
        <v>0</v>
      </c>
      <c r="O561" t="b">
        <v>0</v>
      </c>
      <c r="P561" t="s">
        <v>2018</v>
      </c>
      <c r="Q561" t="s">
        <v>2019</v>
      </c>
      <c r="R561" s="6">
        <f t="shared" si="35"/>
        <v>1.009696106362773</v>
      </c>
      <c r="S561" s="8">
        <f t="shared" si="32"/>
        <v>104.03228962818004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9">
        <f t="shared" si="33"/>
        <v>40865.25</v>
      </c>
      <c r="M562" s="9">
        <f t="shared" si="34"/>
        <v>40905.25</v>
      </c>
      <c r="N562" t="b">
        <v>0</v>
      </c>
      <c r="O562" t="b">
        <v>0</v>
      </c>
      <c r="P562" t="s">
        <v>2020</v>
      </c>
      <c r="Q562" t="s">
        <v>2028</v>
      </c>
      <c r="R562" s="6">
        <f t="shared" si="35"/>
        <v>7.9416000000000002</v>
      </c>
      <c r="S562" s="8">
        <f t="shared" si="32"/>
        <v>49.994334277620396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9">
        <f t="shared" si="33"/>
        <v>40833.208333333336</v>
      </c>
      <c r="M563" s="9">
        <f t="shared" si="34"/>
        <v>40835.208333333336</v>
      </c>
      <c r="N563" t="b">
        <v>0</v>
      </c>
      <c r="O563" t="b">
        <v>0</v>
      </c>
      <c r="P563" t="s">
        <v>2018</v>
      </c>
      <c r="Q563" t="s">
        <v>2019</v>
      </c>
      <c r="R563" s="6">
        <f t="shared" si="35"/>
        <v>3.6970000000000001</v>
      </c>
      <c r="S563" s="8">
        <f t="shared" si="32"/>
        <v>56.015151515151516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9">
        <f t="shared" si="33"/>
        <v>43536.208333333328</v>
      </c>
      <c r="M564" s="9">
        <f t="shared" si="34"/>
        <v>43538.208333333328</v>
      </c>
      <c r="N564" t="b">
        <v>0</v>
      </c>
      <c r="O564" t="b">
        <v>0</v>
      </c>
      <c r="P564" t="s">
        <v>2014</v>
      </c>
      <c r="Q564" t="s">
        <v>2015</v>
      </c>
      <c r="R564" s="6">
        <f t="shared" si="35"/>
        <v>0.12818181818181817</v>
      </c>
      <c r="S564" s="8">
        <f t="shared" si="32"/>
        <v>48.807692307692307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9">
        <f t="shared" si="33"/>
        <v>43417.25</v>
      </c>
      <c r="M565" s="9">
        <f t="shared" si="34"/>
        <v>43437.25</v>
      </c>
      <c r="N565" t="b">
        <v>0</v>
      </c>
      <c r="O565" t="b">
        <v>0</v>
      </c>
      <c r="P565" t="s">
        <v>2020</v>
      </c>
      <c r="Q565" t="s">
        <v>2021</v>
      </c>
      <c r="R565" s="6">
        <f t="shared" si="35"/>
        <v>1.3802702702702703</v>
      </c>
      <c r="S565" s="8">
        <f t="shared" si="32"/>
        <v>60.082352941176474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9">
        <f t="shared" si="33"/>
        <v>42078.208333333328</v>
      </c>
      <c r="M566" s="9">
        <f t="shared" si="34"/>
        <v>42086.208333333328</v>
      </c>
      <c r="N566" t="b">
        <v>0</v>
      </c>
      <c r="O566" t="b">
        <v>0</v>
      </c>
      <c r="P566" t="s">
        <v>2018</v>
      </c>
      <c r="Q566" t="s">
        <v>2019</v>
      </c>
      <c r="R566" s="6">
        <f t="shared" si="35"/>
        <v>0.83813278008298753</v>
      </c>
      <c r="S566" s="8">
        <f t="shared" si="32"/>
        <v>78.990502793296088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9">
        <f t="shared" si="33"/>
        <v>40862.25</v>
      </c>
      <c r="M567" s="9">
        <f t="shared" si="34"/>
        <v>40882.25</v>
      </c>
      <c r="N567" t="b">
        <v>0</v>
      </c>
      <c r="O567" t="b">
        <v>0</v>
      </c>
      <c r="P567" t="s">
        <v>2018</v>
      </c>
      <c r="Q567" t="s">
        <v>2019</v>
      </c>
      <c r="R567" s="6">
        <f t="shared" si="35"/>
        <v>2.0460063224446787</v>
      </c>
      <c r="S567" s="8">
        <f t="shared" si="32"/>
        <v>53.99499443826474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9">
        <f t="shared" si="33"/>
        <v>42424.25</v>
      </c>
      <c r="M568" s="9">
        <f t="shared" si="34"/>
        <v>42447.208333333328</v>
      </c>
      <c r="N568" t="b">
        <v>0</v>
      </c>
      <c r="O568" t="b">
        <v>1</v>
      </c>
      <c r="P568" t="s">
        <v>2014</v>
      </c>
      <c r="Q568" t="s">
        <v>2022</v>
      </c>
      <c r="R568" s="6">
        <f t="shared" si="35"/>
        <v>0.44344086021505374</v>
      </c>
      <c r="S568" s="8">
        <f t="shared" si="32"/>
        <v>111.45945945945945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9">
        <f t="shared" si="33"/>
        <v>41830.208333333336</v>
      </c>
      <c r="M569" s="9">
        <f t="shared" si="34"/>
        <v>41832.208333333336</v>
      </c>
      <c r="N569" t="b">
        <v>0</v>
      </c>
      <c r="O569" t="b">
        <v>0</v>
      </c>
      <c r="P569" t="s">
        <v>2014</v>
      </c>
      <c r="Q569" t="s">
        <v>2015</v>
      </c>
      <c r="R569" s="6">
        <f t="shared" si="35"/>
        <v>2.1860294117647059</v>
      </c>
      <c r="S569" s="8">
        <f t="shared" si="32"/>
        <v>60.922131147540981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9">
        <f t="shared" si="33"/>
        <v>40374.208333333336</v>
      </c>
      <c r="M570" s="9">
        <f t="shared" si="34"/>
        <v>40419.208333333336</v>
      </c>
      <c r="N570" t="b">
        <v>0</v>
      </c>
      <c r="O570" t="b">
        <v>0</v>
      </c>
      <c r="P570" t="s">
        <v>2018</v>
      </c>
      <c r="Q570" t="s">
        <v>2019</v>
      </c>
      <c r="R570" s="6">
        <f t="shared" si="35"/>
        <v>1.8603314917127072</v>
      </c>
      <c r="S570" s="8">
        <f t="shared" si="32"/>
        <v>26.0015444015444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9">
        <f t="shared" si="33"/>
        <v>40554.25</v>
      </c>
      <c r="M571" s="9">
        <f t="shared" si="34"/>
        <v>40566.25</v>
      </c>
      <c r="N571" t="b">
        <v>0</v>
      </c>
      <c r="O571" t="b">
        <v>0</v>
      </c>
      <c r="P571" t="s">
        <v>2020</v>
      </c>
      <c r="Q571" t="s">
        <v>2028</v>
      </c>
      <c r="R571" s="6">
        <f t="shared" si="35"/>
        <v>2.3733830845771142</v>
      </c>
      <c r="S571" s="8">
        <f t="shared" si="32"/>
        <v>80.993208828522924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9">
        <f t="shared" si="33"/>
        <v>41993.25</v>
      </c>
      <c r="M572" s="9">
        <f t="shared" si="34"/>
        <v>41999.25</v>
      </c>
      <c r="N572" t="b">
        <v>0</v>
      </c>
      <c r="O572" t="b">
        <v>1</v>
      </c>
      <c r="P572" t="s">
        <v>2014</v>
      </c>
      <c r="Q572" t="s">
        <v>2015</v>
      </c>
      <c r="R572" s="6">
        <f t="shared" si="35"/>
        <v>3.0565384615384614</v>
      </c>
      <c r="S572" s="8">
        <f t="shared" si="32"/>
        <v>34.995963302752294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9">
        <f t="shared" si="33"/>
        <v>42174.208333333328</v>
      </c>
      <c r="M573" s="9">
        <f t="shared" si="34"/>
        <v>42221.208333333328</v>
      </c>
      <c r="N573" t="b">
        <v>0</v>
      </c>
      <c r="O573" t="b">
        <v>0</v>
      </c>
      <c r="P573" t="s">
        <v>2020</v>
      </c>
      <c r="Q573" t="s">
        <v>2031</v>
      </c>
      <c r="R573" s="6">
        <f t="shared" si="35"/>
        <v>0.94142857142857139</v>
      </c>
      <c r="S573" s="8">
        <f t="shared" si="32"/>
        <v>94.142857142857139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9">
        <f t="shared" si="33"/>
        <v>42275.208333333328</v>
      </c>
      <c r="M574" s="9">
        <f t="shared" si="34"/>
        <v>42291.208333333328</v>
      </c>
      <c r="N574" t="b">
        <v>0</v>
      </c>
      <c r="O574" t="b">
        <v>1</v>
      </c>
      <c r="P574" t="s">
        <v>2014</v>
      </c>
      <c r="Q574" t="s">
        <v>2015</v>
      </c>
      <c r="R574" s="6">
        <f t="shared" si="35"/>
        <v>0.54400000000000004</v>
      </c>
      <c r="S574" s="8">
        <f t="shared" si="32"/>
        <v>52.085106382978722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9">
        <f t="shared" si="33"/>
        <v>41761.208333333336</v>
      </c>
      <c r="M575" s="9">
        <f t="shared" si="34"/>
        <v>41763.208333333336</v>
      </c>
      <c r="N575" t="b">
        <v>0</v>
      </c>
      <c r="O575" t="b">
        <v>0</v>
      </c>
      <c r="P575" t="s">
        <v>2043</v>
      </c>
      <c r="Q575" t="s">
        <v>2044</v>
      </c>
      <c r="R575" s="6">
        <f t="shared" si="35"/>
        <v>1.1188059701492536</v>
      </c>
      <c r="S575" s="8">
        <f t="shared" si="32"/>
        <v>24.986666666666668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9">
        <f t="shared" si="33"/>
        <v>43806.25</v>
      </c>
      <c r="M576" s="9">
        <f t="shared" si="34"/>
        <v>43816.25</v>
      </c>
      <c r="N576" t="b">
        <v>0</v>
      </c>
      <c r="O576" t="b">
        <v>1</v>
      </c>
      <c r="P576" t="s">
        <v>2012</v>
      </c>
      <c r="Q576" t="s">
        <v>2013</v>
      </c>
      <c r="R576" s="6">
        <f t="shared" si="35"/>
        <v>3.6914814814814814</v>
      </c>
      <c r="S576" s="8">
        <f t="shared" si="32"/>
        <v>69.215277777777771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9">
        <f t="shared" si="33"/>
        <v>41779.208333333336</v>
      </c>
      <c r="M577" s="9">
        <f t="shared" si="34"/>
        <v>41782.208333333336</v>
      </c>
      <c r="N577" t="b">
        <v>0</v>
      </c>
      <c r="O577" t="b">
        <v>1</v>
      </c>
      <c r="P577" t="s">
        <v>2018</v>
      </c>
      <c r="Q577" t="s">
        <v>2019</v>
      </c>
      <c r="R577" s="6">
        <f t="shared" si="35"/>
        <v>0.62930372148859548</v>
      </c>
      <c r="S577" s="8">
        <f t="shared" si="32"/>
        <v>93.944444444444443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9">
        <f t="shared" si="33"/>
        <v>43040.208333333328</v>
      </c>
      <c r="M578" s="9">
        <f t="shared" si="34"/>
        <v>43057.25</v>
      </c>
      <c r="N578" t="b">
        <v>0</v>
      </c>
      <c r="O578" t="b">
        <v>0</v>
      </c>
      <c r="P578" t="s">
        <v>2018</v>
      </c>
      <c r="Q578" t="s">
        <v>2019</v>
      </c>
      <c r="R578" s="6">
        <f t="shared" si="35"/>
        <v>0.6492783505154639</v>
      </c>
      <c r="S578" s="8">
        <f t="shared" ref="S578:S641" si="36">IF(E578,E578/G578,0)</f>
        <v>98.40625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9">
        <f t="shared" ref="L579:L642" si="37">(((J579/60)/60)/24)+DATE(1970,1,1)</f>
        <v>40613.25</v>
      </c>
      <c r="M579" s="9">
        <f t="shared" ref="M579:M642" si="38">(((K579/60)/60)/24)+DATE(1970,1,1)</f>
        <v>40639.208333333336</v>
      </c>
      <c r="N579" t="b">
        <v>0</v>
      </c>
      <c r="O579" t="b">
        <v>0</v>
      </c>
      <c r="P579" t="s">
        <v>2014</v>
      </c>
      <c r="Q579" t="s">
        <v>2037</v>
      </c>
      <c r="R579" s="6">
        <f t="shared" ref="R579:R642" si="39">E579/D579</f>
        <v>0.18853658536585366</v>
      </c>
      <c r="S579" s="8">
        <f t="shared" si="36"/>
        <v>41.783783783783782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9">
        <f t="shared" si="37"/>
        <v>40878.25</v>
      </c>
      <c r="M580" s="9">
        <f t="shared" si="38"/>
        <v>40881.25</v>
      </c>
      <c r="N580" t="b">
        <v>0</v>
      </c>
      <c r="O580" t="b">
        <v>0</v>
      </c>
      <c r="P580" t="s">
        <v>2020</v>
      </c>
      <c r="Q580" t="s">
        <v>2042</v>
      </c>
      <c r="R580" s="6">
        <f t="shared" si="39"/>
        <v>0.1675440414507772</v>
      </c>
      <c r="S580" s="8">
        <f t="shared" si="36"/>
        <v>65.991836734693877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9">
        <f t="shared" si="37"/>
        <v>40762.208333333336</v>
      </c>
      <c r="M581" s="9">
        <f t="shared" si="38"/>
        <v>40774.208333333336</v>
      </c>
      <c r="N581" t="b">
        <v>0</v>
      </c>
      <c r="O581" t="b">
        <v>0</v>
      </c>
      <c r="P581" t="s">
        <v>2014</v>
      </c>
      <c r="Q581" t="s">
        <v>2037</v>
      </c>
      <c r="R581" s="6">
        <f t="shared" si="39"/>
        <v>1.0111290322580646</v>
      </c>
      <c r="S581" s="8">
        <f t="shared" si="36"/>
        <v>72.05747126436782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9">
        <f t="shared" si="37"/>
        <v>41696.25</v>
      </c>
      <c r="M582" s="9">
        <f t="shared" si="38"/>
        <v>41704.25</v>
      </c>
      <c r="N582" t="b">
        <v>0</v>
      </c>
      <c r="O582" t="b">
        <v>0</v>
      </c>
      <c r="P582" t="s">
        <v>2018</v>
      </c>
      <c r="Q582" t="s">
        <v>2019</v>
      </c>
      <c r="R582" s="6">
        <f t="shared" si="39"/>
        <v>3.4150228310502282</v>
      </c>
      <c r="S582" s="8">
        <f t="shared" si="36"/>
        <v>48.003209242618745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9">
        <f t="shared" si="37"/>
        <v>40662.208333333336</v>
      </c>
      <c r="M583" s="9">
        <f t="shared" si="38"/>
        <v>40677.208333333336</v>
      </c>
      <c r="N583" t="b">
        <v>0</v>
      </c>
      <c r="O583" t="b">
        <v>0</v>
      </c>
      <c r="P583" t="s">
        <v>2016</v>
      </c>
      <c r="Q583" t="s">
        <v>2017</v>
      </c>
      <c r="R583" s="6">
        <f t="shared" si="39"/>
        <v>0.64016666666666666</v>
      </c>
      <c r="S583" s="8">
        <f t="shared" si="36"/>
        <v>54.098591549295776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9">
        <f t="shared" si="37"/>
        <v>42165.208333333328</v>
      </c>
      <c r="M584" s="9">
        <f t="shared" si="38"/>
        <v>42170.208333333328</v>
      </c>
      <c r="N584" t="b">
        <v>0</v>
      </c>
      <c r="O584" t="b">
        <v>1</v>
      </c>
      <c r="P584" t="s">
        <v>2029</v>
      </c>
      <c r="Q584" t="s">
        <v>2030</v>
      </c>
      <c r="R584" s="6">
        <f t="shared" si="39"/>
        <v>0.5208045977011494</v>
      </c>
      <c r="S584" s="8">
        <f t="shared" si="36"/>
        <v>107.88095238095238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9">
        <f t="shared" si="37"/>
        <v>40959.25</v>
      </c>
      <c r="M585" s="9">
        <f t="shared" si="38"/>
        <v>40976.25</v>
      </c>
      <c r="N585" t="b">
        <v>0</v>
      </c>
      <c r="O585" t="b">
        <v>0</v>
      </c>
      <c r="P585" t="s">
        <v>2020</v>
      </c>
      <c r="Q585" t="s">
        <v>2021</v>
      </c>
      <c r="R585" s="6">
        <f t="shared" si="39"/>
        <v>3.2240211640211642</v>
      </c>
      <c r="S585" s="8">
        <f t="shared" si="36"/>
        <v>67.034103410341032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9">
        <f t="shared" si="37"/>
        <v>41024.208333333336</v>
      </c>
      <c r="M586" s="9">
        <f t="shared" si="38"/>
        <v>41038.208333333336</v>
      </c>
      <c r="N586" t="b">
        <v>0</v>
      </c>
      <c r="O586" t="b">
        <v>0</v>
      </c>
      <c r="P586" t="s">
        <v>2016</v>
      </c>
      <c r="Q586" t="s">
        <v>2017</v>
      </c>
      <c r="R586" s="6">
        <f t="shared" si="39"/>
        <v>1.1950810185185186</v>
      </c>
      <c r="S586" s="8">
        <f t="shared" si="36"/>
        <v>64.01425914445133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9">
        <f t="shared" si="37"/>
        <v>40255.208333333336</v>
      </c>
      <c r="M587" s="9">
        <f t="shared" si="38"/>
        <v>40265.208333333336</v>
      </c>
      <c r="N587" t="b">
        <v>0</v>
      </c>
      <c r="O587" t="b">
        <v>0</v>
      </c>
      <c r="P587" t="s">
        <v>2026</v>
      </c>
      <c r="Q587" t="s">
        <v>2038</v>
      </c>
      <c r="R587" s="6">
        <f t="shared" si="39"/>
        <v>1.4679775280898877</v>
      </c>
      <c r="S587" s="8">
        <f t="shared" si="36"/>
        <v>96.066176470588232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9">
        <f t="shared" si="37"/>
        <v>40499.25</v>
      </c>
      <c r="M588" s="9">
        <f t="shared" si="38"/>
        <v>40518.25</v>
      </c>
      <c r="N588" t="b">
        <v>0</v>
      </c>
      <c r="O588" t="b">
        <v>0</v>
      </c>
      <c r="P588" t="s">
        <v>2014</v>
      </c>
      <c r="Q588" t="s">
        <v>2015</v>
      </c>
      <c r="R588" s="6">
        <f t="shared" si="39"/>
        <v>9.5057142857142853</v>
      </c>
      <c r="S588" s="8">
        <f t="shared" si="36"/>
        <v>51.184615384615384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9">
        <f t="shared" si="37"/>
        <v>43484.25</v>
      </c>
      <c r="M589" s="9">
        <f t="shared" si="38"/>
        <v>43536.208333333328</v>
      </c>
      <c r="N589" t="b">
        <v>0</v>
      </c>
      <c r="O589" t="b">
        <v>1</v>
      </c>
      <c r="P589" t="s">
        <v>2012</v>
      </c>
      <c r="Q589" t="s">
        <v>2013</v>
      </c>
      <c r="R589" s="6">
        <f t="shared" si="39"/>
        <v>0.72893617021276591</v>
      </c>
      <c r="S589" s="8">
        <f t="shared" si="36"/>
        <v>43.92307692307692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9">
        <f t="shared" si="37"/>
        <v>40262.208333333336</v>
      </c>
      <c r="M590" s="9">
        <f t="shared" si="38"/>
        <v>40293.208333333336</v>
      </c>
      <c r="N590" t="b">
        <v>0</v>
      </c>
      <c r="O590" t="b">
        <v>0</v>
      </c>
      <c r="P590" t="s">
        <v>2018</v>
      </c>
      <c r="Q590" t="s">
        <v>2019</v>
      </c>
      <c r="R590" s="6">
        <f t="shared" si="39"/>
        <v>0.7900824873096447</v>
      </c>
      <c r="S590" s="8">
        <f t="shared" si="36"/>
        <v>91.021198830409361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9">
        <f t="shared" si="37"/>
        <v>42190.208333333328</v>
      </c>
      <c r="M591" s="9">
        <f t="shared" si="38"/>
        <v>42197.208333333328</v>
      </c>
      <c r="N591" t="b">
        <v>0</v>
      </c>
      <c r="O591" t="b">
        <v>0</v>
      </c>
      <c r="P591" t="s">
        <v>2020</v>
      </c>
      <c r="Q591" t="s">
        <v>2021</v>
      </c>
      <c r="R591" s="6">
        <f t="shared" si="39"/>
        <v>0.64721518987341775</v>
      </c>
      <c r="S591" s="8">
        <f t="shared" si="36"/>
        <v>50.127450980392155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9">
        <f t="shared" si="37"/>
        <v>41994.25</v>
      </c>
      <c r="M592" s="9">
        <f t="shared" si="38"/>
        <v>42005.25</v>
      </c>
      <c r="N592" t="b">
        <v>0</v>
      </c>
      <c r="O592" t="b">
        <v>0</v>
      </c>
      <c r="P592" t="s">
        <v>2026</v>
      </c>
      <c r="Q592" t="s">
        <v>2035</v>
      </c>
      <c r="R592" s="6">
        <f t="shared" si="39"/>
        <v>0.82028169014084507</v>
      </c>
      <c r="S592" s="8">
        <f t="shared" si="36"/>
        <v>67.720930232558146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9">
        <f t="shared" si="37"/>
        <v>40373.208333333336</v>
      </c>
      <c r="M593" s="9">
        <f t="shared" si="38"/>
        <v>40383.208333333336</v>
      </c>
      <c r="N593" t="b">
        <v>0</v>
      </c>
      <c r="O593" t="b">
        <v>0</v>
      </c>
      <c r="P593" t="s">
        <v>2029</v>
      </c>
      <c r="Q593" t="s">
        <v>2030</v>
      </c>
      <c r="R593" s="6">
        <f t="shared" si="39"/>
        <v>10.376666666666667</v>
      </c>
      <c r="S593" s="8">
        <f t="shared" si="36"/>
        <v>61.03921568627451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9">
        <f t="shared" si="37"/>
        <v>41789.208333333336</v>
      </c>
      <c r="M594" s="9">
        <f t="shared" si="38"/>
        <v>41798.208333333336</v>
      </c>
      <c r="N594" t="b">
        <v>0</v>
      </c>
      <c r="O594" t="b">
        <v>0</v>
      </c>
      <c r="P594" t="s">
        <v>2018</v>
      </c>
      <c r="Q594" t="s">
        <v>2019</v>
      </c>
      <c r="R594" s="6">
        <f t="shared" si="39"/>
        <v>0.12910076530612244</v>
      </c>
      <c r="S594" s="8">
        <f t="shared" si="36"/>
        <v>80.011857707509876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9">
        <f t="shared" si="37"/>
        <v>41724.208333333336</v>
      </c>
      <c r="M595" s="9">
        <f t="shared" si="38"/>
        <v>41737.208333333336</v>
      </c>
      <c r="N595" t="b">
        <v>0</v>
      </c>
      <c r="O595" t="b">
        <v>0</v>
      </c>
      <c r="P595" t="s">
        <v>2020</v>
      </c>
      <c r="Q595" t="s">
        <v>2028</v>
      </c>
      <c r="R595" s="6">
        <f t="shared" si="39"/>
        <v>1.5484210526315789</v>
      </c>
      <c r="S595" s="8">
        <f t="shared" si="36"/>
        <v>47.001497753369947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9">
        <f t="shared" si="37"/>
        <v>42548.208333333328</v>
      </c>
      <c r="M596" s="9">
        <f t="shared" si="38"/>
        <v>42551.208333333328</v>
      </c>
      <c r="N596" t="b">
        <v>0</v>
      </c>
      <c r="O596" t="b">
        <v>1</v>
      </c>
      <c r="P596" t="s">
        <v>2018</v>
      </c>
      <c r="Q596" t="s">
        <v>2019</v>
      </c>
      <c r="R596" s="6">
        <f t="shared" si="39"/>
        <v>7.0991735537190084E-2</v>
      </c>
      <c r="S596" s="8">
        <f t="shared" si="36"/>
        <v>71.127388535031841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9">
        <f t="shared" si="37"/>
        <v>40253.208333333336</v>
      </c>
      <c r="M597" s="9">
        <f t="shared" si="38"/>
        <v>40274.208333333336</v>
      </c>
      <c r="N597" t="b">
        <v>0</v>
      </c>
      <c r="O597" t="b">
        <v>1</v>
      </c>
      <c r="P597" t="s">
        <v>2018</v>
      </c>
      <c r="Q597" t="s">
        <v>2019</v>
      </c>
      <c r="R597" s="6">
        <f t="shared" si="39"/>
        <v>2.0852773826458035</v>
      </c>
      <c r="S597" s="8">
        <f t="shared" si="36"/>
        <v>89.99079189686924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9">
        <f t="shared" si="37"/>
        <v>42434.25</v>
      </c>
      <c r="M598" s="9">
        <f t="shared" si="38"/>
        <v>42441.25</v>
      </c>
      <c r="N598" t="b">
        <v>0</v>
      </c>
      <c r="O598" t="b">
        <v>1</v>
      </c>
      <c r="P598" t="s">
        <v>2020</v>
      </c>
      <c r="Q598" t="s">
        <v>2023</v>
      </c>
      <c r="R598" s="6">
        <f t="shared" si="39"/>
        <v>0.99683544303797467</v>
      </c>
      <c r="S598" s="8">
        <f t="shared" si="36"/>
        <v>43.032786885245905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9">
        <f t="shared" si="37"/>
        <v>43786.25</v>
      </c>
      <c r="M599" s="9">
        <f t="shared" si="38"/>
        <v>43804.25</v>
      </c>
      <c r="N599" t="b">
        <v>0</v>
      </c>
      <c r="O599" t="b">
        <v>0</v>
      </c>
      <c r="P599" t="s">
        <v>2018</v>
      </c>
      <c r="Q599" t="s">
        <v>2019</v>
      </c>
      <c r="R599" s="6">
        <f t="shared" si="39"/>
        <v>2.0159756097560977</v>
      </c>
      <c r="S599" s="8">
        <f t="shared" si="36"/>
        <v>67.997714808043881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9">
        <f t="shared" si="37"/>
        <v>40344.208333333336</v>
      </c>
      <c r="M600" s="9">
        <f t="shared" si="38"/>
        <v>40373.208333333336</v>
      </c>
      <c r="N600" t="b">
        <v>0</v>
      </c>
      <c r="O600" t="b">
        <v>0</v>
      </c>
      <c r="P600" t="s">
        <v>2014</v>
      </c>
      <c r="Q600" t="s">
        <v>2015</v>
      </c>
      <c r="R600" s="6">
        <f t="shared" si="39"/>
        <v>1.6209032258064515</v>
      </c>
      <c r="S600" s="8">
        <f t="shared" si="36"/>
        <v>73.004566210045667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9">
        <f t="shared" si="37"/>
        <v>42047.25</v>
      </c>
      <c r="M601" s="9">
        <f t="shared" si="38"/>
        <v>42055.25</v>
      </c>
      <c r="N601" t="b">
        <v>0</v>
      </c>
      <c r="O601" t="b">
        <v>0</v>
      </c>
      <c r="P601" t="s">
        <v>2020</v>
      </c>
      <c r="Q601" t="s">
        <v>2021</v>
      </c>
      <c r="R601" s="6">
        <f t="shared" si="39"/>
        <v>3.6436208125445471E-2</v>
      </c>
      <c r="S601" s="8">
        <f t="shared" si="36"/>
        <v>62.341463414634148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9">
        <f t="shared" si="37"/>
        <v>41485.208333333336</v>
      </c>
      <c r="M602" s="9">
        <f t="shared" si="38"/>
        <v>41497.208333333336</v>
      </c>
      <c r="N602" t="b">
        <v>0</v>
      </c>
      <c r="O602" t="b">
        <v>0</v>
      </c>
      <c r="P602" t="s">
        <v>2012</v>
      </c>
      <c r="Q602" t="s">
        <v>2013</v>
      </c>
      <c r="R602" s="6">
        <f t="shared" si="39"/>
        <v>0.05</v>
      </c>
      <c r="S602" s="8">
        <f t="shared" si="36"/>
        <v>5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9">
        <f t="shared" si="37"/>
        <v>41789.208333333336</v>
      </c>
      <c r="M603" s="9">
        <f t="shared" si="38"/>
        <v>41806.208333333336</v>
      </c>
      <c r="N603" t="b">
        <v>1</v>
      </c>
      <c r="O603" t="b">
        <v>0</v>
      </c>
      <c r="P603" t="s">
        <v>2016</v>
      </c>
      <c r="Q603" t="s">
        <v>2025</v>
      </c>
      <c r="R603" s="6">
        <f t="shared" si="39"/>
        <v>2.0663492063492064</v>
      </c>
      <c r="S603" s="8">
        <f t="shared" si="36"/>
        <v>67.103092783505161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9">
        <f t="shared" si="37"/>
        <v>42160.208333333328</v>
      </c>
      <c r="M604" s="9">
        <f t="shared" si="38"/>
        <v>42171.208333333328</v>
      </c>
      <c r="N604" t="b">
        <v>0</v>
      </c>
      <c r="O604" t="b">
        <v>0</v>
      </c>
      <c r="P604" t="s">
        <v>2018</v>
      </c>
      <c r="Q604" t="s">
        <v>2019</v>
      </c>
      <c r="R604" s="6">
        <f t="shared" si="39"/>
        <v>1.2823628691983122</v>
      </c>
      <c r="S604" s="8">
        <f t="shared" si="36"/>
        <v>79.978947368421046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9">
        <f t="shared" si="37"/>
        <v>43573.208333333328</v>
      </c>
      <c r="M605" s="9">
        <f t="shared" si="38"/>
        <v>43600.208333333328</v>
      </c>
      <c r="N605" t="b">
        <v>0</v>
      </c>
      <c r="O605" t="b">
        <v>0</v>
      </c>
      <c r="P605" t="s">
        <v>2018</v>
      </c>
      <c r="Q605" t="s">
        <v>2019</v>
      </c>
      <c r="R605" s="6">
        <f t="shared" si="39"/>
        <v>1.1966037735849056</v>
      </c>
      <c r="S605" s="8">
        <f t="shared" si="36"/>
        <v>62.176470588235297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9">
        <f t="shared" si="37"/>
        <v>40565.25</v>
      </c>
      <c r="M606" s="9">
        <f t="shared" si="38"/>
        <v>40586.25</v>
      </c>
      <c r="N606" t="b">
        <v>0</v>
      </c>
      <c r="O606" t="b">
        <v>0</v>
      </c>
      <c r="P606" t="s">
        <v>2018</v>
      </c>
      <c r="Q606" t="s">
        <v>2019</v>
      </c>
      <c r="R606" s="6">
        <f t="shared" si="39"/>
        <v>1.7073055242390078</v>
      </c>
      <c r="S606" s="8">
        <f t="shared" si="36"/>
        <v>53.005950297514879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9">
        <f t="shared" si="37"/>
        <v>42280.208333333328</v>
      </c>
      <c r="M607" s="9">
        <f t="shared" si="38"/>
        <v>42321.25</v>
      </c>
      <c r="N607" t="b">
        <v>0</v>
      </c>
      <c r="O607" t="b">
        <v>0</v>
      </c>
      <c r="P607" t="s">
        <v>2026</v>
      </c>
      <c r="Q607" t="s">
        <v>2027</v>
      </c>
      <c r="R607" s="6">
        <f t="shared" si="39"/>
        <v>1.8721212121212121</v>
      </c>
      <c r="S607" s="8">
        <f t="shared" si="36"/>
        <v>57.738317757009348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9">
        <f t="shared" si="37"/>
        <v>42436.25</v>
      </c>
      <c r="M608" s="9">
        <f t="shared" si="38"/>
        <v>42447.208333333328</v>
      </c>
      <c r="N608" t="b">
        <v>0</v>
      </c>
      <c r="O608" t="b">
        <v>0</v>
      </c>
      <c r="P608" t="s">
        <v>2014</v>
      </c>
      <c r="Q608" t="s">
        <v>2015</v>
      </c>
      <c r="R608" s="6">
        <f t="shared" si="39"/>
        <v>1.8838235294117647</v>
      </c>
      <c r="S608" s="8">
        <f t="shared" si="36"/>
        <v>40.03125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9">
        <f t="shared" si="37"/>
        <v>41721.208333333336</v>
      </c>
      <c r="M609" s="9">
        <f t="shared" si="38"/>
        <v>41723.208333333336</v>
      </c>
      <c r="N609" t="b">
        <v>0</v>
      </c>
      <c r="O609" t="b">
        <v>0</v>
      </c>
      <c r="P609" t="s">
        <v>2012</v>
      </c>
      <c r="Q609" t="s">
        <v>2013</v>
      </c>
      <c r="R609" s="6">
        <f t="shared" si="39"/>
        <v>1.3129869186046512</v>
      </c>
      <c r="S609" s="8">
        <f t="shared" si="36"/>
        <v>81.016591928251117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9">
        <f t="shared" si="37"/>
        <v>43530.25</v>
      </c>
      <c r="M610" s="9">
        <f t="shared" si="38"/>
        <v>43534.25</v>
      </c>
      <c r="N610" t="b">
        <v>0</v>
      </c>
      <c r="O610" t="b">
        <v>1</v>
      </c>
      <c r="P610" t="s">
        <v>2014</v>
      </c>
      <c r="Q610" t="s">
        <v>2037</v>
      </c>
      <c r="R610" s="6">
        <f t="shared" si="39"/>
        <v>2.8397435897435899</v>
      </c>
      <c r="S610" s="8">
        <f t="shared" si="36"/>
        <v>35.047468354430379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9">
        <f t="shared" si="37"/>
        <v>43481.25</v>
      </c>
      <c r="M611" s="9">
        <f t="shared" si="38"/>
        <v>43498.25</v>
      </c>
      <c r="N611" t="b">
        <v>0</v>
      </c>
      <c r="O611" t="b">
        <v>0</v>
      </c>
      <c r="P611" t="s">
        <v>2020</v>
      </c>
      <c r="Q611" t="s">
        <v>2042</v>
      </c>
      <c r="R611" s="6">
        <f t="shared" si="39"/>
        <v>1.2041999999999999</v>
      </c>
      <c r="S611" s="8">
        <f t="shared" si="36"/>
        <v>102.92307692307692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9">
        <f t="shared" si="37"/>
        <v>41259.25</v>
      </c>
      <c r="M612" s="9">
        <f t="shared" si="38"/>
        <v>41273.25</v>
      </c>
      <c r="N612" t="b">
        <v>0</v>
      </c>
      <c r="O612" t="b">
        <v>0</v>
      </c>
      <c r="P612" t="s">
        <v>2018</v>
      </c>
      <c r="Q612" t="s">
        <v>2019</v>
      </c>
      <c r="R612" s="6">
        <f t="shared" si="39"/>
        <v>4.1905607476635511</v>
      </c>
      <c r="S612" s="8">
        <f t="shared" si="36"/>
        <v>27.998126756166094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9">
        <f t="shared" si="37"/>
        <v>41480.208333333336</v>
      </c>
      <c r="M613" s="9">
        <f t="shared" si="38"/>
        <v>41492.208333333336</v>
      </c>
      <c r="N613" t="b">
        <v>0</v>
      </c>
      <c r="O613" t="b">
        <v>0</v>
      </c>
      <c r="P613" t="s">
        <v>2018</v>
      </c>
      <c r="Q613" t="s">
        <v>2019</v>
      </c>
      <c r="R613" s="6">
        <f t="shared" si="39"/>
        <v>0.13853658536585367</v>
      </c>
      <c r="S613" s="8">
        <f t="shared" si="36"/>
        <v>75.733333333333334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9">
        <f t="shared" si="37"/>
        <v>40474.208333333336</v>
      </c>
      <c r="M614" s="9">
        <f t="shared" si="38"/>
        <v>40497.25</v>
      </c>
      <c r="N614" t="b">
        <v>0</v>
      </c>
      <c r="O614" t="b">
        <v>0</v>
      </c>
      <c r="P614" t="s">
        <v>2014</v>
      </c>
      <c r="Q614" t="s">
        <v>2022</v>
      </c>
      <c r="R614" s="6">
        <f t="shared" si="39"/>
        <v>1.3943548387096774</v>
      </c>
      <c r="S614" s="8">
        <f t="shared" si="36"/>
        <v>45.026041666666664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9">
        <f t="shared" si="37"/>
        <v>42973.208333333328</v>
      </c>
      <c r="M615" s="9">
        <f t="shared" si="38"/>
        <v>42982.208333333328</v>
      </c>
      <c r="N615" t="b">
        <v>0</v>
      </c>
      <c r="O615" t="b">
        <v>0</v>
      </c>
      <c r="P615" t="s">
        <v>2018</v>
      </c>
      <c r="Q615" t="s">
        <v>2019</v>
      </c>
      <c r="R615" s="6">
        <f t="shared" si="39"/>
        <v>1.74</v>
      </c>
      <c r="S615" s="8">
        <f t="shared" si="36"/>
        <v>73.615384615384613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9">
        <f t="shared" si="37"/>
        <v>42746.25</v>
      </c>
      <c r="M616" s="9">
        <f t="shared" si="38"/>
        <v>42764.25</v>
      </c>
      <c r="N616" t="b">
        <v>0</v>
      </c>
      <c r="O616" t="b">
        <v>0</v>
      </c>
      <c r="P616" t="s">
        <v>2018</v>
      </c>
      <c r="Q616" t="s">
        <v>2019</v>
      </c>
      <c r="R616" s="6">
        <f t="shared" si="39"/>
        <v>1.5549056603773586</v>
      </c>
      <c r="S616" s="8">
        <f t="shared" si="36"/>
        <v>56.991701244813278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9">
        <f t="shared" si="37"/>
        <v>42489.208333333328</v>
      </c>
      <c r="M617" s="9">
        <f t="shared" si="38"/>
        <v>42499.208333333328</v>
      </c>
      <c r="N617" t="b">
        <v>0</v>
      </c>
      <c r="O617" t="b">
        <v>0</v>
      </c>
      <c r="P617" t="s">
        <v>2018</v>
      </c>
      <c r="Q617" t="s">
        <v>2019</v>
      </c>
      <c r="R617" s="6">
        <f t="shared" si="39"/>
        <v>1.7044705882352942</v>
      </c>
      <c r="S617" s="8">
        <f t="shared" si="36"/>
        <v>85.223529411764702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9">
        <f t="shared" si="37"/>
        <v>41537.208333333336</v>
      </c>
      <c r="M618" s="9">
        <f t="shared" si="38"/>
        <v>41538.208333333336</v>
      </c>
      <c r="N618" t="b">
        <v>0</v>
      </c>
      <c r="O618" t="b">
        <v>1</v>
      </c>
      <c r="P618" t="s">
        <v>2014</v>
      </c>
      <c r="Q618" t="s">
        <v>2024</v>
      </c>
      <c r="R618" s="6">
        <f t="shared" si="39"/>
        <v>1.8951562500000001</v>
      </c>
      <c r="S618" s="8">
        <f t="shared" si="36"/>
        <v>50.962184873949582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9">
        <f t="shared" si="37"/>
        <v>41794.208333333336</v>
      </c>
      <c r="M619" s="9">
        <f t="shared" si="38"/>
        <v>41804.208333333336</v>
      </c>
      <c r="N619" t="b">
        <v>0</v>
      </c>
      <c r="O619" t="b">
        <v>0</v>
      </c>
      <c r="P619" t="s">
        <v>2018</v>
      </c>
      <c r="Q619" t="s">
        <v>2019</v>
      </c>
      <c r="R619" s="6">
        <f t="shared" si="39"/>
        <v>2.4971428571428573</v>
      </c>
      <c r="S619" s="8">
        <f t="shared" si="36"/>
        <v>63.563636363636363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9">
        <f t="shared" si="37"/>
        <v>41396.208333333336</v>
      </c>
      <c r="M620" s="9">
        <f t="shared" si="38"/>
        <v>41417.208333333336</v>
      </c>
      <c r="N620" t="b">
        <v>0</v>
      </c>
      <c r="O620" t="b">
        <v>0</v>
      </c>
      <c r="P620" t="s">
        <v>2026</v>
      </c>
      <c r="Q620" t="s">
        <v>2027</v>
      </c>
      <c r="R620" s="6">
        <f t="shared" si="39"/>
        <v>0.48860523665659616</v>
      </c>
      <c r="S620" s="8">
        <f t="shared" si="36"/>
        <v>80.999165275459092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9">
        <f t="shared" si="37"/>
        <v>40669.208333333336</v>
      </c>
      <c r="M621" s="9">
        <f t="shared" si="38"/>
        <v>40670.208333333336</v>
      </c>
      <c r="N621" t="b">
        <v>1</v>
      </c>
      <c r="O621" t="b">
        <v>1</v>
      </c>
      <c r="P621" t="s">
        <v>2018</v>
      </c>
      <c r="Q621" t="s">
        <v>2019</v>
      </c>
      <c r="R621" s="6">
        <f t="shared" si="39"/>
        <v>0.28461970393057684</v>
      </c>
      <c r="S621" s="8">
        <f t="shared" si="36"/>
        <v>86.044753086419746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9">
        <f t="shared" si="37"/>
        <v>42559.208333333328</v>
      </c>
      <c r="M622" s="9">
        <f t="shared" si="38"/>
        <v>42563.208333333328</v>
      </c>
      <c r="N622" t="b">
        <v>0</v>
      </c>
      <c r="O622" t="b">
        <v>0</v>
      </c>
      <c r="P622" t="s">
        <v>2033</v>
      </c>
      <c r="Q622" t="s">
        <v>2034</v>
      </c>
      <c r="R622" s="6">
        <f t="shared" si="39"/>
        <v>2.6802325581395348</v>
      </c>
      <c r="S622" s="8">
        <f t="shared" si="36"/>
        <v>90.0390625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9">
        <f t="shared" si="37"/>
        <v>42626.208333333328</v>
      </c>
      <c r="M623" s="9">
        <f t="shared" si="38"/>
        <v>42631.208333333328</v>
      </c>
      <c r="N623" t="b">
        <v>0</v>
      </c>
      <c r="O623" t="b">
        <v>0</v>
      </c>
      <c r="P623" t="s">
        <v>2018</v>
      </c>
      <c r="Q623" t="s">
        <v>2019</v>
      </c>
      <c r="R623" s="6">
        <f t="shared" si="39"/>
        <v>6.1980078125000002</v>
      </c>
      <c r="S623" s="8">
        <f t="shared" si="36"/>
        <v>74.006063432835816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9">
        <f t="shared" si="37"/>
        <v>43205.208333333328</v>
      </c>
      <c r="M624" s="9">
        <f t="shared" si="38"/>
        <v>43231.208333333328</v>
      </c>
      <c r="N624" t="b">
        <v>0</v>
      </c>
      <c r="O624" t="b">
        <v>0</v>
      </c>
      <c r="P624" t="s">
        <v>2014</v>
      </c>
      <c r="Q624" t="s">
        <v>2024</v>
      </c>
      <c r="R624" s="6">
        <f t="shared" si="39"/>
        <v>3.1301587301587303E-2</v>
      </c>
      <c r="S624" s="8">
        <f t="shared" si="36"/>
        <v>92.4375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9">
        <f t="shared" si="37"/>
        <v>42201.208333333328</v>
      </c>
      <c r="M625" s="9">
        <f t="shared" si="38"/>
        <v>42206.208333333328</v>
      </c>
      <c r="N625" t="b">
        <v>0</v>
      </c>
      <c r="O625" t="b">
        <v>0</v>
      </c>
      <c r="P625" t="s">
        <v>2018</v>
      </c>
      <c r="Q625" t="s">
        <v>2019</v>
      </c>
      <c r="R625" s="6">
        <f t="shared" si="39"/>
        <v>1.5992152704135738</v>
      </c>
      <c r="S625" s="8">
        <f t="shared" si="36"/>
        <v>55.999257333828446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9">
        <f t="shared" si="37"/>
        <v>42029.25</v>
      </c>
      <c r="M626" s="9">
        <f t="shared" si="38"/>
        <v>42035.25</v>
      </c>
      <c r="N626" t="b">
        <v>0</v>
      </c>
      <c r="O626" t="b">
        <v>0</v>
      </c>
      <c r="P626" t="s">
        <v>2033</v>
      </c>
      <c r="Q626" t="s">
        <v>2034</v>
      </c>
      <c r="R626" s="6">
        <f t="shared" si="39"/>
        <v>2.793921568627451</v>
      </c>
      <c r="S626" s="8">
        <f t="shared" si="36"/>
        <v>32.983796296296298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9">
        <f t="shared" si="37"/>
        <v>43857.25</v>
      </c>
      <c r="M627" s="9">
        <f t="shared" si="38"/>
        <v>43871.25</v>
      </c>
      <c r="N627" t="b">
        <v>0</v>
      </c>
      <c r="O627" t="b">
        <v>0</v>
      </c>
      <c r="P627" t="s">
        <v>2018</v>
      </c>
      <c r="Q627" t="s">
        <v>2019</v>
      </c>
      <c r="R627" s="6">
        <f t="shared" si="39"/>
        <v>0.77373333333333338</v>
      </c>
      <c r="S627" s="8">
        <f t="shared" si="36"/>
        <v>93.596774193548384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9">
        <f t="shared" si="37"/>
        <v>40449.208333333336</v>
      </c>
      <c r="M628" s="9">
        <f t="shared" si="38"/>
        <v>40458.208333333336</v>
      </c>
      <c r="N628" t="b">
        <v>0</v>
      </c>
      <c r="O628" t="b">
        <v>1</v>
      </c>
      <c r="P628" t="s">
        <v>2018</v>
      </c>
      <c r="Q628" t="s">
        <v>2019</v>
      </c>
      <c r="R628" s="6">
        <f t="shared" si="39"/>
        <v>2.0632812500000002</v>
      </c>
      <c r="S628" s="8">
        <f t="shared" si="36"/>
        <v>69.867724867724874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9">
        <f t="shared" si="37"/>
        <v>40345.208333333336</v>
      </c>
      <c r="M629" s="9">
        <f t="shared" si="38"/>
        <v>40369.208333333336</v>
      </c>
      <c r="N629" t="b">
        <v>1</v>
      </c>
      <c r="O629" t="b">
        <v>0</v>
      </c>
      <c r="P629" t="s">
        <v>2012</v>
      </c>
      <c r="Q629" t="s">
        <v>2013</v>
      </c>
      <c r="R629" s="6">
        <f t="shared" si="39"/>
        <v>6.9424999999999999</v>
      </c>
      <c r="S629" s="8">
        <f t="shared" si="36"/>
        <v>72.129870129870127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9">
        <f t="shared" si="37"/>
        <v>40455.208333333336</v>
      </c>
      <c r="M630" s="9">
        <f t="shared" si="38"/>
        <v>40458.208333333336</v>
      </c>
      <c r="N630" t="b">
        <v>0</v>
      </c>
      <c r="O630" t="b">
        <v>0</v>
      </c>
      <c r="P630" t="s">
        <v>2014</v>
      </c>
      <c r="Q630" t="s">
        <v>2024</v>
      </c>
      <c r="R630" s="6">
        <f t="shared" si="39"/>
        <v>1.5178947368421052</v>
      </c>
      <c r="S630" s="8">
        <f t="shared" si="36"/>
        <v>30.041666666666668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9">
        <f t="shared" si="37"/>
        <v>42557.208333333328</v>
      </c>
      <c r="M631" s="9">
        <f t="shared" si="38"/>
        <v>42559.208333333328</v>
      </c>
      <c r="N631" t="b">
        <v>0</v>
      </c>
      <c r="O631" t="b">
        <v>1</v>
      </c>
      <c r="P631" t="s">
        <v>2018</v>
      </c>
      <c r="Q631" t="s">
        <v>2019</v>
      </c>
      <c r="R631" s="6">
        <f t="shared" si="39"/>
        <v>0.64582072176949945</v>
      </c>
      <c r="S631" s="8">
        <f t="shared" si="36"/>
        <v>73.968000000000004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9">
        <f t="shared" si="37"/>
        <v>43586.208333333328</v>
      </c>
      <c r="M632" s="9">
        <f t="shared" si="38"/>
        <v>43597.208333333328</v>
      </c>
      <c r="N632" t="b">
        <v>0</v>
      </c>
      <c r="O632" t="b">
        <v>1</v>
      </c>
      <c r="P632" t="s">
        <v>2018</v>
      </c>
      <c r="Q632" t="s">
        <v>2019</v>
      </c>
      <c r="R632" s="6">
        <f t="shared" si="39"/>
        <v>0.62873684210526315</v>
      </c>
      <c r="S632" s="8">
        <f t="shared" si="36"/>
        <v>68.65517241379311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9">
        <f t="shared" si="37"/>
        <v>43550.208333333328</v>
      </c>
      <c r="M633" s="9">
        <f t="shared" si="38"/>
        <v>43554.208333333328</v>
      </c>
      <c r="N633" t="b">
        <v>0</v>
      </c>
      <c r="O633" t="b">
        <v>0</v>
      </c>
      <c r="P633" t="s">
        <v>2018</v>
      </c>
      <c r="Q633" t="s">
        <v>2019</v>
      </c>
      <c r="R633" s="6">
        <f t="shared" si="39"/>
        <v>3.1039864864864866</v>
      </c>
      <c r="S633" s="8">
        <f t="shared" si="36"/>
        <v>59.992164544564154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9">
        <f t="shared" si="37"/>
        <v>41945.208333333336</v>
      </c>
      <c r="M634" s="9">
        <f t="shared" si="38"/>
        <v>41963.25</v>
      </c>
      <c r="N634" t="b">
        <v>0</v>
      </c>
      <c r="O634" t="b">
        <v>0</v>
      </c>
      <c r="P634" t="s">
        <v>2018</v>
      </c>
      <c r="Q634" t="s">
        <v>2019</v>
      </c>
      <c r="R634" s="6">
        <f t="shared" si="39"/>
        <v>0.42859916782246882</v>
      </c>
      <c r="S634" s="8">
        <f t="shared" si="36"/>
        <v>111.15827338129496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9">
        <f t="shared" si="37"/>
        <v>42315.25</v>
      </c>
      <c r="M635" s="9">
        <f t="shared" si="38"/>
        <v>42319.25</v>
      </c>
      <c r="N635" t="b">
        <v>0</v>
      </c>
      <c r="O635" t="b">
        <v>0</v>
      </c>
      <c r="P635" t="s">
        <v>2020</v>
      </c>
      <c r="Q635" t="s">
        <v>2028</v>
      </c>
      <c r="R635" s="6">
        <f t="shared" si="39"/>
        <v>0.83119402985074631</v>
      </c>
      <c r="S635" s="8">
        <f t="shared" si="36"/>
        <v>53.038095238095238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9">
        <f t="shared" si="37"/>
        <v>42819.208333333328</v>
      </c>
      <c r="M636" s="9">
        <f t="shared" si="38"/>
        <v>42833.208333333328</v>
      </c>
      <c r="N636" t="b">
        <v>0</v>
      </c>
      <c r="O636" t="b">
        <v>0</v>
      </c>
      <c r="P636" t="s">
        <v>2020</v>
      </c>
      <c r="Q636" t="s">
        <v>2039</v>
      </c>
      <c r="R636" s="6">
        <f t="shared" si="39"/>
        <v>0.78531302876480547</v>
      </c>
      <c r="S636" s="8">
        <f t="shared" si="36"/>
        <v>55.985524728588658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9">
        <f t="shared" si="37"/>
        <v>41314.25</v>
      </c>
      <c r="M637" s="9">
        <f t="shared" si="38"/>
        <v>41346.208333333336</v>
      </c>
      <c r="N637" t="b">
        <v>0</v>
      </c>
      <c r="O637" t="b">
        <v>0</v>
      </c>
      <c r="P637" t="s">
        <v>2020</v>
      </c>
      <c r="Q637" t="s">
        <v>2039</v>
      </c>
      <c r="R637" s="6">
        <f t="shared" si="39"/>
        <v>1.1409352517985611</v>
      </c>
      <c r="S637" s="8">
        <f t="shared" si="36"/>
        <v>69.986760812003524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9">
        <f t="shared" si="37"/>
        <v>40926.25</v>
      </c>
      <c r="M638" s="9">
        <f t="shared" si="38"/>
        <v>40971.25</v>
      </c>
      <c r="N638" t="b">
        <v>0</v>
      </c>
      <c r="O638" t="b">
        <v>1</v>
      </c>
      <c r="P638" t="s">
        <v>2020</v>
      </c>
      <c r="Q638" t="s">
        <v>2028</v>
      </c>
      <c r="R638" s="6">
        <f t="shared" si="39"/>
        <v>0.64537683358624176</v>
      </c>
      <c r="S638" s="8">
        <f t="shared" si="36"/>
        <v>48.998079877112133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9">
        <f t="shared" si="37"/>
        <v>42688.25</v>
      </c>
      <c r="M639" s="9">
        <f t="shared" si="38"/>
        <v>42696.25</v>
      </c>
      <c r="N639" t="b">
        <v>0</v>
      </c>
      <c r="O639" t="b">
        <v>0</v>
      </c>
      <c r="P639" t="s">
        <v>2018</v>
      </c>
      <c r="Q639" t="s">
        <v>2019</v>
      </c>
      <c r="R639" s="6">
        <f t="shared" si="39"/>
        <v>0.79411764705882348</v>
      </c>
      <c r="S639" s="8">
        <f t="shared" si="36"/>
        <v>103.84615384615384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9">
        <f t="shared" si="37"/>
        <v>40386.208333333336</v>
      </c>
      <c r="M640" s="9">
        <f t="shared" si="38"/>
        <v>40398.208333333336</v>
      </c>
      <c r="N640" t="b">
        <v>0</v>
      </c>
      <c r="O640" t="b">
        <v>1</v>
      </c>
      <c r="P640" t="s">
        <v>2018</v>
      </c>
      <c r="Q640" t="s">
        <v>2019</v>
      </c>
      <c r="R640" s="6">
        <f t="shared" si="39"/>
        <v>0.11419117647058824</v>
      </c>
      <c r="S640" s="8">
        <f t="shared" si="36"/>
        <v>99.127659574468083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9">
        <f t="shared" si="37"/>
        <v>43309.208333333328</v>
      </c>
      <c r="M641" s="9">
        <f t="shared" si="38"/>
        <v>43309.208333333328</v>
      </c>
      <c r="N641" t="b">
        <v>0</v>
      </c>
      <c r="O641" t="b">
        <v>1</v>
      </c>
      <c r="P641" t="s">
        <v>2020</v>
      </c>
      <c r="Q641" t="s">
        <v>2023</v>
      </c>
      <c r="R641" s="6">
        <f t="shared" si="39"/>
        <v>0.56186046511627907</v>
      </c>
      <c r="S641" s="8">
        <f t="shared" si="36"/>
        <v>107.37777777777778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9">
        <f t="shared" si="37"/>
        <v>42387.25</v>
      </c>
      <c r="M642" s="9">
        <f t="shared" si="38"/>
        <v>42390.25</v>
      </c>
      <c r="N642" t="b">
        <v>0</v>
      </c>
      <c r="O642" t="b">
        <v>0</v>
      </c>
      <c r="P642" t="s">
        <v>2018</v>
      </c>
      <c r="Q642" t="s">
        <v>2019</v>
      </c>
      <c r="R642" s="6">
        <f t="shared" si="39"/>
        <v>0.16501669449081802</v>
      </c>
      <c r="S642" s="8">
        <f t="shared" ref="S642:S705" si="40">IF(E642,E642/G642,0)</f>
        <v>76.922178988326849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9">
        <f t="shared" ref="L643:L706" si="41">(((J643/60)/60)/24)+DATE(1970,1,1)</f>
        <v>42786.25</v>
      </c>
      <c r="M643" s="9">
        <f t="shared" ref="M643:M706" si="42">(((K643/60)/60)/24)+DATE(1970,1,1)</f>
        <v>42814.208333333328</v>
      </c>
      <c r="N643" t="b">
        <v>0</v>
      </c>
      <c r="O643" t="b">
        <v>0</v>
      </c>
      <c r="P643" t="s">
        <v>2018</v>
      </c>
      <c r="Q643" t="s">
        <v>2019</v>
      </c>
      <c r="R643" s="6">
        <f t="shared" ref="R643:R706" si="43">E643/D643</f>
        <v>1.1996808510638297</v>
      </c>
      <c r="S643" s="8">
        <f t="shared" si="40"/>
        <v>58.128865979381445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9">
        <f t="shared" si="41"/>
        <v>43451.25</v>
      </c>
      <c r="M644" s="9">
        <f t="shared" si="42"/>
        <v>43460.25</v>
      </c>
      <c r="N644" t="b">
        <v>0</v>
      </c>
      <c r="O644" t="b">
        <v>0</v>
      </c>
      <c r="P644" t="s">
        <v>2016</v>
      </c>
      <c r="Q644" t="s">
        <v>2025</v>
      </c>
      <c r="R644" s="6">
        <f t="shared" si="43"/>
        <v>1.4545652173913044</v>
      </c>
      <c r="S644" s="8">
        <f t="shared" si="40"/>
        <v>103.73643410852713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9">
        <f t="shared" si="41"/>
        <v>42795.25</v>
      </c>
      <c r="M645" s="9">
        <f t="shared" si="42"/>
        <v>42813.208333333328</v>
      </c>
      <c r="N645" t="b">
        <v>0</v>
      </c>
      <c r="O645" t="b">
        <v>0</v>
      </c>
      <c r="P645" t="s">
        <v>2018</v>
      </c>
      <c r="Q645" t="s">
        <v>2019</v>
      </c>
      <c r="R645" s="6">
        <f t="shared" si="43"/>
        <v>2.2138255033557046</v>
      </c>
      <c r="S645" s="8">
        <f t="shared" si="40"/>
        <v>87.962666666666664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9">
        <f t="shared" si="41"/>
        <v>43452.25</v>
      </c>
      <c r="M646" s="9">
        <f t="shared" si="42"/>
        <v>43468.25</v>
      </c>
      <c r="N646" t="b">
        <v>0</v>
      </c>
      <c r="O646" t="b">
        <v>0</v>
      </c>
      <c r="P646" t="s">
        <v>2018</v>
      </c>
      <c r="Q646" t="s">
        <v>2019</v>
      </c>
      <c r="R646" s="6">
        <f t="shared" si="43"/>
        <v>0.48396694214876035</v>
      </c>
      <c r="S646" s="8">
        <f t="shared" si="40"/>
        <v>28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9">
        <f t="shared" si="41"/>
        <v>43369.208333333328</v>
      </c>
      <c r="M647" s="9">
        <f t="shared" si="42"/>
        <v>43390.208333333328</v>
      </c>
      <c r="N647" t="b">
        <v>0</v>
      </c>
      <c r="O647" t="b">
        <v>1</v>
      </c>
      <c r="P647" t="s">
        <v>2014</v>
      </c>
      <c r="Q647" t="s">
        <v>2015</v>
      </c>
      <c r="R647" s="6">
        <f t="shared" si="43"/>
        <v>0.92911504424778757</v>
      </c>
      <c r="S647" s="8">
        <f t="shared" si="40"/>
        <v>37.999361294443261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9">
        <f t="shared" si="41"/>
        <v>41346.208333333336</v>
      </c>
      <c r="M648" s="9">
        <f t="shared" si="42"/>
        <v>41357.208333333336</v>
      </c>
      <c r="N648" t="b">
        <v>0</v>
      </c>
      <c r="O648" t="b">
        <v>0</v>
      </c>
      <c r="P648" t="s">
        <v>2029</v>
      </c>
      <c r="Q648" t="s">
        <v>2030</v>
      </c>
      <c r="R648" s="6">
        <f t="shared" si="43"/>
        <v>0.88599797365754818</v>
      </c>
      <c r="S648" s="8">
        <f t="shared" si="40"/>
        <v>29.999313893653515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9">
        <f t="shared" si="41"/>
        <v>43199.208333333328</v>
      </c>
      <c r="M649" s="9">
        <f t="shared" si="42"/>
        <v>43223.208333333328</v>
      </c>
      <c r="N649" t="b">
        <v>0</v>
      </c>
      <c r="O649" t="b">
        <v>0</v>
      </c>
      <c r="P649" t="s">
        <v>2026</v>
      </c>
      <c r="Q649" t="s">
        <v>2038</v>
      </c>
      <c r="R649" s="6">
        <f t="shared" si="43"/>
        <v>0.41399999999999998</v>
      </c>
      <c r="S649" s="8">
        <f t="shared" si="40"/>
        <v>103.5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9">
        <f t="shared" si="41"/>
        <v>42922.208333333328</v>
      </c>
      <c r="M650" s="9">
        <f t="shared" si="42"/>
        <v>42940.208333333328</v>
      </c>
      <c r="N650" t="b">
        <v>1</v>
      </c>
      <c r="O650" t="b">
        <v>0</v>
      </c>
      <c r="P650" t="s">
        <v>2012</v>
      </c>
      <c r="Q650" t="s">
        <v>2013</v>
      </c>
      <c r="R650" s="6">
        <f t="shared" si="43"/>
        <v>0.63056795131845844</v>
      </c>
      <c r="S650" s="8">
        <f t="shared" si="40"/>
        <v>85.994467496542185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9">
        <f t="shared" si="41"/>
        <v>40471.208333333336</v>
      </c>
      <c r="M651" s="9">
        <f t="shared" si="42"/>
        <v>40482.208333333336</v>
      </c>
      <c r="N651" t="b">
        <v>1</v>
      </c>
      <c r="O651" t="b">
        <v>1</v>
      </c>
      <c r="P651" t="s">
        <v>2018</v>
      </c>
      <c r="Q651" t="s">
        <v>2019</v>
      </c>
      <c r="R651" s="6">
        <f t="shared" si="43"/>
        <v>0.48482333607230893</v>
      </c>
      <c r="S651" s="8">
        <f t="shared" si="40"/>
        <v>98.011627906976742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9">
        <f t="shared" si="41"/>
        <v>41828.208333333336</v>
      </c>
      <c r="M652" s="9">
        <f t="shared" si="42"/>
        <v>41855.208333333336</v>
      </c>
      <c r="N652" t="b">
        <v>0</v>
      </c>
      <c r="O652" t="b">
        <v>0</v>
      </c>
      <c r="P652" t="s">
        <v>2014</v>
      </c>
      <c r="Q652" t="s">
        <v>2037</v>
      </c>
      <c r="R652" s="6">
        <f t="shared" si="43"/>
        <v>0.02</v>
      </c>
      <c r="S652" s="8">
        <f t="shared" si="40"/>
        <v>2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9">
        <f t="shared" si="41"/>
        <v>41692.25</v>
      </c>
      <c r="M653" s="9">
        <f t="shared" si="42"/>
        <v>41707.25</v>
      </c>
      <c r="N653" t="b">
        <v>0</v>
      </c>
      <c r="O653" t="b">
        <v>0</v>
      </c>
      <c r="P653" t="s">
        <v>2020</v>
      </c>
      <c r="Q653" t="s">
        <v>2031</v>
      </c>
      <c r="R653" s="6">
        <f t="shared" si="43"/>
        <v>0.88479410269445857</v>
      </c>
      <c r="S653" s="8">
        <f t="shared" si="40"/>
        <v>44.994570837642193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9">
        <f t="shared" si="41"/>
        <v>42587.208333333328</v>
      </c>
      <c r="M654" s="9">
        <f t="shared" si="42"/>
        <v>42630.208333333328</v>
      </c>
      <c r="N654" t="b">
        <v>0</v>
      </c>
      <c r="O654" t="b">
        <v>0</v>
      </c>
      <c r="P654" t="s">
        <v>2016</v>
      </c>
      <c r="Q654" t="s">
        <v>2017</v>
      </c>
      <c r="R654" s="6">
        <f t="shared" si="43"/>
        <v>1.2684</v>
      </c>
      <c r="S654" s="8">
        <f t="shared" si="40"/>
        <v>31.012224938875306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9">
        <f t="shared" si="41"/>
        <v>42468.208333333328</v>
      </c>
      <c r="M655" s="9">
        <f t="shared" si="42"/>
        <v>42470.208333333328</v>
      </c>
      <c r="N655" t="b">
        <v>0</v>
      </c>
      <c r="O655" t="b">
        <v>0</v>
      </c>
      <c r="P655" t="s">
        <v>2016</v>
      </c>
      <c r="Q655" t="s">
        <v>2017</v>
      </c>
      <c r="R655" s="6">
        <f t="shared" si="43"/>
        <v>23.388333333333332</v>
      </c>
      <c r="S655" s="8">
        <f t="shared" si="40"/>
        <v>59.970085470085472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9">
        <f t="shared" si="41"/>
        <v>42240.208333333328</v>
      </c>
      <c r="M656" s="9">
        <f t="shared" si="42"/>
        <v>42245.208333333328</v>
      </c>
      <c r="N656" t="b">
        <v>0</v>
      </c>
      <c r="O656" t="b">
        <v>0</v>
      </c>
      <c r="P656" t="s">
        <v>2014</v>
      </c>
      <c r="Q656" t="s">
        <v>2036</v>
      </c>
      <c r="R656" s="6">
        <f t="shared" si="43"/>
        <v>5.0838857142857146</v>
      </c>
      <c r="S656" s="8">
        <f t="shared" si="40"/>
        <v>58.9973474801061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9">
        <f t="shared" si="41"/>
        <v>42796.25</v>
      </c>
      <c r="M657" s="9">
        <f t="shared" si="42"/>
        <v>42809.208333333328</v>
      </c>
      <c r="N657" t="b">
        <v>1</v>
      </c>
      <c r="O657" t="b">
        <v>0</v>
      </c>
      <c r="P657" t="s">
        <v>2033</v>
      </c>
      <c r="Q657" t="s">
        <v>2034</v>
      </c>
      <c r="R657" s="6">
        <f t="shared" si="43"/>
        <v>1.9147826086956521</v>
      </c>
      <c r="S657" s="8">
        <f t="shared" si="40"/>
        <v>50.045454545454547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9">
        <f t="shared" si="41"/>
        <v>43097.25</v>
      </c>
      <c r="M658" s="9">
        <f t="shared" si="42"/>
        <v>43102.25</v>
      </c>
      <c r="N658" t="b">
        <v>0</v>
      </c>
      <c r="O658" t="b">
        <v>0</v>
      </c>
      <c r="P658" t="s">
        <v>2012</v>
      </c>
      <c r="Q658" t="s">
        <v>2013</v>
      </c>
      <c r="R658" s="6">
        <f t="shared" si="43"/>
        <v>0.42127533783783783</v>
      </c>
      <c r="S658" s="8">
        <f t="shared" si="40"/>
        <v>98.966269841269835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9">
        <f t="shared" si="41"/>
        <v>43096.25</v>
      </c>
      <c r="M659" s="9">
        <f t="shared" si="42"/>
        <v>43112.25</v>
      </c>
      <c r="N659" t="b">
        <v>0</v>
      </c>
      <c r="O659" t="b">
        <v>0</v>
      </c>
      <c r="P659" t="s">
        <v>2020</v>
      </c>
      <c r="Q659" t="s">
        <v>2042</v>
      </c>
      <c r="R659" s="6">
        <f t="shared" si="43"/>
        <v>8.2400000000000001E-2</v>
      </c>
      <c r="S659" s="8">
        <f t="shared" si="40"/>
        <v>58.857142857142854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9">
        <f t="shared" si="41"/>
        <v>42246.208333333328</v>
      </c>
      <c r="M660" s="9">
        <f t="shared" si="42"/>
        <v>42269.208333333328</v>
      </c>
      <c r="N660" t="b">
        <v>0</v>
      </c>
      <c r="O660" t="b">
        <v>0</v>
      </c>
      <c r="P660" t="s">
        <v>2014</v>
      </c>
      <c r="Q660" t="s">
        <v>2015</v>
      </c>
      <c r="R660" s="6">
        <f t="shared" si="43"/>
        <v>0.60064638783269964</v>
      </c>
      <c r="S660" s="8">
        <f t="shared" si="40"/>
        <v>81.010256410256417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9">
        <f t="shared" si="41"/>
        <v>40570.25</v>
      </c>
      <c r="M661" s="9">
        <f t="shared" si="42"/>
        <v>40571.25</v>
      </c>
      <c r="N661" t="b">
        <v>0</v>
      </c>
      <c r="O661" t="b">
        <v>0</v>
      </c>
      <c r="P661" t="s">
        <v>2020</v>
      </c>
      <c r="Q661" t="s">
        <v>2021</v>
      </c>
      <c r="R661" s="6">
        <f t="shared" si="43"/>
        <v>0.47232808616404309</v>
      </c>
      <c r="S661" s="8">
        <f t="shared" si="40"/>
        <v>76.013333333333335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9">
        <f t="shared" si="41"/>
        <v>42237.208333333328</v>
      </c>
      <c r="M662" s="9">
        <f t="shared" si="42"/>
        <v>42246.208333333328</v>
      </c>
      <c r="N662" t="b">
        <v>1</v>
      </c>
      <c r="O662" t="b">
        <v>0</v>
      </c>
      <c r="P662" t="s">
        <v>2018</v>
      </c>
      <c r="Q662" t="s">
        <v>2019</v>
      </c>
      <c r="R662" s="6">
        <f t="shared" si="43"/>
        <v>0.81736263736263737</v>
      </c>
      <c r="S662" s="8">
        <f t="shared" si="40"/>
        <v>96.597402597402592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9">
        <f t="shared" si="41"/>
        <v>40996.208333333336</v>
      </c>
      <c r="M663" s="9">
        <f t="shared" si="42"/>
        <v>41026.208333333336</v>
      </c>
      <c r="N663" t="b">
        <v>0</v>
      </c>
      <c r="O663" t="b">
        <v>0</v>
      </c>
      <c r="P663" t="s">
        <v>2014</v>
      </c>
      <c r="Q663" t="s">
        <v>2037</v>
      </c>
      <c r="R663" s="6">
        <f t="shared" si="43"/>
        <v>0.54187265917603</v>
      </c>
      <c r="S663" s="8">
        <f t="shared" si="40"/>
        <v>76.957446808510639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9">
        <f t="shared" si="41"/>
        <v>43443.25</v>
      </c>
      <c r="M664" s="9">
        <f t="shared" si="42"/>
        <v>43447.25</v>
      </c>
      <c r="N664" t="b">
        <v>0</v>
      </c>
      <c r="O664" t="b">
        <v>0</v>
      </c>
      <c r="P664" t="s">
        <v>2018</v>
      </c>
      <c r="Q664" t="s">
        <v>2019</v>
      </c>
      <c r="R664" s="6">
        <f t="shared" si="43"/>
        <v>0.97868131868131869</v>
      </c>
      <c r="S664" s="8">
        <f t="shared" si="40"/>
        <v>67.984732824427482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9">
        <f t="shared" si="41"/>
        <v>40458.208333333336</v>
      </c>
      <c r="M665" s="9">
        <f t="shared" si="42"/>
        <v>40481.208333333336</v>
      </c>
      <c r="N665" t="b">
        <v>0</v>
      </c>
      <c r="O665" t="b">
        <v>0</v>
      </c>
      <c r="P665" t="s">
        <v>2018</v>
      </c>
      <c r="Q665" t="s">
        <v>2019</v>
      </c>
      <c r="R665" s="6">
        <f t="shared" si="43"/>
        <v>0.77239999999999998</v>
      </c>
      <c r="S665" s="8">
        <f t="shared" si="40"/>
        <v>88.781609195402297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9">
        <f t="shared" si="41"/>
        <v>40959.25</v>
      </c>
      <c r="M666" s="9">
        <f t="shared" si="42"/>
        <v>40969.25</v>
      </c>
      <c r="N666" t="b">
        <v>0</v>
      </c>
      <c r="O666" t="b">
        <v>0</v>
      </c>
      <c r="P666" t="s">
        <v>2014</v>
      </c>
      <c r="Q666" t="s">
        <v>2037</v>
      </c>
      <c r="R666" s="6">
        <f t="shared" si="43"/>
        <v>0.33464735516372796</v>
      </c>
      <c r="S666" s="8">
        <f t="shared" si="40"/>
        <v>24.99623706491063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9">
        <f t="shared" si="41"/>
        <v>40733.208333333336</v>
      </c>
      <c r="M667" s="9">
        <f t="shared" si="42"/>
        <v>40747.208333333336</v>
      </c>
      <c r="N667" t="b">
        <v>0</v>
      </c>
      <c r="O667" t="b">
        <v>1</v>
      </c>
      <c r="P667" t="s">
        <v>2020</v>
      </c>
      <c r="Q667" t="s">
        <v>2021</v>
      </c>
      <c r="R667" s="6">
        <f t="shared" si="43"/>
        <v>2.3958823529411766</v>
      </c>
      <c r="S667" s="8">
        <f t="shared" si="40"/>
        <v>44.922794117647058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9">
        <f t="shared" si="41"/>
        <v>41516.208333333336</v>
      </c>
      <c r="M668" s="9">
        <f t="shared" si="42"/>
        <v>41522.208333333336</v>
      </c>
      <c r="N668" t="b">
        <v>0</v>
      </c>
      <c r="O668" t="b">
        <v>1</v>
      </c>
      <c r="P668" t="s">
        <v>2018</v>
      </c>
      <c r="Q668" t="s">
        <v>2019</v>
      </c>
      <c r="R668" s="6">
        <f t="shared" si="43"/>
        <v>0.64032258064516134</v>
      </c>
      <c r="S668" s="8">
        <f t="shared" si="40"/>
        <v>79.400000000000006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9">
        <f t="shared" si="41"/>
        <v>41892.208333333336</v>
      </c>
      <c r="M669" s="9">
        <f t="shared" si="42"/>
        <v>41901.208333333336</v>
      </c>
      <c r="N669" t="b">
        <v>0</v>
      </c>
      <c r="O669" t="b">
        <v>0</v>
      </c>
      <c r="P669" t="s">
        <v>2043</v>
      </c>
      <c r="Q669" t="s">
        <v>2044</v>
      </c>
      <c r="R669" s="6">
        <f t="shared" si="43"/>
        <v>1.7615942028985507</v>
      </c>
      <c r="S669" s="8">
        <f t="shared" si="40"/>
        <v>29.009546539379475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9">
        <f t="shared" si="41"/>
        <v>41122.208333333336</v>
      </c>
      <c r="M670" s="9">
        <f t="shared" si="42"/>
        <v>41134.208333333336</v>
      </c>
      <c r="N670" t="b">
        <v>0</v>
      </c>
      <c r="O670" t="b">
        <v>0</v>
      </c>
      <c r="P670" t="s">
        <v>2018</v>
      </c>
      <c r="Q670" t="s">
        <v>2019</v>
      </c>
      <c r="R670" s="6">
        <f t="shared" si="43"/>
        <v>0.20338181818181819</v>
      </c>
      <c r="S670" s="8">
        <f t="shared" si="40"/>
        <v>73.59210526315789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9">
        <f t="shared" si="41"/>
        <v>42912.208333333328</v>
      </c>
      <c r="M671" s="9">
        <f t="shared" si="42"/>
        <v>42921.208333333328</v>
      </c>
      <c r="N671" t="b">
        <v>0</v>
      </c>
      <c r="O671" t="b">
        <v>0</v>
      </c>
      <c r="P671" t="s">
        <v>2018</v>
      </c>
      <c r="Q671" t="s">
        <v>2019</v>
      </c>
      <c r="R671" s="6">
        <f t="shared" si="43"/>
        <v>3.5864754098360656</v>
      </c>
      <c r="S671" s="8">
        <f t="shared" si="40"/>
        <v>107.97038864898211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9">
        <f t="shared" si="41"/>
        <v>42425.25</v>
      </c>
      <c r="M672" s="9">
        <f t="shared" si="42"/>
        <v>42437.25</v>
      </c>
      <c r="N672" t="b">
        <v>0</v>
      </c>
      <c r="O672" t="b">
        <v>0</v>
      </c>
      <c r="P672" t="s">
        <v>2014</v>
      </c>
      <c r="Q672" t="s">
        <v>2024</v>
      </c>
      <c r="R672" s="6">
        <f t="shared" si="43"/>
        <v>4.6885802469135802</v>
      </c>
      <c r="S672" s="8">
        <f t="shared" si="40"/>
        <v>68.987284287011803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9">
        <f t="shared" si="41"/>
        <v>40390.208333333336</v>
      </c>
      <c r="M673" s="9">
        <f t="shared" si="42"/>
        <v>40394.208333333336</v>
      </c>
      <c r="N673" t="b">
        <v>0</v>
      </c>
      <c r="O673" t="b">
        <v>1</v>
      </c>
      <c r="P673" t="s">
        <v>2018</v>
      </c>
      <c r="Q673" t="s">
        <v>2019</v>
      </c>
      <c r="R673" s="6">
        <f t="shared" si="43"/>
        <v>1.220563524590164</v>
      </c>
      <c r="S673" s="8">
        <f t="shared" si="40"/>
        <v>111.02236719478098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9">
        <f t="shared" si="41"/>
        <v>43180.208333333328</v>
      </c>
      <c r="M674" s="9">
        <f t="shared" si="42"/>
        <v>43190.208333333328</v>
      </c>
      <c r="N674" t="b">
        <v>0</v>
      </c>
      <c r="O674" t="b">
        <v>0</v>
      </c>
      <c r="P674" t="s">
        <v>2018</v>
      </c>
      <c r="Q674" t="s">
        <v>2019</v>
      </c>
      <c r="R674" s="6">
        <f t="shared" si="43"/>
        <v>0.55931783729156137</v>
      </c>
      <c r="S674" s="8">
        <f t="shared" si="40"/>
        <v>24.997515808491418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9">
        <f t="shared" si="41"/>
        <v>42475.208333333328</v>
      </c>
      <c r="M675" s="9">
        <f t="shared" si="42"/>
        <v>42496.208333333328</v>
      </c>
      <c r="N675" t="b">
        <v>0</v>
      </c>
      <c r="O675" t="b">
        <v>0</v>
      </c>
      <c r="P675" t="s">
        <v>2014</v>
      </c>
      <c r="Q675" t="s">
        <v>2024</v>
      </c>
      <c r="R675" s="6">
        <f t="shared" si="43"/>
        <v>0.43660714285714286</v>
      </c>
      <c r="S675" s="8">
        <f t="shared" si="40"/>
        <v>42.155172413793103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9">
        <f t="shared" si="41"/>
        <v>40774.208333333336</v>
      </c>
      <c r="M676" s="9">
        <f t="shared" si="42"/>
        <v>40821.208333333336</v>
      </c>
      <c r="N676" t="b">
        <v>0</v>
      </c>
      <c r="O676" t="b">
        <v>0</v>
      </c>
      <c r="P676" t="s">
        <v>2033</v>
      </c>
      <c r="Q676" t="s">
        <v>2034</v>
      </c>
      <c r="R676" s="6">
        <f t="shared" si="43"/>
        <v>0.33538371411833628</v>
      </c>
      <c r="S676" s="8">
        <f t="shared" si="40"/>
        <v>47.003284072249592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9">
        <f t="shared" si="41"/>
        <v>43719.208333333328</v>
      </c>
      <c r="M677" s="9">
        <f t="shared" si="42"/>
        <v>43726.208333333328</v>
      </c>
      <c r="N677" t="b">
        <v>0</v>
      </c>
      <c r="O677" t="b">
        <v>0</v>
      </c>
      <c r="P677" t="s">
        <v>2043</v>
      </c>
      <c r="Q677" t="s">
        <v>2044</v>
      </c>
      <c r="R677" s="6">
        <f t="shared" si="43"/>
        <v>1.2297938144329896</v>
      </c>
      <c r="S677" s="8">
        <f t="shared" si="40"/>
        <v>36.0392749244713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9">
        <f t="shared" si="41"/>
        <v>41178.208333333336</v>
      </c>
      <c r="M678" s="9">
        <f t="shared" si="42"/>
        <v>41187.208333333336</v>
      </c>
      <c r="N678" t="b">
        <v>0</v>
      </c>
      <c r="O678" t="b">
        <v>0</v>
      </c>
      <c r="P678" t="s">
        <v>2033</v>
      </c>
      <c r="Q678" t="s">
        <v>2034</v>
      </c>
      <c r="R678" s="6">
        <f t="shared" si="43"/>
        <v>1.8974959871589085</v>
      </c>
      <c r="S678" s="8">
        <f t="shared" si="40"/>
        <v>101.03760683760684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9">
        <f t="shared" si="41"/>
        <v>42561.208333333328</v>
      </c>
      <c r="M679" s="9">
        <f t="shared" si="42"/>
        <v>42611.208333333328</v>
      </c>
      <c r="N679" t="b">
        <v>0</v>
      </c>
      <c r="O679" t="b">
        <v>0</v>
      </c>
      <c r="P679" t="s">
        <v>2026</v>
      </c>
      <c r="Q679" t="s">
        <v>2032</v>
      </c>
      <c r="R679" s="6">
        <f t="shared" si="43"/>
        <v>0.83622641509433959</v>
      </c>
      <c r="S679" s="8">
        <f t="shared" si="40"/>
        <v>39.927927927927925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9">
        <f t="shared" si="41"/>
        <v>43484.25</v>
      </c>
      <c r="M680" s="9">
        <f t="shared" si="42"/>
        <v>43486.25</v>
      </c>
      <c r="N680" t="b">
        <v>0</v>
      </c>
      <c r="O680" t="b">
        <v>0</v>
      </c>
      <c r="P680" t="s">
        <v>2020</v>
      </c>
      <c r="Q680" t="s">
        <v>2023</v>
      </c>
      <c r="R680" s="6">
        <f t="shared" si="43"/>
        <v>0.17968844221105529</v>
      </c>
      <c r="S680" s="8">
        <f t="shared" si="40"/>
        <v>83.158139534883716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9">
        <f t="shared" si="41"/>
        <v>43756.208333333328</v>
      </c>
      <c r="M681" s="9">
        <f t="shared" si="42"/>
        <v>43761.208333333328</v>
      </c>
      <c r="N681" t="b">
        <v>0</v>
      </c>
      <c r="O681" t="b">
        <v>1</v>
      </c>
      <c r="P681" t="s">
        <v>2012</v>
      </c>
      <c r="Q681" t="s">
        <v>2013</v>
      </c>
      <c r="R681" s="6">
        <f t="shared" si="43"/>
        <v>10.365</v>
      </c>
      <c r="S681" s="8">
        <f t="shared" si="40"/>
        <v>39.97520661157025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9">
        <f t="shared" si="41"/>
        <v>43813.25</v>
      </c>
      <c r="M682" s="9">
        <f t="shared" si="42"/>
        <v>43815.25</v>
      </c>
      <c r="N682" t="b">
        <v>0</v>
      </c>
      <c r="O682" t="b">
        <v>1</v>
      </c>
      <c r="P682" t="s">
        <v>2029</v>
      </c>
      <c r="Q682" t="s">
        <v>2040</v>
      </c>
      <c r="R682" s="6">
        <f t="shared" si="43"/>
        <v>0.97405219780219776</v>
      </c>
      <c r="S682" s="8">
        <f t="shared" si="40"/>
        <v>47.993908629441627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9">
        <f t="shared" si="41"/>
        <v>40898.25</v>
      </c>
      <c r="M683" s="9">
        <f t="shared" si="42"/>
        <v>40904.25</v>
      </c>
      <c r="N683" t="b">
        <v>0</v>
      </c>
      <c r="O683" t="b">
        <v>0</v>
      </c>
      <c r="P683" t="s">
        <v>2018</v>
      </c>
      <c r="Q683" t="s">
        <v>2019</v>
      </c>
      <c r="R683" s="6">
        <f t="shared" si="43"/>
        <v>0.86386203150461705</v>
      </c>
      <c r="S683" s="8">
        <f t="shared" si="40"/>
        <v>95.978877489438744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9">
        <f t="shared" si="41"/>
        <v>41619.25</v>
      </c>
      <c r="M684" s="9">
        <f t="shared" si="42"/>
        <v>41628.25</v>
      </c>
      <c r="N684" t="b">
        <v>0</v>
      </c>
      <c r="O684" t="b">
        <v>0</v>
      </c>
      <c r="P684" t="s">
        <v>2018</v>
      </c>
      <c r="Q684" t="s">
        <v>2019</v>
      </c>
      <c r="R684" s="6">
        <f t="shared" si="43"/>
        <v>1.5016666666666667</v>
      </c>
      <c r="S684" s="8">
        <f t="shared" si="40"/>
        <v>78.728155339805824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9">
        <f t="shared" si="41"/>
        <v>43359.208333333328</v>
      </c>
      <c r="M685" s="9">
        <f t="shared" si="42"/>
        <v>43361.208333333328</v>
      </c>
      <c r="N685" t="b">
        <v>0</v>
      </c>
      <c r="O685" t="b">
        <v>0</v>
      </c>
      <c r="P685" t="s">
        <v>2018</v>
      </c>
      <c r="Q685" t="s">
        <v>2019</v>
      </c>
      <c r="R685" s="6">
        <f t="shared" si="43"/>
        <v>3.5843478260869563</v>
      </c>
      <c r="S685" s="8">
        <f t="shared" si="40"/>
        <v>56.081632653061227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9">
        <f t="shared" si="41"/>
        <v>40358.208333333336</v>
      </c>
      <c r="M686" s="9">
        <f t="shared" si="42"/>
        <v>40378.208333333336</v>
      </c>
      <c r="N686" t="b">
        <v>0</v>
      </c>
      <c r="O686" t="b">
        <v>0</v>
      </c>
      <c r="P686" t="s">
        <v>2026</v>
      </c>
      <c r="Q686" t="s">
        <v>2027</v>
      </c>
      <c r="R686" s="6">
        <f t="shared" si="43"/>
        <v>5.4285714285714288</v>
      </c>
      <c r="S686" s="8">
        <f t="shared" si="40"/>
        <v>69.090909090909093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9">
        <f t="shared" si="41"/>
        <v>42239.208333333328</v>
      </c>
      <c r="M687" s="9">
        <f t="shared" si="42"/>
        <v>42263.208333333328</v>
      </c>
      <c r="N687" t="b">
        <v>0</v>
      </c>
      <c r="O687" t="b">
        <v>0</v>
      </c>
      <c r="P687" t="s">
        <v>2018</v>
      </c>
      <c r="Q687" t="s">
        <v>2019</v>
      </c>
      <c r="R687" s="6">
        <f t="shared" si="43"/>
        <v>0.67500714285714281</v>
      </c>
      <c r="S687" s="8">
        <f t="shared" si="40"/>
        <v>102.05291576673866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9">
        <f t="shared" si="41"/>
        <v>43186.208333333328</v>
      </c>
      <c r="M688" s="9">
        <f t="shared" si="42"/>
        <v>43197.208333333328</v>
      </c>
      <c r="N688" t="b">
        <v>0</v>
      </c>
      <c r="O688" t="b">
        <v>0</v>
      </c>
      <c r="P688" t="s">
        <v>2016</v>
      </c>
      <c r="Q688" t="s">
        <v>2025</v>
      </c>
      <c r="R688" s="6">
        <f t="shared" si="43"/>
        <v>1.9174666666666667</v>
      </c>
      <c r="S688" s="8">
        <f t="shared" si="40"/>
        <v>107.32089552238806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9">
        <f t="shared" si="41"/>
        <v>42806.25</v>
      </c>
      <c r="M689" s="9">
        <f t="shared" si="42"/>
        <v>42809.208333333328</v>
      </c>
      <c r="N689" t="b">
        <v>0</v>
      </c>
      <c r="O689" t="b">
        <v>0</v>
      </c>
      <c r="P689" t="s">
        <v>2018</v>
      </c>
      <c r="Q689" t="s">
        <v>2019</v>
      </c>
      <c r="R689" s="6">
        <f t="shared" si="43"/>
        <v>9.32</v>
      </c>
      <c r="S689" s="8">
        <f t="shared" si="40"/>
        <v>51.970260223048328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9">
        <f t="shared" si="41"/>
        <v>43475.25</v>
      </c>
      <c r="M690" s="9">
        <f t="shared" si="42"/>
        <v>43491.25</v>
      </c>
      <c r="N690" t="b">
        <v>0</v>
      </c>
      <c r="O690" t="b">
        <v>1</v>
      </c>
      <c r="P690" t="s">
        <v>2020</v>
      </c>
      <c r="Q690" t="s">
        <v>2039</v>
      </c>
      <c r="R690" s="6">
        <f t="shared" si="43"/>
        <v>4.2927586206896553</v>
      </c>
      <c r="S690" s="8">
        <f t="shared" si="40"/>
        <v>71.137142857142862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9">
        <f t="shared" si="41"/>
        <v>41576.208333333336</v>
      </c>
      <c r="M691" s="9">
        <f t="shared" si="42"/>
        <v>41588.25</v>
      </c>
      <c r="N691" t="b">
        <v>0</v>
      </c>
      <c r="O691" t="b">
        <v>0</v>
      </c>
      <c r="P691" t="s">
        <v>2016</v>
      </c>
      <c r="Q691" t="s">
        <v>2017</v>
      </c>
      <c r="R691" s="6">
        <f t="shared" si="43"/>
        <v>1.0065753424657535</v>
      </c>
      <c r="S691" s="8">
        <f t="shared" si="40"/>
        <v>106.49275362318841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9">
        <f t="shared" si="41"/>
        <v>40874.25</v>
      </c>
      <c r="M692" s="9">
        <f t="shared" si="42"/>
        <v>40880.25</v>
      </c>
      <c r="N692" t="b">
        <v>0</v>
      </c>
      <c r="O692" t="b">
        <v>1</v>
      </c>
      <c r="P692" t="s">
        <v>2020</v>
      </c>
      <c r="Q692" t="s">
        <v>2021</v>
      </c>
      <c r="R692" s="6">
        <f t="shared" si="43"/>
        <v>2.266111111111111</v>
      </c>
      <c r="S692" s="8">
        <f t="shared" si="40"/>
        <v>42.93684210526316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9">
        <f t="shared" si="41"/>
        <v>41185.208333333336</v>
      </c>
      <c r="M693" s="9">
        <f t="shared" si="42"/>
        <v>41202.208333333336</v>
      </c>
      <c r="N693" t="b">
        <v>1</v>
      </c>
      <c r="O693" t="b">
        <v>1</v>
      </c>
      <c r="P693" t="s">
        <v>2020</v>
      </c>
      <c r="Q693" t="s">
        <v>2021</v>
      </c>
      <c r="R693" s="6">
        <f t="shared" si="43"/>
        <v>1.4238</v>
      </c>
      <c r="S693" s="8">
        <f t="shared" si="40"/>
        <v>30.037974683544302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9">
        <f t="shared" si="41"/>
        <v>43655.208333333328</v>
      </c>
      <c r="M694" s="9">
        <f t="shared" si="42"/>
        <v>43673.208333333328</v>
      </c>
      <c r="N694" t="b">
        <v>0</v>
      </c>
      <c r="O694" t="b">
        <v>0</v>
      </c>
      <c r="P694" t="s">
        <v>2014</v>
      </c>
      <c r="Q694" t="s">
        <v>2015</v>
      </c>
      <c r="R694" s="6">
        <f t="shared" si="43"/>
        <v>0.90633333333333332</v>
      </c>
      <c r="S694" s="8">
        <f t="shared" si="40"/>
        <v>70.623376623376629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9">
        <f t="shared" si="41"/>
        <v>43025.208333333328</v>
      </c>
      <c r="M695" s="9">
        <f t="shared" si="42"/>
        <v>43042.208333333328</v>
      </c>
      <c r="N695" t="b">
        <v>0</v>
      </c>
      <c r="O695" t="b">
        <v>0</v>
      </c>
      <c r="P695" t="s">
        <v>2018</v>
      </c>
      <c r="Q695" t="s">
        <v>2019</v>
      </c>
      <c r="R695" s="6">
        <f t="shared" si="43"/>
        <v>0.63966740576496672</v>
      </c>
      <c r="S695" s="8">
        <f t="shared" si="40"/>
        <v>66.016018306636155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9">
        <f t="shared" si="41"/>
        <v>43066.25</v>
      </c>
      <c r="M696" s="9">
        <f t="shared" si="42"/>
        <v>43103.25</v>
      </c>
      <c r="N696" t="b">
        <v>0</v>
      </c>
      <c r="O696" t="b">
        <v>0</v>
      </c>
      <c r="P696" t="s">
        <v>2018</v>
      </c>
      <c r="Q696" t="s">
        <v>2019</v>
      </c>
      <c r="R696" s="6">
        <f t="shared" si="43"/>
        <v>0.84131868131868137</v>
      </c>
      <c r="S696" s="8">
        <f t="shared" si="40"/>
        <v>96.911392405063296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9">
        <f t="shared" si="41"/>
        <v>42322.25</v>
      </c>
      <c r="M697" s="9">
        <f t="shared" si="42"/>
        <v>42338.25</v>
      </c>
      <c r="N697" t="b">
        <v>1</v>
      </c>
      <c r="O697" t="b">
        <v>0</v>
      </c>
      <c r="P697" t="s">
        <v>2014</v>
      </c>
      <c r="Q697" t="s">
        <v>2015</v>
      </c>
      <c r="R697" s="6">
        <f t="shared" si="43"/>
        <v>1.3393478260869565</v>
      </c>
      <c r="S697" s="8">
        <f t="shared" si="40"/>
        <v>62.867346938775512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9">
        <f t="shared" si="41"/>
        <v>42114.208333333328</v>
      </c>
      <c r="M698" s="9">
        <f t="shared" si="42"/>
        <v>42115.208333333328</v>
      </c>
      <c r="N698" t="b">
        <v>0</v>
      </c>
      <c r="O698" t="b">
        <v>1</v>
      </c>
      <c r="P698" t="s">
        <v>2018</v>
      </c>
      <c r="Q698" t="s">
        <v>2019</v>
      </c>
      <c r="R698" s="6">
        <f t="shared" si="43"/>
        <v>0.59042047531992692</v>
      </c>
      <c r="S698" s="8">
        <f t="shared" si="40"/>
        <v>108.98537682789652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9">
        <f t="shared" si="41"/>
        <v>43190.208333333328</v>
      </c>
      <c r="M699" s="9">
        <f t="shared" si="42"/>
        <v>43192.208333333328</v>
      </c>
      <c r="N699" t="b">
        <v>0</v>
      </c>
      <c r="O699" t="b">
        <v>0</v>
      </c>
      <c r="P699" t="s">
        <v>2014</v>
      </c>
      <c r="Q699" t="s">
        <v>2022</v>
      </c>
      <c r="R699" s="6">
        <f t="shared" si="43"/>
        <v>1.5280062063615205</v>
      </c>
      <c r="S699" s="8">
        <f t="shared" si="40"/>
        <v>26.999314599040439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9">
        <f t="shared" si="41"/>
        <v>40871.25</v>
      </c>
      <c r="M700" s="9">
        <f t="shared" si="42"/>
        <v>40885.25</v>
      </c>
      <c r="N700" t="b">
        <v>0</v>
      </c>
      <c r="O700" t="b">
        <v>0</v>
      </c>
      <c r="P700" t="s">
        <v>2016</v>
      </c>
      <c r="Q700" t="s">
        <v>2025</v>
      </c>
      <c r="R700" s="6">
        <f t="shared" si="43"/>
        <v>4.466912114014252</v>
      </c>
      <c r="S700" s="8">
        <f t="shared" si="40"/>
        <v>65.004147943311438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9">
        <f t="shared" si="41"/>
        <v>43641.208333333328</v>
      </c>
      <c r="M701" s="9">
        <f t="shared" si="42"/>
        <v>43642.208333333328</v>
      </c>
      <c r="N701" t="b">
        <v>0</v>
      </c>
      <c r="O701" t="b">
        <v>0</v>
      </c>
      <c r="P701" t="s">
        <v>2020</v>
      </c>
      <c r="Q701" t="s">
        <v>2023</v>
      </c>
      <c r="R701" s="6">
        <f t="shared" si="43"/>
        <v>0.8439189189189189</v>
      </c>
      <c r="S701" s="8">
        <f t="shared" si="40"/>
        <v>111.51785714285714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9">
        <f t="shared" si="41"/>
        <v>40203.25</v>
      </c>
      <c r="M702" s="9">
        <f t="shared" si="42"/>
        <v>40218.25</v>
      </c>
      <c r="N702" t="b">
        <v>0</v>
      </c>
      <c r="O702" t="b">
        <v>0</v>
      </c>
      <c r="P702" t="s">
        <v>2016</v>
      </c>
      <c r="Q702" t="s">
        <v>2025</v>
      </c>
      <c r="R702" s="6">
        <f t="shared" si="43"/>
        <v>0.03</v>
      </c>
      <c r="S702" s="8">
        <f t="shared" si="40"/>
        <v>3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9">
        <f t="shared" si="41"/>
        <v>40629.208333333336</v>
      </c>
      <c r="M703" s="9">
        <f t="shared" si="42"/>
        <v>40636.208333333336</v>
      </c>
      <c r="N703" t="b">
        <v>1</v>
      </c>
      <c r="O703" t="b">
        <v>0</v>
      </c>
      <c r="P703" t="s">
        <v>2018</v>
      </c>
      <c r="Q703" t="s">
        <v>2019</v>
      </c>
      <c r="R703" s="6">
        <f t="shared" si="43"/>
        <v>1.7502692307692307</v>
      </c>
      <c r="S703" s="8">
        <f t="shared" si="40"/>
        <v>110.99268292682927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9">
        <f t="shared" si="41"/>
        <v>41477.208333333336</v>
      </c>
      <c r="M704" s="9">
        <f t="shared" si="42"/>
        <v>41482.208333333336</v>
      </c>
      <c r="N704" t="b">
        <v>0</v>
      </c>
      <c r="O704" t="b">
        <v>0</v>
      </c>
      <c r="P704" t="s">
        <v>2016</v>
      </c>
      <c r="Q704" t="s">
        <v>2025</v>
      </c>
      <c r="R704" s="6">
        <f t="shared" si="43"/>
        <v>0.54137931034482756</v>
      </c>
      <c r="S704" s="8">
        <f t="shared" si="40"/>
        <v>56.746987951807228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9">
        <f t="shared" si="41"/>
        <v>41020.208333333336</v>
      </c>
      <c r="M705" s="9">
        <f t="shared" si="42"/>
        <v>41037.208333333336</v>
      </c>
      <c r="N705" t="b">
        <v>1</v>
      </c>
      <c r="O705" t="b">
        <v>1</v>
      </c>
      <c r="P705" t="s">
        <v>2026</v>
      </c>
      <c r="Q705" t="s">
        <v>2038</v>
      </c>
      <c r="R705" s="6">
        <f t="shared" si="43"/>
        <v>3.1187381703470032</v>
      </c>
      <c r="S705" s="8">
        <f t="shared" si="40"/>
        <v>97.020608439646708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9">
        <f t="shared" si="41"/>
        <v>42555.208333333328</v>
      </c>
      <c r="M706" s="9">
        <f t="shared" si="42"/>
        <v>42570.208333333328</v>
      </c>
      <c r="N706" t="b">
        <v>0</v>
      </c>
      <c r="O706" t="b">
        <v>0</v>
      </c>
      <c r="P706" t="s">
        <v>2020</v>
      </c>
      <c r="Q706" t="s">
        <v>2028</v>
      </c>
      <c r="R706" s="6">
        <f t="shared" si="43"/>
        <v>1.2278160919540231</v>
      </c>
      <c r="S706" s="8">
        <f t="shared" ref="S706:S769" si="44">IF(E706,E706/G706,0)</f>
        <v>92.08620689655173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9">
        <f t="shared" ref="L707:L770" si="45">(((J707/60)/60)/24)+DATE(1970,1,1)</f>
        <v>41619.25</v>
      </c>
      <c r="M707" s="9">
        <f t="shared" ref="M707:M770" si="46">(((K707/60)/60)/24)+DATE(1970,1,1)</f>
        <v>41623.25</v>
      </c>
      <c r="N707" t="b">
        <v>0</v>
      </c>
      <c r="O707" t="b">
        <v>0</v>
      </c>
      <c r="P707" t="s">
        <v>2026</v>
      </c>
      <c r="Q707" t="s">
        <v>2027</v>
      </c>
      <c r="R707" s="6">
        <f t="shared" ref="R707:R770" si="47">E707/D707</f>
        <v>0.99026517383618151</v>
      </c>
      <c r="S707" s="8">
        <f t="shared" si="44"/>
        <v>82.986666666666665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9">
        <f t="shared" si="45"/>
        <v>43471.25</v>
      </c>
      <c r="M708" s="9">
        <f t="shared" si="46"/>
        <v>43479.25</v>
      </c>
      <c r="N708" t="b">
        <v>0</v>
      </c>
      <c r="O708" t="b">
        <v>1</v>
      </c>
      <c r="P708" t="s">
        <v>2016</v>
      </c>
      <c r="Q708" t="s">
        <v>2017</v>
      </c>
      <c r="R708" s="6">
        <f t="shared" si="47"/>
        <v>1.278468634686347</v>
      </c>
      <c r="S708" s="8">
        <f t="shared" si="44"/>
        <v>103.03791821561339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9">
        <f t="shared" si="45"/>
        <v>43442.25</v>
      </c>
      <c r="M709" s="9">
        <f t="shared" si="46"/>
        <v>43478.25</v>
      </c>
      <c r="N709" t="b">
        <v>0</v>
      </c>
      <c r="O709" t="b">
        <v>0</v>
      </c>
      <c r="P709" t="s">
        <v>2020</v>
      </c>
      <c r="Q709" t="s">
        <v>2023</v>
      </c>
      <c r="R709" s="6">
        <f t="shared" si="47"/>
        <v>1.5861643835616439</v>
      </c>
      <c r="S709" s="8">
        <f t="shared" si="44"/>
        <v>68.922619047619051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9">
        <f t="shared" si="45"/>
        <v>42877.208333333328</v>
      </c>
      <c r="M710" s="9">
        <f t="shared" si="46"/>
        <v>42887.208333333328</v>
      </c>
      <c r="N710" t="b">
        <v>0</v>
      </c>
      <c r="O710" t="b">
        <v>0</v>
      </c>
      <c r="P710" t="s">
        <v>2018</v>
      </c>
      <c r="Q710" t="s">
        <v>2019</v>
      </c>
      <c r="R710" s="6">
        <f t="shared" si="47"/>
        <v>7.0705882352941174</v>
      </c>
      <c r="S710" s="8">
        <f t="shared" si="44"/>
        <v>87.737226277372258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9">
        <f t="shared" si="45"/>
        <v>41018.208333333336</v>
      </c>
      <c r="M711" s="9">
        <f t="shared" si="46"/>
        <v>41025.208333333336</v>
      </c>
      <c r="N711" t="b">
        <v>0</v>
      </c>
      <c r="O711" t="b">
        <v>0</v>
      </c>
      <c r="P711" t="s">
        <v>2018</v>
      </c>
      <c r="Q711" t="s">
        <v>2019</v>
      </c>
      <c r="R711" s="6">
        <f t="shared" si="47"/>
        <v>1.4238775510204082</v>
      </c>
      <c r="S711" s="8">
        <f t="shared" si="44"/>
        <v>75.021505376344081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9">
        <f t="shared" si="45"/>
        <v>43295.208333333328</v>
      </c>
      <c r="M712" s="9">
        <f t="shared" si="46"/>
        <v>43302.208333333328</v>
      </c>
      <c r="N712" t="b">
        <v>0</v>
      </c>
      <c r="O712" t="b">
        <v>1</v>
      </c>
      <c r="P712" t="s">
        <v>2018</v>
      </c>
      <c r="Q712" t="s">
        <v>2019</v>
      </c>
      <c r="R712" s="6">
        <f t="shared" si="47"/>
        <v>1.4786046511627906</v>
      </c>
      <c r="S712" s="8">
        <f t="shared" si="44"/>
        <v>50.863999999999997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9">
        <f t="shared" si="45"/>
        <v>42393.25</v>
      </c>
      <c r="M713" s="9">
        <f t="shared" si="46"/>
        <v>42395.25</v>
      </c>
      <c r="N713" t="b">
        <v>1</v>
      </c>
      <c r="O713" t="b">
        <v>1</v>
      </c>
      <c r="P713" t="s">
        <v>2018</v>
      </c>
      <c r="Q713" t="s">
        <v>2019</v>
      </c>
      <c r="R713" s="6">
        <f t="shared" si="47"/>
        <v>0.20322580645161289</v>
      </c>
      <c r="S713" s="8">
        <f t="shared" si="44"/>
        <v>90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9">
        <f t="shared" si="45"/>
        <v>42559.208333333328</v>
      </c>
      <c r="M714" s="9">
        <f t="shared" si="46"/>
        <v>42600.208333333328</v>
      </c>
      <c r="N714" t="b">
        <v>0</v>
      </c>
      <c r="O714" t="b">
        <v>0</v>
      </c>
      <c r="P714" t="s">
        <v>2018</v>
      </c>
      <c r="Q714" t="s">
        <v>2019</v>
      </c>
      <c r="R714" s="6">
        <f t="shared" si="47"/>
        <v>18.40625</v>
      </c>
      <c r="S714" s="8">
        <f t="shared" si="44"/>
        <v>72.896039603960389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9">
        <f t="shared" si="45"/>
        <v>42604.208333333328</v>
      </c>
      <c r="M715" s="9">
        <f t="shared" si="46"/>
        <v>42616.208333333328</v>
      </c>
      <c r="N715" t="b">
        <v>0</v>
      </c>
      <c r="O715" t="b">
        <v>0</v>
      </c>
      <c r="P715" t="s">
        <v>2026</v>
      </c>
      <c r="Q715" t="s">
        <v>2035</v>
      </c>
      <c r="R715" s="6">
        <f t="shared" si="47"/>
        <v>1.6194202898550725</v>
      </c>
      <c r="S715" s="8">
        <f t="shared" si="44"/>
        <v>108.48543689320388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9">
        <f t="shared" si="45"/>
        <v>41870.208333333336</v>
      </c>
      <c r="M716" s="9">
        <f t="shared" si="46"/>
        <v>41871.208333333336</v>
      </c>
      <c r="N716" t="b">
        <v>0</v>
      </c>
      <c r="O716" t="b">
        <v>0</v>
      </c>
      <c r="P716" t="s">
        <v>2014</v>
      </c>
      <c r="Q716" t="s">
        <v>2015</v>
      </c>
      <c r="R716" s="6">
        <f t="shared" si="47"/>
        <v>4.7282077922077921</v>
      </c>
      <c r="S716" s="8">
        <f t="shared" si="44"/>
        <v>101.98095238095237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9">
        <f t="shared" si="45"/>
        <v>40397.208333333336</v>
      </c>
      <c r="M717" s="9">
        <f t="shared" si="46"/>
        <v>40402.208333333336</v>
      </c>
      <c r="N717" t="b">
        <v>0</v>
      </c>
      <c r="O717" t="b">
        <v>0</v>
      </c>
      <c r="P717" t="s">
        <v>2029</v>
      </c>
      <c r="Q717" t="s">
        <v>2040</v>
      </c>
      <c r="R717" s="6">
        <f t="shared" si="47"/>
        <v>0.24466101694915254</v>
      </c>
      <c r="S717" s="8">
        <f t="shared" si="44"/>
        <v>44.009146341463413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9">
        <f t="shared" si="45"/>
        <v>41465.208333333336</v>
      </c>
      <c r="M718" s="9">
        <f t="shared" si="46"/>
        <v>41493.208333333336</v>
      </c>
      <c r="N718" t="b">
        <v>0</v>
      </c>
      <c r="O718" t="b">
        <v>1</v>
      </c>
      <c r="P718" t="s">
        <v>2018</v>
      </c>
      <c r="Q718" t="s">
        <v>2019</v>
      </c>
      <c r="R718" s="6">
        <f t="shared" si="47"/>
        <v>5.1764999999999999</v>
      </c>
      <c r="S718" s="8">
        <f t="shared" si="44"/>
        <v>65.942675159235662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9">
        <f t="shared" si="45"/>
        <v>40777.208333333336</v>
      </c>
      <c r="M719" s="9">
        <f t="shared" si="46"/>
        <v>40798.208333333336</v>
      </c>
      <c r="N719" t="b">
        <v>0</v>
      </c>
      <c r="O719" t="b">
        <v>0</v>
      </c>
      <c r="P719" t="s">
        <v>2020</v>
      </c>
      <c r="Q719" t="s">
        <v>2021</v>
      </c>
      <c r="R719" s="6">
        <f t="shared" si="47"/>
        <v>2.4764285714285714</v>
      </c>
      <c r="S719" s="8">
        <f t="shared" si="44"/>
        <v>24.987387387387386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9">
        <f t="shared" si="45"/>
        <v>41442.208333333336</v>
      </c>
      <c r="M720" s="9">
        <f t="shared" si="46"/>
        <v>41468.208333333336</v>
      </c>
      <c r="N720" t="b">
        <v>0</v>
      </c>
      <c r="O720" t="b">
        <v>0</v>
      </c>
      <c r="P720" t="s">
        <v>2016</v>
      </c>
      <c r="Q720" t="s">
        <v>2025</v>
      </c>
      <c r="R720" s="6">
        <f t="shared" si="47"/>
        <v>1.0020481927710843</v>
      </c>
      <c r="S720" s="8">
        <f t="shared" si="44"/>
        <v>28.003367003367003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9">
        <f t="shared" si="45"/>
        <v>41058.208333333336</v>
      </c>
      <c r="M721" s="9">
        <f t="shared" si="46"/>
        <v>41069.208333333336</v>
      </c>
      <c r="N721" t="b">
        <v>0</v>
      </c>
      <c r="O721" t="b">
        <v>0</v>
      </c>
      <c r="P721" t="s">
        <v>2026</v>
      </c>
      <c r="Q721" t="s">
        <v>2032</v>
      </c>
      <c r="R721" s="6">
        <f t="shared" si="47"/>
        <v>1.53</v>
      </c>
      <c r="S721" s="8">
        <f t="shared" si="44"/>
        <v>85.829268292682926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9">
        <f t="shared" si="45"/>
        <v>43152.25</v>
      </c>
      <c r="M722" s="9">
        <f t="shared" si="46"/>
        <v>43166.25</v>
      </c>
      <c r="N722" t="b">
        <v>0</v>
      </c>
      <c r="O722" t="b">
        <v>1</v>
      </c>
      <c r="P722" t="s">
        <v>2018</v>
      </c>
      <c r="Q722" t="s">
        <v>2019</v>
      </c>
      <c r="R722" s="6">
        <f t="shared" si="47"/>
        <v>0.37091954022988505</v>
      </c>
      <c r="S722" s="8">
        <f t="shared" si="44"/>
        <v>84.921052631578945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9">
        <f t="shared" si="45"/>
        <v>43194.208333333328</v>
      </c>
      <c r="M723" s="9">
        <f t="shared" si="46"/>
        <v>43200.208333333328</v>
      </c>
      <c r="N723" t="b">
        <v>0</v>
      </c>
      <c r="O723" t="b">
        <v>0</v>
      </c>
      <c r="P723" t="s">
        <v>2014</v>
      </c>
      <c r="Q723" t="s">
        <v>2015</v>
      </c>
      <c r="R723" s="6">
        <f t="shared" si="47"/>
        <v>4.3923948220064728E-2</v>
      </c>
      <c r="S723" s="8">
        <f t="shared" si="44"/>
        <v>90.483333333333334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9">
        <f t="shared" si="45"/>
        <v>43045.25</v>
      </c>
      <c r="M724" s="9">
        <f t="shared" si="46"/>
        <v>43072.25</v>
      </c>
      <c r="N724" t="b">
        <v>0</v>
      </c>
      <c r="O724" t="b">
        <v>0</v>
      </c>
      <c r="P724" t="s">
        <v>2020</v>
      </c>
      <c r="Q724" t="s">
        <v>2021</v>
      </c>
      <c r="R724" s="6">
        <f t="shared" si="47"/>
        <v>1.5650721649484536</v>
      </c>
      <c r="S724" s="8">
        <f t="shared" si="44"/>
        <v>25.00197628458498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9">
        <f t="shared" si="45"/>
        <v>42431.25</v>
      </c>
      <c r="M725" s="9">
        <f t="shared" si="46"/>
        <v>42452.208333333328</v>
      </c>
      <c r="N725" t="b">
        <v>0</v>
      </c>
      <c r="O725" t="b">
        <v>0</v>
      </c>
      <c r="P725" t="s">
        <v>2018</v>
      </c>
      <c r="Q725" t="s">
        <v>2019</v>
      </c>
      <c r="R725" s="6">
        <f t="shared" si="47"/>
        <v>2.704081632653061</v>
      </c>
      <c r="S725" s="8">
        <f t="shared" si="44"/>
        <v>92.013888888888886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9">
        <f t="shared" si="45"/>
        <v>41934.208333333336</v>
      </c>
      <c r="M726" s="9">
        <f t="shared" si="46"/>
        <v>41936.208333333336</v>
      </c>
      <c r="N726" t="b">
        <v>0</v>
      </c>
      <c r="O726" t="b">
        <v>1</v>
      </c>
      <c r="P726" t="s">
        <v>2018</v>
      </c>
      <c r="Q726" t="s">
        <v>2019</v>
      </c>
      <c r="R726" s="6">
        <f t="shared" si="47"/>
        <v>1.3405952380952382</v>
      </c>
      <c r="S726" s="8">
        <f t="shared" si="44"/>
        <v>93.066115702479337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9">
        <f t="shared" si="45"/>
        <v>41958.25</v>
      </c>
      <c r="M727" s="9">
        <f t="shared" si="46"/>
        <v>41960.25</v>
      </c>
      <c r="N727" t="b">
        <v>0</v>
      </c>
      <c r="O727" t="b">
        <v>0</v>
      </c>
      <c r="P727" t="s">
        <v>2029</v>
      </c>
      <c r="Q727" t="s">
        <v>2040</v>
      </c>
      <c r="R727" s="6">
        <f t="shared" si="47"/>
        <v>0.50398033126293995</v>
      </c>
      <c r="S727" s="8">
        <f t="shared" si="44"/>
        <v>61.008145363408524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9">
        <f t="shared" si="45"/>
        <v>40476.208333333336</v>
      </c>
      <c r="M728" s="9">
        <f t="shared" si="46"/>
        <v>40482.208333333336</v>
      </c>
      <c r="N728" t="b">
        <v>0</v>
      </c>
      <c r="O728" t="b">
        <v>1</v>
      </c>
      <c r="P728" t="s">
        <v>2018</v>
      </c>
      <c r="Q728" t="s">
        <v>2019</v>
      </c>
      <c r="R728" s="6">
        <f t="shared" si="47"/>
        <v>0.88815837937384901</v>
      </c>
      <c r="S728" s="8">
        <f t="shared" si="44"/>
        <v>92.036259541984734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9">
        <f t="shared" si="45"/>
        <v>43485.25</v>
      </c>
      <c r="M729" s="9">
        <f t="shared" si="46"/>
        <v>43543.208333333328</v>
      </c>
      <c r="N729" t="b">
        <v>0</v>
      </c>
      <c r="O729" t="b">
        <v>0</v>
      </c>
      <c r="P729" t="s">
        <v>2016</v>
      </c>
      <c r="Q729" t="s">
        <v>2017</v>
      </c>
      <c r="R729" s="6">
        <f t="shared" si="47"/>
        <v>1.65</v>
      </c>
      <c r="S729" s="8">
        <f t="shared" si="44"/>
        <v>81.132596685082873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9">
        <f t="shared" si="45"/>
        <v>42515.208333333328</v>
      </c>
      <c r="M730" s="9">
        <f t="shared" si="46"/>
        <v>42526.208333333328</v>
      </c>
      <c r="N730" t="b">
        <v>0</v>
      </c>
      <c r="O730" t="b">
        <v>0</v>
      </c>
      <c r="P730" t="s">
        <v>2018</v>
      </c>
      <c r="Q730" t="s">
        <v>2019</v>
      </c>
      <c r="R730" s="6">
        <f t="shared" si="47"/>
        <v>0.17499999999999999</v>
      </c>
      <c r="S730" s="8">
        <f t="shared" si="44"/>
        <v>73.5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9">
        <f t="shared" si="45"/>
        <v>41309.25</v>
      </c>
      <c r="M731" s="9">
        <f t="shared" si="46"/>
        <v>41311.25</v>
      </c>
      <c r="N731" t="b">
        <v>0</v>
      </c>
      <c r="O731" t="b">
        <v>0</v>
      </c>
      <c r="P731" t="s">
        <v>2020</v>
      </c>
      <c r="Q731" t="s">
        <v>2023</v>
      </c>
      <c r="R731" s="6">
        <f t="shared" si="47"/>
        <v>1.8566071428571429</v>
      </c>
      <c r="S731" s="8">
        <f t="shared" si="44"/>
        <v>85.221311475409834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9">
        <f t="shared" si="45"/>
        <v>42147.208333333328</v>
      </c>
      <c r="M732" s="9">
        <f t="shared" si="46"/>
        <v>42153.208333333328</v>
      </c>
      <c r="N732" t="b">
        <v>0</v>
      </c>
      <c r="O732" t="b">
        <v>0</v>
      </c>
      <c r="P732" t="s">
        <v>2016</v>
      </c>
      <c r="Q732" t="s">
        <v>2025</v>
      </c>
      <c r="R732" s="6">
        <f t="shared" si="47"/>
        <v>4.1266319444444441</v>
      </c>
      <c r="S732" s="8">
        <f t="shared" si="44"/>
        <v>110.96825396825396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9">
        <f t="shared" si="45"/>
        <v>42939.208333333328</v>
      </c>
      <c r="M733" s="9">
        <f t="shared" si="46"/>
        <v>42940.208333333328</v>
      </c>
      <c r="N733" t="b">
        <v>0</v>
      </c>
      <c r="O733" t="b">
        <v>0</v>
      </c>
      <c r="P733" t="s">
        <v>2016</v>
      </c>
      <c r="Q733" t="s">
        <v>2017</v>
      </c>
      <c r="R733" s="6">
        <f t="shared" si="47"/>
        <v>0.90249999999999997</v>
      </c>
      <c r="S733" s="8">
        <f t="shared" si="44"/>
        <v>32.968036529680369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9">
        <f t="shared" si="45"/>
        <v>42816.208333333328</v>
      </c>
      <c r="M734" s="9">
        <f t="shared" si="46"/>
        <v>42839.208333333328</v>
      </c>
      <c r="N734" t="b">
        <v>0</v>
      </c>
      <c r="O734" t="b">
        <v>1</v>
      </c>
      <c r="P734" t="s">
        <v>2014</v>
      </c>
      <c r="Q734" t="s">
        <v>2015</v>
      </c>
      <c r="R734" s="6">
        <f t="shared" si="47"/>
        <v>0.91984615384615387</v>
      </c>
      <c r="S734" s="8">
        <f t="shared" si="44"/>
        <v>96.005352363960753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9">
        <f t="shared" si="45"/>
        <v>41844.208333333336</v>
      </c>
      <c r="M735" s="9">
        <f t="shared" si="46"/>
        <v>41857.208333333336</v>
      </c>
      <c r="N735" t="b">
        <v>0</v>
      </c>
      <c r="O735" t="b">
        <v>0</v>
      </c>
      <c r="P735" t="s">
        <v>2014</v>
      </c>
      <c r="Q735" t="s">
        <v>2036</v>
      </c>
      <c r="R735" s="6">
        <f t="shared" si="47"/>
        <v>5.2700632911392402</v>
      </c>
      <c r="S735" s="8">
        <f t="shared" si="44"/>
        <v>84.96632653061225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9">
        <f t="shared" si="45"/>
        <v>42763.25</v>
      </c>
      <c r="M736" s="9">
        <f t="shared" si="46"/>
        <v>42775.25</v>
      </c>
      <c r="N736" t="b">
        <v>0</v>
      </c>
      <c r="O736" t="b">
        <v>1</v>
      </c>
      <c r="P736" t="s">
        <v>2018</v>
      </c>
      <c r="Q736" t="s">
        <v>2019</v>
      </c>
      <c r="R736" s="6">
        <f t="shared" si="47"/>
        <v>3.1914285714285713</v>
      </c>
      <c r="S736" s="8">
        <f t="shared" si="44"/>
        <v>25.007462686567163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9">
        <f t="shared" si="45"/>
        <v>42459.208333333328</v>
      </c>
      <c r="M737" s="9">
        <f t="shared" si="46"/>
        <v>42466.208333333328</v>
      </c>
      <c r="N737" t="b">
        <v>0</v>
      </c>
      <c r="O737" t="b">
        <v>0</v>
      </c>
      <c r="P737" t="s">
        <v>2033</v>
      </c>
      <c r="Q737" t="s">
        <v>2034</v>
      </c>
      <c r="R737" s="6">
        <f t="shared" si="47"/>
        <v>3.5418867924528303</v>
      </c>
      <c r="S737" s="8">
        <f t="shared" si="44"/>
        <v>65.998995479658461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9">
        <f t="shared" si="45"/>
        <v>42055.25</v>
      </c>
      <c r="M738" s="9">
        <f t="shared" si="46"/>
        <v>42059.25</v>
      </c>
      <c r="N738" t="b">
        <v>0</v>
      </c>
      <c r="O738" t="b">
        <v>0</v>
      </c>
      <c r="P738" t="s">
        <v>2026</v>
      </c>
      <c r="Q738" t="s">
        <v>2027</v>
      </c>
      <c r="R738" s="6">
        <f t="shared" si="47"/>
        <v>0.32896103896103895</v>
      </c>
      <c r="S738" s="8">
        <f t="shared" si="44"/>
        <v>87.34482758620689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9">
        <f t="shared" si="45"/>
        <v>42685.25</v>
      </c>
      <c r="M739" s="9">
        <f t="shared" si="46"/>
        <v>42697.25</v>
      </c>
      <c r="N739" t="b">
        <v>0</v>
      </c>
      <c r="O739" t="b">
        <v>0</v>
      </c>
      <c r="P739" t="s">
        <v>2014</v>
      </c>
      <c r="Q739" t="s">
        <v>2024</v>
      </c>
      <c r="R739" s="6">
        <f t="shared" si="47"/>
        <v>1.358918918918919</v>
      </c>
      <c r="S739" s="8">
        <f t="shared" si="44"/>
        <v>27.933333333333334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9">
        <f t="shared" si="45"/>
        <v>41959.25</v>
      </c>
      <c r="M740" s="9">
        <f t="shared" si="46"/>
        <v>41981.25</v>
      </c>
      <c r="N740" t="b">
        <v>0</v>
      </c>
      <c r="O740" t="b">
        <v>1</v>
      </c>
      <c r="P740" t="s">
        <v>2018</v>
      </c>
      <c r="Q740" t="s">
        <v>2019</v>
      </c>
      <c r="R740" s="6">
        <f t="shared" si="47"/>
        <v>2.0843373493975904E-2</v>
      </c>
      <c r="S740" s="8">
        <f t="shared" si="44"/>
        <v>103.8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9">
        <f t="shared" si="45"/>
        <v>41089.208333333336</v>
      </c>
      <c r="M741" s="9">
        <f t="shared" si="46"/>
        <v>41090.208333333336</v>
      </c>
      <c r="N741" t="b">
        <v>0</v>
      </c>
      <c r="O741" t="b">
        <v>0</v>
      </c>
      <c r="P741" t="s">
        <v>2014</v>
      </c>
      <c r="Q741" t="s">
        <v>2024</v>
      </c>
      <c r="R741" s="6">
        <f t="shared" si="47"/>
        <v>0.61</v>
      </c>
      <c r="S741" s="8">
        <f t="shared" si="44"/>
        <v>31.937172774869111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9">
        <f t="shared" si="45"/>
        <v>42769.25</v>
      </c>
      <c r="M742" s="9">
        <f t="shared" si="46"/>
        <v>42772.25</v>
      </c>
      <c r="N742" t="b">
        <v>0</v>
      </c>
      <c r="O742" t="b">
        <v>0</v>
      </c>
      <c r="P742" t="s">
        <v>2018</v>
      </c>
      <c r="Q742" t="s">
        <v>2019</v>
      </c>
      <c r="R742" s="6">
        <f t="shared" si="47"/>
        <v>0.30037735849056602</v>
      </c>
      <c r="S742" s="8">
        <f t="shared" si="44"/>
        <v>99.5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9">
        <f t="shared" si="45"/>
        <v>40321.208333333336</v>
      </c>
      <c r="M743" s="9">
        <f t="shared" si="46"/>
        <v>40322.208333333336</v>
      </c>
      <c r="N743" t="b">
        <v>0</v>
      </c>
      <c r="O743" t="b">
        <v>0</v>
      </c>
      <c r="P743" t="s">
        <v>2018</v>
      </c>
      <c r="Q743" t="s">
        <v>2019</v>
      </c>
      <c r="R743" s="6">
        <f t="shared" si="47"/>
        <v>11.791666666666666</v>
      </c>
      <c r="S743" s="8">
        <f t="shared" si="44"/>
        <v>108.84615384615384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9">
        <f t="shared" si="45"/>
        <v>40197.25</v>
      </c>
      <c r="M744" s="9">
        <f t="shared" si="46"/>
        <v>40239.25</v>
      </c>
      <c r="N744" t="b">
        <v>0</v>
      </c>
      <c r="O744" t="b">
        <v>0</v>
      </c>
      <c r="P744" t="s">
        <v>2014</v>
      </c>
      <c r="Q744" t="s">
        <v>2022</v>
      </c>
      <c r="R744" s="6">
        <f t="shared" si="47"/>
        <v>11.260833333333334</v>
      </c>
      <c r="S744" s="8">
        <f t="shared" si="44"/>
        <v>110.76229508196721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9">
        <f t="shared" si="45"/>
        <v>42298.208333333328</v>
      </c>
      <c r="M745" s="9">
        <f t="shared" si="46"/>
        <v>42304.208333333328</v>
      </c>
      <c r="N745" t="b">
        <v>0</v>
      </c>
      <c r="O745" t="b">
        <v>1</v>
      </c>
      <c r="P745" t="s">
        <v>2018</v>
      </c>
      <c r="Q745" t="s">
        <v>2019</v>
      </c>
      <c r="R745" s="6">
        <f t="shared" si="47"/>
        <v>0.12923076923076923</v>
      </c>
      <c r="S745" s="8">
        <f t="shared" si="44"/>
        <v>29.647058823529413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9">
        <f t="shared" si="45"/>
        <v>43322.208333333328</v>
      </c>
      <c r="M746" s="9">
        <f t="shared" si="46"/>
        <v>43324.208333333328</v>
      </c>
      <c r="N746" t="b">
        <v>0</v>
      </c>
      <c r="O746" t="b">
        <v>1</v>
      </c>
      <c r="P746" t="s">
        <v>2018</v>
      </c>
      <c r="Q746" t="s">
        <v>2019</v>
      </c>
      <c r="R746" s="6">
        <f t="shared" si="47"/>
        <v>7.12</v>
      </c>
      <c r="S746" s="8">
        <f t="shared" si="44"/>
        <v>101.71428571428571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9">
        <f t="shared" si="45"/>
        <v>40328.208333333336</v>
      </c>
      <c r="M747" s="9">
        <f t="shared" si="46"/>
        <v>40355.208333333336</v>
      </c>
      <c r="N747" t="b">
        <v>0</v>
      </c>
      <c r="O747" t="b">
        <v>0</v>
      </c>
      <c r="P747" t="s">
        <v>2016</v>
      </c>
      <c r="Q747" t="s">
        <v>2025</v>
      </c>
      <c r="R747" s="6">
        <f t="shared" si="47"/>
        <v>0.30304347826086958</v>
      </c>
      <c r="S747" s="8">
        <f t="shared" si="44"/>
        <v>61.5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9">
        <f t="shared" si="45"/>
        <v>40825.208333333336</v>
      </c>
      <c r="M748" s="9">
        <f t="shared" si="46"/>
        <v>40830.208333333336</v>
      </c>
      <c r="N748" t="b">
        <v>0</v>
      </c>
      <c r="O748" t="b">
        <v>0</v>
      </c>
      <c r="P748" t="s">
        <v>2016</v>
      </c>
      <c r="Q748" t="s">
        <v>2017</v>
      </c>
      <c r="R748" s="6">
        <f t="shared" si="47"/>
        <v>2.1250896057347672</v>
      </c>
      <c r="S748" s="8">
        <f t="shared" si="44"/>
        <v>35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9">
        <f t="shared" si="45"/>
        <v>40423.208333333336</v>
      </c>
      <c r="M749" s="9">
        <f t="shared" si="46"/>
        <v>40434.208333333336</v>
      </c>
      <c r="N749" t="b">
        <v>0</v>
      </c>
      <c r="O749" t="b">
        <v>0</v>
      </c>
      <c r="P749" t="s">
        <v>2018</v>
      </c>
      <c r="Q749" t="s">
        <v>2019</v>
      </c>
      <c r="R749" s="6">
        <f t="shared" si="47"/>
        <v>2.2885714285714287</v>
      </c>
      <c r="S749" s="8">
        <f t="shared" si="44"/>
        <v>40.049999999999997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9">
        <f t="shared" si="45"/>
        <v>40238.25</v>
      </c>
      <c r="M750" s="9">
        <f t="shared" si="46"/>
        <v>40263.208333333336</v>
      </c>
      <c r="N750" t="b">
        <v>0</v>
      </c>
      <c r="O750" t="b">
        <v>1</v>
      </c>
      <c r="P750" t="s">
        <v>2020</v>
      </c>
      <c r="Q750" t="s">
        <v>2028</v>
      </c>
      <c r="R750" s="6">
        <f t="shared" si="47"/>
        <v>0.34959979476654696</v>
      </c>
      <c r="S750" s="8">
        <f t="shared" si="44"/>
        <v>110.97231270358306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9">
        <f t="shared" si="45"/>
        <v>41920.208333333336</v>
      </c>
      <c r="M751" s="9">
        <f t="shared" si="46"/>
        <v>41932.208333333336</v>
      </c>
      <c r="N751" t="b">
        <v>0</v>
      </c>
      <c r="O751" t="b">
        <v>1</v>
      </c>
      <c r="P751" t="s">
        <v>2016</v>
      </c>
      <c r="Q751" t="s">
        <v>2025</v>
      </c>
      <c r="R751" s="6">
        <f t="shared" si="47"/>
        <v>1.5729069767441861</v>
      </c>
      <c r="S751" s="8">
        <f t="shared" si="44"/>
        <v>36.959016393442624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9">
        <f t="shared" si="45"/>
        <v>40360.208333333336</v>
      </c>
      <c r="M752" s="9">
        <f t="shared" si="46"/>
        <v>40385.208333333336</v>
      </c>
      <c r="N752" t="b">
        <v>0</v>
      </c>
      <c r="O752" t="b">
        <v>0</v>
      </c>
      <c r="P752" t="s">
        <v>2014</v>
      </c>
      <c r="Q752" t="s">
        <v>2022</v>
      </c>
      <c r="R752" s="6">
        <f t="shared" si="47"/>
        <v>0.01</v>
      </c>
      <c r="S752" s="8">
        <f t="shared" si="44"/>
        <v>1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9">
        <f t="shared" si="45"/>
        <v>42446.208333333328</v>
      </c>
      <c r="M753" s="9">
        <f t="shared" si="46"/>
        <v>42461.208333333328</v>
      </c>
      <c r="N753" t="b">
        <v>1</v>
      </c>
      <c r="O753" t="b">
        <v>1</v>
      </c>
      <c r="P753" t="s">
        <v>2026</v>
      </c>
      <c r="Q753" t="s">
        <v>2027</v>
      </c>
      <c r="R753" s="6">
        <f t="shared" si="47"/>
        <v>2.3230555555555554</v>
      </c>
      <c r="S753" s="8">
        <f t="shared" si="44"/>
        <v>30.974074074074075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9">
        <f t="shared" si="45"/>
        <v>40395.208333333336</v>
      </c>
      <c r="M754" s="9">
        <f t="shared" si="46"/>
        <v>40413.208333333336</v>
      </c>
      <c r="N754" t="b">
        <v>0</v>
      </c>
      <c r="O754" t="b">
        <v>1</v>
      </c>
      <c r="P754" t="s">
        <v>2018</v>
      </c>
      <c r="Q754" t="s">
        <v>2019</v>
      </c>
      <c r="R754" s="6">
        <f t="shared" si="47"/>
        <v>0.92448275862068963</v>
      </c>
      <c r="S754" s="8">
        <f t="shared" si="44"/>
        <v>47.035087719298247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9">
        <f t="shared" si="45"/>
        <v>40321.208333333336</v>
      </c>
      <c r="M755" s="9">
        <f t="shared" si="46"/>
        <v>40336.208333333336</v>
      </c>
      <c r="N755" t="b">
        <v>0</v>
      </c>
      <c r="O755" t="b">
        <v>0</v>
      </c>
      <c r="P755" t="s">
        <v>2033</v>
      </c>
      <c r="Q755" t="s">
        <v>2034</v>
      </c>
      <c r="R755" s="6">
        <f t="shared" si="47"/>
        <v>2.5670212765957445</v>
      </c>
      <c r="S755" s="8">
        <f t="shared" si="44"/>
        <v>88.065693430656935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9">
        <f t="shared" si="45"/>
        <v>41210.208333333336</v>
      </c>
      <c r="M756" s="9">
        <f t="shared" si="46"/>
        <v>41263.25</v>
      </c>
      <c r="N756" t="b">
        <v>0</v>
      </c>
      <c r="O756" t="b">
        <v>0</v>
      </c>
      <c r="P756" t="s">
        <v>2018</v>
      </c>
      <c r="Q756" t="s">
        <v>2019</v>
      </c>
      <c r="R756" s="6">
        <f t="shared" si="47"/>
        <v>1.6847017045454546</v>
      </c>
      <c r="S756" s="8">
        <f t="shared" si="44"/>
        <v>37.005616224648989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9">
        <f t="shared" si="45"/>
        <v>43096.25</v>
      </c>
      <c r="M757" s="9">
        <f t="shared" si="46"/>
        <v>43108.25</v>
      </c>
      <c r="N757" t="b">
        <v>0</v>
      </c>
      <c r="O757" t="b">
        <v>1</v>
      </c>
      <c r="P757" t="s">
        <v>2018</v>
      </c>
      <c r="Q757" t="s">
        <v>2019</v>
      </c>
      <c r="R757" s="6">
        <f t="shared" si="47"/>
        <v>1.6657777777777778</v>
      </c>
      <c r="S757" s="8">
        <f t="shared" si="44"/>
        <v>26.027777777777779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9">
        <f t="shared" si="45"/>
        <v>42024.25</v>
      </c>
      <c r="M758" s="9">
        <f t="shared" si="46"/>
        <v>42030.25</v>
      </c>
      <c r="N758" t="b">
        <v>0</v>
      </c>
      <c r="O758" t="b">
        <v>0</v>
      </c>
      <c r="P758" t="s">
        <v>2018</v>
      </c>
      <c r="Q758" t="s">
        <v>2019</v>
      </c>
      <c r="R758" s="6">
        <f t="shared" si="47"/>
        <v>7.7207692307692311</v>
      </c>
      <c r="S758" s="8">
        <f t="shared" si="44"/>
        <v>67.817567567567565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9">
        <f t="shared" si="45"/>
        <v>40675.208333333336</v>
      </c>
      <c r="M759" s="9">
        <f t="shared" si="46"/>
        <v>40679.208333333336</v>
      </c>
      <c r="N759" t="b">
        <v>0</v>
      </c>
      <c r="O759" t="b">
        <v>0</v>
      </c>
      <c r="P759" t="s">
        <v>2020</v>
      </c>
      <c r="Q759" t="s">
        <v>2023</v>
      </c>
      <c r="R759" s="6">
        <f t="shared" si="47"/>
        <v>4.0685714285714285</v>
      </c>
      <c r="S759" s="8">
        <f t="shared" si="44"/>
        <v>49.964912280701753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9">
        <f t="shared" si="45"/>
        <v>41936.208333333336</v>
      </c>
      <c r="M760" s="9">
        <f t="shared" si="46"/>
        <v>41945.208333333336</v>
      </c>
      <c r="N760" t="b">
        <v>0</v>
      </c>
      <c r="O760" t="b">
        <v>0</v>
      </c>
      <c r="P760" t="s">
        <v>2014</v>
      </c>
      <c r="Q760" t="s">
        <v>2015</v>
      </c>
      <c r="R760" s="6">
        <f t="shared" si="47"/>
        <v>5.6420608108108112</v>
      </c>
      <c r="S760" s="8">
        <f t="shared" si="44"/>
        <v>110.01646903820817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9">
        <f t="shared" si="45"/>
        <v>43136.25</v>
      </c>
      <c r="M761" s="9">
        <f t="shared" si="46"/>
        <v>43166.25</v>
      </c>
      <c r="N761" t="b">
        <v>0</v>
      </c>
      <c r="O761" t="b">
        <v>0</v>
      </c>
      <c r="P761" t="s">
        <v>2014</v>
      </c>
      <c r="Q761" t="s">
        <v>2022</v>
      </c>
      <c r="R761" s="6">
        <f t="shared" si="47"/>
        <v>0.6842686567164179</v>
      </c>
      <c r="S761" s="8">
        <f t="shared" si="44"/>
        <v>89.964678178963894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9">
        <f t="shared" si="45"/>
        <v>43678.208333333328</v>
      </c>
      <c r="M762" s="9">
        <f t="shared" si="46"/>
        <v>43707.208333333328</v>
      </c>
      <c r="N762" t="b">
        <v>0</v>
      </c>
      <c r="O762" t="b">
        <v>1</v>
      </c>
      <c r="P762" t="s">
        <v>2029</v>
      </c>
      <c r="Q762" t="s">
        <v>2030</v>
      </c>
      <c r="R762" s="6">
        <f t="shared" si="47"/>
        <v>0.34351966873706002</v>
      </c>
      <c r="S762" s="8">
        <f t="shared" si="44"/>
        <v>79.009523809523813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9">
        <f t="shared" si="45"/>
        <v>42938.208333333328</v>
      </c>
      <c r="M763" s="9">
        <f t="shared" si="46"/>
        <v>42943.208333333328</v>
      </c>
      <c r="N763" t="b">
        <v>0</v>
      </c>
      <c r="O763" t="b">
        <v>0</v>
      </c>
      <c r="P763" t="s">
        <v>2014</v>
      </c>
      <c r="Q763" t="s">
        <v>2015</v>
      </c>
      <c r="R763" s="6">
        <f t="shared" si="47"/>
        <v>6.5545454545454547</v>
      </c>
      <c r="S763" s="8">
        <f t="shared" si="44"/>
        <v>86.867469879518069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9">
        <f t="shared" si="45"/>
        <v>41241.25</v>
      </c>
      <c r="M764" s="9">
        <f t="shared" si="46"/>
        <v>41252.25</v>
      </c>
      <c r="N764" t="b">
        <v>0</v>
      </c>
      <c r="O764" t="b">
        <v>0</v>
      </c>
      <c r="P764" t="s">
        <v>2014</v>
      </c>
      <c r="Q764" t="s">
        <v>2037</v>
      </c>
      <c r="R764" s="6">
        <f t="shared" si="47"/>
        <v>1.7725714285714285</v>
      </c>
      <c r="S764" s="8">
        <f t="shared" si="44"/>
        <v>62.04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9">
        <f t="shared" si="45"/>
        <v>41037.208333333336</v>
      </c>
      <c r="M765" s="9">
        <f t="shared" si="46"/>
        <v>41072.208333333336</v>
      </c>
      <c r="N765" t="b">
        <v>0</v>
      </c>
      <c r="O765" t="b">
        <v>1</v>
      </c>
      <c r="P765" t="s">
        <v>2018</v>
      </c>
      <c r="Q765" t="s">
        <v>2019</v>
      </c>
      <c r="R765" s="6">
        <f t="shared" si="47"/>
        <v>1.1317857142857144</v>
      </c>
      <c r="S765" s="8">
        <f t="shared" si="44"/>
        <v>26.970212765957445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9">
        <f t="shared" si="45"/>
        <v>40676.208333333336</v>
      </c>
      <c r="M766" s="9">
        <f t="shared" si="46"/>
        <v>40684.208333333336</v>
      </c>
      <c r="N766" t="b">
        <v>0</v>
      </c>
      <c r="O766" t="b">
        <v>0</v>
      </c>
      <c r="P766" t="s">
        <v>2014</v>
      </c>
      <c r="Q766" t="s">
        <v>2015</v>
      </c>
      <c r="R766" s="6">
        <f t="shared" si="47"/>
        <v>7.2818181818181822</v>
      </c>
      <c r="S766" s="8">
        <f t="shared" si="44"/>
        <v>54.121621621621621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9">
        <f t="shared" si="45"/>
        <v>42840.208333333328</v>
      </c>
      <c r="M767" s="9">
        <f t="shared" si="46"/>
        <v>42865.208333333328</v>
      </c>
      <c r="N767" t="b">
        <v>1</v>
      </c>
      <c r="O767" t="b">
        <v>1</v>
      </c>
      <c r="P767" t="s">
        <v>2014</v>
      </c>
      <c r="Q767" t="s">
        <v>2024</v>
      </c>
      <c r="R767" s="6">
        <f t="shared" si="47"/>
        <v>2.0833333333333335</v>
      </c>
      <c r="S767" s="8">
        <f t="shared" si="44"/>
        <v>41.035353535353536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9">
        <f t="shared" si="45"/>
        <v>43362.208333333328</v>
      </c>
      <c r="M768" s="9">
        <f t="shared" si="46"/>
        <v>43363.208333333328</v>
      </c>
      <c r="N768" t="b">
        <v>0</v>
      </c>
      <c r="O768" t="b">
        <v>0</v>
      </c>
      <c r="P768" t="s">
        <v>2020</v>
      </c>
      <c r="Q768" t="s">
        <v>2042</v>
      </c>
      <c r="R768" s="6">
        <f t="shared" si="47"/>
        <v>0.31171232876712329</v>
      </c>
      <c r="S768" s="8">
        <f t="shared" si="44"/>
        <v>55.052419354838712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9">
        <f t="shared" si="45"/>
        <v>42283.208333333328</v>
      </c>
      <c r="M769" s="9">
        <f t="shared" si="46"/>
        <v>42328.25</v>
      </c>
      <c r="N769" t="b">
        <v>0</v>
      </c>
      <c r="O769" t="b">
        <v>0</v>
      </c>
      <c r="P769" t="s">
        <v>2026</v>
      </c>
      <c r="Q769" t="s">
        <v>2038</v>
      </c>
      <c r="R769" s="6">
        <f t="shared" si="47"/>
        <v>0.56967078189300413</v>
      </c>
      <c r="S769" s="8">
        <f t="shared" si="44"/>
        <v>107.93762183235867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9">
        <f t="shared" si="45"/>
        <v>41619.25</v>
      </c>
      <c r="M770" s="9">
        <f t="shared" si="46"/>
        <v>41634.25</v>
      </c>
      <c r="N770" t="b">
        <v>0</v>
      </c>
      <c r="O770" t="b">
        <v>0</v>
      </c>
      <c r="P770" t="s">
        <v>2018</v>
      </c>
      <c r="Q770" t="s">
        <v>2019</v>
      </c>
      <c r="R770" s="6">
        <f t="shared" si="47"/>
        <v>2.31</v>
      </c>
      <c r="S770" s="8">
        <f t="shared" ref="S770:S833" si="48">IF(E770,E770/G770,0)</f>
        <v>73.92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9">
        <f t="shared" ref="L771:L834" si="49">(((J771/60)/60)/24)+DATE(1970,1,1)</f>
        <v>41501.208333333336</v>
      </c>
      <c r="M771" s="9">
        <f t="shared" ref="M771:M834" si="50">(((K771/60)/60)/24)+DATE(1970,1,1)</f>
        <v>41527.208333333336</v>
      </c>
      <c r="N771" t="b">
        <v>0</v>
      </c>
      <c r="O771" t="b">
        <v>0</v>
      </c>
      <c r="P771" t="s">
        <v>2029</v>
      </c>
      <c r="Q771" t="s">
        <v>2030</v>
      </c>
      <c r="R771" s="6">
        <f t="shared" ref="R771:R834" si="51">E771/D771</f>
        <v>0.86867834394904464</v>
      </c>
      <c r="S771" s="8">
        <f t="shared" si="48"/>
        <v>31.995894428152493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9">
        <f t="shared" si="49"/>
        <v>41743.208333333336</v>
      </c>
      <c r="M772" s="9">
        <f t="shared" si="50"/>
        <v>41750.208333333336</v>
      </c>
      <c r="N772" t="b">
        <v>0</v>
      </c>
      <c r="O772" t="b">
        <v>1</v>
      </c>
      <c r="P772" t="s">
        <v>2018</v>
      </c>
      <c r="Q772" t="s">
        <v>2019</v>
      </c>
      <c r="R772" s="6">
        <f t="shared" si="51"/>
        <v>2.7074418604651163</v>
      </c>
      <c r="S772" s="8">
        <f t="shared" si="48"/>
        <v>53.898148148148145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9">
        <f t="shared" si="49"/>
        <v>43491.25</v>
      </c>
      <c r="M773" s="9">
        <f t="shared" si="50"/>
        <v>43518.25</v>
      </c>
      <c r="N773" t="b">
        <v>0</v>
      </c>
      <c r="O773" t="b">
        <v>0</v>
      </c>
      <c r="P773" t="s">
        <v>2018</v>
      </c>
      <c r="Q773" t="s">
        <v>2019</v>
      </c>
      <c r="R773" s="6">
        <f t="shared" si="51"/>
        <v>0.49446428571428569</v>
      </c>
      <c r="S773" s="8">
        <f t="shared" si="48"/>
        <v>106.5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9">
        <f t="shared" si="49"/>
        <v>43505.25</v>
      </c>
      <c r="M774" s="9">
        <f t="shared" si="50"/>
        <v>43509.25</v>
      </c>
      <c r="N774" t="b">
        <v>0</v>
      </c>
      <c r="O774" t="b">
        <v>0</v>
      </c>
      <c r="P774" t="s">
        <v>2014</v>
      </c>
      <c r="Q774" t="s">
        <v>2024</v>
      </c>
      <c r="R774" s="6">
        <f t="shared" si="51"/>
        <v>1.1335962566844919</v>
      </c>
      <c r="S774" s="8">
        <f t="shared" si="48"/>
        <v>32.999805409612762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9">
        <f t="shared" si="49"/>
        <v>42838.208333333328</v>
      </c>
      <c r="M775" s="9">
        <f t="shared" si="50"/>
        <v>42848.208333333328</v>
      </c>
      <c r="N775" t="b">
        <v>0</v>
      </c>
      <c r="O775" t="b">
        <v>0</v>
      </c>
      <c r="P775" t="s">
        <v>2018</v>
      </c>
      <c r="Q775" t="s">
        <v>2019</v>
      </c>
      <c r="R775" s="6">
        <f t="shared" si="51"/>
        <v>1.9055555555555554</v>
      </c>
      <c r="S775" s="8">
        <f t="shared" si="48"/>
        <v>43.00254993625159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9">
        <f t="shared" si="49"/>
        <v>42513.208333333328</v>
      </c>
      <c r="M776" s="9">
        <f t="shared" si="50"/>
        <v>42554.208333333328</v>
      </c>
      <c r="N776" t="b">
        <v>0</v>
      </c>
      <c r="O776" t="b">
        <v>0</v>
      </c>
      <c r="P776" t="s">
        <v>2016</v>
      </c>
      <c r="Q776" t="s">
        <v>2017</v>
      </c>
      <c r="R776" s="6">
        <f t="shared" si="51"/>
        <v>1.355</v>
      </c>
      <c r="S776" s="8">
        <f t="shared" si="48"/>
        <v>86.858974358974365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9">
        <f t="shared" si="49"/>
        <v>41949.25</v>
      </c>
      <c r="M777" s="9">
        <f t="shared" si="50"/>
        <v>41959.25</v>
      </c>
      <c r="N777" t="b">
        <v>0</v>
      </c>
      <c r="O777" t="b">
        <v>0</v>
      </c>
      <c r="P777" t="s">
        <v>2014</v>
      </c>
      <c r="Q777" t="s">
        <v>2015</v>
      </c>
      <c r="R777" s="6">
        <f t="shared" si="51"/>
        <v>0.10297872340425532</v>
      </c>
      <c r="S777" s="8">
        <f t="shared" si="48"/>
        <v>96.8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9">
        <f t="shared" si="49"/>
        <v>43650.208333333328</v>
      </c>
      <c r="M778" s="9">
        <f t="shared" si="50"/>
        <v>43668.208333333328</v>
      </c>
      <c r="N778" t="b">
        <v>0</v>
      </c>
      <c r="O778" t="b">
        <v>0</v>
      </c>
      <c r="P778" t="s">
        <v>2018</v>
      </c>
      <c r="Q778" t="s">
        <v>2019</v>
      </c>
      <c r="R778" s="6">
        <f t="shared" si="51"/>
        <v>0.65544223826714798</v>
      </c>
      <c r="S778" s="8">
        <f t="shared" si="48"/>
        <v>32.995456610631528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9">
        <f t="shared" si="49"/>
        <v>40809.208333333336</v>
      </c>
      <c r="M779" s="9">
        <f t="shared" si="50"/>
        <v>40838.208333333336</v>
      </c>
      <c r="N779" t="b">
        <v>0</v>
      </c>
      <c r="O779" t="b">
        <v>0</v>
      </c>
      <c r="P779" t="s">
        <v>2018</v>
      </c>
      <c r="Q779" t="s">
        <v>2019</v>
      </c>
      <c r="R779" s="6">
        <f t="shared" si="51"/>
        <v>0.49026652452025588</v>
      </c>
      <c r="S779" s="8">
        <f t="shared" si="48"/>
        <v>68.028106508875737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9">
        <f t="shared" si="49"/>
        <v>40768.208333333336</v>
      </c>
      <c r="M780" s="9">
        <f t="shared" si="50"/>
        <v>40773.208333333336</v>
      </c>
      <c r="N780" t="b">
        <v>0</v>
      </c>
      <c r="O780" t="b">
        <v>0</v>
      </c>
      <c r="P780" t="s">
        <v>2020</v>
      </c>
      <c r="Q780" t="s">
        <v>2028</v>
      </c>
      <c r="R780" s="6">
        <f t="shared" si="51"/>
        <v>7.8792307692307695</v>
      </c>
      <c r="S780" s="8">
        <f t="shared" si="48"/>
        <v>58.867816091954026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9">
        <f t="shared" si="49"/>
        <v>42230.208333333328</v>
      </c>
      <c r="M781" s="9">
        <f t="shared" si="50"/>
        <v>42239.208333333328</v>
      </c>
      <c r="N781" t="b">
        <v>0</v>
      </c>
      <c r="O781" t="b">
        <v>1</v>
      </c>
      <c r="P781" t="s">
        <v>2018</v>
      </c>
      <c r="Q781" t="s">
        <v>2019</v>
      </c>
      <c r="R781" s="6">
        <f t="shared" si="51"/>
        <v>0.80306347746090156</v>
      </c>
      <c r="S781" s="8">
        <f t="shared" si="48"/>
        <v>105.04572803850782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9">
        <f t="shared" si="49"/>
        <v>42573.208333333328</v>
      </c>
      <c r="M782" s="9">
        <f t="shared" si="50"/>
        <v>42592.208333333328</v>
      </c>
      <c r="N782" t="b">
        <v>0</v>
      </c>
      <c r="O782" t="b">
        <v>1</v>
      </c>
      <c r="P782" t="s">
        <v>2020</v>
      </c>
      <c r="Q782" t="s">
        <v>2023</v>
      </c>
      <c r="R782" s="6">
        <f t="shared" si="51"/>
        <v>1.0629411764705883</v>
      </c>
      <c r="S782" s="8">
        <f t="shared" si="48"/>
        <v>33.054878048780488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9">
        <f t="shared" si="49"/>
        <v>40482.208333333336</v>
      </c>
      <c r="M783" s="9">
        <f t="shared" si="50"/>
        <v>40533.25</v>
      </c>
      <c r="N783" t="b">
        <v>0</v>
      </c>
      <c r="O783" t="b">
        <v>0</v>
      </c>
      <c r="P783" t="s">
        <v>2018</v>
      </c>
      <c r="Q783" t="s">
        <v>2019</v>
      </c>
      <c r="R783" s="6">
        <f t="shared" si="51"/>
        <v>0.50735632183908042</v>
      </c>
      <c r="S783" s="8">
        <f t="shared" si="48"/>
        <v>78.821428571428569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9">
        <f t="shared" si="49"/>
        <v>40603.25</v>
      </c>
      <c r="M784" s="9">
        <f t="shared" si="50"/>
        <v>40631.208333333336</v>
      </c>
      <c r="N784" t="b">
        <v>0</v>
      </c>
      <c r="O784" t="b">
        <v>1</v>
      </c>
      <c r="P784" t="s">
        <v>2020</v>
      </c>
      <c r="Q784" t="s">
        <v>2028</v>
      </c>
      <c r="R784" s="6">
        <f t="shared" si="51"/>
        <v>2.153137254901961</v>
      </c>
      <c r="S784" s="8">
        <f t="shared" si="48"/>
        <v>68.204968944099377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9">
        <f t="shared" si="49"/>
        <v>41625.25</v>
      </c>
      <c r="M785" s="9">
        <f t="shared" si="50"/>
        <v>41632.25</v>
      </c>
      <c r="N785" t="b">
        <v>0</v>
      </c>
      <c r="O785" t="b">
        <v>0</v>
      </c>
      <c r="P785" t="s">
        <v>2014</v>
      </c>
      <c r="Q785" t="s">
        <v>2015</v>
      </c>
      <c r="R785" s="6">
        <f t="shared" si="51"/>
        <v>1.4122972972972974</v>
      </c>
      <c r="S785" s="8">
        <f t="shared" si="48"/>
        <v>75.731884057971016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9">
        <f t="shared" si="49"/>
        <v>42435.25</v>
      </c>
      <c r="M786" s="9">
        <f t="shared" si="50"/>
        <v>42446.208333333328</v>
      </c>
      <c r="N786" t="b">
        <v>0</v>
      </c>
      <c r="O786" t="b">
        <v>0</v>
      </c>
      <c r="P786" t="s">
        <v>2016</v>
      </c>
      <c r="Q786" t="s">
        <v>2017</v>
      </c>
      <c r="R786" s="6">
        <f t="shared" si="51"/>
        <v>1.1533745781777278</v>
      </c>
      <c r="S786" s="8">
        <f t="shared" si="48"/>
        <v>30.996070133010882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9">
        <f t="shared" si="49"/>
        <v>43582.208333333328</v>
      </c>
      <c r="M787" s="9">
        <f t="shared" si="50"/>
        <v>43616.208333333328</v>
      </c>
      <c r="N787" t="b">
        <v>0</v>
      </c>
      <c r="O787" t="b">
        <v>1</v>
      </c>
      <c r="P787" t="s">
        <v>2020</v>
      </c>
      <c r="Q787" t="s">
        <v>2028</v>
      </c>
      <c r="R787" s="6">
        <f t="shared" si="51"/>
        <v>1.9311940298507462</v>
      </c>
      <c r="S787" s="8">
        <f t="shared" si="48"/>
        <v>101.88188976377953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9">
        <f t="shared" si="49"/>
        <v>43186.208333333328</v>
      </c>
      <c r="M788" s="9">
        <f t="shared" si="50"/>
        <v>43193.208333333328</v>
      </c>
      <c r="N788" t="b">
        <v>0</v>
      </c>
      <c r="O788" t="b">
        <v>1</v>
      </c>
      <c r="P788" t="s">
        <v>2014</v>
      </c>
      <c r="Q788" t="s">
        <v>2037</v>
      </c>
      <c r="R788" s="6">
        <f t="shared" si="51"/>
        <v>7.2973333333333334</v>
      </c>
      <c r="S788" s="8">
        <f t="shared" si="48"/>
        <v>52.879227053140099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9">
        <f t="shared" si="49"/>
        <v>40684.208333333336</v>
      </c>
      <c r="M789" s="9">
        <f t="shared" si="50"/>
        <v>40693.208333333336</v>
      </c>
      <c r="N789" t="b">
        <v>0</v>
      </c>
      <c r="O789" t="b">
        <v>0</v>
      </c>
      <c r="P789" t="s">
        <v>2014</v>
      </c>
      <c r="Q789" t="s">
        <v>2015</v>
      </c>
      <c r="R789" s="6">
        <f t="shared" si="51"/>
        <v>0.99663398692810456</v>
      </c>
      <c r="S789" s="8">
        <f t="shared" si="48"/>
        <v>71.005820721769496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9">
        <f t="shared" si="49"/>
        <v>41202.208333333336</v>
      </c>
      <c r="M790" s="9">
        <f t="shared" si="50"/>
        <v>41223.25</v>
      </c>
      <c r="N790" t="b">
        <v>0</v>
      </c>
      <c r="O790" t="b">
        <v>0</v>
      </c>
      <c r="P790" t="s">
        <v>2020</v>
      </c>
      <c r="Q790" t="s">
        <v>2028</v>
      </c>
      <c r="R790" s="6">
        <f t="shared" si="51"/>
        <v>0.88166666666666671</v>
      </c>
      <c r="S790" s="8">
        <f t="shared" si="48"/>
        <v>102.38709677419355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9">
        <f t="shared" si="49"/>
        <v>41786.208333333336</v>
      </c>
      <c r="M791" s="9">
        <f t="shared" si="50"/>
        <v>41823.208333333336</v>
      </c>
      <c r="N791" t="b">
        <v>0</v>
      </c>
      <c r="O791" t="b">
        <v>0</v>
      </c>
      <c r="P791" t="s">
        <v>2018</v>
      </c>
      <c r="Q791" t="s">
        <v>2019</v>
      </c>
      <c r="R791" s="6">
        <f t="shared" si="51"/>
        <v>0.37233333333333335</v>
      </c>
      <c r="S791" s="8">
        <f t="shared" si="48"/>
        <v>74.466666666666669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9">
        <f t="shared" si="49"/>
        <v>40223.25</v>
      </c>
      <c r="M792" s="9">
        <f t="shared" si="50"/>
        <v>40229.25</v>
      </c>
      <c r="N792" t="b">
        <v>0</v>
      </c>
      <c r="O792" t="b">
        <v>0</v>
      </c>
      <c r="P792" t="s">
        <v>2018</v>
      </c>
      <c r="Q792" t="s">
        <v>2019</v>
      </c>
      <c r="R792" s="6">
        <f t="shared" si="51"/>
        <v>0.30540075309306081</v>
      </c>
      <c r="S792" s="8">
        <f t="shared" si="48"/>
        <v>51.009883198562441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9">
        <f t="shared" si="49"/>
        <v>42715.25</v>
      </c>
      <c r="M793" s="9">
        <f t="shared" si="50"/>
        <v>42731.25</v>
      </c>
      <c r="N793" t="b">
        <v>0</v>
      </c>
      <c r="O793" t="b">
        <v>0</v>
      </c>
      <c r="P793" t="s">
        <v>2012</v>
      </c>
      <c r="Q793" t="s">
        <v>2013</v>
      </c>
      <c r="R793" s="6">
        <f t="shared" si="51"/>
        <v>0.25714285714285712</v>
      </c>
      <c r="S793" s="8">
        <f t="shared" si="48"/>
        <v>90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9">
        <f t="shared" si="49"/>
        <v>41451.208333333336</v>
      </c>
      <c r="M794" s="9">
        <f t="shared" si="50"/>
        <v>41479.208333333336</v>
      </c>
      <c r="N794" t="b">
        <v>0</v>
      </c>
      <c r="O794" t="b">
        <v>1</v>
      </c>
      <c r="P794" t="s">
        <v>2018</v>
      </c>
      <c r="Q794" t="s">
        <v>2019</v>
      </c>
      <c r="R794" s="6">
        <f t="shared" si="51"/>
        <v>0.34</v>
      </c>
      <c r="S794" s="8">
        <f t="shared" si="48"/>
        <v>97.142857142857139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9">
        <f t="shared" si="49"/>
        <v>41450.208333333336</v>
      </c>
      <c r="M795" s="9">
        <f t="shared" si="50"/>
        <v>41454.208333333336</v>
      </c>
      <c r="N795" t="b">
        <v>0</v>
      </c>
      <c r="O795" t="b">
        <v>0</v>
      </c>
      <c r="P795" t="s">
        <v>2026</v>
      </c>
      <c r="Q795" t="s">
        <v>2027</v>
      </c>
      <c r="R795" s="6">
        <f t="shared" si="51"/>
        <v>11.859090909090909</v>
      </c>
      <c r="S795" s="8">
        <f t="shared" si="48"/>
        <v>72.071823204419886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9">
        <f t="shared" si="49"/>
        <v>43091.25</v>
      </c>
      <c r="M796" s="9">
        <f t="shared" si="50"/>
        <v>43103.25</v>
      </c>
      <c r="N796" t="b">
        <v>0</v>
      </c>
      <c r="O796" t="b">
        <v>0</v>
      </c>
      <c r="P796" t="s">
        <v>2014</v>
      </c>
      <c r="Q796" t="s">
        <v>2015</v>
      </c>
      <c r="R796" s="6">
        <f t="shared" si="51"/>
        <v>1.2539393939393939</v>
      </c>
      <c r="S796" s="8">
        <f t="shared" si="48"/>
        <v>75.236363636363635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9">
        <f t="shared" si="49"/>
        <v>42675.208333333328</v>
      </c>
      <c r="M797" s="9">
        <f t="shared" si="50"/>
        <v>42678.208333333328</v>
      </c>
      <c r="N797" t="b">
        <v>0</v>
      </c>
      <c r="O797" t="b">
        <v>0</v>
      </c>
      <c r="P797" t="s">
        <v>2020</v>
      </c>
      <c r="Q797" t="s">
        <v>2023</v>
      </c>
      <c r="R797" s="6">
        <f t="shared" si="51"/>
        <v>0.14394366197183098</v>
      </c>
      <c r="S797" s="8">
        <f t="shared" si="48"/>
        <v>32.967741935483872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9">
        <f t="shared" si="49"/>
        <v>41859.208333333336</v>
      </c>
      <c r="M798" s="9">
        <f t="shared" si="50"/>
        <v>41866.208333333336</v>
      </c>
      <c r="N798" t="b">
        <v>0</v>
      </c>
      <c r="O798" t="b">
        <v>1</v>
      </c>
      <c r="P798" t="s">
        <v>2029</v>
      </c>
      <c r="Q798" t="s">
        <v>2040</v>
      </c>
      <c r="R798" s="6">
        <f t="shared" si="51"/>
        <v>0.54807692307692313</v>
      </c>
      <c r="S798" s="8">
        <f t="shared" si="48"/>
        <v>54.807692307692307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9">
        <f t="shared" si="49"/>
        <v>43464.25</v>
      </c>
      <c r="M799" s="9">
        <f t="shared" si="50"/>
        <v>43487.25</v>
      </c>
      <c r="N799" t="b">
        <v>0</v>
      </c>
      <c r="O799" t="b">
        <v>0</v>
      </c>
      <c r="P799" t="s">
        <v>2016</v>
      </c>
      <c r="Q799" t="s">
        <v>2017</v>
      </c>
      <c r="R799" s="6">
        <f t="shared" si="51"/>
        <v>1.0963157894736841</v>
      </c>
      <c r="S799" s="8">
        <f t="shared" si="48"/>
        <v>45.037837837837834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9">
        <f t="shared" si="49"/>
        <v>41060.208333333336</v>
      </c>
      <c r="M800" s="9">
        <f t="shared" si="50"/>
        <v>41088.208333333336</v>
      </c>
      <c r="N800" t="b">
        <v>0</v>
      </c>
      <c r="O800" t="b">
        <v>1</v>
      </c>
      <c r="P800" t="s">
        <v>2018</v>
      </c>
      <c r="Q800" t="s">
        <v>2019</v>
      </c>
      <c r="R800" s="6">
        <f t="shared" si="51"/>
        <v>1.8847058823529412</v>
      </c>
      <c r="S800" s="8">
        <f t="shared" si="48"/>
        <v>52.958677685950413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9">
        <f t="shared" si="49"/>
        <v>42399.25</v>
      </c>
      <c r="M801" s="9">
        <f t="shared" si="50"/>
        <v>42403.25</v>
      </c>
      <c r="N801" t="b">
        <v>0</v>
      </c>
      <c r="O801" t="b">
        <v>0</v>
      </c>
      <c r="P801" t="s">
        <v>2018</v>
      </c>
      <c r="Q801" t="s">
        <v>2019</v>
      </c>
      <c r="R801" s="6">
        <f t="shared" si="51"/>
        <v>0.87008284023668636</v>
      </c>
      <c r="S801" s="8">
        <f t="shared" si="48"/>
        <v>60.017959183673469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9">
        <f t="shared" si="49"/>
        <v>42167.208333333328</v>
      </c>
      <c r="M802" s="9">
        <f t="shared" si="50"/>
        <v>42171.208333333328</v>
      </c>
      <c r="N802" t="b">
        <v>0</v>
      </c>
      <c r="O802" t="b">
        <v>0</v>
      </c>
      <c r="P802" t="s">
        <v>2014</v>
      </c>
      <c r="Q802" t="s">
        <v>2015</v>
      </c>
      <c r="R802" s="6">
        <f t="shared" si="51"/>
        <v>0.01</v>
      </c>
      <c r="S802" s="8">
        <f t="shared" si="48"/>
        <v>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9">
        <f t="shared" si="49"/>
        <v>43830.25</v>
      </c>
      <c r="M803" s="9">
        <f t="shared" si="50"/>
        <v>43852.25</v>
      </c>
      <c r="N803" t="b">
        <v>0</v>
      </c>
      <c r="O803" t="b">
        <v>1</v>
      </c>
      <c r="P803" t="s">
        <v>2033</v>
      </c>
      <c r="Q803" t="s">
        <v>2034</v>
      </c>
      <c r="R803" s="6">
        <f t="shared" si="51"/>
        <v>2.0291304347826089</v>
      </c>
      <c r="S803" s="8">
        <f t="shared" si="48"/>
        <v>44.028301886792455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9">
        <f t="shared" si="49"/>
        <v>43650.208333333328</v>
      </c>
      <c r="M804" s="9">
        <f t="shared" si="50"/>
        <v>43652.208333333328</v>
      </c>
      <c r="N804" t="b">
        <v>0</v>
      </c>
      <c r="O804" t="b">
        <v>0</v>
      </c>
      <c r="P804" t="s">
        <v>2033</v>
      </c>
      <c r="Q804" t="s">
        <v>2034</v>
      </c>
      <c r="R804" s="6">
        <f t="shared" si="51"/>
        <v>1.9703225806451612</v>
      </c>
      <c r="S804" s="8">
        <f t="shared" si="48"/>
        <v>86.028169014084511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9">
        <f t="shared" si="49"/>
        <v>43492.25</v>
      </c>
      <c r="M805" s="9">
        <f t="shared" si="50"/>
        <v>43526.25</v>
      </c>
      <c r="N805" t="b">
        <v>0</v>
      </c>
      <c r="O805" t="b">
        <v>0</v>
      </c>
      <c r="P805" t="s">
        <v>2018</v>
      </c>
      <c r="Q805" t="s">
        <v>2019</v>
      </c>
      <c r="R805" s="6">
        <f t="shared" si="51"/>
        <v>1.07</v>
      </c>
      <c r="S805" s="8">
        <f t="shared" si="48"/>
        <v>28.012875536480685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9">
        <f t="shared" si="49"/>
        <v>43102.25</v>
      </c>
      <c r="M806" s="9">
        <f t="shared" si="50"/>
        <v>43122.25</v>
      </c>
      <c r="N806" t="b">
        <v>0</v>
      </c>
      <c r="O806" t="b">
        <v>0</v>
      </c>
      <c r="P806" t="s">
        <v>2014</v>
      </c>
      <c r="Q806" t="s">
        <v>2015</v>
      </c>
      <c r="R806" s="6">
        <f t="shared" si="51"/>
        <v>2.6873076923076922</v>
      </c>
      <c r="S806" s="8">
        <f t="shared" si="48"/>
        <v>32.050458715596328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9">
        <f t="shared" si="49"/>
        <v>41958.25</v>
      </c>
      <c r="M807" s="9">
        <f t="shared" si="50"/>
        <v>42009.25</v>
      </c>
      <c r="N807" t="b">
        <v>0</v>
      </c>
      <c r="O807" t="b">
        <v>0</v>
      </c>
      <c r="P807" t="s">
        <v>2020</v>
      </c>
      <c r="Q807" t="s">
        <v>2021</v>
      </c>
      <c r="R807" s="6">
        <f t="shared" si="51"/>
        <v>0.50845360824742269</v>
      </c>
      <c r="S807" s="8">
        <f t="shared" si="48"/>
        <v>73.611940298507463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9">
        <f t="shared" si="49"/>
        <v>40973.25</v>
      </c>
      <c r="M808" s="9">
        <f t="shared" si="50"/>
        <v>40997.208333333336</v>
      </c>
      <c r="N808" t="b">
        <v>0</v>
      </c>
      <c r="O808" t="b">
        <v>1</v>
      </c>
      <c r="P808" t="s">
        <v>2020</v>
      </c>
      <c r="Q808" t="s">
        <v>2023</v>
      </c>
      <c r="R808" s="6">
        <f t="shared" si="51"/>
        <v>11.802857142857142</v>
      </c>
      <c r="S808" s="8">
        <f t="shared" si="48"/>
        <v>108.71052631578948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9">
        <f t="shared" si="49"/>
        <v>43753.208333333328</v>
      </c>
      <c r="M809" s="9">
        <f t="shared" si="50"/>
        <v>43797.25</v>
      </c>
      <c r="N809" t="b">
        <v>0</v>
      </c>
      <c r="O809" t="b">
        <v>1</v>
      </c>
      <c r="P809" t="s">
        <v>2018</v>
      </c>
      <c r="Q809" t="s">
        <v>2019</v>
      </c>
      <c r="R809" s="6">
        <f t="shared" si="51"/>
        <v>2.64</v>
      </c>
      <c r="S809" s="8">
        <f t="shared" si="48"/>
        <v>42.97674418604651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9">
        <f t="shared" si="49"/>
        <v>42507.208333333328</v>
      </c>
      <c r="M810" s="9">
        <f t="shared" si="50"/>
        <v>42524.208333333328</v>
      </c>
      <c r="N810" t="b">
        <v>0</v>
      </c>
      <c r="O810" t="b">
        <v>0</v>
      </c>
      <c r="P810" t="s">
        <v>2012</v>
      </c>
      <c r="Q810" t="s">
        <v>2013</v>
      </c>
      <c r="R810" s="6">
        <f t="shared" si="51"/>
        <v>0.30442307692307691</v>
      </c>
      <c r="S810" s="8">
        <f t="shared" si="48"/>
        <v>83.315789473684205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9">
        <f t="shared" si="49"/>
        <v>41135.208333333336</v>
      </c>
      <c r="M811" s="9">
        <f t="shared" si="50"/>
        <v>41136.208333333336</v>
      </c>
      <c r="N811" t="b">
        <v>0</v>
      </c>
      <c r="O811" t="b">
        <v>0</v>
      </c>
      <c r="P811" t="s">
        <v>2020</v>
      </c>
      <c r="Q811" t="s">
        <v>2021</v>
      </c>
      <c r="R811" s="6">
        <f t="shared" si="51"/>
        <v>0.62880681818181816</v>
      </c>
      <c r="S811" s="8">
        <f t="shared" si="48"/>
        <v>42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9">
        <f t="shared" si="49"/>
        <v>43067.25</v>
      </c>
      <c r="M812" s="9">
        <f t="shared" si="50"/>
        <v>43077.25</v>
      </c>
      <c r="N812" t="b">
        <v>0</v>
      </c>
      <c r="O812" t="b">
        <v>1</v>
      </c>
      <c r="P812" t="s">
        <v>2018</v>
      </c>
      <c r="Q812" t="s">
        <v>2019</v>
      </c>
      <c r="R812" s="6">
        <f t="shared" si="51"/>
        <v>1.9312499999999999</v>
      </c>
      <c r="S812" s="8">
        <f t="shared" si="48"/>
        <v>55.927601809954751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9">
        <f t="shared" si="49"/>
        <v>42378.25</v>
      </c>
      <c r="M813" s="9">
        <f t="shared" si="50"/>
        <v>42380.25</v>
      </c>
      <c r="N813" t="b">
        <v>0</v>
      </c>
      <c r="O813" t="b">
        <v>1</v>
      </c>
      <c r="P813" t="s">
        <v>2029</v>
      </c>
      <c r="Q813" t="s">
        <v>2030</v>
      </c>
      <c r="R813" s="6">
        <f t="shared" si="51"/>
        <v>0.77102702702702708</v>
      </c>
      <c r="S813" s="8">
        <f t="shared" si="48"/>
        <v>105.03681885125184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9">
        <f t="shared" si="49"/>
        <v>43206.208333333328</v>
      </c>
      <c r="M814" s="9">
        <f t="shared" si="50"/>
        <v>43211.208333333328</v>
      </c>
      <c r="N814" t="b">
        <v>0</v>
      </c>
      <c r="O814" t="b">
        <v>0</v>
      </c>
      <c r="P814" t="s">
        <v>2026</v>
      </c>
      <c r="Q814" t="s">
        <v>2027</v>
      </c>
      <c r="R814" s="6">
        <f t="shared" si="51"/>
        <v>2.2552763819095478</v>
      </c>
      <c r="S814" s="8">
        <f t="shared" si="48"/>
        <v>48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9">
        <f t="shared" si="49"/>
        <v>41148.208333333336</v>
      </c>
      <c r="M815" s="9">
        <f t="shared" si="50"/>
        <v>41158.208333333336</v>
      </c>
      <c r="N815" t="b">
        <v>0</v>
      </c>
      <c r="O815" t="b">
        <v>0</v>
      </c>
      <c r="P815" t="s">
        <v>2029</v>
      </c>
      <c r="Q815" t="s">
        <v>2030</v>
      </c>
      <c r="R815" s="6">
        <f t="shared" si="51"/>
        <v>2.3940625</v>
      </c>
      <c r="S815" s="8">
        <f t="shared" si="48"/>
        <v>112.66176470588235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9">
        <f t="shared" si="49"/>
        <v>42517.208333333328</v>
      </c>
      <c r="M816" s="9">
        <f t="shared" si="50"/>
        <v>42519.208333333328</v>
      </c>
      <c r="N816" t="b">
        <v>0</v>
      </c>
      <c r="O816" t="b">
        <v>1</v>
      </c>
      <c r="P816" t="s">
        <v>2014</v>
      </c>
      <c r="Q816" t="s">
        <v>2015</v>
      </c>
      <c r="R816" s="6">
        <f t="shared" si="51"/>
        <v>0.921875</v>
      </c>
      <c r="S816" s="8">
        <f t="shared" si="48"/>
        <v>81.944444444444443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9">
        <f t="shared" si="49"/>
        <v>43068.25</v>
      </c>
      <c r="M817" s="9">
        <f t="shared" si="50"/>
        <v>43094.25</v>
      </c>
      <c r="N817" t="b">
        <v>0</v>
      </c>
      <c r="O817" t="b">
        <v>0</v>
      </c>
      <c r="P817" t="s">
        <v>2014</v>
      </c>
      <c r="Q817" t="s">
        <v>2015</v>
      </c>
      <c r="R817" s="6">
        <f t="shared" si="51"/>
        <v>1.3023333333333333</v>
      </c>
      <c r="S817" s="8">
        <f t="shared" si="48"/>
        <v>64.049180327868854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9">
        <f t="shared" si="49"/>
        <v>41680.25</v>
      </c>
      <c r="M818" s="9">
        <f t="shared" si="50"/>
        <v>41682.25</v>
      </c>
      <c r="N818" t="b">
        <v>1</v>
      </c>
      <c r="O818" t="b">
        <v>1</v>
      </c>
      <c r="P818" t="s">
        <v>2018</v>
      </c>
      <c r="Q818" t="s">
        <v>2019</v>
      </c>
      <c r="R818" s="6">
        <f t="shared" si="51"/>
        <v>6.1521739130434785</v>
      </c>
      <c r="S818" s="8">
        <f t="shared" si="48"/>
        <v>106.39097744360902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9">
        <f t="shared" si="49"/>
        <v>43589.208333333328</v>
      </c>
      <c r="M819" s="9">
        <f t="shared" si="50"/>
        <v>43617.208333333328</v>
      </c>
      <c r="N819" t="b">
        <v>0</v>
      </c>
      <c r="O819" t="b">
        <v>1</v>
      </c>
      <c r="P819" t="s">
        <v>2026</v>
      </c>
      <c r="Q819" t="s">
        <v>2027</v>
      </c>
      <c r="R819" s="6">
        <f t="shared" si="51"/>
        <v>3.687953216374269</v>
      </c>
      <c r="S819" s="8">
        <f t="shared" si="48"/>
        <v>76.011249497790274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9">
        <f t="shared" si="49"/>
        <v>43486.25</v>
      </c>
      <c r="M820" s="9">
        <f t="shared" si="50"/>
        <v>43499.25</v>
      </c>
      <c r="N820" t="b">
        <v>0</v>
      </c>
      <c r="O820" t="b">
        <v>1</v>
      </c>
      <c r="P820" t="s">
        <v>2018</v>
      </c>
      <c r="Q820" t="s">
        <v>2019</v>
      </c>
      <c r="R820" s="6">
        <f t="shared" si="51"/>
        <v>10.948571428571428</v>
      </c>
      <c r="S820" s="8">
        <f t="shared" si="48"/>
        <v>111.07246376811594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9">
        <f t="shared" si="49"/>
        <v>41237.25</v>
      </c>
      <c r="M821" s="9">
        <f t="shared" si="50"/>
        <v>41252.25</v>
      </c>
      <c r="N821" t="b">
        <v>1</v>
      </c>
      <c r="O821" t="b">
        <v>0</v>
      </c>
      <c r="P821" t="s">
        <v>2029</v>
      </c>
      <c r="Q821" t="s">
        <v>2030</v>
      </c>
      <c r="R821" s="6">
        <f t="shared" si="51"/>
        <v>0.50662921348314605</v>
      </c>
      <c r="S821" s="8">
        <f t="shared" si="48"/>
        <v>95.936170212765958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9">
        <f t="shared" si="49"/>
        <v>43310.208333333328</v>
      </c>
      <c r="M822" s="9">
        <f t="shared" si="50"/>
        <v>43323.208333333328</v>
      </c>
      <c r="N822" t="b">
        <v>0</v>
      </c>
      <c r="O822" t="b">
        <v>1</v>
      </c>
      <c r="P822" t="s">
        <v>2014</v>
      </c>
      <c r="Q822" t="s">
        <v>2015</v>
      </c>
      <c r="R822" s="6">
        <f t="shared" si="51"/>
        <v>8.0060000000000002</v>
      </c>
      <c r="S822" s="8">
        <f t="shared" si="48"/>
        <v>43.043010752688176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9">
        <f t="shared" si="49"/>
        <v>42794.25</v>
      </c>
      <c r="M823" s="9">
        <f t="shared" si="50"/>
        <v>42807.208333333328</v>
      </c>
      <c r="N823" t="b">
        <v>0</v>
      </c>
      <c r="O823" t="b">
        <v>0</v>
      </c>
      <c r="P823" t="s">
        <v>2020</v>
      </c>
      <c r="Q823" t="s">
        <v>2021</v>
      </c>
      <c r="R823" s="6">
        <f t="shared" si="51"/>
        <v>2.9128571428571428</v>
      </c>
      <c r="S823" s="8">
        <f t="shared" si="48"/>
        <v>67.966666666666669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9">
        <f t="shared" si="49"/>
        <v>41698.25</v>
      </c>
      <c r="M824" s="9">
        <f t="shared" si="50"/>
        <v>41715.208333333336</v>
      </c>
      <c r="N824" t="b">
        <v>0</v>
      </c>
      <c r="O824" t="b">
        <v>0</v>
      </c>
      <c r="P824" t="s">
        <v>2014</v>
      </c>
      <c r="Q824" t="s">
        <v>2015</v>
      </c>
      <c r="R824" s="6">
        <f t="shared" si="51"/>
        <v>3.4996666666666667</v>
      </c>
      <c r="S824" s="8">
        <f t="shared" si="48"/>
        <v>89.991428571428571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9">
        <f t="shared" si="49"/>
        <v>41892.208333333336</v>
      </c>
      <c r="M825" s="9">
        <f t="shared" si="50"/>
        <v>41917.208333333336</v>
      </c>
      <c r="N825" t="b">
        <v>1</v>
      </c>
      <c r="O825" t="b">
        <v>1</v>
      </c>
      <c r="P825" t="s">
        <v>2014</v>
      </c>
      <c r="Q825" t="s">
        <v>2015</v>
      </c>
      <c r="R825" s="6">
        <f t="shared" si="51"/>
        <v>3.5707317073170732</v>
      </c>
      <c r="S825" s="8">
        <f t="shared" si="48"/>
        <v>58.095238095238095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9">
        <f t="shared" si="49"/>
        <v>40348.208333333336</v>
      </c>
      <c r="M826" s="9">
        <f t="shared" si="50"/>
        <v>40380.208333333336</v>
      </c>
      <c r="N826" t="b">
        <v>0</v>
      </c>
      <c r="O826" t="b">
        <v>1</v>
      </c>
      <c r="P826" t="s">
        <v>2026</v>
      </c>
      <c r="Q826" t="s">
        <v>2027</v>
      </c>
      <c r="R826" s="6">
        <f t="shared" si="51"/>
        <v>1.2648941176470587</v>
      </c>
      <c r="S826" s="8">
        <f t="shared" si="48"/>
        <v>83.996875000000003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9">
        <f t="shared" si="49"/>
        <v>42941.208333333328</v>
      </c>
      <c r="M827" s="9">
        <f t="shared" si="50"/>
        <v>42953.208333333328</v>
      </c>
      <c r="N827" t="b">
        <v>0</v>
      </c>
      <c r="O827" t="b">
        <v>0</v>
      </c>
      <c r="P827" t="s">
        <v>2020</v>
      </c>
      <c r="Q827" t="s">
        <v>2031</v>
      </c>
      <c r="R827" s="6">
        <f t="shared" si="51"/>
        <v>3.875</v>
      </c>
      <c r="S827" s="8">
        <f t="shared" si="48"/>
        <v>88.853503184713375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9">
        <f t="shared" si="49"/>
        <v>40525.25</v>
      </c>
      <c r="M828" s="9">
        <f t="shared" si="50"/>
        <v>40553.25</v>
      </c>
      <c r="N828" t="b">
        <v>0</v>
      </c>
      <c r="O828" t="b">
        <v>1</v>
      </c>
      <c r="P828" t="s">
        <v>2018</v>
      </c>
      <c r="Q828" t="s">
        <v>2019</v>
      </c>
      <c r="R828" s="6">
        <f t="shared" si="51"/>
        <v>4.5703571428571426</v>
      </c>
      <c r="S828" s="8">
        <f t="shared" si="48"/>
        <v>65.963917525773198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9">
        <f t="shared" si="49"/>
        <v>40666.208333333336</v>
      </c>
      <c r="M829" s="9">
        <f t="shared" si="50"/>
        <v>40678.208333333336</v>
      </c>
      <c r="N829" t="b">
        <v>0</v>
      </c>
      <c r="O829" t="b">
        <v>1</v>
      </c>
      <c r="P829" t="s">
        <v>2020</v>
      </c>
      <c r="Q829" t="s">
        <v>2023</v>
      </c>
      <c r="R829" s="6">
        <f t="shared" si="51"/>
        <v>2.6669565217391304</v>
      </c>
      <c r="S829" s="8">
        <f t="shared" si="48"/>
        <v>74.804878048780495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9">
        <f t="shared" si="49"/>
        <v>43340.208333333328</v>
      </c>
      <c r="M830" s="9">
        <f t="shared" si="50"/>
        <v>43365.208333333328</v>
      </c>
      <c r="N830" t="b">
        <v>0</v>
      </c>
      <c r="O830" t="b">
        <v>0</v>
      </c>
      <c r="P830" t="s">
        <v>2018</v>
      </c>
      <c r="Q830" t="s">
        <v>2019</v>
      </c>
      <c r="R830" s="6">
        <f t="shared" si="51"/>
        <v>0.69</v>
      </c>
      <c r="S830" s="8">
        <f t="shared" si="48"/>
        <v>69.98571428571428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9">
        <f t="shared" si="49"/>
        <v>42164.208333333328</v>
      </c>
      <c r="M831" s="9">
        <f t="shared" si="50"/>
        <v>42179.208333333328</v>
      </c>
      <c r="N831" t="b">
        <v>0</v>
      </c>
      <c r="O831" t="b">
        <v>0</v>
      </c>
      <c r="P831" t="s">
        <v>2018</v>
      </c>
      <c r="Q831" t="s">
        <v>2019</v>
      </c>
      <c r="R831" s="6">
        <f t="shared" si="51"/>
        <v>0.51343749999999999</v>
      </c>
      <c r="S831" s="8">
        <f t="shared" si="48"/>
        <v>32.006493506493506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9">
        <f t="shared" si="49"/>
        <v>43103.25</v>
      </c>
      <c r="M832" s="9">
        <f t="shared" si="50"/>
        <v>43162.25</v>
      </c>
      <c r="N832" t="b">
        <v>0</v>
      </c>
      <c r="O832" t="b">
        <v>0</v>
      </c>
      <c r="P832" t="s">
        <v>2018</v>
      </c>
      <c r="Q832" t="s">
        <v>2019</v>
      </c>
      <c r="R832" s="6">
        <f t="shared" si="51"/>
        <v>1.1710526315789473E-2</v>
      </c>
      <c r="S832" s="8">
        <f t="shared" si="48"/>
        <v>64.727272727272734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9">
        <f t="shared" si="49"/>
        <v>40994.208333333336</v>
      </c>
      <c r="M833" s="9">
        <f t="shared" si="50"/>
        <v>41028.208333333336</v>
      </c>
      <c r="N833" t="b">
        <v>0</v>
      </c>
      <c r="O833" t="b">
        <v>0</v>
      </c>
      <c r="P833" t="s">
        <v>2033</v>
      </c>
      <c r="Q833" t="s">
        <v>2034</v>
      </c>
      <c r="R833" s="6">
        <f t="shared" si="51"/>
        <v>1.089773429454171</v>
      </c>
      <c r="S833" s="8">
        <f t="shared" si="48"/>
        <v>24.998110087408456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9">
        <f t="shared" si="49"/>
        <v>42299.208333333328</v>
      </c>
      <c r="M834" s="9">
        <f t="shared" si="50"/>
        <v>42333.25</v>
      </c>
      <c r="N834" t="b">
        <v>1</v>
      </c>
      <c r="O834" t="b">
        <v>0</v>
      </c>
      <c r="P834" t="s">
        <v>2026</v>
      </c>
      <c r="Q834" t="s">
        <v>2038</v>
      </c>
      <c r="R834" s="6">
        <f t="shared" si="51"/>
        <v>3.1517592592592591</v>
      </c>
      <c r="S834" s="8">
        <f t="shared" ref="S834:S897" si="52">IF(E834,E834/G834,0)</f>
        <v>104.97764070932922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9">
        <f t="shared" ref="L835:L898" si="53">(((J835/60)/60)/24)+DATE(1970,1,1)</f>
        <v>40588.25</v>
      </c>
      <c r="M835" s="9">
        <f t="shared" ref="M835:M898" si="54">(((K835/60)/60)/24)+DATE(1970,1,1)</f>
        <v>40599.25</v>
      </c>
      <c r="N835" t="b">
        <v>0</v>
      </c>
      <c r="O835" t="b">
        <v>0</v>
      </c>
      <c r="P835" t="s">
        <v>2026</v>
      </c>
      <c r="Q835" t="s">
        <v>2038</v>
      </c>
      <c r="R835" s="6">
        <f t="shared" ref="R835:R898" si="55">E835/D835</f>
        <v>1.5769117647058823</v>
      </c>
      <c r="S835" s="8">
        <f t="shared" si="52"/>
        <v>64.987878787878785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9">
        <f t="shared" si="53"/>
        <v>41448.208333333336</v>
      </c>
      <c r="M836" s="9">
        <f t="shared" si="54"/>
        <v>41454.208333333336</v>
      </c>
      <c r="N836" t="b">
        <v>0</v>
      </c>
      <c r="O836" t="b">
        <v>0</v>
      </c>
      <c r="P836" t="s">
        <v>2018</v>
      </c>
      <c r="Q836" t="s">
        <v>2019</v>
      </c>
      <c r="R836" s="6">
        <f t="shared" si="55"/>
        <v>1.5380821917808218</v>
      </c>
      <c r="S836" s="8">
        <f t="shared" si="52"/>
        <v>94.352941176470594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9">
        <f t="shared" si="53"/>
        <v>42063.25</v>
      </c>
      <c r="M837" s="9">
        <f t="shared" si="54"/>
        <v>42069.25</v>
      </c>
      <c r="N837" t="b">
        <v>0</v>
      </c>
      <c r="O837" t="b">
        <v>0</v>
      </c>
      <c r="P837" t="s">
        <v>2016</v>
      </c>
      <c r="Q837" t="s">
        <v>2017</v>
      </c>
      <c r="R837" s="6">
        <f t="shared" si="55"/>
        <v>0.89738979118329465</v>
      </c>
      <c r="S837" s="8">
        <f t="shared" si="52"/>
        <v>44.001706484641637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9">
        <f t="shared" si="53"/>
        <v>40214.25</v>
      </c>
      <c r="M838" s="9">
        <f t="shared" si="54"/>
        <v>40225.25</v>
      </c>
      <c r="N838" t="b">
        <v>0</v>
      </c>
      <c r="O838" t="b">
        <v>0</v>
      </c>
      <c r="P838" t="s">
        <v>2014</v>
      </c>
      <c r="Q838" t="s">
        <v>2024</v>
      </c>
      <c r="R838" s="6">
        <f t="shared" si="55"/>
        <v>0.75135802469135804</v>
      </c>
      <c r="S838" s="8">
        <f t="shared" si="52"/>
        <v>64.744680851063833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9">
        <f t="shared" si="53"/>
        <v>40629.208333333336</v>
      </c>
      <c r="M839" s="9">
        <f t="shared" si="54"/>
        <v>40683.208333333336</v>
      </c>
      <c r="N839" t="b">
        <v>0</v>
      </c>
      <c r="O839" t="b">
        <v>0</v>
      </c>
      <c r="P839" t="s">
        <v>2014</v>
      </c>
      <c r="Q839" t="s">
        <v>2037</v>
      </c>
      <c r="R839" s="6">
        <f t="shared" si="55"/>
        <v>8.5288135593220336</v>
      </c>
      <c r="S839" s="8">
        <f t="shared" si="52"/>
        <v>84.00667779632721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9">
        <f t="shared" si="53"/>
        <v>43370.208333333328</v>
      </c>
      <c r="M840" s="9">
        <f t="shared" si="54"/>
        <v>43379.208333333328</v>
      </c>
      <c r="N840" t="b">
        <v>0</v>
      </c>
      <c r="O840" t="b">
        <v>0</v>
      </c>
      <c r="P840" t="s">
        <v>2018</v>
      </c>
      <c r="Q840" t="s">
        <v>2019</v>
      </c>
      <c r="R840" s="6">
        <f t="shared" si="55"/>
        <v>1.3890625000000001</v>
      </c>
      <c r="S840" s="8">
        <f t="shared" si="52"/>
        <v>34.061302681992338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9">
        <f t="shared" si="53"/>
        <v>41715.208333333336</v>
      </c>
      <c r="M841" s="9">
        <f t="shared" si="54"/>
        <v>41760.208333333336</v>
      </c>
      <c r="N841" t="b">
        <v>0</v>
      </c>
      <c r="O841" t="b">
        <v>1</v>
      </c>
      <c r="P841" t="s">
        <v>2020</v>
      </c>
      <c r="Q841" t="s">
        <v>2021</v>
      </c>
      <c r="R841" s="6">
        <f t="shared" si="55"/>
        <v>1.9018181818181819</v>
      </c>
      <c r="S841" s="8">
        <f t="shared" si="52"/>
        <v>93.273885350318466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9">
        <f t="shared" si="53"/>
        <v>41836.208333333336</v>
      </c>
      <c r="M842" s="9">
        <f t="shared" si="54"/>
        <v>41838.208333333336</v>
      </c>
      <c r="N842" t="b">
        <v>0</v>
      </c>
      <c r="O842" t="b">
        <v>1</v>
      </c>
      <c r="P842" t="s">
        <v>2018</v>
      </c>
      <c r="Q842" t="s">
        <v>2019</v>
      </c>
      <c r="R842" s="6">
        <f t="shared" si="55"/>
        <v>1.0024333619948409</v>
      </c>
      <c r="S842" s="8">
        <f t="shared" si="52"/>
        <v>32.998301726577978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9">
        <f t="shared" si="53"/>
        <v>42419.25</v>
      </c>
      <c r="M843" s="9">
        <f t="shared" si="54"/>
        <v>42435.25</v>
      </c>
      <c r="N843" t="b">
        <v>0</v>
      </c>
      <c r="O843" t="b">
        <v>0</v>
      </c>
      <c r="P843" t="s">
        <v>2016</v>
      </c>
      <c r="Q843" t="s">
        <v>2017</v>
      </c>
      <c r="R843" s="6">
        <f t="shared" si="55"/>
        <v>1.4275824175824177</v>
      </c>
      <c r="S843" s="8">
        <f t="shared" si="52"/>
        <v>83.812903225806451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9">
        <f t="shared" si="53"/>
        <v>43266.208333333328</v>
      </c>
      <c r="M844" s="9">
        <f t="shared" si="54"/>
        <v>43269.208333333328</v>
      </c>
      <c r="N844" t="b">
        <v>0</v>
      </c>
      <c r="O844" t="b">
        <v>0</v>
      </c>
      <c r="P844" t="s">
        <v>2016</v>
      </c>
      <c r="Q844" t="s">
        <v>2025</v>
      </c>
      <c r="R844" s="6">
        <f t="shared" si="55"/>
        <v>5.6313333333333331</v>
      </c>
      <c r="S844" s="8">
        <f t="shared" si="52"/>
        <v>63.992424242424242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9">
        <f t="shared" si="53"/>
        <v>43338.208333333328</v>
      </c>
      <c r="M845" s="9">
        <f t="shared" si="54"/>
        <v>43344.208333333328</v>
      </c>
      <c r="N845" t="b">
        <v>0</v>
      </c>
      <c r="O845" t="b">
        <v>0</v>
      </c>
      <c r="P845" t="s">
        <v>2033</v>
      </c>
      <c r="Q845" t="s">
        <v>2034</v>
      </c>
      <c r="R845" s="6">
        <f t="shared" si="55"/>
        <v>0.30715909090909088</v>
      </c>
      <c r="S845" s="8">
        <f t="shared" si="52"/>
        <v>81.909090909090907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9">
        <f t="shared" si="53"/>
        <v>40930.25</v>
      </c>
      <c r="M846" s="9">
        <f t="shared" si="54"/>
        <v>40933.25</v>
      </c>
      <c r="N846" t="b">
        <v>0</v>
      </c>
      <c r="O846" t="b">
        <v>0</v>
      </c>
      <c r="P846" t="s">
        <v>2020</v>
      </c>
      <c r="Q846" t="s">
        <v>2021</v>
      </c>
      <c r="R846" s="6">
        <f t="shared" si="55"/>
        <v>0.99397727272727276</v>
      </c>
      <c r="S846" s="8">
        <f t="shared" si="52"/>
        <v>93.053191489361708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9">
        <f t="shared" si="53"/>
        <v>43235.208333333328</v>
      </c>
      <c r="M847" s="9">
        <f t="shared" si="54"/>
        <v>43272.208333333328</v>
      </c>
      <c r="N847" t="b">
        <v>0</v>
      </c>
      <c r="O847" t="b">
        <v>0</v>
      </c>
      <c r="P847" t="s">
        <v>2016</v>
      </c>
      <c r="Q847" t="s">
        <v>2017</v>
      </c>
      <c r="R847" s="6">
        <f t="shared" si="55"/>
        <v>1.9754935622317598</v>
      </c>
      <c r="S847" s="8">
        <f t="shared" si="52"/>
        <v>101.98449039881831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9">
        <f t="shared" si="53"/>
        <v>43302.208333333328</v>
      </c>
      <c r="M848" s="9">
        <f t="shared" si="54"/>
        <v>43338.208333333328</v>
      </c>
      <c r="N848" t="b">
        <v>1</v>
      </c>
      <c r="O848" t="b">
        <v>1</v>
      </c>
      <c r="P848" t="s">
        <v>2016</v>
      </c>
      <c r="Q848" t="s">
        <v>2017</v>
      </c>
      <c r="R848" s="6">
        <f t="shared" si="55"/>
        <v>5.085</v>
      </c>
      <c r="S848" s="8">
        <f t="shared" si="52"/>
        <v>105.9375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9">
        <f t="shared" si="53"/>
        <v>43107.25</v>
      </c>
      <c r="M849" s="9">
        <f t="shared" si="54"/>
        <v>43110.25</v>
      </c>
      <c r="N849" t="b">
        <v>0</v>
      </c>
      <c r="O849" t="b">
        <v>0</v>
      </c>
      <c r="P849" t="s">
        <v>2012</v>
      </c>
      <c r="Q849" t="s">
        <v>2013</v>
      </c>
      <c r="R849" s="6">
        <f t="shared" si="55"/>
        <v>2.3774468085106384</v>
      </c>
      <c r="S849" s="8">
        <f t="shared" si="52"/>
        <v>101.58181818181818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9">
        <f t="shared" si="53"/>
        <v>40341.208333333336</v>
      </c>
      <c r="M850" s="9">
        <f t="shared" si="54"/>
        <v>40350.208333333336</v>
      </c>
      <c r="N850" t="b">
        <v>0</v>
      </c>
      <c r="O850" t="b">
        <v>0</v>
      </c>
      <c r="P850" t="s">
        <v>2020</v>
      </c>
      <c r="Q850" t="s">
        <v>2023</v>
      </c>
      <c r="R850" s="6">
        <f t="shared" si="55"/>
        <v>3.3846875000000001</v>
      </c>
      <c r="S850" s="8">
        <f t="shared" si="52"/>
        <v>62.970930232558139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9">
        <f t="shared" si="53"/>
        <v>40948.25</v>
      </c>
      <c r="M851" s="9">
        <f t="shared" si="54"/>
        <v>40951.25</v>
      </c>
      <c r="N851" t="b">
        <v>0</v>
      </c>
      <c r="O851" t="b">
        <v>1</v>
      </c>
      <c r="P851" t="s">
        <v>2014</v>
      </c>
      <c r="Q851" t="s">
        <v>2024</v>
      </c>
      <c r="R851" s="6">
        <f t="shared" si="55"/>
        <v>1.3308955223880596</v>
      </c>
      <c r="S851" s="8">
        <f t="shared" si="52"/>
        <v>29.045602605863191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9">
        <f t="shared" si="53"/>
        <v>40866.25</v>
      </c>
      <c r="M852" s="9">
        <f t="shared" si="54"/>
        <v>40881.25</v>
      </c>
      <c r="N852" t="b">
        <v>1</v>
      </c>
      <c r="O852" t="b">
        <v>0</v>
      </c>
      <c r="P852" t="s">
        <v>2014</v>
      </c>
      <c r="Q852" t="s">
        <v>2015</v>
      </c>
      <c r="R852" s="6">
        <f t="shared" si="55"/>
        <v>0.01</v>
      </c>
      <c r="S852" s="8">
        <f t="shared" si="52"/>
        <v>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9">
        <f t="shared" si="53"/>
        <v>41031.208333333336</v>
      </c>
      <c r="M853" s="9">
        <f t="shared" si="54"/>
        <v>41064.208333333336</v>
      </c>
      <c r="N853" t="b">
        <v>0</v>
      </c>
      <c r="O853" t="b">
        <v>0</v>
      </c>
      <c r="P853" t="s">
        <v>2014</v>
      </c>
      <c r="Q853" t="s">
        <v>2022</v>
      </c>
      <c r="R853" s="6">
        <f t="shared" si="55"/>
        <v>2.0779999999999998</v>
      </c>
      <c r="S853" s="8">
        <f t="shared" si="52"/>
        <v>77.924999999999997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9">
        <f t="shared" si="53"/>
        <v>40740.208333333336</v>
      </c>
      <c r="M854" s="9">
        <f t="shared" si="54"/>
        <v>40750.208333333336</v>
      </c>
      <c r="N854" t="b">
        <v>0</v>
      </c>
      <c r="O854" t="b">
        <v>1</v>
      </c>
      <c r="P854" t="s">
        <v>2029</v>
      </c>
      <c r="Q854" t="s">
        <v>2030</v>
      </c>
      <c r="R854" s="6">
        <f t="shared" si="55"/>
        <v>0.51122448979591839</v>
      </c>
      <c r="S854" s="8">
        <f t="shared" si="52"/>
        <v>80.806451612903231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9">
        <f t="shared" si="53"/>
        <v>40714.208333333336</v>
      </c>
      <c r="M855" s="9">
        <f t="shared" si="54"/>
        <v>40719.208333333336</v>
      </c>
      <c r="N855" t="b">
        <v>0</v>
      </c>
      <c r="O855" t="b">
        <v>1</v>
      </c>
      <c r="P855" t="s">
        <v>2014</v>
      </c>
      <c r="Q855" t="s">
        <v>2024</v>
      </c>
      <c r="R855" s="6">
        <f t="shared" si="55"/>
        <v>6.5205847953216374</v>
      </c>
      <c r="S855" s="8">
        <f t="shared" si="52"/>
        <v>76.006816632583508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9">
        <f t="shared" si="53"/>
        <v>43787.25</v>
      </c>
      <c r="M856" s="9">
        <f t="shared" si="54"/>
        <v>43814.25</v>
      </c>
      <c r="N856" t="b">
        <v>0</v>
      </c>
      <c r="O856" t="b">
        <v>0</v>
      </c>
      <c r="P856" t="s">
        <v>2026</v>
      </c>
      <c r="Q856" t="s">
        <v>2032</v>
      </c>
      <c r="R856" s="6">
        <f t="shared" si="55"/>
        <v>1.1363099415204678</v>
      </c>
      <c r="S856" s="8">
        <f t="shared" si="52"/>
        <v>72.993613824192337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9">
        <f t="shared" si="53"/>
        <v>40712.208333333336</v>
      </c>
      <c r="M857" s="9">
        <f t="shared" si="54"/>
        <v>40743.208333333336</v>
      </c>
      <c r="N857" t="b">
        <v>0</v>
      </c>
      <c r="O857" t="b">
        <v>0</v>
      </c>
      <c r="P857" t="s">
        <v>2018</v>
      </c>
      <c r="Q857" t="s">
        <v>2019</v>
      </c>
      <c r="R857" s="6">
        <f t="shared" si="55"/>
        <v>1.0237606837606839</v>
      </c>
      <c r="S857" s="8">
        <f t="shared" si="52"/>
        <v>53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9">
        <f t="shared" si="53"/>
        <v>41023.208333333336</v>
      </c>
      <c r="M858" s="9">
        <f t="shared" si="54"/>
        <v>41040.208333333336</v>
      </c>
      <c r="N858" t="b">
        <v>0</v>
      </c>
      <c r="O858" t="b">
        <v>0</v>
      </c>
      <c r="P858" t="s">
        <v>2012</v>
      </c>
      <c r="Q858" t="s">
        <v>2013</v>
      </c>
      <c r="R858" s="6">
        <f t="shared" si="55"/>
        <v>3.5658333333333334</v>
      </c>
      <c r="S858" s="8">
        <f t="shared" si="52"/>
        <v>54.164556962025316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9">
        <f t="shared" si="53"/>
        <v>40944.25</v>
      </c>
      <c r="M859" s="9">
        <f t="shared" si="54"/>
        <v>40967.25</v>
      </c>
      <c r="N859" t="b">
        <v>1</v>
      </c>
      <c r="O859" t="b">
        <v>0</v>
      </c>
      <c r="P859" t="s">
        <v>2020</v>
      </c>
      <c r="Q859" t="s">
        <v>2031</v>
      </c>
      <c r="R859" s="6">
        <f t="shared" si="55"/>
        <v>1.3986792452830188</v>
      </c>
      <c r="S859" s="8">
        <f t="shared" si="52"/>
        <v>32.946666666666665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9">
        <f t="shared" si="53"/>
        <v>43211.208333333328</v>
      </c>
      <c r="M860" s="9">
        <f t="shared" si="54"/>
        <v>43218.208333333328</v>
      </c>
      <c r="N860" t="b">
        <v>1</v>
      </c>
      <c r="O860" t="b">
        <v>0</v>
      </c>
      <c r="P860" t="s">
        <v>2012</v>
      </c>
      <c r="Q860" t="s">
        <v>2013</v>
      </c>
      <c r="R860" s="6">
        <f t="shared" si="55"/>
        <v>0.69450000000000001</v>
      </c>
      <c r="S860" s="8">
        <f t="shared" si="52"/>
        <v>79.371428571428567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9">
        <f t="shared" si="53"/>
        <v>41334.25</v>
      </c>
      <c r="M861" s="9">
        <f t="shared" si="54"/>
        <v>41352.208333333336</v>
      </c>
      <c r="N861" t="b">
        <v>0</v>
      </c>
      <c r="O861" t="b">
        <v>1</v>
      </c>
      <c r="P861" t="s">
        <v>2018</v>
      </c>
      <c r="Q861" t="s">
        <v>2019</v>
      </c>
      <c r="R861" s="6">
        <f t="shared" si="55"/>
        <v>0.35534246575342465</v>
      </c>
      <c r="S861" s="8">
        <f t="shared" si="52"/>
        <v>41.174603174603178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9">
        <f t="shared" si="53"/>
        <v>43515.25</v>
      </c>
      <c r="M862" s="9">
        <f t="shared" si="54"/>
        <v>43525.25</v>
      </c>
      <c r="N862" t="b">
        <v>0</v>
      </c>
      <c r="O862" t="b">
        <v>1</v>
      </c>
      <c r="P862" t="s">
        <v>2016</v>
      </c>
      <c r="Q862" t="s">
        <v>2025</v>
      </c>
      <c r="R862" s="6">
        <f t="shared" si="55"/>
        <v>2.5165000000000002</v>
      </c>
      <c r="S862" s="8">
        <f t="shared" si="52"/>
        <v>77.430769230769229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9">
        <f t="shared" si="53"/>
        <v>40258.208333333336</v>
      </c>
      <c r="M863" s="9">
        <f t="shared" si="54"/>
        <v>40266.208333333336</v>
      </c>
      <c r="N863" t="b">
        <v>0</v>
      </c>
      <c r="O863" t="b">
        <v>0</v>
      </c>
      <c r="P863" t="s">
        <v>2018</v>
      </c>
      <c r="Q863" t="s">
        <v>2019</v>
      </c>
      <c r="R863" s="6">
        <f t="shared" si="55"/>
        <v>1.0587500000000001</v>
      </c>
      <c r="S863" s="8">
        <f t="shared" si="52"/>
        <v>57.159509202453989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9">
        <f t="shared" si="53"/>
        <v>40756.208333333336</v>
      </c>
      <c r="M864" s="9">
        <f t="shared" si="54"/>
        <v>40760.208333333336</v>
      </c>
      <c r="N864" t="b">
        <v>0</v>
      </c>
      <c r="O864" t="b">
        <v>0</v>
      </c>
      <c r="P864" t="s">
        <v>2018</v>
      </c>
      <c r="Q864" t="s">
        <v>2019</v>
      </c>
      <c r="R864" s="6">
        <f t="shared" si="55"/>
        <v>1.8742857142857143</v>
      </c>
      <c r="S864" s="8">
        <f t="shared" si="52"/>
        <v>77.17647058823529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9">
        <f t="shared" si="53"/>
        <v>42172.208333333328</v>
      </c>
      <c r="M865" s="9">
        <f t="shared" si="54"/>
        <v>42195.208333333328</v>
      </c>
      <c r="N865" t="b">
        <v>0</v>
      </c>
      <c r="O865" t="b">
        <v>1</v>
      </c>
      <c r="P865" t="s">
        <v>2020</v>
      </c>
      <c r="Q865" t="s">
        <v>2039</v>
      </c>
      <c r="R865" s="6">
        <f t="shared" si="55"/>
        <v>3.8678571428571429</v>
      </c>
      <c r="S865" s="8">
        <f t="shared" si="52"/>
        <v>24.953917050691246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9">
        <f t="shared" si="53"/>
        <v>42601.208333333328</v>
      </c>
      <c r="M866" s="9">
        <f t="shared" si="54"/>
        <v>42606.208333333328</v>
      </c>
      <c r="N866" t="b">
        <v>0</v>
      </c>
      <c r="O866" t="b">
        <v>0</v>
      </c>
      <c r="P866" t="s">
        <v>2020</v>
      </c>
      <c r="Q866" t="s">
        <v>2031</v>
      </c>
      <c r="R866" s="6">
        <f t="shared" si="55"/>
        <v>3.4707142857142856</v>
      </c>
      <c r="S866" s="8">
        <f t="shared" si="52"/>
        <v>97.18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9">
        <f t="shared" si="53"/>
        <v>41897.208333333336</v>
      </c>
      <c r="M867" s="9">
        <f t="shared" si="54"/>
        <v>41906.208333333336</v>
      </c>
      <c r="N867" t="b">
        <v>0</v>
      </c>
      <c r="O867" t="b">
        <v>0</v>
      </c>
      <c r="P867" t="s">
        <v>2018</v>
      </c>
      <c r="Q867" t="s">
        <v>2019</v>
      </c>
      <c r="R867" s="6">
        <f t="shared" si="55"/>
        <v>1.8582098765432098</v>
      </c>
      <c r="S867" s="8">
        <f t="shared" si="52"/>
        <v>46.000916870415651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9">
        <f t="shared" si="53"/>
        <v>40671.208333333336</v>
      </c>
      <c r="M868" s="9">
        <f t="shared" si="54"/>
        <v>40672.208333333336</v>
      </c>
      <c r="N868" t="b">
        <v>0</v>
      </c>
      <c r="O868" t="b">
        <v>0</v>
      </c>
      <c r="P868" t="s">
        <v>2033</v>
      </c>
      <c r="Q868" t="s">
        <v>2034</v>
      </c>
      <c r="R868" s="6">
        <f t="shared" si="55"/>
        <v>0.43241247264770238</v>
      </c>
      <c r="S868" s="8">
        <f t="shared" si="52"/>
        <v>88.023385300668153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9">
        <f t="shared" si="53"/>
        <v>43382.208333333328</v>
      </c>
      <c r="M869" s="9">
        <f t="shared" si="54"/>
        <v>43388.208333333328</v>
      </c>
      <c r="N869" t="b">
        <v>0</v>
      </c>
      <c r="O869" t="b">
        <v>0</v>
      </c>
      <c r="P869" t="s">
        <v>2012</v>
      </c>
      <c r="Q869" t="s">
        <v>2013</v>
      </c>
      <c r="R869" s="6">
        <f t="shared" si="55"/>
        <v>1.6243749999999999</v>
      </c>
      <c r="S869" s="8">
        <f t="shared" si="52"/>
        <v>25.99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9">
        <f t="shared" si="53"/>
        <v>41559.208333333336</v>
      </c>
      <c r="M870" s="9">
        <f t="shared" si="54"/>
        <v>41570.208333333336</v>
      </c>
      <c r="N870" t="b">
        <v>0</v>
      </c>
      <c r="O870" t="b">
        <v>0</v>
      </c>
      <c r="P870" t="s">
        <v>2018</v>
      </c>
      <c r="Q870" t="s">
        <v>2019</v>
      </c>
      <c r="R870" s="6">
        <f t="shared" si="55"/>
        <v>1.8484285714285715</v>
      </c>
      <c r="S870" s="8">
        <f t="shared" si="52"/>
        <v>102.69047619047619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9">
        <f t="shared" si="53"/>
        <v>40350.208333333336</v>
      </c>
      <c r="M871" s="9">
        <f t="shared" si="54"/>
        <v>40364.208333333336</v>
      </c>
      <c r="N871" t="b">
        <v>0</v>
      </c>
      <c r="O871" t="b">
        <v>0</v>
      </c>
      <c r="P871" t="s">
        <v>2020</v>
      </c>
      <c r="Q871" t="s">
        <v>2023</v>
      </c>
      <c r="R871" s="6">
        <f t="shared" si="55"/>
        <v>0.23703520691785052</v>
      </c>
      <c r="S871" s="8">
        <f t="shared" si="52"/>
        <v>72.958174904942965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9">
        <f t="shared" si="53"/>
        <v>42240.208333333328</v>
      </c>
      <c r="M872" s="9">
        <f t="shared" si="54"/>
        <v>42265.208333333328</v>
      </c>
      <c r="N872" t="b">
        <v>0</v>
      </c>
      <c r="O872" t="b">
        <v>0</v>
      </c>
      <c r="P872" t="s">
        <v>2018</v>
      </c>
      <c r="Q872" t="s">
        <v>2019</v>
      </c>
      <c r="R872" s="6">
        <f t="shared" si="55"/>
        <v>0.89870129870129867</v>
      </c>
      <c r="S872" s="8">
        <f t="shared" si="52"/>
        <v>57.190082644628099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9">
        <f t="shared" si="53"/>
        <v>43040.208333333328</v>
      </c>
      <c r="M873" s="9">
        <f t="shared" si="54"/>
        <v>43058.25</v>
      </c>
      <c r="N873" t="b">
        <v>0</v>
      </c>
      <c r="O873" t="b">
        <v>1</v>
      </c>
      <c r="P873" t="s">
        <v>2018</v>
      </c>
      <c r="Q873" t="s">
        <v>2019</v>
      </c>
      <c r="R873" s="6">
        <f t="shared" si="55"/>
        <v>2.7260419580419581</v>
      </c>
      <c r="S873" s="8">
        <f t="shared" si="52"/>
        <v>84.013793103448279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9">
        <f t="shared" si="53"/>
        <v>43346.208333333328</v>
      </c>
      <c r="M874" s="9">
        <f t="shared" si="54"/>
        <v>43351.208333333328</v>
      </c>
      <c r="N874" t="b">
        <v>0</v>
      </c>
      <c r="O874" t="b">
        <v>0</v>
      </c>
      <c r="P874" t="s">
        <v>2020</v>
      </c>
      <c r="Q874" t="s">
        <v>2042</v>
      </c>
      <c r="R874" s="6">
        <f t="shared" si="55"/>
        <v>1.7004255319148935</v>
      </c>
      <c r="S874" s="8">
        <f t="shared" si="52"/>
        <v>98.666666666666671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9">
        <f t="shared" si="53"/>
        <v>41647.25</v>
      </c>
      <c r="M875" s="9">
        <f t="shared" si="54"/>
        <v>41652.25</v>
      </c>
      <c r="N875" t="b">
        <v>0</v>
      </c>
      <c r="O875" t="b">
        <v>0</v>
      </c>
      <c r="P875" t="s">
        <v>2033</v>
      </c>
      <c r="Q875" t="s">
        <v>2034</v>
      </c>
      <c r="R875" s="6">
        <f t="shared" si="55"/>
        <v>1.8828503562945369</v>
      </c>
      <c r="S875" s="8">
        <f t="shared" si="52"/>
        <v>42.007419183889773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9">
        <f t="shared" si="53"/>
        <v>40291.208333333336</v>
      </c>
      <c r="M876" s="9">
        <f t="shared" si="54"/>
        <v>40329.208333333336</v>
      </c>
      <c r="N876" t="b">
        <v>0</v>
      </c>
      <c r="O876" t="b">
        <v>1</v>
      </c>
      <c r="P876" t="s">
        <v>2033</v>
      </c>
      <c r="Q876" t="s">
        <v>2034</v>
      </c>
      <c r="R876" s="6">
        <f t="shared" si="55"/>
        <v>3.4693532338308457</v>
      </c>
      <c r="S876" s="8">
        <f t="shared" si="52"/>
        <v>32.002753556677376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9">
        <f t="shared" si="53"/>
        <v>40556.25</v>
      </c>
      <c r="M877" s="9">
        <f t="shared" si="54"/>
        <v>40557.25</v>
      </c>
      <c r="N877" t="b">
        <v>0</v>
      </c>
      <c r="O877" t="b">
        <v>0</v>
      </c>
      <c r="P877" t="s">
        <v>2014</v>
      </c>
      <c r="Q877" t="s">
        <v>2015</v>
      </c>
      <c r="R877" s="6">
        <f t="shared" si="55"/>
        <v>0.6917721518987342</v>
      </c>
      <c r="S877" s="8">
        <f t="shared" si="52"/>
        <v>81.567164179104481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9">
        <f t="shared" si="53"/>
        <v>43624.208333333328</v>
      </c>
      <c r="M878" s="9">
        <f t="shared" si="54"/>
        <v>43648.208333333328</v>
      </c>
      <c r="N878" t="b">
        <v>0</v>
      </c>
      <c r="O878" t="b">
        <v>0</v>
      </c>
      <c r="P878" t="s">
        <v>2033</v>
      </c>
      <c r="Q878" t="s">
        <v>2034</v>
      </c>
      <c r="R878" s="6">
        <f t="shared" si="55"/>
        <v>0.25433734939759034</v>
      </c>
      <c r="S878" s="8">
        <f t="shared" si="52"/>
        <v>37.035087719298247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9">
        <f t="shared" si="53"/>
        <v>42577.208333333328</v>
      </c>
      <c r="M879" s="9">
        <f t="shared" si="54"/>
        <v>42578.208333333328</v>
      </c>
      <c r="N879" t="b">
        <v>0</v>
      </c>
      <c r="O879" t="b">
        <v>0</v>
      </c>
      <c r="P879" t="s">
        <v>2012</v>
      </c>
      <c r="Q879" t="s">
        <v>2013</v>
      </c>
      <c r="R879" s="6">
        <f t="shared" si="55"/>
        <v>0.77400977995110021</v>
      </c>
      <c r="S879" s="8">
        <f t="shared" si="52"/>
        <v>103.033360455655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9">
        <f t="shared" si="53"/>
        <v>43845.25</v>
      </c>
      <c r="M880" s="9">
        <f t="shared" si="54"/>
        <v>43869.25</v>
      </c>
      <c r="N880" t="b">
        <v>0</v>
      </c>
      <c r="O880" t="b">
        <v>0</v>
      </c>
      <c r="P880" t="s">
        <v>2014</v>
      </c>
      <c r="Q880" t="s">
        <v>2036</v>
      </c>
      <c r="R880" s="6">
        <f t="shared" si="55"/>
        <v>0.37481481481481482</v>
      </c>
      <c r="S880" s="8">
        <f t="shared" si="52"/>
        <v>84.333333333333329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9">
        <f t="shared" si="53"/>
        <v>42788.25</v>
      </c>
      <c r="M881" s="9">
        <f t="shared" si="54"/>
        <v>42797.25</v>
      </c>
      <c r="N881" t="b">
        <v>0</v>
      </c>
      <c r="O881" t="b">
        <v>0</v>
      </c>
      <c r="P881" t="s">
        <v>2026</v>
      </c>
      <c r="Q881" t="s">
        <v>2027</v>
      </c>
      <c r="R881" s="6">
        <f t="shared" si="55"/>
        <v>5.4379999999999997</v>
      </c>
      <c r="S881" s="8">
        <f t="shared" si="52"/>
        <v>102.60377358490567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9">
        <f t="shared" si="53"/>
        <v>43667.208333333328</v>
      </c>
      <c r="M882" s="9">
        <f t="shared" si="54"/>
        <v>43669.208333333328</v>
      </c>
      <c r="N882" t="b">
        <v>0</v>
      </c>
      <c r="O882" t="b">
        <v>0</v>
      </c>
      <c r="P882" t="s">
        <v>2014</v>
      </c>
      <c r="Q882" t="s">
        <v>2022</v>
      </c>
      <c r="R882" s="6">
        <f t="shared" si="55"/>
        <v>2.2852189349112426</v>
      </c>
      <c r="S882" s="8">
        <f t="shared" si="52"/>
        <v>79.992129246064621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9">
        <f t="shared" si="53"/>
        <v>42194.208333333328</v>
      </c>
      <c r="M883" s="9">
        <f t="shared" si="54"/>
        <v>42223.208333333328</v>
      </c>
      <c r="N883" t="b">
        <v>0</v>
      </c>
      <c r="O883" t="b">
        <v>1</v>
      </c>
      <c r="P883" t="s">
        <v>2018</v>
      </c>
      <c r="Q883" t="s">
        <v>2019</v>
      </c>
      <c r="R883" s="6">
        <f t="shared" si="55"/>
        <v>0.38948339483394834</v>
      </c>
      <c r="S883" s="8">
        <f t="shared" si="52"/>
        <v>70.055309734513273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9">
        <f t="shared" si="53"/>
        <v>42025.25</v>
      </c>
      <c r="M884" s="9">
        <f t="shared" si="54"/>
        <v>42029.25</v>
      </c>
      <c r="N884" t="b">
        <v>0</v>
      </c>
      <c r="O884" t="b">
        <v>0</v>
      </c>
      <c r="P884" t="s">
        <v>2018</v>
      </c>
      <c r="Q884" t="s">
        <v>2019</v>
      </c>
      <c r="R884" s="6">
        <f t="shared" si="55"/>
        <v>3.7</v>
      </c>
      <c r="S884" s="8">
        <f t="shared" si="52"/>
        <v>37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9">
        <f t="shared" si="53"/>
        <v>40323.208333333336</v>
      </c>
      <c r="M885" s="9">
        <f t="shared" si="54"/>
        <v>40359.208333333336</v>
      </c>
      <c r="N885" t="b">
        <v>0</v>
      </c>
      <c r="O885" t="b">
        <v>0</v>
      </c>
      <c r="P885" t="s">
        <v>2020</v>
      </c>
      <c r="Q885" t="s">
        <v>2031</v>
      </c>
      <c r="R885" s="6">
        <f t="shared" si="55"/>
        <v>2.3791176470588233</v>
      </c>
      <c r="S885" s="8">
        <f t="shared" si="52"/>
        <v>41.911917098445599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9">
        <f t="shared" si="53"/>
        <v>41763.208333333336</v>
      </c>
      <c r="M886" s="9">
        <f t="shared" si="54"/>
        <v>41765.208333333336</v>
      </c>
      <c r="N886" t="b">
        <v>0</v>
      </c>
      <c r="O886" t="b">
        <v>1</v>
      </c>
      <c r="P886" t="s">
        <v>2018</v>
      </c>
      <c r="Q886" t="s">
        <v>2019</v>
      </c>
      <c r="R886" s="6">
        <f t="shared" si="55"/>
        <v>0.64036299765807958</v>
      </c>
      <c r="S886" s="8">
        <f t="shared" si="52"/>
        <v>57.992576882290564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9">
        <f t="shared" si="53"/>
        <v>40335.208333333336</v>
      </c>
      <c r="M887" s="9">
        <f t="shared" si="54"/>
        <v>40373.208333333336</v>
      </c>
      <c r="N887" t="b">
        <v>0</v>
      </c>
      <c r="O887" t="b">
        <v>0</v>
      </c>
      <c r="P887" t="s">
        <v>2018</v>
      </c>
      <c r="Q887" t="s">
        <v>2019</v>
      </c>
      <c r="R887" s="6">
        <f t="shared" si="55"/>
        <v>1.1827777777777777</v>
      </c>
      <c r="S887" s="8">
        <f t="shared" si="52"/>
        <v>40.942307692307693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9">
        <f t="shared" si="53"/>
        <v>40416.208333333336</v>
      </c>
      <c r="M888" s="9">
        <f t="shared" si="54"/>
        <v>40434.208333333336</v>
      </c>
      <c r="N888" t="b">
        <v>0</v>
      </c>
      <c r="O888" t="b">
        <v>0</v>
      </c>
      <c r="P888" t="s">
        <v>2014</v>
      </c>
      <c r="Q888" t="s">
        <v>2024</v>
      </c>
      <c r="R888" s="6">
        <f t="shared" si="55"/>
        <v>0.84824037184594958</v>
      </c>
      <c r="S888" s="8">
        <f t="shared" si="52"/>
        <v>69.9972602739726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9">
        <f t="shared" si="53"/>
        <v>42202.208333333328</v>
      </c>
      <c r="M889" s="9">
        <f t="shared" si="54"/>
        <v>42249.208333333328</v>
      </c>
      <c r="N889" t="b">
        <v>0</v>
      </c>
      <c r="O889" t="b">
        <v>1</v>
      </c>
      <c r="P889" t="s">
        <v>2018</v>
      </c>
      <c r="Q889" t="s">
        <v>2019</v>
      </c>
      <c r="R889" s="6">
        <f t="shared" si="55"/>
        <v>0.29346153846153844</v>
      </c>
      <c r="S889" s="8">
        <f t="shared" si="52"/>
        <v>73.838709677419359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9">
        <f t="shared" si="53"/>
        <v>42836.208333333328</v>
      </c>
      <c r="M890" s="9">
        <f t="shared" si="54"/>
        <v>42855.208333333328</v>
      </c>
      <c r="N890" t="b">
        <v>0</v>
      </c>
      <c r="O890" t="b">
        <v>0</v>
      </c>
      <c r="P890" t="s">
        <v>2018</v>
      </c>
      <c r="Q890" t="s">
        <v>2019</v>
      </c>
      <c r="R890" s="6">
        <f t="shared" si="55"/>
        <v>2.0989655172413793</v>
      </c>
      <c r="S890" s="8">
        <f t="shared" si="52"/>
        <v>41.979310344827589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9">
        <f t="shared" si="53"/>
        <v>41710.208333333336</v>
      </c>
      <c r="M891" s="9">
        <f t="shared" si="54"/>
        <v>41717.208333333336</v>
      </c>
      <c r="N891" t="b">
        <v>0</v>
      </c>
      <c r="O891" t="b">
        <v>1</v>
      </c>
      <c r="P891" t="s">
        <v>2014</v>
      </c>
      <c r="Q891" t="s">
        <v>2022</v>
      </c>
      <c r="R891" s="6">
        <f t="shared" si="55"/>
        <v>1.697857142857143</v>
      </c>
      <c r="S891" s="8">
        <f t="shared" si="52"/>
        <v>77.93442622950819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9">
        <f t="shared" si="53"/>
        <v>43640.208333333328</v>
      </c>
      <c r="M892" s="9">
        <f t="shared" si="54"/>
        <v>43641.208333333328</v>
      </c>
      <c r="N892" t="b">
        <v>0</v>
      </c>
      <c r="O892" t="b">
        <v>0</v>
      </c>
      <c r="P892" t="s">
        <v>2014</v>
      </c>
      <c r="Q892" t="s">
        <v>2024</v>
      </c>
      <c r="R892" s="6">
        <f t="shared" si="55"/>
        <v>1.1595907738095239</v>
      </c>
      <c r="S892" s="8">
        <f t="shared" si="52"/>
        <v>106.01972789115646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9">
        <f t="shared" si="53"/>
        <v>40880.25</v>
      </c>
      <c r="M893" s="9">
        <f t="shared" si="54"/>
        <v>40924.25</v>
      </c>
      <c r="N893" t="b">
        <v>0</v>
      </c>
      <c r="O893" t="b">
        <v>0</v>
      </c>
      <c r="P893" t="s">
        <v>2020</v>
      </c>
      <c r="Q893" t="s">
        <v>2021</v>
      </c>
      <c r="R893" s="6">
        <f t="shared" si="55"/>
        <v>2.5859999999999999</v>
      </c>
      <c r="S893" s="8">
        <f t="shared" si="52"/>
        <v>47.018181818181816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9">
        <f t="shared" si="53"/>
        <v>40319.208333333336</v>
      </c>
      <c r="M894" s="9">
        <f t="shared" si="54"/>
        <v>40360.208333333336</v>
      </c>
      <c r="N894" t="b">
        <v>0</v>
      </c>
      <c r="O894" t="b">
        <v>0</v>
      </c>
      <c r="P894" t="s">
        <v>2026</v>
      </c>
      <c r="Q894" t="s">
        <v>2038</v>
      </c>
      <c r="R894" s="6">
        <f t="shared" si="55"/>
        <v>2.3058333333333332</v>
      </c>
      <c r="S894" s="8">
        <f t="shared" si="52"/>
        <v>76.016483516483518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9">
        <f t="shared" si="53"/>
        <v>42170.208333333328</v>
      </c>
      <c r="M895" s="9">
        <f t="shared" si="54"/>
        <v>42174.208333333328</v>
      </c>
      <c r="N895" t="b">
        <v>0</v>
      </c>
      <c r="O895" t="b">
        <v>1</v>
      </c>
      <c r="P895" t="s">
        <v>2020</v>
      </c>
      <c r="Q895" t="s">
        <v>2021</v>
      </c>
      <c r="R895" s="6">
        <f t="shared" si="55"/>
        <v>1.2821428571428573</v>
      </c>
      <c r="S895" s="8">
        <f t="shared" si="52"/>
        <v>54.120603015075375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9">
        <f t="shared" si="53"/>
        <v>41466.208333333336</v>
      </c>
      <c r="M896" s="9">
        <f t="shared" si="54"/>
        <v>41496.208333333336</v>
      </c>
      <c r="N896" t="b">
        <v>0</v>
      </c>
      <c r="O896" t="b">
        <v>1</v>
      </c>
      <c r="P896" t="s">
        <v>2020</v>
      </c>
      <c r="Q896" t="s">
        <v>2039</v>
      </c>
      <c r="R896" s="6">
        <f t="shared" si="55"/>
        <v>1.8870588235294117</v>
      </c>
      <c r="S896" s="8">
        <f t="shared" si="52"/>
        <v>57.285714285714285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9">
        <f t="shared" si="53"/>
        <v>43134.25</v>
      </c>
      <c r="M897" s="9">
        <f t="shared" si="54"/>
        <v>43143.25</v>
      </c>
      <c r="N897" t="b">
        <v>0</v>
      </c>
      <c r="O897" t="b">
        <v>0</v>
      </c>
      <c r="P897" t="s">
        <v>2018</v>
      </c>
      <c r="Q897" t="s">
        <v>2019</v>
      </c>
      <c r="R897" s="6">
        <f t="shared" si="55"/>
        <v>6.9511889862327911E-2</v>
      </c>
      <c r="S897" s="8">
        <f t="shared" si="52"/>
        <v>103.81308411214954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9">
        <f t="shared" si="53"/>
        <v>40738.208333333336</v>
      </c>
      <c r="M898" s="9">
        <f t="shared" si="54"/>
        <v>40741.208333333336</v>
      </c>
      <c r="N898" t="b">
        <v>0</v>
      </c>
      <c r="O898" t="b">
        <v>1</v>
      </c>
      <c r="P898" t="s">
        <v>2012</v>
      </c>
      <c r="Q898" t="s">
        <v>2013</v>
      </c>
      <c r="R898" s="6">
        <f t="shared" si="55"/>
        <v>7.7443434343434348</v>
      </c>
      <c r="S898" s="8">
        <f t="shared" ref="S898:S961" si="56">IF(E898,E898/G898,0)</f>
        <v>105.02602739726028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9">
        <f t="shared" ref="L899:L962" si="57">(((J899/60)/60)/24)+DATE(1970,1,1)</f>
        <v>43583.208333333328</v>
      </c>
      <c r="M899" s="9">
        <f t="shared" ref="M899:M962" si="58">(((K899/60)/60)/24)+DATE(1970,1,1)</f>
        <v>43585.208333333328</v>
      </c>
      <c r="N899" t="b">
        <v>0</v>
      </c>
      <c r="O899" t="b">
        <v>0</v>
      </c>
      <c r="P899" t="s">
        <v>2018</v>
      </c>
      <c r="Q899" t="s">
        <v>2019</v>
      </c>
      <c r="R899" s="6">
        <f t="shared" ref="R899:R962" si="59">E899/D899</f>
        <v>0.27693181818181817</v>
      </c>
      <c r="S899" s="8">
        <f t="shared" si="56"/>
        <v>90.259259259259252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9">
        <f t="shared" si="57"/>
        <v>43815.25</v>
      </c>
      <c r="M900" s="9">
        <f t="shared" si="58"/>
        <v>43821.25</v>
      </c>
      <c r="N900" t="b">
        <v>0</v>
      </c>
      <c r="O900" t="b">
        <v>0</v>
      </c>
      <c r="P900" t="s">
        <v>2020</v>
      </c>
      <c r="Q900" t="s">
        <v>2021</v>
      </c>
      <c r="R900" s="6">
        <f t="shared" si="59"/>
        <v>0.52479620323841425</v>
      </c>
      <c r="S900" s="8">
        <f t="shared" si="56"/>
        <v>76.978705978705975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9">
        <f t="shared" si="57"/>
        <v>41554.208333333336</v>
      </c>
      <c r="M901" s="9">
        <f t="shared" si="58"/>
        <v>41572.208333333336</v>
      </c>
      <c r="N901" t="b">
        <v>0</v>
      </c>
      <c r="O901" t="b">
        <v>0</v>
      </c>
      <c r="P901" t="s">
        <v>2014</v>
      </c>
      <c r="Q901" t="s">
        <v>2037</v>
      </c>
      <c r="R901" s="6">
        <f t="shared" si="59"/>
        <v>4.0709677419354842</v>
      </c>
      <c r="S901" s="8">
        <f t="shared" si="56"/>
        <v>102.60162601626017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9">
        <f t="shared" si="57"/>
        <v>41901.208333333336</v>
      </c>
      <c r="M902" s="9">
        <f t="shared" si="58"/>
        <v>41902.208333333336</v>
      </c>
      <c r="N902" t="b">
        <v>0</v>
      </c>
      <c r="O902" t="b">
        <v>1</v>
      </c>
      <c r="P902" t="s">
        <v>2016</v>
      </c>
      <c r="Q902" t="s">
        <v>2017</v>
      </c>
      <c r="R902" s="6">
        <f t="shared" si="59"/>
        <v>0.02</v>
      </c>
      <c r="S902" s="8">
        <f t="shared" si="56"/>
        <v>2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9">
        <f t="shared" si="57"/>
        <v>43298.208333333328</v>
      </c>
      <c r="M903" s="9">
        <f t="shared" si="58"/>
        <v>43331.208333333328</v>
      </c>
      <c r="N903" t="b">
        <v>0</v>
      </c>
      <c r="O903" t="b">
        <v>1</v>
      </c>
      <c r="P903" t="s">
        <v>2014</v>
      </c>
      <c r="Q903" t="s">
        <v>2015</v>
      </c>
      <c r="R903" s="6">
        <f t="shared" si="59"/>
        <v>1.5617857142857143</v>
      </c>
      <c r="S903" s="8">
        <f t="shared" si="56"/>
        <v>55.0062893081761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9">
        <f t="shared" si="57"/>
        <v>42399.25</v>
      </c>
      <c r="M904" s="9">
        <f t="shared" si="58"/>
        <v>42441.25</v>
      </c>
      <c r="N904" t="b">
        <v>0</v>
      </c>
      <c r="O904" t="b">
        <v>0</v>
      </c>
      <c r="P904" t="s">
        <v>2016</v>
      </c>
      <c r="Q904" t="s">
        <v>2017</v>
      </c>
      <c r="R904" s="6">
        <f t="shared" si="59"/>
        <v>2.5242857142857145</v>
      </c>
      <c r="S904" s="8">
        <f t="shared" si="56"/>
        <v>32.127272727272725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9">
        <f t="shared" si="57"/>
        <v>41034.208333333336</v>
      </c>
      <c r="M905" s="9">
        <f t="shared" si="58"/>
        <v>41049.208333333336</v>
      </c>
      <c r="N905" t="b">
        <v>0</v>
      </c>
      <c r="O905" t="b">
        <v>1</v>
      </c>
      <c r="P905" t="s">
        <v>2026</v>
      </c>
      <c r="Q905" t="s">
        <v>2027</v>
      </c>
      <c r="R905" s="6">
        <f t="shared" si="59"/>
        <v>1.729268292682927E-2</v>
      </c>
      <c r="S905" s="8">
        <f t="shared" si="56"/>
        <v>50.642857142857146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9">
        <f t="shared" si="57"/>
        <v>41186.208333333336</v>
      </c>
      <c r="M906" s="9">
        <f t="shared" si="58"/>
        <v>41190.208333333336</v>
      </c>
      <c r="N906" t="b">
        <v>0</v>
      </c>
      <c r="O906" t="b">
        <v>0</v>
      </c>
      <c r="P906" t="s">
        <v>2026</v>
      </c>
      <c r="Q906" t="s">
        <v>2035</v>
      </c>
      <c r="R906" s="6">
        <f t="shared" si="59"/>
        <v>0.12230769230769231</v>
      </c>
      <c r="S906" s="8">
        <f t="shared" si="56"/>
        <v>49.6875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9">
        <f t="shared" si="57"/>
        <v>41536.208333333336</v>
      </c>
      <c r="M907" s="9">
        <f t="shared" si="58"/>
        <v>41539.208333333336</v>
      </c>
      <c r="N907" t="b">
        <v>0</v>
      </c>
      <c r="O907" t="b">
        <v>0</v>
      </c>
      <c r="P907" t="s">
        <v>2018</v>
      </c>
      <c r="Q907" t="s">
        <v>2019</v>
      </c>
      <c r="R907" s="6">
        <f t="shared" si="59"/>
        <v>1.6398734177215191</v>
      </c>
      <c r="S907" s="8">
        <f t="shared" si="56"/>
        <v>54.894067796610166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9">
        <f t="shared" si="57"/>
        <v>42868.208333333328</v>
      </c>
      <c r="M908" s="9">
        <f t="shared" si="58"/>
        <v>42904.208333333328</v>
      </c>
      <c r="N908" t="b">
        <v>1</v>
      </c>
      <c r="O908" t="b">
        <v>1</v>
      </c>
      <c r="P908" t="s">
        <v>2020</v>
      </c>
      <c r="Q908" t="s">
        <v>2021</v>
      </c>
      <c r="R908" s="6">
        <f t="shared" si="59"/>
        <v>1.6298181818181818</v>
      </c>
      <c r="S908" s="8">
        <f t="shared" si="56"/>
        <v>46.931937172774866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9">
        <f t="shared" si="57"/>
        <v>40660.208333333336</v>
      </c>
      <c r="M909" s="9">
        <f t="shared" si="58"/>
        <v>40667.208333333336</v>
      </c>
      <c r="N909" t="b">
        <v>0</v>
      </c>
      <c r="O909" t="b">
        <v>0</v>
      </c>
      <c r="P909" t="s">
        <v>2018</v>
      </c>
      <c r="Q909" t="s">
        <v>2019</v>
      </c>
      <c r="R909" s="6">
        <f t="shared" si="59"/>
        <v>0.20252747252747252</v>
      </c>
      <c r="S909" s="8">
        <f t="shared" si="56"/>
        <v>44.951219512195124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9">
        <f t="shared" si="57"/>
        <v>41031.208333333336</v>
      </c>
      <c r="M910" s="9">
        <f t="shared" si="58"/>
        <v>41042.208333333336</v>
      </c>
      <c r="N910" t="b">
        <v>0</v>
      </c>
      <c r="O910" t="b">
        <v>0</v>
      </c>
      <c r="P910" t="s">
        <v>2029</v>
      </c>
      <c r="Q910" t="s">
        <v>2030</v>
      </c>
      <c r="R910" s="6">
        <f t="shared" si="59"/>
        <v>3.1924083769633507</v>
      </c>
      <c r="S910" s="8">
        <f t="shared" si="56"/>
        <v>30.99898322318251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9">
        <f t="shared" si="57"/>
        <v>43255.208333333328</v>
      </c>
      <c r="M911" s="9">
        <f t="shared" si="58"/>
        <v>43282.208333333328</v>
      </c>
      <c r="N911" t="b">
        <v>0</v>
      </c>
      <c r="O911" t="b">
        <v>1</v>
      </c>
      <c r="P911" t="s">
        <v>2018</v>
      </c>
      <c r="Q911" t="s">
        <v>2019</v>
      </c>
      <c r="R911" s="6">
        <f t="shared" si="59"/>
        <v>4.7894444444444444</v>
      </c>
      <c r="S911" s="8">
        <f t="shared" si="56"/>
        <v>107.7625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9">
        <f t="shared" si="57"/>
        <v>42026.25</v>
      </c>
      <c r="M912" s="9">
        <f t="shared" si="58"/>
        <v>42027.25</v>
      </c>
      <c r="N912" t="b">
        <v>0</v>
      </c>
      <c r="O912" t="b">
        <v>0</v>
      </c>
      <c r="P912" t="s">
        <v>2018</v>
      </c>
      <c r="Q912" t="s">
        <v>2019</v>
      </c>
      <c r="R912" s="6">
        <f t="shared" si="59"/>
        <v>0.19556634304207121</v>
      </c>
      <c r="S912" s="8">
        <f t="shared" si="56"/>
        <v>102.07770270270271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9">
        <f t="shared" si="57"/>
        <v>43717.208333333328</v>
      </c>
      <c r="M913" s="9">
        <f t="shared" si="58"/>
        <v>43719.208333333328</v>
      </c>
      <c r="N913" t="b">
        <v>1</v>
      </c>
      <c r="O913" t="b">
        <v>0</v>
      </c>
      <c r="P913" t="s">
        <v>2016</v>
      </c>
      <c r="Q913" t="s">
        <v>2017</v>
      </c>
      <c r="R913" s="6">
        <f t="shared" si="59"/>
        <v>1.9894827586206896</v>
      </c>
      <c r="S913" s="8">
        <f t="shared" si="56"/>
        <v>24.976190476190474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9">
        <f t="shared" si="57"/>
        <v>41157.208333333336</v>
      </c>
      <c r="M914" s="9">
        <f t="shared" si="58"/>
        <v>41170.208333333336</v>
      </c>
      <c r="N914" t="b">
        <v>1</v>
      </c>
      <c r="O914" t="b">
        <v>0</v>
      </c>
      <c r="P914" t="s">
        <v>2020</v>
      </c>
      <c r="Q914" t="s">
        <v>2023</v>
      </c>
      <c r="R914" s="6">
        <f t="shared" si="59"/>
        <v>7.95</v>
      </c>
      <c r="S914" s="8">
        <f t="shared" si="56"/>
        <v>79.944134078212286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9">
        <f t="shared" si="57"/>
        <v>43597.208333333328</v>
      </c>
      <c r="M915" s="9">
        <f t="shared" si="58"/>
        <v>43610.208333333328</v>
      </c>
      <c r="N915" t="b">
        <v>0</v>
      </c>
      <c r="O915" t="b">
        <v>0</v>
      </c>
      <c r="P915" t="s">
        <v>2020</v>
      </c>
      <c r="Q915" t="s">
        <v>2023</v>
      </c>
      <c r="R915" s="6">
        <f t="shared" si="59"/>
        <v>0.50621082621082625</v>
      </c>
      <c r="S915" s="8">
        <f t="shared" si="56"/>
        <v>67.946462715105156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9">
        <f t="shared" si="57"/>
        <v>41490.208333333336</v>
      </c>
      <c r="M916" s="9">
        <f t="shared" si="58"/>
        <v>41502.208333333336</v>
      </c>
      <c r="N916" t="b">
        <v>0</v>
      </c>
      <c r="O916" t="b">
        <v>0</v>
      </c>
      <c r="P916" t="s">
        <v>2018</v>
      </c>
      <c r="Q916" t="s">
        <v>2019</v>
      </c>
      <c r="R916" s="6">
        <f t="shared" si="59"/>
        <v>0.57437499999999997</v>
      </c>
      <c r="S916" s="8">
        <f t="shared" si="56"/>
        <v>26.070921985815602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9">
        <f t="shared" si="57"/>
        <v>42976.208333333328</v>
      </c>
      <c r="M917" s="9">
        <f t="shared" si="58"/>
        <v>42985.208333333328</v>
      </c>
      <c r="N917" t="b">
        <v>0</v>
      </c>
      <c r="O917" t="b">
        <v>0</v>
      </c>
      <c r="P917" t="s">
        <v>2020</v>
      </c>
      <c r="Q917" t="s">
        <v>2039</v>
      </c>
      <c r="R917" s="6">
        <f t="shared" si="59"/>
        <v>1.5562827640984909</v>
      </c>
      <c r="S917" s="8">
        <f t="shared" si="56"/>
        <v>105.0032154340836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9">
        <f t="shared" si="57"/>
        <v>41991.25</v>
      </c>
      <c r="M918" s="9">
        <f t="shared" si="58"/>
        <v>42000.25</v>
      </c>
      <c r="N918" t="b">
        <v>0</v>
      </c>
      <c r="O918" t="b">
        <v>0</v>
      </c>
      <c r="P918" t="s">
        <v>2033</v>
      </c>
      <c r="Q918" t="s">
        <v>2034</v>
      </c>
      <c r="R918" s="6">
        <f t="shared" si="59"/>
        <v>0.36297297297297298</v>
      </c>
      <c r="S918" s="8">
        <f t="shared" si="56"/>
        <v>25.826923076923077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9">
        <f t="shared" si="57"/>
        <v>40722.208333333336</v>
      </c>
      <c r="M919" s="9">
        <f t="shared" si="58"/>
        <v>40746.208333333336</v>
      </c>
      <c r="N919" t="b">
        <v>0</v>
      </c>
      <c r="O919" t="b">
        <v>1</v>
      </c>
      <c r="P919" t="s">
        <v>2020</v>
      </c>
      <c r="Q919" t="s">
        <v>2031</v>
      </c>
      <c r="R919" s="6">
        <f t="shared" si="59"/>
        <v>0.58250000000000002</v>
      </c>
      <c r="S919" s="8">
        <f t="shared" si="56"/>
        <v>77.666666666666671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9">
        <f t="shared" si="57"/>
        <v>41117.208333333336</v>
      </c>
      <c r="M920" s="9">
        <f t="shared" si="58"/>
        <v>41128.208333333336</v>
      </c>
      <c r="N920" t="b">
        <v>0</v>
      </c>
      <c r="O920" t="b">
        <v>0</v>
      </c>
      <c r="P920" t="s">
        <v>2026</v>
      </c>
      <c r="Q920" t="s">
        <v>2035</v>
      </c>
      <c r="R920" s="6">
        <f t="shared" si="59"/>
        <v>2.3739473684210526</v>
      </c>
      <c r="S920" s="8">
        <f t="shared" si="56"/>
        <v>57.82692307692308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9">
        <f t="shared" si="57"/>
        <v>43022.208333333328</v>
      </c>
      <c r="M921" s="9">
        <f t="shared" si="58"/>
        <v>43054.25</v>
      </c>
      <c r="N921" t="b">
        <v>0</v>
      </c>
      <c r="O921" t="b">
        <v>1</v>
      </c>
      <c r="P921" t="s">
        <v>2018</v>
      </c>
      <c r="Q921" t="s">
        <v>2019</v>
      </c>
      <c r="R921" s="6">
        <f t="shared" si="59"/>
        <v>0.58750000000000002</v>
      </c>
      <c r="S921" s="8">
        <f t="shared" si="56"/>
        <v>92.955555555555549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9">
        <f t="shared" si="57"/>
        <v>43503.25</v>
      </c>
      <c r="M922" s="9">
        <f t="shared" si="58"/>
        <v>43523.25</v>
      </c>
      <c r="N922" t="b">
        <v>1</v>
      </c>
      <c r="O922" t="b">
        <v>0</v>
      </c>
      <c r="P922" t="s">
        <v>2020</v>
      </c>
      <c r="Q922" t="s">
        <v>2028</v>
      </c>
      <c r="R922" s="6">
        <f t="shared" si="59"/>
        <v>1.8256603773584905</v>
      </c>
      <c r="S922" s="8">
        <f t="shared" si="56"/>
        <v>37.945098039215686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9">
        <f t="shared" si="57"/>
        <v>40951.25</v>
      </c>
      <c r="M923" s="9">
        <f t="shared" si="58"/>
        <v>40965.25</v>
      </c>
      <c r="N923" t="b">
        <v>0</v>
      </c>
      <c r="O923" t="b">
        <v>0</v>
      </c>
      <c r="P923" t="s">
        <v>2016</v>
      </c>
      <c r="Q923" t="s">
        <v>2017</v>
      </c>
      <c r="R923" s="6">
        <f t="shared" si="59"/>
        <v>7.5436408977556111E-3</v>
      </c>
      <c r="S923" s="8">
        <f t="shared" si="56"/>
        <v>31.842105263157894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9">
        <f t="shared" si="57"/>
        <v>43443.25</v>
      </c>
      <c r="M924" s="9">
        <f t="shared" si="58"/>
        <v>43452.25</v>
      </c>
      <c r="N924" t="b">
        <v>0</v>
      </c>
      <c r="O924" t="b">
        <v>1</v>
      </c>
      <c r="P924" t="s">
        <v>2014</v>
      </c>
      <c r="Q924" t="s">
        <v>2041</v>
      </c>
      <c r="R924" s="6">
        <f t="shared" si="59"/>
        <v>1.7595330739299611</v>
      </c>
      <c r="S924" s="8">
        <f t="shared" si="56"/>
        <v>40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9">
        <f t="shared" si="57"/>
        <v>40373.208333333336</v>
      </c>
      <c r="M925" s="9">
        <f t="shared" si="58"/>
        <v>40374.208333333336</v>
      </c>
      <c r="N925" t="b">
        <v>0</v>
      </c>
      <c r="O925" t="b">
        <v>0</v>
      </c>
      <c r="P925" t="s">
        <v>2018</v>
      </c>
      <c r="Q925" t="s">
        <v>2019</v>
      </c>
      <c r="R925" s="6">
        <f t="shared" si="59"/>
        <v>2.3788235294117648</v>
      </c>
      <c r="S925" s="8">
        <f t="shared" si="56"/>
        <v>101.1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9">
        <f t="shared" si="57"/>
        <v>43769.208333333328</v>
      </c>
      <c r="M926" s="9">
        <f t="shared" si="58"/>
        <v>43780.25</v>
      </c>
      <c r="N926" t="b">
        <v>0</v>
      </c>
      <c r="O926" t="b">
        <v>0</v>
      </c>
      <c r="P926" t="s">
        <v>2018</v>
      </c>
      <c r="Q926" t="s">
        <v>2019</v>
      </c>
      <c r="R926" s="6">
        <f t="shared" si="59"/>
        <v>4.8805076142131982</v>
      </c>
      <c r="S926" s="8">
        <f t="shared" si="56"/>
        <v>84.006989951944078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9">
        <f t="shared" si="57"/>
        <v>43000.208333333328</v>
      </c>
      <c r="M927" s="9">
        <f t="shared" si="58"/>
        <v>43012.208333333328</v>
      </c>
      <c r="N927" t="b">
        <v>0</v>
      </c>
      <c r="O927" t="b">
        <v>0</v>
      </c>
      <c r="P927" t="s">
        <v>2018</v>
      </c>
      <c r="Q927" t="s">
        <v>2019</v>
      </c>
      <c r="R927" s="6">
        <f t="shared" si="59"/>
        <v>2.2406666666666668</v>
      </c>
      <c r="S927" s="8">
        <f t="shared" si="56"/>
        <v>103.41538461538461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9">
        <f t="shared" si="57"/>
        <v>42502.208333333328</v>
      </c>
      <c r="M928" s="9">
        <f t="shared" si="58"/>
        <v>42506.208333333328</v>
      </c>
      <c r="N928" t="b">
        <v>0</v>
      </c>
      <c r="O928" t="b">
        <v>0</v>
      </c>
      <c r="P928" t="s">
        <v>2012</v>
      </c>
      <c r="Q928" t="s">
        <v>2013</v>
      </c>
      <c r="R928" s="6">
        <f t="shared" si="59"/>
        <v>0.18126436781609195</v>
      </c>
      <c r="S928" s="8">
        <f t="shared" si="56"/>
        <v>105.13333333333334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9">
        <f t="shared" si="57"/>
        <v>41102.208333333336</v>
      </c>
      <c r="M929" s="9">
        <f t="shared" si="58"/>
        <v>41131.208333333336</v>
      </c>
      <c r="N929" t="b">
        <v>0</v>
      </c>
      <c r="O929" t="b">
        <v>0</v>
      </c>
      <c r="P929" t="s">
        <v>2018</v>
      </c>
      <c r="Q929" t="s">
        <v>2019</v>
      </c>
      <c r="R929" s="6">
        <f t="shared" si="59"/>
        <v>0.45847222222222223</v>
      </c>
      <c r="S929" s="8">
        <f t="shared" si="56"/>
        <v>89.21621621621621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9">
        <f t="shared" si="57"/>
        <v>41637.25</v>
      </c>
      <c r="M930" s="9">
        <f t="shared" si="58"/>
        <v>41646.25</v>
      </c>
      <c r="N930" t="b">
        <v>0</v>
      </c>
      <c r="O930" t="b">
        <v>0</v>
      </c>
      <c r="P930" t="s">
        <v>2016</v>
      </c>
      <c r="Q930" t="s">
        <v>2017</v>
      </c>
      <c r="R930" s="6">
        <f t="shared" si="59"/>
        <v>1.1731541218637993</v>
      </c>
      <c r="S930" s="8">
        <f t="shared" si="56"/>
        <v>51.995234312946785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9">
        <f t="shared" si="57"/>
        <v>42858.208333333328</v>
      </c>
      <c r="M931" s="9">
        <f t="shared" si="58"/>
        <v>42872.208333333328</v>
      </c>
      <c r="N931" t="b">
        <v>0</v>
      </c>
      <c r="O931" t="b">
        <v>0</v>
      </c>
      <c r="P931" t="s">
        <v>2018</v>
      </c>
      <c r="Q931" t="s">
        <v>2019</v>
      </c>
      <c r="R931" s="6">
        <f t="shared" si="59"/>
        <v>2.173090909090909</v>
      </c>
      <c r="S931" s="8">
        <f t="shared" si="56"/>
        <v>64.956521739130437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9">
        <f t="shared" si="57"/>
        <v>42060.25</v>
      </c>
      <c r="M932" s="9">
        <f t="shared" si="58"/>
        <v>42067.25</v>
      </c>
      <c r="N932" t="b">
        <v>0</v>
      </c>
      <c r="O932" t="b">
        <v>1</v>
      </c>
      <c r="P932" t="s">
        <v>2018</v>
      </c>
      <c r="Q932" t="s">
        <v>2019</v>
      </c>
      <c r="R932" s="6">
        <f t="shared" si="59"/>
        <v>1.1228571428571428</v>
      </c>
      <c r="S932" s="8">
        <f t="shared" si="56"/>
        <v>46.235294117647058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9">
        <f t="shared" si="57"/>
        <v>41818.208333333336</v>
      </c>
      <c r="M933" s="9">
        <f t="shared" si="58"/>
        <v>41820.208333333336</v>
      </c>
      <c r="N933" t="b">
        <v>0</v>
      </c>
      <c r="O933" t="b">
        <v>1</v>
      </c>
      <c r="P933" t="s">
        <v>2018</v>
      </c>
      <c r="Q933" t="s">
        <v>2019</v>
      </c>
      <c r="R933" s="6">
        <f t="shared" si="59"/>
        <v>0.72518987341772156</v>
      </c>
      <c r="S933" s="8">
        <f t="shared" si="56"/>
        <v>51.151785714285715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9">
        <f t="shared" si="57"/>
        <v>41709.208333333336</v>
      </c>
      <c r="M934" s="9">
        <f t="shared" si="58"/>
        <v>41712.208333333336</v>
      </c>
      <c r="N934" t="b">
        <v>0</v>
      </c>
      <c r="O934" t="b">
        <v>0</v>
      </c>
      <c r="P934" t="s">
        <v>2014</v>
      </c>
      <c r="Q934" t="s">
        <v>2015</v>
      </c>
      <c r="R934" s="6">
        <f t="shared" si="59"/>
        <v>2.1230434782608696</v>
      </c>
      <c r="S934" s="8">
        <f t="shared" si="56"/>
        <v>33.909722222222221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9">
        <f t="shared" si="57"/>
        <v>41372.208333333336</v>
      </c>
      <c r="M935" s="9">
        <f t="shared" si="58"/>
        <v>41385.208333333336</v>
      </c>
      <c r="N935" t="b">
        <v>0</v>
      </c>
      <c r="O935" t="b">
        <v>0</v>
      </c>
      <c r="P935" t="s">
        <v>2018</v>
      </c>
      <c r="Q935" t="s">
        <v>2019</v>
      </c>
      <c r="R935" s="6">
        <f t="shared" si="59"/>
        <v>2.3974657534246577</v>
      </c>
      <c r="S935" s="8">
        <f t="shared" si="56"/>
        <v>92.016298633017882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9">
        <f t="shared" si="57"/>
        <v>42422.25</v>
      </c>
      <c r="M936" s="9">
        <f t="shared" si="58"/>
        <v>42428.25</v>
      </c>
      <c r="N936" t="b">
        <v>0</v>
      </c>
      <c r="O936" t="b">
        <v>0</v>
      </c>
      <c r="P936" t="s">
        <v>2018</v>
      </c>
      <c r="Q936" t="s">
        <v>2019</v>
      </c>
      <c r="R936" s="6">
        <f t="shared" si="59"/>
        <v>1.8193548387096774</v>
      </c>
      <c r="S936" s="8">
        <f t="shared" si="56"/>
        <v>107.42857142857143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9">
        <f t="shared" si="57"/>
        <v>42209.208333333328</v>
      </c>
      <c r="M937" s="9">
        <f t="shared" si="58"/>
        <v>42216.208333333328</v>
      </c>
      <c r="N937" t="b">
        <v>0</v>
      </c>
      <c r="O937" t="b">
        <v>0</v>
      </c>
      <c r="P937" t="s">
        <v>2018</v>
      </c>
      <c r="Q937" t="s">
        <v>2019</v>
      </c>
      <c r="R937" s="6">
        <f t="shared" si="59"/>
        <v>1.6413114754098361</v>
      </c>
      <c r="S937" s="8">
        <f t="shared" si="56"/>
        <v>75.848484848484844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9">
        <f t="shared" si="57"/>
        <v>43668.208333333328</v>
      </c>
      <c r="M938" s="9">
        <f t="shared" si="58"/>
        <v>43671.208333333328</v>
      </c>
      <c r="N938" t="b">
        <v>1</v>
      </c>
      <c r="O938" t="b">
        <v>0</v>
      </c>
      <c r="P938" t="s">
        <v>2018</v>
      </c>
      <c r="Q938" t="s">
        <v>2019</v>
      </c>
      <c r="R938" s="6">
        <f t="shared" si="59"/>
        <v>1.6375968992248063E-2</v>
      </c>
      <c r="S938" s="8">
        <f t="shared" si="56"/>
        <v>80.476190476190482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9">
        <f t="shared" si="57"/>
        <v>42334.25</v>
      </c>
      <c r="M939" s="9">
        <f t="shared" si="58"/>
        <v>42343.25</v>
      </c>
      <c r="N939" t="b">
        <v>0</v>
      </c>
      <c r="O939" t="b">
        <v>0</v>
      </c>
      <c r="P939" t="s">
        <v>2020</v>
      </c>
      <c r="Q939" t="s">
        <v>2021</v>
      </c>
      <c r="R939" s="6">
        <f t="shared" si="59"/>
        <v>0.49643859649122807</v>
      </c>
      <c r="S939" s="8">
        <f t="shared" si="56"/>
        <v>86.978483606557376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9">
        <f t="shared" si="57"/>
        <v>43263.208333333328</v>
      </c>
      <c r="M940" s="9">
        <f t="shared" si="58"/>
        <v>43299.208333333328</v>
      </c>
      <c r="N940" t="b">
        <v>0</v>
      </c>
      <c r="O940" t="b">
        <v>1</v>
      </c>
      <c r="P940" t="s">
        <v>2026</v>
      </c>
      <c r="Q940" t="s">
        <v>2032</v>
      </c>
      <c r="R940" s="6">
        <f t="shared" si="59"/>
        <v>1.0970652173913042</v>
      </c>
      <c r="S940" s="8">
        <f t="shared" si="56"/>
        <v>105.13541666666667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9">
        <f t="shared" si="57"/>
        <v>40670.208333333336</v>
      </c>
      <c r="M941" s="9">
        <f t="shared" si="58"/>
        <v>40687.208333333336</v>
      </c>
      <c r="N941" t="b">
        <v>0</v>
      </c>
      <c r="O941" t="b">
        <v>1</v>
      </c>
      <c r="P941" t="s">
        <v>2029</v>
      </c>
      <c r="Q941" t="s">
        <v>2030</v>
      </c>
      <c r="R941" s="6">
        <f t="shared" si="59"/>
        <v>0.49217948717948717</v>
      </c>
      <c r="S941" s="8">
        <f t="shared" si="56"/>
        <v>57.298507462686565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9">
        <f t="shared" si="57"/>
        <v>41244.25</v>
      </c>
      <c r="M942" s="9">
        <f t="shared" si="58"/>
        <v>41266.25</v>
      </c>
      <c r="N942" t="b">
        <v>0</v>
      </c>
      <c r="O942" t="b">
        <v>0</v>
      </c>
      <c r="P942" t="s">
        <v>2016</v>
      </c>
      <c r="Q942" t="s">
        <v>2017</v>
      </c>
      <c r="R942" s="6">
        <f t="shared" si="59"/>
        <v>0.62232323232323228</v>
      </c>
      <c r="S942" s="8">
        <f t="shared" si="56"/>
        <v>93.348484848484844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9">
        <f t="shared" si="57"/>
        <v>40552.25</v>
      </c>
      <c r="M943" s="9">
        <f t="shared" si="58"/>
        <v>40587.25</v>
      </c>
      <c r="N943" t="b">
        <v>1</v>
      </c>
      <c r="O943" t="b">
        <v>0</v>
      </c>
      <c r="P943" t="s">
        <v>2018</v>
      </c>
      <c r="Q943" t="s">
        <v>2019</v>
      </c>
      <c r="R943" s="6">
        <f t="shared" si="59"/>
        <v>0.1305813953488372</v>
      </c>
      <c r="S943" s="8">
        <f t="shared" si="56"/>
        <v>71.987179487179489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9">
        <f t="shared" si="57"/>
        <v>40568.25</v>
      </c>
      <c r="M944" s="9">
        <f t="shared" si="58"/>
        <v>40571.25</v>
      </c>
      <c r="N944" t="b">
        <v>0</v>
      </c>
      <c r="O944" t="b">
        <v>0</v>
      </c>
      <c r="P944" t="s">
        <v>2018</v>
      </c>
      <c r="Q944" t="s">
        <v>2019</v>
      </c>
      <c r="R944" s="6">
        <f t="shared" si="59"/>
        <v>0.64635416666666667</v>
      </c>
      <c r="S944" s="8">
        <f t="shared" si="56"/>
        <v>92.611940298507463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9">
        <f t="shared" si="57"/>
        <v>41906.208333333336</v>
      </c>
      <c r="M945" s="9">
        <f t="shared" si="58"/>
        <v>41941.208333333336</v>
      </c>
      <c r="N945" t="b">
        <v>0</v>
      </c>
      <c r="O945" t="b">
        <v>0</v>
      </c>
      <c r="P945" t="s">
        <v>2012</v>
      </c>
      <c r="Q945" t="s">
        <v>2013</v>
      </c>
      <c r="R945" s="6">
        <f t="shared" si="59"/>
        <v>1.5958666666666668</v>
      </c>
      <c r="S945" s="8">
        <f t="shared" si="56"/>
        <v>104.99122807017544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9">
        <f t="shared" si="57"/>
        <v>42776.25</v>
      </c>
      <c r="M946" s="9">
        <f t="shared" si="58"/>
        <v>42795.25</v>
      </c>
      <c r="N946" t="b">
        <v>0</v>
      </c>
      <c r="O946" t="b">
        <v>0</v>
      </c>
      <c r="P946" t="s">
        <v>2033</v>
      </c>
      <c r="Q946" t="s">
        <v>2034</v>
      </c>
      <c r="R946" s="6">
        <f t="shared" si="59"/>
        <v>0.81420000000000003</v>
      </c>
      <c r="S946" s="8">
        <f t="shared" si="56"/>
        <v>30.958174904942965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9">
        <f t="shared" si="57"/>
        <v>41004.208333333336</v>
      </c>
      <c r="M947" s="9">
        <f t="shared" si="58"/>
        <v>41019.208333333336</v>
      </c>
      <c r="N947" t="b">
        <v>1</v>
      </c>
      <c r="O947" t="b">
        <v>0</v>
      </c>
      <c r="P947" t="s">
        <v>2033</v>
      </c>
      <c r="Q947" t="s">
        <v>2034</v>
      </c>
      <c r="R947" s="6">
        <f t="shared" si="59"/>
        <v>0.32444767441860467</v>
      </c>
      <c r="S947" s="8">
        <f t="shared" si="56"/>
        <v>33.001182732111175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9">
        <f t="shared" si="57"/>
        <v>40710.208333333336</v>
      </c>
      <c r="M948" s="9">
        <f t="shared" si="58"/>
        <v>40712.208333333336</v>
      </c>
      <c r="N948" t="b">
        <v>0</v>
      </c>
      <c r="O948" t="b">
        <v>0</v>
      </c>
      <c r="P948" t="s">
        <v>2018</v>
      </c>
      <c r="Q948" t="s">
        <v>2019</v>
      </c>
      <c r="R948" s="6">
        <f t="shared" si="59"/>
        <v>9.9141184124918666E-2</v>
      </c>
      <c r="S948" s="8">
        <f t="shared" si="56"/>
        <v>84.187845303867405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9">
        <f t="shared" si="57"/>
        <v>41908.208333333336</v>
      </c>
      <c r="M949" s="9">
        <f t="shared" si="58"/>
        <v>41915.208333333336</v>
      </c>
      <c r="N949" t="b">
        <v>0</v>
      </c>
      <c r="O949" t="b">
        <v>0</v>
      </c>
      <c r="P949" t="s">
        <v>2018</v>
      </c>
      <c r="Q949" t="s">
        <v>2019</v>
      </c>
      <c r="R949" s="6">
        <f t="shared" si="59"/>
        <v>0.26694444444444443</v>
      </c>
      <c r="S949" s="8">
        <f t="shared" si="56"/>
        <v>73.92307692307692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9">
        <f t="shared" si="57"/>
        <v>41985.25</v>
      </c>
      <c r="M950" s="9">
        <f t="shared" si="58"/>
        <v>41995.25</v>
      </c>
      <c r="N950" t="b">
        <v>1</v>
      </c>
      <c r="O950" t="b">
        <v>1</v>
      </c>
      <c r="P950" t="s">
        <v>2020</v>
      </c>
      <c r="Q950" t="s">
        <v>2021</v>
      </c>
      <c r="R950" s="6">
        <f t="shared" si="59"/>
        <v>0.62957446808510642</v>
      </c>
      <c r="S950" s="8">
        <f t="shared" si="56"/>
        <v>36.987499999999997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9">
        <f t="shared" si="57"/>
        <v>42112.208333333328</v>
      </c>
      <c r="M951" s="9">
        <f t="shared" si="58"/>
        <v>42131.208333333328</v>
      </c>
      <c r="N951" t="b">
        <v>0</v>
      </c>
      <c r="O951" t="b">
        <v>0</v>
      </c>
      <c r="P951" t="s">
        <v>2016</v>
      </c>
      <c r="Q951" t="s">
        <v>2017</v>
      </c>
      <c r="R951" s="6">
        <f t="shared" si="59"/>
        <v>1.6135593220338984</v>
      </c>
      <c r="S951" s="8">
        <f t="shared" si="56"/>
        <v>46.896551724137929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9">
        <f t="shared" si="57"/>
        <v>43571.208333333328</v>
      </c>
      <c r="M952" s="9">
        <f t="shared" si="58"/>
        <v>43576.208333333328</v>
      </c>
      <c r="N952" t="b">
        <v>0</v>
      </c>
      <c r="O952" t="b">
        <v>1</v>
      </c>
      <c r="P952" t="s">
        <v>2018</v>
      </c>
      <c r="Q952" t="s">
        <v>2019</v>
      </c>
      <c r="R952" s="6">
        <f t="shared" si="59"/>
        <v>0.05</v>
      </c>
      <c r="S952" s="8">
        <f t="shared" si="56"/>
        <v>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9">
        <f t="shared" si="57"/>
        <v>42730.25</v>
      </c>
      <c r="M953" s="9">
        <f t="shared" si="58"/>
        <v>42731.25</v>
      </c>
      <c r="N953" t="b">
        <v>0</v>
      </c>
      <c r="O953" t="b">
        <v>1</v>
      </c>
      <c r="P953" t="s">
        <v>2014</v>
      </c>
      <c r="Q953" t="s">
        <v>2015</v>
      </c>
      <c r="R953" s="6">
        <f t="shared" si="59"/>
        <v>10.969379310344827</v>
      </c>
      <c r="S953" s="8">
        <f t="shared" si="56"/>
        <v>102.02437459910199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9">
        <f t="shared" si="57"/>
        <v>42591.208333333328</v>
      </c>
      <c r="M954" s="9">
        <f t="shared" si="58"/>
        <v>42605.208333333328</v>
      </c>
      <c r="N954" t="b">
        <v>0</v>
      </c>
      <c r="O954" t="b">
        <v>0</v>
      </c>
      <c r="P954" t="s">
        <v>2020</v>
      </c>
      <c r="Q954" t="s">
        <v>2021</v>
      </c>
      <c r="R954" s="6">
        <f t="shared" si="59"/>
        <v>0.70094158075601376</v>
      </c>
      <c r="S954" s="8">
        <f t="shared" si="56"/>
        <v>45.007502206531335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9">
        <f t="shared" si="57"/>
        <v>42358.25</v>
      </c>
      <c r="M955" s="9">
        <f t="shared" si="58"/>
        <v>42394.25</v>
      </c>
      <c r="N955" t="b">
        <v>0</v>
      </c>
      <c r="O955" t="b">
        <v>1</v>
      </c>
      <c r="P955" t="s">
        <v>2020</v>
      </c>
      <c r="Q955" t="s">
        <v>2042</v>
      </c>
      <c r="R955" s="6">
        <f t="shared" si="59"/>
        <v>0.6</v>
      </c>
      <c r="S955" s="8">
        <f t="shared" si="56"/>
        <v>94.285714285714292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9">
        <f t="shared" si="57"/>
        <v>41174.208333333336</v>
      </c>
      <c r="M956" s="9">
        <f t="shared" si="58"/>
        <v>41198.208333333336</v>
      </c>
      <c r="N956" t="b">
        <v>0</v>
      </c>
      <c r="O956" t="b">
        <v>0</v>
      </c>
      <c r="P956" t="s">
        <v>2016</v>
      </c>
      <c r="Q956" t="s">
        <v>2017</v>
      </c>
      <c r="R956" s="6">
        <f t="shared" si="59"/>
        <v>3.6709859154929578</v>
      </c>
      <c r="S956" s="8">
        <f t="shared" si="56"/>
        <v>101.02325581395348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9">
        <f t="shared" si="57"/>
        <v>41238.25</v>
      </c>
      <c r="M957" s="9">
        <f t="shared" si="58"/>
        <v>41240.25</v>
      </c>
      <c r="N957" t="b">
        <v>0</v>
      </c>
      <c r="O957" t="b">
        <v>0</v>
      </c>
      <c r="P957" t="s">
        <v>2018</v>
      </c>
      <c r="Q957" t="s">
        <v>2019</v>
      </c>
      <c r="R957" s="6">
        <f t="shared" si="59"/>
        <v>11.09</v>
      </c>
      <c r="S957" s="8">
        <f t="shared" si="56"/>
        <v>97.037499999999994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9">
        <f t="shared" si="57"/>
        <v>42360.25</v>
      </c>
      <c r="M958" s="9">
        <f t="shared" si="58"/>
        <v>42364.25</v>
      </c>
      <c r="N958" t="b">
        <v>0</v>
      </c>
      <c r="O958" t="b">
        <v>0</v>
      </c>
      <c r="P958" t="s">
        <v>2020</v>
      </c>
      <c r="Q958" t="s">
        <v>2042</v>
      </c>
      <c r="R958" s="6">
        <f t="shared" si="59"/>
        <v>0.19028784648187633</v>
      </c>
      <c r="S958" s="8">
        <f t="shared" si="56"/>
        <v>43.00963855421687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9">
        <f t="shared" si="57"/>
        <v>40955.25</v>
      </c>
      <c r="M959" s="9">
        <f t="shared" si="58"/>
        <v>40958.25</v>
      </c>
      <c r="N959" t="b">
        <v>0</v>
      </c>
      <c r="O959" t="b">
        <v>0</v>
      </c>
      <c r="P959" t="s">
        <v>2018</v>
      </c>
      <c r="Q959" t="s">
        <v>2019</v>
      </c>
      <c r="R959" s="6">
        <f t="shared" si="59"/>
        <v>1.2687755102040816</v>
      </c>
      <c r="S959" s="8">
        <f t="shared" si="56"/>
        <v>94.916030534351151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9">
        <f t="shared" si="57"/>
        <v>40350.208333333336</v>
      </c>
      <c r="M960" s="9">
        <f t="shared" si="58"/>
        <v>40372.208333333336</v>
      </c>
      <c r="N960" t="b">
        <v>0</v>
      </c>
      <c r="O960" t="b">
        <v>0</v>
      </c>
      <c r="P960" t="s">
        <v>2020</v>
      </c>
      <c r="Q960" t="s">
        <v>2028</v>
      </c>
      <c r="R960" s="6">
        <f t="shared" si="59"/>
        <v>7.3463636363636367</v>
      </c>
      <c r="S960" s="8">
        <f t="shared" si="56"/>
        <v>72.151785714285708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9">
        <f t="shared" si="57"/>
        <v>40357.208333333336</v>
      </c>
      <c r="M961" s="9">
        <f t="shared" si="58"/>
        <v>40385.208333333336</v>
      </c>
      <c r="N961" t="b">
        <v>0</v>
      </c>
      <c r="O961" t="b">
        <v>0</v>
      </c>
      <c r="P961" t="s">
        <v>2026</v>
      </c>
      <c r="Q961" t="s">
        <v>2038</v>
      </c>
      <c r="R961" s="6">
        <f t="shared" si="59"/>
        <v>4.5731034482758622E-2</v>
      </c>
      <c r="S961" s="8">
        <f t="shared" si="56"/>
        <v>51.007692307692309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9">
        <f t="shared" si="57"/>
        <v>42408.25</v>
      </c>
      <c r="M962" s="9">
        <f t="shared" si="58"/>
        <v>42445.208333333328</v>
      </c>
      <c r="N962" t="b">
        <v>0</v>
      </c>
      <c r="O962" t="b">
        <v>0</v>
      </c>
      <c r="P962" t="s">
        <v>2016</v>
      </c>
      <c r="Q962" t="s">
        <v>2017</v>
      </c>
      <c r="R962" s="6">
        <f t="shared" si="59"/>
        <v>0.85054545454545449</v>
      </c>
      <c r="S962" s="8">
        <f t="shared" ref="S962:S1001" si="60">IF(E962,E962/G962,0)</f>
        <v>85.054545454545448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9">
        <f t="shared" ref="L963:L1001" si="61">(((J963/60)/60)/24)+DATE(1970,1,1)</f>
        <v>40591.25</v>
      </c>
      <c r="M963" s="9">
        <f t="shared" ref="M963:M1001" si="62">(((K963/60)/60)/24)+DATE(1970,1,1)</f>
        <v>40595.25</v>
      </c>
      <c r="N963" t="b">
        <v>0</v>
      </c>
      <c r="O963" t="b">
        <v>0</v>
      </c>
      <c r="P963" t="s">
        <v>2026</v>
      </c>
      <c r="Q963" t="s">
        <v>2038</v>
      </c>
      <c r="R963" s="6">
        <f t="shared" ref="R963:R1001" si="63">E963/D963</f>
        <v>1.1929824561403508</v>
      </c>
      <c r="S963" s="8">
        <f t="shared" si="60"/>
        <v>43.87096774193548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9">
        <f t="shared" si="61"/>
        <v>41592.25</v>
      </c>
      <c r="M964" s="9">
        <f t="shared" si="62"/>
        <v>41613.25</v>
      </c>
      <c r="N964" t="b">
        <v>0</v>
      </c>
      <c r="O964" t="b">
        <v>0</v>
      </c>
      <c r="P964" t="s">
        <v>2012</v>
      </c>
      <c r="Q964" t="s">
        <v>2013</v>
      </c>
      <c r="R964" s="6">
        <f t="shared" si="63"/>
        <v>2.9602777777777778</v>
      </c>
      <c r="S964" s="8">
        <f t="shared" si="60"/>
        <v>40.063909774436091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9">
        <f t="shared" si="61"/>
        <v>40607.25</v>
      </c>
      <c r="M965" s="9">
        <f t="shared" si="62"/>
        <v>40613.25</v>
      </c>
      <c r="N965" t="b">
        <v>0</v>
      </c>
      <c r="O965" t="b">
        <v>1</v>
      </c>
      <c r="P965" t="s">
        <v>2033</v>
      </c>
      <c r="Q965" t="s">
        <v>2034</v>
      </c>
      <c r="R965" s="6">
        <f t="shared" si="63"/>
        <v>0.84694915254237291</v>
      </c>
      <c r="S965" s="8">
        <f t="shared" si="60"/>
        <v>43.833333333333336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9">
        <f t="shared" si="61"/>
        <v>42135.208333333328</v>
      </c>
      <c r="M966" s="9">
        <f t="shared" si="62"/>
        <v>42140.208333333328</v>
      </c>
      <c r="N966" t="b">
        <v>0</v>
      </c>
      <c r="O966" t="b">
        <v>0</v>
      </c>
      <c r="P966" t="s">
        <v>2018</v>
      </c>
      <c r="Q966" t="s">
        <v>2019</v>
      </c>
      <c r="R966" s="6">
        <f t="shared" si="63"/>
        <v>3.5578378378378379</v>
      </c>
      <c r="S966" s="8">
        <f t="shared" si="60"/>
        <v>84.92903225806451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9">
        <f t="shared" si="61"/>
        <v>40203.25</v>
      </c>
      <c r="M967" s="9">
        <f t="shared" si="62"/>
        <v>40243.25</v>
      </c>
      <c r="N967" t="b">
        <v>0</v>
      </c>
      <c r="O967" t="b">
        <v>0</v>
      </c>
      <c r="P967" t="s">
        <v>2014</v>
      </c>
      <c r="Q967" t="s">
        <v>2015</v>
      </c>
      <c r="R967" s="6">
        <f t="shared" si="63"/>
        <v>3.8640909090909092</v>
      </c>
      <c r="S967" s="8">
        <f t="shared" si="60"/>
        <v>41.067632850241544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9">
        <f t="shared" si="61"/>
        <v>42901.208333333328</v>
      </c>
      <c r="M968" s="9">
        <f t="shared" si="62"/>
        <v>42903.208333333328</v>
      </c>
      <c r="N968" t="b">
        <v>0</v>
      </c>
      <c r="O968" t="b">
        <v>0</v>
      </c>
      <c r="P968" t="s">
        <v>2018</v>
      </c>
      <c r="Q968" t="s">
        <v>2019</v>
      </c>
      <c r="R968" s="6">
        <f t="shared" si="63"/>
        <v>7.9223529411764702</v>
      </c>
      <c r="S968" s="8">
        <f t="shared" si="60"/>
        <v>54.971428571428568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9">
        <f t="shared" si="61"/>
        <v>41005.208333333336</v>
      </c>
      <c r="M969" s="9">
        <f t="shared" si="62"/>
        <v>41042.208333333336</v>
      </c>
      <c r="N969" t="b">
        <v>0</v>
      </c>
      <c r="O969" t="b">
        <v>0</v>
      </c>
      <c r="P969" t="s">
        <v>2014</v>
      </c>
      <c r="Q969" t="s">
        <v>2041</v>
      </c>
      <c r="R969" s="6">
        <f t="shared" si="63"/>
        <v>1.3703393665158372</v>
      </c>
      <c r="S969" s="8">
        <f t="shared" si="60"/>
        <v>77.010807374443743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9">
        <f t="shared" si="61"/>
        <v>40544.25</v>
      </c>
      <c r="M970" s="9">
        <f t="shared" si="62"/>
        <v>40559.25</v>
      </c>
      <c r="N970" t="b">
        <v>0</v>
      </c>
      <c r="O970" t="b">
        <v>0</v>
      </c>
      <c r="P970" t="s">
        <v>2012</v>
      </c>
      <c r="Q970" t="s">
        <v>2013</v>
      </c>
      <c r="R970" s="6">
        <f t="shared" si="63"/>
        <v>3.3820833333333336</v>
      </c>
      <c r="S970" s="8">
        <f t="shared" si="60"/>
        <v>71.201754385964918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9">
        <f t="shared" si="61"/>
        <v>43821.25</v>
      </c>
      <c r="M971" s="9">
        <f t="shared" si="62"/>
        <v>43828.25</v>
      </c>
      <c r="N971" t="b">
        <v>0</v>
      </c>
      <c r="O971" t="b">
        <v>0</v>
      </c>
      <c r="P971" t="s">
        <v>2018</v>
      </c>
      <c r="Q971" t="s">
        <v>2019</v>
      </c>
      <c r="R971" s="6">
        <f t="shared" si="63"/>
        <v>1.0822784810126582</v>
      </c>
      <c r="S971" s="8">
        <f t="shared" si="60"/>
        <v>91.935483870967744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9">
        <f t="shared" si="61"/>
        <v>40672.208333333336</v>
      </c>
      <c r="M972" s="9">
        <f t="shared" si="62"/>
        <v>40673.208333333336</v>
      </c>
      <c r="N972" t="b">
        <v>0</v>
      </c>
      <c r="O972" t="b">
        <v>0</v>
      </c>
      <c r="P972" t="s">
        <v>2018</v>
      </c>
      <c r="Q972" t="s">
        <v>2019</v>
      </c>
      <c r="R972" s="6">
        <f t="shared" si="63"/>
        <v>0.60757639620653314</v>
      </c>
      <c r="S972" s="8">
        <f t="shared" si="60"/>
        <v>97.069023569023571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9">
        <f t="shared" si="61"/>
        <v>41555.208333333336</v>
      </c>
      <c r="M973" s="9">
        <f t="shared" si="62"/>
        <v>41561.208333333336</v>
      </c>
      <c r="N973" t="b">
        <v>0</v>
      </c>
      <c r="O973" t="b">
        <v>0</v>
      </c>
      <c r="P973" t="s">
        <v>2020</v>
      </c>
      <c r="Q973" t="s">
        <v>2039</v>
      </c>
      <c r="R973" s="6">
        <f t="shared" si="63"/>
        <v>0.27725490196078434</v>
      </c>
      <c r="S973" s="8">
        <f t="shared" si="60"/>
        <v>58.916666666666664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9">
        <f t="shared" si="61"/>
        <v>41792.208333333336</v>
      </c>
      <c r="M974" s="9">
        <f t="shared" si="62"/>
        <v>41801.208333333336</v>
      </c>
      <c r="N974" t="b">
        <v>0</v>
      </c>
      <c r="O974" t="b">
        <v>1</v>
      </c>
      <c r="P974" t="s">
        <v>2016</v>
      </c>
      <c r="Q974" t="s">
        <v>2017</v>
      </c>
      <c r="R974" s="6">
        <f t="shared" si="63"/>
        <v>2.283934426229508</v>
      </c>
      <c r="S974" s="8">
        <f t="shared" si="60"/>
        <v>58.015466983938133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9">
        <f t="shared" si="61"/>
        <v>40522.25</v>
      </c>
      <c r="M975" s="9">
        <f t="shared" si="62"/>
        <v>40524.25</v>
      </c>
      <c r="N975" t="b">
        <v>0</v>
      </c>
      <c r="O975" t="b">
        <v>1</v>
      </c>
      <c r="P975" t="s">
        <v>2018</v>
      </c>
      <c r="Q975" t="s">
        <v>2019</v>
      </c>
      <c r="R975" s="6">
        <f t="shared" si="63"/>
        <v>0.21615194054500414</v>
      </c>
      <c r="S975" s="8">
        <f t="shared" si="60"/>
        <v>103.87301587301587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9">
        <f t="shared" si="61"/>
        <v>41412.208333333336</v>
      </c>
      <c r="M976" s="9">
        <f t="shared" si="62"/>
        <v>41413.208333333336</v>
      </c>
      <c r="N976" t="b">
        <v>0</v>
      </c>
      <c r="O976" t="b">
        <v>0</v>
      </c>
      <c r="P976" t="s">
        <v>2014</v>
      </c>
      <c r="Q976" t="s">
        <v>2024</v>
      </c>
      <c r="R976" s="6">
        <f t="shared" si="63"/>
        <v>3.73875</v>
      </c>
      <c r="S976" s="8">
        <f t="shared" si="60"/>
        <v>93.46875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9">
        <f t="shared" si="61"/>
        <v>42337.25</v>
      </c>
      <c r="M977" s="9">
        <f t="shared" si="62"/>
        <v>42376.25</v>
      </c>
      <c r="N977" t="b">
        <v>0</v>
      </c>
      <c r="O977" t="b">
        <v>1</v>
      </c>
      <c r="P977" t="s">
        <v>2018</v>
      </c>
      <c r="Q977" t="s">
        <v>2019</v>
      </c>
      <c r="R977" s="6">
        <f t="shared" si="63"/>
        <v>1.5492592592592593</v>
      </c>
      <c r="S977" s="8">
        <f t="shared" si="60"/>
        <v>61.970370370370368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9">
        <f t="shared" si="61"/>
        <v>40571.25</v>
      </c>
      <c r="M978" s="9">
        <f t="shared" si="62"/>
        <v>40577.25</v>
      </c>
      <c r="N978" t="b">
        <v>0</v>
      </c>
      <c r="O978" t="b">
        <v>1</v>
      </c>
      <c r="P978" t="s">
        <v>2018</v>
      </c>
      <c r="Q978" t="s">
        <v>2019</v>
      </c>
      <c r="R978" s="6">
        <f t="shared" si="63"/>
        <v>3.2214999999999998</v>
      </c>
      <c r="S978" s="8">
        <f t="shared" si="60"/>
        <v>92.042857142857144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9">
        <f t="shared" si="61"/>
        <v>43138.25</v>
      </c>
      <c r="M979" s="9">
        <f t="shared" si="62"/>
        <v>43170.25</v>
      </c>
      <c r="N979" t="b">
        <v>0</v>
      </c>
      <c r="O979" t="b">
        <v>0</v>
      </c>
      <c r="P979" t="s">
        <v>2012</v>
      </c>
      <c r="Q979" t="s">
        <v>2013</v>
      </c>
      <c r="R979" s="6">
        <f t="shared" si="63"/>
        <v>0.73957142857142855</v>
      </c>
      <c r="S979" s="8">
        <f t="shared" si="60"/>
        <v>77.268656716417908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9">
        <f t="shared" si="61"/>
        <v>42686.25</v>
      </c>
      <c r="M980" s="9">
        <f t="shared" si="62"/>
        <v>42708.25</v>
      </c>
      <c r="N980" t="b">
        <v>0</v>
      </c>
      <c r="O980" t="b">
        <v>0</v>
      </c>
      <c r="P980" t="s">
        <v>2029</v>
      </c>
      <c r="Q980" t="s">
        <v>2030</v>
      </c>
      <c r="R980" s="6">
        <f t="shared" si="63"/>
        <v>8.641</v>
      </c>
      <c r="S980" s="8">
        <f t="shared" si="60"/>
        <v>93.923913043478265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9">
        <f t="shared" si="61"/>
        <v>42078.208333333328</v>
      </c>
      <c r="M981" s="9">
        <f t="shared" si="62"/>
        <v>42084.208333333328</v>
      </c>
      <c r="N981" t="b">
        <v>0</v>
      </c>
      <c r="O981" t="b">
        <v>0</v>
      </c>
      <c r="P981" t="s">
        <v>2018</v>
      </c>
      <c r="Q981" t="s">
        <v>2019</v>
      </c>
      <c r="R981" s="6">
        <f t="shared" si="63"/>
        <v>1.432624584717608</v>
      </c>
      <c r="S981" s="8">
        <f t="shared" si="60"/>
        <v>84.969458128078813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9">
        <f t="shared" si="61"/>
        <v>42307.208333333328</v>
      </c>
      <c r="M982" s="9">
        <f t="shared" si="62"/>
        <v>42312.25</v>
      </c>
      <c r="N982" t="b">
        <v>1</v>
      </c>
      <c r="O982" t="b">
        <v>0</v>
      </c>
      <c r="P982" t="s">
        <v>2026</v>
      </c>
      <c r="Q982" t="s">
        <v>2027</v>
      </c>
      <c r="R982" s="6">
        <f t="shared" si="63"/>
        <v>0.40281762295081969</v>
      </c>
      <c r="S982" s="8">
        <f t="shared" si="60"/>
        <v>105.97035040431267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9">
        <f t="shared" si="61"/>
        <v>43094.25</v>
      </c>
      <c r="M983" s="9">
        <f t="shared" si="62"/>
        <v>43127.25</v>
      </c>
      <c r="N983" t="b">
        <v>0</v>
      </c>
      <c r="O983" t="b">
        <v>0</v>
      </c>
      <c r="P983" t="s">
        <v>2016</v>
      </c>
      <c r="Q983" t="s">
        <v>2017</v>
      </c>
      <c r="R983" s="6">
        <f t="shared" si="63"/>
        <v>1.7822388059701493</v>
      </c>
      <c r="S983" s="8">
        <f t="shared" si="60"/>
        <v>36.969040247678016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9">
        <f t="shared" si="61"/>
        <v>40743.208333333336</v>
      </c>
      <c r="M984" s="9">
        <f t="shared" si="62"/>
        <v>40745.208333333336</v>
      </c>
      <c r="N984" t="b">
        <v>0</v>
      </c>
      <c r="O984" t="b">
        <v>1</v>
      </c>
      <c r="P984" t="s">
        <v>2020</v>
      </c>
      <c r="Q984" t="s">
        <v>2021</v>
      </c>
      <c r="R984" s="6">
        <f t="shared" si="63"/>
        <v>0.84930555555555554</v>
      </c>
      <c r="S984" s="8">
        <f t="shared" si="60"/>
        <v>81.533333333333331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9">
        <f t="shared" si="61"/>
        <v>43681.208333333328</v>
      </c>
      <c r="M985" s="9">
        <f t="shared" si="62"/>
        <v>43696.208333333328</v>
      </c>
      <c r="N985" t="b">
        <v>0</v>
      </c>
      <c r="O985" t="b">
        <v>0</v>
      </c>
      <c r="P985" t="s">
        <v>2020</v>
      </c>
      <c r="Q985" t="s">
        <v>2021</v>
      </c>
      <c r="R985" s="6">
        <f t="shared" si="63"/>
        <v>1.4593648334624323</v>
      </c>
      <c r="S985" s="8">
        <f t="shared" si="60"/>
        <v>80.999140154772135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9">
        <f t="shared" si="61"/>
        <v>43716.208333333328</v>
      </c>
      <c r="M986" s="9">
        <f t="shared" si="62"/>
        <v>43742.208333333328</v>
      </c>
      <c r="N986" t="b">
        <v>0</v>
      </c>
      <c r="O986" t="b">
        <v>0</v>
      </c>
      <c r="P986" t="s">
        <v>2018</v>
      </c>
      <c r="Q986" t="s">
        <v>2019</v>
      </c>
      <c r="R986" s="6">
        <f t="shared" si="63"/>
        <v>1.5246153846153847</v>
      </c>
      <c r="S986" s="8">
        <f t="shared" si="60"/>
        <v>26.010498687664043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9">
        <f t="shared" si="61"/>
        <v>41614.25</v>
      </c>
      <c r="M987" s="9">
        <f t="shared" si="62"/>
        <v>41640.25</v>
      </c>
      <c r="N987" t="b">
        <v>0</v>
      </c>
      <c r="O987" t="b">
        <v>1</v>
      </c>
      <c r="P987" t="s">
        <v>2014</v>
      </c>
      <c r="Q987" t="s">
        <v>2015</v>
      </c>
      <c r="R987" s="6">
        <f t="shared" si="63"/>
        <v>0.67129542790152408</v>
      </c>
      <c r="S987" s="8">
        <f t="shared" si="60"/>
        <v>25.998410896708286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9">
        <f t="shared" si="61"/>
        <v>40638.208333333336</v>
      </c>
      <c r="M988" s="9">
        <f t="shared" si="62"/>
        <v>40652.208333333336</v>
      </c>
      <c r="N988" t="b">
        <v>0</v>
      </c>
      <c r="O988" t="b">
        <v>0</v>
      </c>
      <c r="P988" t="s">
        <v>2014</v>
      </c>
      <c r="Q988" t="s">
        <v>2015</v>
      </c>
      <c r="R988" s="6">
        <f t="shared" si="63"/>
        <v>0.40307692307692305</v>
      </c>
      <c r="S988" s="8">
        <f t="shared" si="60"/>
        <v>34.173913043478258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9">
        <f t="shared" si="61"/>
        <v>42852.208333333328</v>
      </c>
      <c r="M989" s="9">
        <f t="shared" si="62"/>
        <v>42866.208333333328</v>
      </c>
      <c r="N989" t="b">
        <v>0</v>
      </c>
      <c r="O989" t="b">
        <v>0</v>
      </c>
      <c r="P989" t="s">
        <v>2020</v>
      </c>
      <c r="Q989" t="s">
        <v>2021</v>
      </c>
      <c r="R989" s="6">
        <f t="shared" si="63"/>
        <v>2.1679032258064517</v>
      </c>
      <c r="S989" s="8">
        <f t="shared" si="60"/>
        <v>28.002083333333335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9">
        <f t="shared" si="61"/>
        <v>42686.25</v>
      </c>
      <c r="M990" s="9">
        <f t="shared" si="62"/>
        <v>42707.25</v>
      </c>
      <c r="N990" t="b">
        <v>0</v>
      </c>
      <c r="O990" t="b">
        <v>0</v>
      </c>
      <c r="P990" t="s">
        <v>2026</v>
      </c>
      <c r="Q990" t="s">
        <v>2035</v>
      </c>
      <c r="R990" s="6">
        <f t="shared" si="63"/>
        <v>0.52117021276595743</v>
      </c>
      <c r="S990" s="8">
        <f t="shared" si="60"/>
        <v>76.546875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9">
        <f t="shared" si="61"/>
        <v>43571.208333333328</v>
      </c>
      <c r="M991" s="9">
        <f t="shared" si="62"/>
        <v>43576.208333333328</v>
      </c>
      <c r="N991" t="b">
        <v>0</v>
      </c>
      <c r="O991" t="b">
        <v>0</v>
      </c>
      <c r="P991" t="s">
        <v>2026</v>
      </c>
      <c r="Q991" t="s">
        <v>2038</v>
      </c>
      <c r="R991" s="6">
        <f t="shared" si="63"/>
        <v>4.9958333333333336</v>
      </c>
      <c r="S991" s="8">
        <f t="shared" si="60"/>
        <v>53.053097345132741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9">
        <f t="shared" si="61"/>
        <v>42432.25</v>
      </c>
      <c r="M992" s="9">
        <f t="shared" si="62"/>
        <v>42454.208333333328</v>
      </c>
      <c r="N992" t="b">
        <v>0</v>
      </c>
      <c r="O992" t="b">
        <v>1</v>
      </c>
      <c r="P992" t="s">
        <v>2020</v>
      </c>
      <c r="Q992" t="s">
        <v>2023</v>
      </c>
      <c r="R992" s="6">
        <f t="shared" si="63"/>
        <v>0.87679487179487181</v>
      </c>
      <c r="S992" s="8">
        <f t="shared" si="60"/>
        <v>106.859375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9">
        <f t="shared" si="61"/>
        <v>41907.208333333336</v>
      </c>
      <c r="M993" s="9">
        <f t="shared" si="62"/>
        <v>41911.208333333336</v>
      </c>
      <c r="N993" t="b">
        <v>0</v>
      </c>
      <c r="O993" t="b">
        <v>1</v>
      </c>
      <c r="P993" t="s">
        <v>2014</v>
      </c>
      <c r="Q993" t="s">
        <v>2015</v>
      </c>
      <c r="R993" s="6">
        <f t="shared" si="63"/>
        <v>1.131734693877551</v>
      </c>
      <c r="S993" s="8">
        <f t="shared" si="60"/>
        <v>46.020746887966808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9">
        <f t="shared" si="61"/>
        <v>43227.208333333328</v>
      </c>
      <c r="M994" s="9">
        <f t="shared" si="62"/>
        <v>43241.208333333328</v>
      </c>
      <c r="N994" t="b">
        <v>0</v>
      </c>
      <c r="O994" t="b">
        <v>1</v>
      </c>
      <c r="P994" t="s">
        <v>2020</v>
      </c>
      <c r="Q994" t="s">
        <v>2023</v>
      </c>
      <c r="R994" s="6">
        <f t="shared" si="63"/>
        <v>4.2654838709677421</v>
      </c>
      <c r="S994" s="8">
        <f t="shared" si="60"/>
        <v>100.17424242424242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9">
        <f t="shared" si="61"/>
        <v>42362.25</v>
      </c>
      <c r="M995" s="9">
        <f t="shared" si="62"/>
        <v>42379.25</v>
      </c>
      <c r="N995" t="b">
        <v>0</v>
      </c>
      <c r="O995" t="b">
        <v>1</v>
      </c>
      <c r="P995" t="s">
        <v>2033</v>
      </c>
      <c r="Q995" t="s">
        <v>2034</v>
      </c>
      <c r="R995" s="6">
        <f t="shared" si="63"/>
        <v>0.77632653061224488</v>
      </c>
      <c r="S995" s="8">
        <f t="shared" si="60"/>
        <v>101.44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9">
        <f t="shared" si="61"/>
        <v>41929.208333333336</v>
      </c>
      <c r="M996" s="9">
        <f t="shared" si="62"/>
        <v>41935.208333333336</v>
      </c>
      <c r="N996" t="b">
        <v>0</v>
      </c>
      <c r="O996" t="b">
        <v>1</v>
      </c>
      <c r="P996" t="s">
        <v>2026</v>
      </c>
      <c r="Q996" t="s">
        <v>2038</v>
      </c>
      <c r="R996" s="6">
        <f t="shared" si="63"/>
        <v>0.52496810772501767</v>
      </c>
      <c r="S996" s="8">
        <f t="shared" si="60"/>
        <v>87.972684085510693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9">
        <f t="shared" si="61"/>
        <v>43408.208333333328</v>
      </c>
      <c r="M997" s="9">
        <f t="shared" si="62"/>
        <v>43437.25</v>
      </c>
      <c r="N997" t="b">
        <v>0</v>
      </c>
      <c r="O997" t="b">
        <v>1</v>
      </c>
      <c r="P997" t="s">
        <v>2012</v>
      </c>
      <c r="Q997" t="s">
        <v>2013</v>
      </c>
      <c r="R997" s="6">
        <f t="shared" si="63"/>
        <v>1.5746762589928058</v>
      </c>
      <c r="S997" s="8">
        <f t="shared" si="60"/>
        <v>74.995594713656388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9">
        <f t="shared" si="61"/>
        <v>41276.25</v>
      </c>
      <c r="M998" s="9">
        <f t="shared" si="62"/>
        <v>41306.25</v>
      </c>
      <c r="N998" t="b">
        <v>0</v>
      </c>
      <c r="O998" t="b">
        <v>0</v>
      </c>
      <c r="P998" t="s">
        <v>2018</v>
      </c>
      <c r="Q998" t="s">
        <v>2019</v>
      </c>
      <c r="R998" s="6">
        <f t="shared" si="63"/>
        <v>0.72939393939393937</v>
      </c>
      <c r="S998" s="8">
        <f t="shared" si="60"/>
        <v>42.982142857142854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9">
        <f t="shared" si="61"/>
        <v>41659.25</v>
      </c>
      <c r="M999" s="9">
        <f t="shared" si="62"/>
        <v>41664.25</v>
      </c>
      <c r="N999" t="b">
        <v>0</v>
      </c>
      <c r="O999" t="b">
        <v>0</v>
      </c>
      <c r="P999" t="s">
        <v>2018</v>
      </c>
      <c r="Q999" t="s">
        <v>2019</v>
      </c>
      <c r="R999" s="6">
        <f t="shared" si="63"/>
        <v>0.60565789473684206</v>
      </c>
      <c r="S999" s="8">
        <f t="shared" si="60"/>
        <v>33.115107913669064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9">
        <f t="shared" si="61"/>
        <v>40220.25</v>
      </c>
      <c r="M1000" s="9">
        <f t="shared" si="62"/>
        <v>40234.25</v>
      </c>
      <c r="N1000" t="b">
        <v>0</v>
      </c>
      <c r="O1000" t="b">
        <v>1</v>
      </c>
      <c r="P1000" t="s">
        <v>2014</v>
      </c>
      <c r="Q1000" t="s">
        <v>2024</v>
      </c>
      <c r="R1000" s="6">
        <f t="shared" si="63"/>
        <v>0.5679129129129129</v>
      </c>
      <c r="S1000" s="8">
        <f t="shared" si="60"/>
        <v>101.13101604278074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9">
        <f t="shared" si="61"/>
        <v>42550.208333333328</v>
      </c>
      <c r="M1001" s="9">
        <f t="shared" si="62"/>
        <v>42557.208333333328</v>
      </c>
      <c r="N1001" t="b">
        <v>0</v>
      </c>
      <c r="O1001" t="b">
        <v>0</v>
      </c>
      <c r="P1001" t="s">
        <v>2012</v>
      </c>
      <c r="Q1001" t="s">
        <v>2013</v>
      </c>
      <c r="R1001" s="6">
        <f t="shared" si="63"/>
        <v>0.56542754275427543</v>
      </c>
      <c r="S1001" s="8">
        <f t="shared" si="60"/>
        <v>55.98841354723708</v>
      </c>
    </row>
  </sheetData>
  <conditionalFormatting sqref="F1:F1048576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R2:R1001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92DD-E66E-3543-A32C-8F2963036C1F}">
  <sheetPr codeName="Sheet2"/>
  <dimension ref="A1:F14"/>
  <sheetViews>
    <sheetView workbookViewId="0">
      <selection activeCell="F5" sqref="F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7" width="11.5" bestFit="1" customWidth="1"/>
    <col min="18" max="18" width="11" bestFit="1" customWidth="1"/>
    <col min="19" max="24" width="11.5" bestFit="1" customWidth="1"/>
    <col min="25" max="25" width="9.33203125" bestFit="1" customWidth="1"/>
    <col min="26" max="34" width="11.6640625" bestFit="1" customWidth="1"/>
    <col min="35" max="35" width="14.6640625" bestFit="1" customWidth="1"/>
  </cols>
  <sheetData>
    <row r="1" spans="1:6" x14ac:dyDescent="0.2">
      <c r="A1" s="4" t="s">
        <v>6</v>
      </c>
      <c r="B1" t="s">
        <v>2004</v>
      </c>
    </row>
    <row r="3" spans="1:6" x14ac:dyDescent="0.2">
      <c r="A3" s="4" t="s">
        <v>2045</v>
      </c>
      <c r="B3" s="4" t="s">
        <v>2005</v>
      </c>
    </row>
    <row r="4" spans="1:6" x14ac:dyDescent="0.2">
      <c r="A4" s="4" t="s">
        <v>2007</v>
      </c>
      <c r="B4" t="s">
        <v>63</v>
      </c>
      <c r="C4" t="s">
        <v>14</v>
      </c>
      <c r="D4" t="s">
        <v>42</v>
      </c>
      <c r="E4" t="s">
        <v>19</v>
      </c>
      <c r="F4" t="s">
        <v>2006</v>
      </c>
    </row>
    <row r="5" spans="1:6" x14ac:dyDescent="0.2">
      <c r="A5" s="5" t="s">
        <v>2018</v>
      </c>
      <c r="B5" s="11">
        <v>23</v>
      </c>
      <c r="C5" s="11">
        <v>132</v>
      </c>
      <c r="D5" s="11">
        <v>2</v>
      </c>
      <c r="E5" s="11">
        <v>187</v>
      </c>
      <c r="F5" s="11">
        <v>344</v>
      </c>
    </row>
    <row r="6" spans="1:6" x14ac:dyDescent="0.2">
      <c r="A6" s="5" t="s">
        <v>2020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2">
      <c r="A7" s="5" t="s">
        <v>2014</v>
      </c>
      <c r="B7" s="11">
        <v>10</v>
      </c>
      <c r="C7" s="11">
        <v>66</v>
      </c>
      <c r="D7" s="11"/>
      <c r="E7" s="11">
        <v>99</v>
      </c>
      <c r="F7" s="11">
        <v>175</v>
      </c>
    </row>
    <row r="8" spans="1:6" x14ac:dyDescent="0.2">
      <c r="A8" s="5" t="s">
        <v>2016</v>
      </c>
      <c r="B8" s="11">
        <v>2</v>
      </c>
      <c r="C8" s="11">
        <v>28</v>
      </c>
      <c r="D8" s="11">
        <v>2</v>
      </c>
      <c r="E8" s="11">
        <v>64</v>
      </c>
      <c r="F8" s="11">
        <v>96</v>
      </c>
    </row>
    <row r="9" spans="1:6" x14ac:dyDescent="0.2">
      <c r="A9" s="5" t="s">
        <v>2026</v>
      </c>
      <c r="B9" s="11">
        <v>2</v>
      </c>
      <c r="C9" s="11">
        <v>24</v>
      </c>
      <c r="D9" s="11">
        <v>1</v>
      </c>
      <c r="E9" s="11">
        <v>40</v>
      </c>
      <c r="F9" s="11">
        <v>67</v>
      </c>
    </row>
    <row r="10" spans="1:6" x14ac:dyDescent="0.2">
      <c r="A10" s="5" t="s">
        <v>2029</v>
      </c>
      <c r="B10" s="11">
        <v>1</v>
      </c>
      <c r="C10" s="11">
        <v>23</v>
      </c>
      <c r="D10" s="11">
        <v>3</v>
      </c>
      <c r="E10" s="11">
        <v>21</v>
      </c>
      <c r="F10" s="11">
        <v>48</v>
      </c>
    </row>
    <row r="11" spans="1:6" x14ac:dyDescent="0.2">
      <c r="A11" s="5" t="s">
        <v>2012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2">
      <c r="A12" s="5" t="s">
        <v>2033</v>
      </c>
      <c r="B12" s="11">
        <v>4</v>
      </c>
      <c r="C12" s="11">
        <v>11</v>
      </c>
      <c r="D12" s="11">
        <v>1</v>
      </c>
      <c r="E12" s="11">
        <v>26</v>
      </c>
      <c r="F12" s="11">
        <v>42</v>
      </c>
    </row>
    <row r="13" spans="1:6" x14ac:dyDescent="0.2">
      <c r="A13" s="5" t="s">
        <v>2043</v>
      </c>
      <c r="B13" s="11"/>
      <c r="C13" s="11"/>
      <c r="D13" s="11"/>
      <c r="E13" s="11">
        <v>4</v>
      </c>
      <c r="F13" s="11">
        <v>4</v>
      </c>
    </row>
    <row r="14" spans="1:6" x14ac:dyDescent="0.2">
      <c r="A14" s="5" t="s">
        <v>2006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EDC1-2DFA-354F-B895-75822FD51E76}">
  <sheetPr codeName="Sheet3"/>
  <dimension ref="A1:F30"/>
  <sheetViews>
    <sheetView workbookViewId="0">
      <selection activeCell="F6" sqref="F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2004</v>
      </c>
    </row>
    <row r="2" spans="1:6" x14ac:dyDescent="0.2">
      <c r="A2" s="4" t="s">
        <v>2010</v>
      </c>
      <c r="B2" t="s">
        <v>2004</v>
      </c>
    </row>
    <row r="4" spans="1:6" x14ac:dyDescent="0.2">
      <c r="A4" s="4" t="s">
        <v>2045</v>
      </c>
      <c r="B4" s="4" t="s">
        <v>2005</v>
      </c>
    </row>
    <row r="5" spans="1:6" x14ac:dyDescent="0.2">
      <c r="A5" s="4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2006</v>
      </c>
    </row>
    <row r="6" spans="1:6" x14ac:dyDescent="0.2">
      <c r="A6" s="5" t="s">
        <v>2019</v>
      </c>
      <c r="B6" s="11">
        <v>23</v>
      </c>
      <c r="C6" s="11">
        <v>132</v>
      </c>
      <c r="D6" s="11">
        <v>2</v>
      </c>
      <c r="E6" s="11">
        <v>187</v>
      </c>
      <c r="F6" s="11">
        <v>344</v>
      </c>
    </row>
    <row r="7" spans="1:6" x14ac:dyDescent="0.2">
      <c r="A7" s="5" t="s">
        <v>2015</v>
      </c>
      <c r="B7" s="11">
        <v>6</v>
      </c>
      <c r="C7" s="11">
        <v>30</v>
      </c>
      <c r="D7" s="11"/>
      <c r="E7" s="11">
        <v>49</v>
      </c>
      <c r="F7" s="11">
        <v>85</v>
      </c>
    </row>
    <row r="8" spans="1:6" x14ac:dyDescent="0.2">
      <c r="A8" s="5" t="s">
        <v>2021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5" t="s">
        <v>2017</v>
      </c>
      <c r="B9" s="11">
        <v>2</v>
      </c>
      <c r="C9" s="11">
        <v>12</v>
      </c>
      <c r="D9" s="11">
        <v>1</v>
      </c>
      <c r="E9" s="11">
        <v>36</v>
      </c>
      <c r="F9" s="11">
        <v>51</v>
      </c>
    </row>
    <row r="10" spans="1:6" x14ac:dyDescent="0.2">
      <c r="A10" s="5" t="s">
        <v>2013</v>
      </c>
      <c r="B10" s="11">
        <v>4</v>
      </c>
      <c r="C10" s="11">
        <v>20</v>
      </c>
      <c r="D10" s="11"/>
      <c r="E10" s="11">
        <v>22</v>
      </c>
      <c r="F10" s="11">
        <v>46</v>
      </c>
    </row>
    <row r="11" spans="1:6" x14ac:dyDescent="0.2">
      <c r="A11" s="5" t="s">
        <v>2025</v>
      </c>
      <c r="B11" s="11"/>
      <c r="C11" s="11">
        <v>16</v>
      </c>
      <c r="D11" s="11">
        <v>1</v>
      </c>
      <c r="E11" s="11">
        <v>28</v>
      </c>
      <c r="F11" s="11">
        <v>45</v>
      </c>
    </row>
    <row r="12" spans="1:6" x14ac:dyDescent="0.2">
      <c r="A12" s="5" t="s">
        <v>2024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2">
      <c r="A13" s="5" t="s">
        <v>2034</v>
      </c>
      <c r="B13" s="11">
        <v>4</v>
      </c>
      <c r="C13" s="11">
        <v>11</v>
      </c>
      <c r="D13" s="11">
        <v>1</v>
      </c>
      <c r="E13" s="11">
        <v>26</v>
      </c>
      <c r="F13" s="11">
        <v>42</v>
      </c>
    </row>
    <row r="14" spans="1:6" x14ac:dyDescent="0.2">
      <c r="A14" s="5" t="s">
        <v>2023</v>
      </c>
      <c r="B14" s="11">
        <v>2</v>
      </c>
      <c r="C14" s="11">
        <v>12</v>
      </c>
      <c r="D14" s="11">
        <v>1</v>
      </c>
      <c r="E14" s="11">
        <v>22</v>
      </c>
      <c r="F14" s="11">
        <v>37</v>
      </c>
    </row>
    <row r="15" spans="1:6" x14ac:dyDescent="0.2">
      <c r="A15" s="5" t="s">
        <v>2030</v>
      </c>
      <c r="B15" s="11">
        <v>1</v>
      </c>
      <c r="C15" s="11">
        <v>15</v>
      </c>
      <c r="D15" s="11">
        <v>2</v>
      </c>
      <c r="E15" s="11">
        <v>17</v>
      </c>
      <c r="F15" s="11">
        <v>35</v>
      </c>
    </row>
    <row r="16" spans="1:6" x14ac:dyDescent="0.2">
      <c r="A16" s="5" t="s">
        <v>2028</v>
      </c>
      <c r="B16" s="11">
        <v>1</v>
      </c>
      <c r="C16" s="11">
        <v>10</v>
      </c>
      <c r="D16" s="11">
        <v>2</v>
      </c>
      <c r="E16" s="11">
        <v>21</v>
      </c>
      <c r="F16" s="11">
        <v>34</v>
      </c>
    </row>
    <row r="17" spans="1:6" x14ac:dyDescent="0.2">
      <c r="A17" s="5" t="s">
        <v>2038</v>
      </c>
      <c r="B17" s="11"/>
      <c r="C17" s="11">
        <v>7</v>
      </c>
      <c r="D17" s="11"/>
      <c r="E17" s="11">
        <v>14</v>
      </c>
      <c r="F17" s="11">
        <v>21</v>
      </c>
    </row>
    <row r="18" spans="1:6" x14ac:dyDescent="0.2">
      <c r="A18" s="5" t="s">
        <v>2027</v>
      </c>
      <c r="B18" s="11">
        <v>1</v>
      </c>
      <c r="C18" s="11">
        <v>6</v>
      </c>
      <c r="D18" s="11">
        <v>1</v>
      </c>
      <c r="E18" s="11">
        <v>13</v>
      </c>
      <c r="F18" s="11">
        <v>21</v>
      </c>
    </row>
    <row r="19" spans="1:6" x14ac:dyDescent="0.2">
      <c r="A19" s="5" t="s">
        <v>2022</v>
      </c>
      <c r="B19" s="11"/>
      <c r="C19" s="11">
        <v>8</v>
      </c>
      <c r="D19" s="11"/>
      <c r="E19" s="11">
        <v>10</v>
      </c>
      <c r="F19" s="11">
        <v>18</v>
      </c>
    </row>
    <row r="20" spans="1:6" x14ac:dyDescent="0.2">
      <c r="A20" s="5" t="s">
        <v>2032</v>
      </c>
      <c r="B20" s="11">
        <v>1</v>
      </c>
      <c r="C20" s="11">
        <v>7</v>
      </c>
      <c r="D20" s="11"/>
      <c r="E20" s="11">
        <v>9</v>
      </c>
      <c r="F20" s="11">
        <v>17</v>
      </c>
    </row>
    <row r="21" spans="1:6" x14ac:dyDescent="0.2">
      <c r="A21" s="5" t="s">
        <v>2037</v>
      </c>
      <c r="B21" s="11">
        <v>1</v>
      </c>
      <c r="C21" s="11">
        <v>6</v>
      </c>
      <c r="D21" s="11"/>
      <c r="E21" s="11">
        <v>10</v>
      </c>
      <c r="F21" s="11">
        <v>17</v>
      </c>
    </row>
    <row r="22" spans="1:6" x14ac:dyDescent="0.2">
      <c r="A22" s="5" t="s">
        <v>2039</v>
      </c>
      <c r="B22" s="11">
        <v>3</v>
      </c>
      <c r="C22" s="11">
        <v>3</v>
      </c>
      <c r="D22" s="11"/>
      <c r="E22" s="11">
        <v>11</v>
      </c>
      <c r="F22" s="11">
        <v>17</v>
      </c>
    </row>
    <row r="23" spans="1:6" x14ac:dyDescent="0.2">
      <c r="A23" s="5" t="s">
        <v>2031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5" t="s">
        <v>2042</v>
      </c>
      <c r="B24" s="11"/>
      <c r="C24" s="11">
        <v>9</v>
      </c>
      <c r="D24" s="11"/>
      <c r="E24" s="11">
        <v>5</v>
      </c>
      <c r="F24" s="11">
        <v>14</v>
      </c>
    </row>
    <row r="25" spans="1:6" x14ac:dyDescent="0.2">
      <c r="A25" s="5" t="s">
        <v>2040</v>
      </c>
      <c r="B25" s="11"/>
      <c r="C25" s="11">
        <v>8</v>
      </c>
      <c r="D25" s="11">
        <v>1</v>
      </c>
      <c r="E25" s="11">
        <v>4</v>
      </c>
      <c r="F25" s="11">
        <v>13</v>
      </c>
    </row>
    <row r="26" spans="1:6" x14ac:dyDescent="0.2">
      <c r="A26" s="5" t="s">
        <v>2035</v>
      </c>
      <c r="B26" s="11"/>
      <c r="C26" s="11">
        <v>4</v>
      </c>
      <c r="D26" s="11"/>
      <c r="E26" s="11">
        <v>4</v>
      </c>
      <c r="F26" s="11">
        <v>8</v>
      </c>
    </row>
    <row r="27" spans="1:6" x14ac:dyDescent="0.2">
      <c r="A27" s="5" t="s">
        <v>2036</v>
      </c>
      <c r="B27" s="11"/>
      <c r="C27" s="11">
        <v>3</v>
      </c>
      <c r="D27" s="11"/>
      <c r="E27" s="11">
        <v>4</v>
      </c>
      <c r="F27" s="11">
        <v>7</v>
      </c>
    </row>
    <row r="28" spans="1:6" x14ac:dyDescent="0.2">
      <c r="A28" s="5" t="s">
        <v>2044</v>
      </c>
      <c r="B28" s="11"/>
      <c r="C28" s="11"/>
      <c r="D28" s="11"/>
      <c r="E28" s="11">
        <v>4</v>
      </c>
      <c r="F28" s="11">
        <v>4</v>
      </c>
    </row>
    <row r="29" spans="1:6" x14ac:dyDescent="0.2">
      <c r="A29" s="5" t="s">
        <v>2041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5" t="s">
        <v>2006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6827-078B-6640-9C29-8473A4DE1922}">
  <sheetPr codeName="Sheet4"/>
  <dimension ref="A1:F18"/>
  <sheetViews>
    <sheetView workbookViewId="0">
      <selection activeCell="B23" sqref="B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2010</v>
      </c>
      <c r="B1" t="s">
        <v>2004</v>
      </c>
    </row>
    <row r="2" spans="1:6" x14ac:dyDescent="0.2">
      <c r="A2" s="4" t="s">
        <v>2060</v>
      </c>
      <c r="B2" t="s">
        <v>2004</v>
      </c>
    </row>
    <row r="4" spans="1:6" x14ac:dyDescent="0.2">
      <c r="A4" s="4" t="s">
        <v>2045</v>
      </c>
      <c r="B4" s="4" t="s">
        <v>2005</v>
      </c>
    </row>
    <row r="5" spans="1:6" x14ac:dyDescent="0.2">
      <c r="A5" s="4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2006</v>
      </c>
    </row>
    <row r="6" spans="1:6" x14ac:dyDescent="0.2">
      <c r="A6" s="10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2006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68E0-5587-974B-9C79-4884F1BBFEB5}">
  <sheetPr codeName="Sheet5"/>
  <dimension ref="A1:H13"/>
  <sheetViews>
    <sheetView tabSelected="1" workbookViewId="0">
      <selection activeCell="F1" activeCellId="1" sqref="A1:A13 F1:H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2061</v>
      </c>
      <c r="B1" s="1" t="s">
        <v>2080</v>
      </c>
      <c r="C1" s="1" t="s">
        <v>2062</v>
      </c>
      <c r="D1" s="1" t="s">
        <v>2063</v>
      </c>
      <c r="E1" s="1" t="s">
        <v>2064</v>
      </c>
      <c r="F1" s="1" t="s">
        <v>2065</v>
      </c>
      <c r="G1" s="1" t="s">
        <v>2066</v>
      </c>
      <c r="H1" s="1" t="s">
        <v>2067</v>
      </c>
    </row>
    <row r="2" spans="1:8" x14ac:dyDescent="0.2">
      <c r="A2" t="s">
        <v>2068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t="s">
        <v>2069</v>
      </c>
      <c r="B3">
        <f>COUNTIFS(Crowdfunding!$F$2:$F$1001,"successful",Crowdfunding!$D$2:$D$1001,"&gt;=1000",Crowdfunding!$D$2:$D$1001,"&lt;=4999")</f>
        <v>191</v>
      </c>
      <c r="C3">
        <f>COUNTIFS(Crowdfunding!$F$2:$F$1001,"failed",Crowdfunding!$D$2:$D$1001,"&gt;=1000",Crowdfunding!$D$2:$D$1001,"&lt;=4999")</f>
        <v>38</v>
      </c>
      <c r="D3">
        <f>COUNTIFS(Crowdfunding!$F$2:$F$1001,"canceled",Crowdfunding!$D$2:$D$1001,"&gt;=1000",Crowdfunding!$D$2:$D$1001,"&lt;=4999")</f>
        <v>2</v>
      </c>
      <c r="E3">
        <f t="shared" ref="E3:E14" si="0">SUM(B3:D3)</f>
        <v>231</v>
      </c>
      <c r="F3" s="6">
        <f t="shared" ref="F3:F12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">
      <c r="A4" t="s">
        <v>2070</v>
      </c>
      <c r="B4">
        <f>COUNTIFS(Crowdfunding!$F$2:$F$1001,"successful",Crowdfunding!$D$2:$D$1001,"&gt;=5000",Crowdfunding!$D$2:$D$1001,"&lt;=9999")</f>
        <v>164</v>
      </c>
      <c r="C4">
        <f>COUNTIFS(Crowdfunding!$F$2:$F$1001,"failed",Crowdfunding!$D$2:$D$1001,"&gt;=5000",Crowdfunding!$D$2:$D$1001,"&lt;=9999")</f>
        <v>126</v>
      </c>
      <c r="D4">
        <f>COUNTIFS(Crowdfunding!$F$2:$F$1001,"canceled",Crowdfunding!$D$2:$D$1001,"&gt;=5000",Crowdfunding!$D$2:$D$1001,"&lt;=9999")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t="s">
        <v>2071</v>
      </c>
      <c r="B5">
        <f>COUNTIFS(Crowdfunding!$F$2:$F$1001,"successful",Crowdfunding!$D$2:$D$1001,"&gt;=10000",Crowdfunding!$D$2:$D$1001,"&lt;=14999")</f>
        <v>4</v>
      </c>
      <c r="C5">
        <f>COUNTIFS(Crowdfunding!$F$2:$F$1001,"failed",Crowdfunding!$D$2:$D$1001,"&gt;=10000",Crowdfunding!$D$2:$D$1001,"&lt;=14999")</f>
        <v>5</v>
      </c>
      <c r="D5">
        <f>COUNTIFS(Crowdfunding!$F$2:$F$1001,"canceled",Crowdfunding!$D$2:$D$1001,"&gt;=10000",Crowdfunding!$D$2:$D$1001,"&lt;=14999")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2072</v>
      </c>
      <c r="B6">
        <f>COUNTIFS(Crowdfunding!$F$2:$F$1001,"successful",Crowdfunding!$D$2:$D$1001,"&gt;=15000",Crowdfunding!$D$2:$D$1001,"&lt;=19999")</f>
        <v>10</v>
      </c>
      <c r="C6">
        <f>COUNTIFS(Crowdfunding!$F$2:$F$1001,"failed",Crowdfunding!$D$2:$D$1001,"&gt;=15000",Crowdfunding!$D$2:$D$1001,"&lt;=19999")</f>
        <v>0</v>
      </c>
      <c r="D6">
        <f>COUNTIFS(Crowdfunding!$F$2:$F$1001,"canceled",Crowdfunding!$D$2:$D$1001,"&gt;=15000",Crowdfunding!$D$2:$D$1001,"&lt;=19999")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2073</v>
      </c>
      <c r="B7">
        <f>COUNTIFS(Crowdfunding!$F$2:$F$1001,"successful",Crowdfunding!$D$2:$D$1001,"&gt;=20000",Crowdfunding!$D$2:$D$1001,"&lt;=24999")</f>
        <v>7</v>
      </c>
      <c r="C7">
        <f>COUNTIFS(Crowdfunding!$F$2:$F$1001,"failed",Crowdfunding!$D$2:$D$1001,"&gt;=20000",Crowdfunding!$D$2:$D$1001,"&lt;=24999")</f>
        <v>0</v>
      </c>
      <c r="D7">
        <f>COUNTIFS(Crowdfunding!$F$2:$F$1001,"canceled",Crowdfunding!$D$2:$D$1001,"&gt;=20000",Crowdfunding!$D$2:$D$1001,"&lt;=24999")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2074</v>
      </c>
      <c r="B8">
        <f>COUNTIFS(Crowdfunding!$F$2:$F$1001,"successful",Crowdfunding!$D$2:$D$1001,"&gt;=25000",Crowdfunding!$D$2:$D$1001,"&lt;=29999")</f>
        <v>11</v>
      </c>
      <c r="C8">
        <f>COUNTIFS(Crowdfunding!$F$2:$F$1001,"failed",Crowdfunding!$D$2:$D$1001,"&gt;=25000",Crowdfunding!$D$2:$D$1001,"&lt;=29999")</f>
        <v>3</v>
      </c>
      <c r="D8">
        <f>COUNTIFS(Crowdfunding!$F$2:$F$1001,"canceled",Crowdfunding!$D$2:$D$1001,"&gt;=25000",Crowdfunding!$D$2:$D$1001,"&lt;=29999")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2075</v>
      </c>
      <c r="B9">
        <f>COUNTIFS(Crowdfunding!$F$2:$F$1001,"successful",Crowdfunding!$D$2:$D$1001,"&gt;=30000",Crowdfunding!$D$2:$D$1001,"&lt;=34999")</f>
        <v>7</v>
      </c>
      <c r="C9">
        <f>COUNTIFS(Crowdfunding!$F$2:$F$1001,"failed",Crowdfunding!$D$2:$D$1001,"&gt;=30000",Crowdfunding!$D$2:$D$1001,"&lt;=34999")</f>
        <v>0</v>
      </c>
      <c r="D9">
        <f>COUNTIFS(Crowdfunding!$F$2:$F$1001,"canceled",Crowdfunding!$D$2:$D$1001,"&gt;=30000",Crowdfunding!$D$2:$D$1001,"&lt;=34999")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2076</v>
      </c>
      <c r="B10">
        <f>COUNTIFS(Crowdfunding!$F$2:$F$1001,"successful",Crowdfunding!$D$2:$D$1001,"&gt;=35000",Crowdfunding!$D$2:$D$1001,"&lt;=39999")</f>
        <v>8</v>
      </c>
      <c r="C10">
        <f>COUNTIFS(Crowdfunding!$F$2:$F$1001,"failed",Crowdfunding!$D$2:$D$1001,"&gt;=35000",Crowdfunding!$D$2:$D$1001,"&lt;=39999")</f>
        <v>3</v>
      </c>
      <c r="D10">
        <f>COUNTIFS(Crowdfunding!$F$2:$F$1001,"failed",Crowdfunding!$D$2:$D$1001,"&gt;=35000",Crowdfunding!$D$2:$D$1001,"&lt;=39999")</f>
        <v>3</v>
      </c>
      <c r="E10">
        <f t="shared" si="0"/>
        <v>14</v>
      </c>
      <c r="F10" s="6">
        <f t="shared" si="1"/>
        <v>0.5714285714285714</v>
      </c>
      <c r="G10" s="6">
        <f t="shared" si="2"/>
        <v>0.21428571428571427</v>
      </c>
      <c r="H10" s="6">
        <f t="shared" si="3"/>
        <v>0.21428571428571427</v>
      </c>
    </row>
    <row r="11" spans="1:8" x14ac:dyDescent="0.2">
      <c r="A11" t="s">
        <v>2078</v>
      </c>
      <c r="B11">
        <f>COUNTIFS(Crowdfunding!$F$2:$F$1001,"successful",Crowdfunding!$D$2:$D$1001,"&gt;=40000",Crowdfunding!$D$2:$D$1001,"&lt;=44999")</f>
        <v>11</v>
      </c>
      <c r="C11">
        <f>COUNTIFS(Crowdfunding!$F$2:$F$1001,"failed",Crowdfunding!$D$2:$D$1001,"&gt;=40000",Crowdfunding!$D$2:$D$1001,"&lt;=44999")</f>
        <v>3</v>
      </c>
      <c r="D11">
        <f>COUNTIFS(Crowdfunding!$F$2:$F$1001,"canceled",Crowdfunding!$D$2:$D$1001,"&gt;=40000",Crowdfunding!$D$2:$D$1001,"&lt;=44999")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2077</v>
      </c>
      <c r="B12">
        <f>COUNTIFS(Crowdfunding!$F$2:$F$1001,"successful",Crowdfunding!$D$2:$D$1001,"&gt;=45000",Crowdfunding!$D$2:$D$1001,"&lt;=49999")</f>
        <v>8</v>
      </c>
      <c r="C12">
        <f>COUNTIFS(Crowdfunding!$F$2:$F$1001,"failed",Crowdfunding!$D$2:$D$1001,"&gt;=45000",Crowdfunding!$D$2:$D$1001,"&lt;=49999")</f>
        <v>3</v>
      </c>
      <c r="D12">
        <f>COUNTIFS(Crowdfunding!$F$2:$F$1001,"canceled",Crowdfunding!$D$2:$D$1001,"&gt;=45000",Crowdfunding!$D$2:$D$1001,"&lt;=49999")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2079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6">
        <f t="shared" ref="F13" si="4">B13/E13</f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1</vt:lpstr>
      <vt:lpstr>Pivot Table 2</vt:lpstr>
      <vt:lpstr>Pivot Table 3</vt:lpstr>
      <vt:lpstr>Bonus1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2022-09-29T17:41:07Z</dcterms:modified>
</cp:coreProperties>
</file>